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occhan/Documents/Focus - 22 - jungkook/3. Freelancing - Data Analytics 1k a month (3h)/VBA projects/Lazada/"/>
    </mc:Choice>
  </mc:AlternateContent>
  <xr:revisionPtr revIDLastSave="0" documentId="13_ncr:1_{9FD0F224-CB3D-A849-92AB-8783BC3D4762}" xr6:coauthVersionLast="47" xr6:coauthVersionMax="47" xr10:uidLastSave="{00000000-0000-0000-0000-000000000000}"/>
  <bookViews>
    <workbookView xWindow="20" yWindow="500" windowWidth="28800" windowHeight="15240" tabRatio="803" activeTab="3" xr2:uid="{212CE55F-F2BE-4FEB-9C9A-1228772CEBA3}"/>
  </bookViews>
  <sheets>
    <sheet name="Dropdown List" sheetId="7" state="hidden" r:id="rId1"/>
    <sheet name="Q1 FY24 Priorities" sheetId="1" state="hidden" r:id="rId2"/>
    <sheet name="Scheme &gt;&gt;&gt;" sheetId="3" r:id="rId3"/>
    <sheet name="PRICE SUBSIDY" sheetId="5" r:id="rId4"/>
    <sheet name="Seller &gt;&gt;&gt;" sheetId="8" r:id="rId5"/>
  </sheets>
  <definedNames>
    <definedName name="_xlnm._FilterDatabase" localSheetId="3" hidden="1">'PRICE SUBSIDY'!$A$3:$W$247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7" i="5"/>
  <c r="P153" i="5"/>
  <c r="O153" i="5"/>
  <c r="N153" i="5"/>
  <c r="M153" i="5"/>
  <c r="L153" i="5"/>
  <c r="P152" i="5"/>
  <c r="O152" i="5"/>
  <c r="N152" i="5"/>
  <c r="M152" i="5"/>
  <c r="L152" i="5"/>
  <c r="P151" i="5"/>
  <c r="O151" i="5"/>
  <c r="N151" i="5"/>
  <c r="M151" i="5"/>
  <c r="L151" i="5"/>
  <c r="P150" i="5"/>
  <c r="O150" i="5"/>
  <c r="N150" i="5"/>
  <c r="M150" i="5"/>
  <c r="L150" i="5"/>
  <c r="P149" i="5"/>
  <c r="O149" i="5"/>
  <c r="N149" i="5"/>
  <c r="M149" i="5"/>
  <c r="L149" i="5"/>
  <c r="P148" i="5"/>
  <c r="O148" i="5"/>
  <c r="N148" i="5"/>
  <c r="Q148" i="5" s="1"/>
  <c r="M148" i="5"/>
  <c r="L148" i="5"/>
  <c r="P147" i="5"/>
  <c r="O147" i="5"/>
  <c r="N147" i="5"/>
  <c r="M147" i="5"/>
  <c r="L147" i="5"/>
  <c r="P146" i="5"/>
  <c r="O146" i="5"/>
  <c r="N146" i="5"/>
  <c r="M146" i="5"/>
  <c r="L146" i="5"/>
  <c r="P145" i="5"/>
  <c r="O145" i="5"/>
  <c r="N145" i="5"/>
  <c r="M145" i="5"/>
  <c r="L145" i="5"/>
  <c r="P144" i="5"/>
  <c r="O144" i="5"/>
  <c r="N144" i="5"/>
  <c r="M144" i="5"/>
  <c r="L144" i="5"/>
  <c r="P143" i="5"/>
  <c r="O143" i="5"/>
  <c r="N143" i="5"/>
  <c r="M143" i="5"/>
  <c r="L143" i="5"/>
  <c r="P142" i="5"/>
  <c r="O142" i="5"/>
  <c r="N142" i="5"/>
  <c r="M142" i="5"/>
  <c r="L142" i="5"/>
  <c r="P141" i="5"/>
  <c r="O141" i="5"/>
  <c r="N141" i="5"/>
  <c r="M141" i="5"/>
  <c r="L141" i="5"/>
  <c r="P140" i="5"/>
  <c r="O140" i="5"/>
  <c r="N140" i="5"/>
  <c r="Q140" i="5" s="1"/>
  <c r="M140" i="5"/>
  <c r="L140" i="5"/>
  <c r="P139" i="5"/>
  <c r="O139" i="5"/>
  <c r="N139" i="5"/>
  <c r="M139" i="5"/>
  <c r="L139" i="5"/>
  <c r="P138" i="5"/>
  <c r="O138" i="5"/>
  <c r="N138" i="5"/>
  <c r="M138" i="5"/>
  <c r="L138" i="5"/>
  <c r="P137" i="5"/>
  <c r="O137" i="5"/>
  <c r="N137" i="5"/>
  <c r="M137" i="5"/>
  <c r="L137" i="5"/>
  <c r="P136" i="5"/>
  <c r="O136" i="5"/>
  <c r="N136" i="5"/>
  <c r="M136" i="5"/>
  <c r="L136" i="5"/>
  <c r="P135" i="5"/>
  <c r="O135" i="5"/>
  <c r="N135" i="5"/>
  <c r="M135" i="5"/>
  <c r="L135" i="5"/>
  <c r="P134" i="5"/>
  <c r="O134" i="5"/>
  <c r="N134" i="5"/>
  <c r="M134" i="5"/>
  <c r="L134" i="5"/>
  <c r="P133" i="5"/>
  <c r="O133" i="5"/>
  <c r="N133" i="5"/>
  <c r="M133" i="5"/>
  <c r="L133" i="5"/>
  <c r="P132" i="5"/>
  <c r="O132" i="5"/>
  <c r="N132" i="5"/>
  <c r="Q132" i="5" s="1"/>
  <c r="M132" i="5"/>
  <c r="L132" i="5"/>
  <c r="P131" i="5"/>
  <c r="O131" i="5"/>
  <c r="N131" i="5"/>
  <c r="M131" i="5"/>
  <c r="L131" i="5"/>
  <c r="P130" i="5"/>
  <c r="O130" i="5"/>
  <c r="N130" i="5"/>
  <c r="M130" i="5"/>
  <c r="L130" i="5"/>
  <c r="P129" i="5"/>
  <c r="O129" i="5"/>
  <c r="N129" i="5"/>
  <c r="M129" i="5"/>
  <c r="L129" i="5"/>
  <c r="P128" i="5"/>
  <c r="O128" i="5"/>
  <c r="N128" i="5"/>
  <c r="M128" i="5"/>
  <c r="L128" i="5"/>
  <c r="P127" i="5"/>
  <c r="O127" i="5"/>
  <c r="N127" i="5"/>
  <c r="M127" i="5"/>
  <c r="L127" i="5"/>
  <c r="P126" i="5"/>
  <c r="O126" i="5"/>
  <c r="N126" i="5"/>
  <c r="M126" i="5"/>
  <c r="L126" i="5"/>
  <c r="P125" i="5"/>
  <c r="O125" i="5"/>
  <c r="N125" i="5"/>
  <c r="M125" i="5"/>
  <c r="L125" i="5"/>
  <c r="P124" i="5"/>
  <c r="O124" i="5"/>
  <c r="N124" i="5"/>
  <c r="Q124" i="5" s="1"/>
  <c r="M124" i="5"/>
  <c r="L124" i="5"/>
  <c r="P123" i="5"/>
  <c r="O123" i="5"/>
  <c r="N123" i="5"/>
  <c r="M123" i="5"/>
  <c r="L123" i="5"/>
  <c r="P122" i="5"/>
  <c r="O122" i="5"/>
  <c r="N122" i="5"/>
  <c r="M122" i="5"/>
  <c r="L122" i="5"/>
  <c r="P121" i="5"/>
  <c r="O121" i="5"/>
  <c r="N121" i="5"/>
  <c r="M121" i="5"/>
  <c r="L121" i="5"/>
  <c r="P120" i="5"/>
  <c r="O120" i="5"/>
  <c r="N120" i="5"/>
  <c r="M120" i="5"/>
  <c r="L120" i="5"/>
  <c r="P119" i="5"/>
  <c r="O119" i="5"/>
  <c r="N119" i="5"/>
  <c r="M119" i="5"/>
  <c r="L119" i="5"/>
  <c r="P118" i="5"/>
  <c r="O118" i="5"/>
  <c r="N118" i="5"/>
  <c r="M118" i="5"/>
  <c r="L118" i="5"/>
  <c r="P117" i="5"/>
  <c r="O117" i="5"/>
  <c r="N117" i="5"/>
  <c r="M117" i="5"/>
  <c r="L117" i="5"/>
  <c r="P116" i="5"/>
  <c r="O116" i="5"/>
  <c r="N116" i="5"/>
  <c r="Q116" i="5" s="1"/>
  <c r="M116" i="5"/>
  <c r="L116" i="5"/>
  <c r="P115" i="5"/>
  <c r="O115" i="5"/>
  <c r="N115" i="5"/>
  <c r="M115" i="5"/>
  <c r="L115" i="5"/>
  <c r="P114" i="5"/>
  <c r="O114" i="5"/>
  <c r="N114" i="5"/>
  <c r="M114" i="5"/>
  <c r="L114" i="5"/>
  <c r="P113" i="5"/>
  <c r="O113" i="5"/>
  <c r="N113" i="5"/>
  <c r="M113" i="5"/>
  <c r="L113" i="5"/>
  <c r="P112" i="5"/>
  <c r="O112" i="5"/>
  <c r="N112" i="5"/>
  <c r="M112" i="5"/>
  <c r="L112" i="5"/>
  <c r="P111" i="5"/>
  <c r="O111" i="5"/>
  <c r="N111" i="5"/>
  <c r="M111" i="5"/>
  <c r="L111" i="5"/>
  <c r="P110" i="5"/>
  <c r="O110" i="5"/>
  <c r="N110" i="5"/>
  <c r="M110" i="5"/>
  <c r="L110" i="5"/>
  <c r="P109" i="5"/>
  <c r="O109" i="5"/>
  <c r="N109" i="5"/>
  <c r="M109" i="5"/>
  <c r="L109" i="5"/>
  <c r="P108" i="5"/>
  <c r="O108" i="5"/>
  <c r="N108" i="5"/>
  <c r="Q108" i="5" s="1"/>
  <c r="M108" i="5"/>
  <c r="L108" i="5"/>
  <c r="P107" i="5"/>
  <c r="O107" i="5"/>
  <c r="N107" i="5"/>
  <c r="M107" i="5"/>
  <c r="L107" i="5"/>
  <c r="P106" i="5"/>
  <c r="O106" i="5"/>
  <c r="N106" i="5"/>
  <c r="M106" i="5"/>
  <c r="L106" i="5"/>
  <c r="P105" i="5"/>
  <c r="O105" i="5"/>
  <c r="N105" i="5"/>
  <c r="M105" i="5"/>
  <c r="L105" i="5"/>
  <c r="P104" i="5"/>
  <c r="O104" i="5"/>
  <c r="N104" i="5"/>
  <c r="M104" i="5"/>
  <c r="L104" i="5"/>
  <c r="P103" i="5"/>
  <c r="O103" i="5"/>
  <c r="N103" i="5"/>
  <c r="M103" i="5"/>
  <c r="L103" i="5"/>
  <c r="P102" i="5"/>
  <c r="O102" i="5"/>
  <c r="N102" i="5"/>
  <c r="M102" i="5"/>
  <c r="L102" i="5"/>
  <c r="P101" i="5"/>
  <c r="O101" i="5"/>
  <c r="N101" i="5"/>
  <c r="M101" i="5"/>
  <c r="L101" i="5"/>
  <c r="P100" i="5"/>
  <c r="O100" i="5"/>
  <c r="N100" i="5"/>
  <c r="M100" i="5"/>
  <c r="L100" i="5"/>
  <c r="P99" i="5"/>
  <c r="O99" i="5"/>
  <c r="N99" i="5"/>
  <c r="M99" i="5"/>
  <c r="L99" i="5"/>
  <c r="P98" i="5"/>
  <c r="O98" i="5"/>
  <c r="N98" i="5"/>
  <c r="M98" i="5"/>
  <c r="L98" i="5"/>
  <c r="P97" i="5"/>
  <c r="O97" i="5"/>
  <c r="N97" i="5"/>
  <c r="M97" i="5"/>
  <c r="L97" i="5"/>
  <c r="P96" i="5"/>
  <c r="O96" i="5"/>
  <c r="N96" i="5"/>
  <c r="M96" i="5"/>
  <c r="L96" i="5"/>
  <c r="P95" i="5"/>
  <c r="O95" i="5"/>
  <c r="N95" i="5"/>
  <c r="M95" i="5"/>
  <c r="L95" i="5"/>
  <c r="P94" i="5"/>
  <c r="O94" i="5"/>
  <c r="N94" i="5"/>
  <c r="M94" i="5"/>
  <c r="L94" i="5"/>
  <c r="P93" i="5"/>
  <c r="O93" i="5"/>
  <c r="N93" i="5"/>
  <c r="M93" i="5"/>
  <c r="L93" i="5"/>
  <c r="P92" i="5"/>
  <c r="O92" i="5"/>
  <c r="N92" i="5"/>
  <c r="M92" i="5"/>
  <c r="L92" i="5"/>
  <c r="P91" i="5"/>
  <c r="O91" i="5"/>
  <c r="N91" i="5"/>
  <c r="M91" i="5"/>
  <c r="L91" i="5"/>
  <c r="P90" i="5"/>
  <c r="O90" i="5"/>
  <c r="N90" i="5"/>
  <c r="M90" i="5"/>
  <c r="L90" i="5"/>
  <c r="P89" i="5"/>
  <c r="O89" i="5"/>
  <c r="N89" i="5"/>
  <c r="M89" i="5"/>
  <c r="L89" i="5"/>
  <c r="P88" i="5"/>
  <c r="O88" i="5"/>
  <c r="N88" i="5"/>
  <c r="M88" i="5"/>
  <c r="L88" i="5"/>
  <c r="P87" i="5"/>
  <c r="O87" i="5"/>
  <c r="N87" i="5"/>
  <c r="M87" i="5"/>
  <c r="L87" i="5"/>
  <c r="P86" i="5"/>
  <c r="O86" i="5"/>
  <c r="N86" i="5"/>
  <c r="M86" i="5"/>
  <c r="L86" i="5"/>
  <c r="P85" i="5"/>
  <c r="O85" i="5"/>
  <c r="N85" i="5"/>
  <c r="M85" i="5"/>
  <c r="L85" i="5"/>
  <c r="P78" i="5"/>
  <c r="O78" i="5"/>
  <c r="N78" i="5"/>
  <c r="Q78" i="5" s="1"/>
  <c r="M78" i="5"/>
  <c r="L78" i="5"/>
  <c r="P77" i="5"/>
  <c r="O77" i="5"/>
  <c r="N77" i="5"/>
  <c r="M77" i="5"/>
  <c r="L77" i="5"/>
  <c r="P76" i="5"/>
  <c r="O76" i="5"/>
  <c r="N76" i="5"/>
  <c r="M76" i="5"/>
  <c r="L76" i="5"/>
  <c r="P75" i="5"/>
  <c r="O75" i="5"/>
  <c r="N75" i="5"/>
  <c r="M75" i="5"/>
  <c r="L75" i="5"/>
  <c r="P74" i="5"/>
  <c r="O74" i="5"/>
  <c r="N74" i="5"/>
  <c r="M74" i="5"/>
  <c r="L74" i="5"/>
  <c r="P73" i="5"/>
  <c r="O73" i="5"/>
  <c r="N73" i="5"/>
  <c r="M73" i="5"/>
  <c r="L73" i="5"/>
  <c r="P72" i="5"/>
  <c r="O72" i="5"/>
  <c r="N72" i="5"/>
  <c r="M72" i="5"/>
  <c r="L72" i="5"/>
  <c r="P71" i="5"/>
  <c r="O71" i="5"/>
  <c r="N71" i="5"/>
  <c r="M71" i="5"/>
  <c r="L71" i="5"/>
  <c r="P70" i="5"/>
  <c r="O70" i="5"/>
  <c r="N70" i="5"/>
  <c r="Q70" i="5" s="1"/>
  <c r="T70" i="5" s="1"/>
  <c r="M70" i="5"/>
  <c r="L70" i="5"/>
  <c r="P69" i="5"/>
  <c r="O69" i="5"/>
  <c r="N69" i="5"/>
  <c r="M69" i="5"/>
  <c r="L69" i="5"/>
  <c r="P68" i="5"/>
  <c r="O68" i="5"/>
  <c r="N68" i="5"/>
  <c r="M68" i="5"/>
  <c r="L68" i="5"/>
  <c r="P67" i="5"/>
  <c r="O67" i="5"/>
  <c r="N67" i="5"/>
  <c r="M67" i="5"/>
  <c r="L67" i="5"/>
  <c r="P66" i="5"/>
  <c r="O66" i="5"/>
  <c r="N66" i="5"/>
  <c r="M66" i="5"/>
  <c r="L66" i="5"/>
  <c r="P65" i="5"/>
  <c r="O65" i="5"/>
  <c r="R65" i="5" s="1"/>
  <c r="N65" i="5"/>
  <c r="M65" i="5"/>
  <c r="L65" i="5"/>
  <c r="P64" i="5"/>
  <c r="O64" i="5"/>
  <c r="N64" i="5"/>
  <c r="M64" i="5"/>
  <c r="L64" i="5"/>
  <c r="P63" i="5"/>
  <c r="O63" i="5"/>
  <c r="N63" i="5"/>
  <c r="M63" i="5"/>
  <c r="L63" i="5"/>
  <c r="P62" i="5"/>
  <c r="O62" i="5"/>
  <c r="N62" i="5"/>
  <c r="M62" i="5"/>
  <c r="L62" i="5"/>
  <c r="P61" i="5"/>
  <c r="O61" i="5"/>
  <c r="N61" i="5"/>
  <c r="M61" i="5"/>
  <c r="L61" i="5"/>
  <c r="P60" i="5"/>
  <c r="O60" i="5"/>
  <c r="N60" i="5"/>
  <c r="M60" i="5"/>
  <c r="L60" i="5"/>
  <c r="P59" i="5"/>
  <c r="O59" i="5"/>
  <c r="N59" i="5"/>
  <c r="M59" i="5"/>
  <c r="L59" i="5"/>
  <c r="P58" i="5"/>
  <c r="O58" i="5"/>
  <c r="N58" i="5"/>
  <c r="M58" i="5"/>
  <c r="L58" i="5"/>
  <c r="P57" i="5"/>
  <c r="O57" i="5"/>
  <c r="N57" i="5"/>
  <c r="M57" i="5"/>
  <c r="L57" i="5"/>
  <c r="P56" i="5"/>
  <c r="O56" i="5"/>
  <c r="N56" i="5"/>
  <c r="M56" i="5"/>
  <c r="L56" i="5"/>
  <c r="P55" i="5"/>
  <c r="O55" i="5"/>
  <c r="N55" i="5"/>
  <c r="M55" i="5"/>
  <c r="L55" i="5"/>
  <c r="P54" i="5"/>
  <c r="O54" i="5"/>
  <c r="N54" i="5"/>
  <c r="Q54" i="5" s="1"/>
  <c r="T54" i="5" s="1"/>
  <c r="M54" i="5"/>
  <c r="L54" i="5"/>
  <c r="P53" i="5"/>
  <c r="O53" i="5"/>
  <c r="N53" i="5"/>
  <c r="M53" i="5"/>
  <c r="L53" i="5"/>
  <c r="P52" i="5"/>
  <c r="O52" i="5"/>
  <c r="N52" i="5"/>
  <c r="M52" i="5"/>
  <c r="L52" i="5"/>
  <c r="P51" i="5"/>
  <c r="O51" i="5"/>
  <c r="N51" i="5"/>
  <c r="M51" i="5"/>
  <c r="L51" i="5"/>
  <c r="P50" i="5"/>
  <c r="O50" i="5"/>
  <c r="N50" i="5"/>
  <c r="M50" i="5"/>
  <c r="L50" i="5"/>
  <c r="P49" i="5"/>
  <c r="O49" i="5"/>
  <c r="N49" i="5"/>
  <c r="M49" i="5"/>
  <c r="L49" i="5"/>
  <c r="P48" i="5"/>
  <c r="O48" i="5"/>
  <c r="N48" i="5"/>
  <c r="M48" i="5"/>
  <c r="L48" i="5"/>
  <c r="P47" i="5"/>
  <c r="O47" i="5"/>
  <c r="N47" i="5"/>
  <c r="M47" i="5"/>
  <c r="L47" i="5"/>
  <c r="P46" i="5"/>
  <c r="O46" i="5"/>
  <c r="N46" i="5"/>
  <c r="M46" i="5"/>
  <c r="L46" i="5"/>
  <c r="P45" i="5"/>
  <c r="O45" i="5"/>
  <c r="N45" i="5"/>
  <c r="M45" i="5"/>
  <c r="L45" i="5"/>
  <c r="P44" i="5"/>
  <c r="O44" i="5"/>
  <c r="N44" i="5"/>
  <c r="M44" i="5"/>
  <c r="L44" i="5"/>
  <c r="P43" i="5"/>
  <c r="O43" i="5"/>
  <c r="N43" i="5"/>
  <c r="M43" i="5"/>
  <c r="L43" i="5"/>
  <c r="P42" i="5"/>
  <c r="O42" i="5"/>
  <c r="N42" i="5"/>
  <c r="M42" i="5"/>
  <c r="L42" i="5"/>
  <c r="P41" i="5"/>
  <c r="O41" i="5"/>
  <c r="R41" i="5" s="1"/>
  <c r="N41" i="5"/>
  <c r="M41" i="5"/>
  <c r="L41" i="5"/>
  <c r="P40" i="5"/>
  <c r="O40" i="5"/>
  <c r="N40" i="5"/>
  <c r="M40" i="5"/>
  <c r="L40" i="5"/>
  <c r="P39" i="5"/>
  <c r="O39" i="5"/>
  <c r="N39" i="5"/>
  <c r="M39" i="5"/>
  <c r="L39" i="5"/>
  <c r="P38" i="5"/>
  <c r="O38" i="5"/>
  <c r="N38" i="5"/>
  <c r="Q38" i="5" s="1"/>
  <c r="M38" i="5"/>
  <c r="L38" i="5"/>
  <c r="P37" i="5"/>
  <c r="O37" i="5"/>
  <c r="N37" i="5"/>
  <c r="M37" i="5"/>
  <c r="L37" i="5"/>
  <c r="P36" i="5"/>
  <c r="O36" i="5"/>
  <c r="N36" i="5"/>
  <c r="M36" i="5"/>
  <c r="L36" i="5"/>
  <c r="P35" i="5"/>
  <c r="O35" i="5"/>
  <c r="N35" i="5"/>
  <c r="M35" i="5"/>
  <c r="L35" i="5"/>
  <c r="P34" i="5"/>
  <c r="O34" i="5"/>
  <c r="N34" i="5"/>
  <c r="M34" i="5"/>
  <c r="L34" i="5"/>
  <c r="P33" i="5"/>
  <c r="O33" i="5"/>
  <c r="N33" i="5"/>
  <c r="M33" i="5"/>
  <c r="L33" i="5"/>
  <c r="P32" i="5"/>
  <c r="O32" i="5"/>
  <c r="N32" i="5"/>
  <c r="M32" i="5"/>
  <c r="L32" i="5"/>
  <c r="P31" i="5"/>
  <c r="O31" i="5"/>
  <c r="N31" i="5"/>
  <c r="M31" i="5"/>
  <c r="L31" i="5"/>
  <c r="P30" i="5"/>
  <c r="O30" i="5"/>
  <c r="N30" i="5"/>
  <c r="Q30" i="5" s="1"/>
  <c r="M30" i="5"/>
  <c r="L30" i="5"/>
  <c r="P29" i="5"/>
  <c r="O29" i="5"/>
  <c r="N29" i="5"/>
  <c r="M29" i="5"/>
  <c r="L29" i="5"/>
  <c r="P28" i="5"/>
  <c r="O28" i="5"/>
  <c r="N28" i="5"/>
  <c r="M28" i="5"/>
  <c r="L28" i="5"/>
  <c r="P27" i="5"/>
  <c r="O27" i="5"/>
  <c r="N27" i="5"/>
  <c r="M27" i="5"/>
  <c r="L27" i="5"/>
  <c r="P26" i="5"/>
  <c r="O26" i="5"/>
  <c r="N26" i="5"/>
  <c r="M26" i="5"/>
  <c r="L26" i="5"/>
  <c r="P25" i="5"/>
  <c r="O25" i="5"/>
  <c r="N25" i="5"/>
  <c r="M25" i="5"/>
  <c r="L25" i="5"/>
  <c r="P24" i="5"/>
  <c r="O24" i="5"/>
  <c r="N24" i="5"/>
  <c r="M24" i="5"/>
  <c r="L24" i="5"/>
  <c r="P23" i="5"/>
  <c r="O23" i="5"/>
  <c r="N23" i="5"/>
  <c r="M23" i="5"/>
  <c r="L23" i="5"/>
  <c r="P22" i="5"/>
  <c r="O22" i="5"/>
  <c r="N22" i="5"/>
  <c r="M22" i="5"/>
  <c r="L22" i="5"/>
  <c r="P21" i="5"/>
  <c r="O21" i="5"/>
  <c r="N21" i="5"/>
  <c r="M21" i="5"/>
  <c r="L21" i="5"/>
  <c r="P20" i="5"/>
  <c r="O20" i="5"/>
  <c r="N20" i="5"/>
  <c r="M20" i="5"/>
  <c r="L20" i="5"/>
  <c r="P19" i="5"/>
  <c r="O19" i="5"/>
  <c r="N19" i="5"/>
  <c r="M19" i="5"/>
  <c r="L19" i="5"/>
  <c r="P18" i="5"/>
  <c r="O18" i="5"/>
  <c r="N18" i="5"/>
  <c r="M18" i="5"/>
  <c r="L18" i="5"/>
  <c r="P17" i="5"/>
  <c r="O17" i="5"/>
  <c r="N17" i="5"/>
  <c r="M17" i="5"/>
  <c r="L17" i="5"/>
  <c r="P16" i="5"/>
  <c r="O16" i="5"/>
  <c r="N16" i="5"/>
  <c r="M16" i="5"/>
  <c r="L16" i="5"/>
  <c r="P15" i="5"/>
  <c r="O15" i="5"/>
  <c r="N15" i="5"/>
  <c r="M15" i="5"/>
  <c r="L15" i="5"/>
  <c r="P14" i="5"/>
  <c r="O14" i="5"/>
  <c r="N14" i="5"/>
  <c r="M14" i="5"/>
  <c r="L14" i="5"/>
  <c r="P13" i="5"/>
  <c r="O13" i="5"/>
  <c r="N13" i="5"/>
  <c r="M13" i="5"/>
  <c r="L13" i="5"/>
  <c r="P12" i="5"/>
  <c r="O12" i="5"/>
  <c r="N12" i="5"/>
  <c r="M12" i="5"/>
  <c r="L12" i="5"/>
  <c r="P11" i="5"/>
  <c r="O11" i="5"/>
  <c r="N11" i="5"/>
  <c r="M11" i="5"/>
  <c r="L11" i="5"/>
  <c r="P10" i="5"/>
  <c r="O10" i="5"/>
  <c r="N10" i="5"/>
  <c r="M10" i="5"/>
  <c r="L10" i="5"/>
  <c r="P9" i="5"/>
  <c r="O9" i="5"/>
  <c r="N9" i="5"/>
  <c r="M9" i="5"/>
  <c r="L9" i="5"/>
  <c r="P8" i="5"/>
  <c r="O8" i="5"/>
  <c r="N8" i="5"/>
  <c r="M8" i="5"/>
  <c r="L8" i="5"/>
  <c r="P7" i="5"/>
  <c r="O7" i="5"/>
  <c r="N7" i="5"/>
  <c r="M7" i="5"/>
  <c r="L7" i="5"/>
  <c r="M6" i="5"/>
  <c r="N6" i="5"/>
  <c r="O6" i="5"/>
  <c r="P6" i="5"/>
  <c r="L6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D153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B151" i="5"/>
  <c r="B150" i="5"/>
  <c r="Q142" i="5"/>
  <c r="T142" i="5" s="1"/>
  <c r="B152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78" i="5"/>
  <c r="B77" i="5"/>
  <c r="B76" i="5"/>
  <c r="B75" i="5"/>
  <c r="B74" i="5"/>
  <c r="B73" i="5"/>
  <c r="B15" i="5"/>
  <c r="Q4" i="5"/>
  <c r="V4" i="5" s="1"/>
  <c r="W4" i="5" s="1"/>
  <c r="Q5" i="5"/>
  <c r="V5" i="5" s="1"/>
  <c r="W5" i="5" s="1"/>
  <c r="Q79" i="5"/>
  <c r="V79" i="5" s="1"/>
  <c r="W79" i="5" s="1"/>
  <c r="Q80" i="5"/>
  <c r="V80" i="5" s="1"/>
  <c r="W80" i="5" s="1"/>
  <c r="Q81" i="5"/>
  <c r="V81" i="5" s="1"/>
  <c r="W81" i="5" s="1"/>
  <c r="Q82" i="5"/>
  <c r="V82" i="5" s="1"/>
  <c r="W82" i="5" s="1"/>
  <c r="Q83" i="5"/>
  <c r="T83" i="5" s="1"/>
  <c r="V83" i="5"/>
  <c r="W83" i="5" s="1"/>
  <c r="Q84" i="5"/>
  <c r="B6" i="5"/>
  <c r="B16" i="5"/>
  <c r="B17" i="5"/>
  <c r="B72" i="5"/>
  <c r="B79" i="5"/>
  <c r="B80" i="5"/>
  <c r="B81" i="5"/>
  <c r="B82" i="5"/>
  <c r="B83" i="5"/>
  <c r="B84" i="5"/>
  <c r="B85" i="5"/>
  <c r="R4" i="5"/>
  <c r="T4" i="5"/>
  <c r="D5" i="5"/>
  <c r="D4" i="5"/>
  <c r="Q150" i="5" l="1"/>
  <c r="T150" i="5" s="1"/>
  <c r="Q9" i="5"/>
  <c r="S9" i="5" s="1"/>
  <c r="Q17" i="5"/>
  <c r="Q25" i="5"/>
  <c r="R28" i="5"/>
  <c r="Q33" i="5"/>
  <c r="S33" i="5" s="1"/>
  <c r="R36" i="5"/>
  <c r="R44" i="5"/>
  <c r="Q49" i="5"/>
  <c r="V49" i="5" s="1"/>
  <c r="W49" i="5" s="1"/>
  <c r="R52" i="5"/>
  <c r="Q57" i="5"/>
  <c r="R60" i="5"/>
  <c r="Q65" i="5"/>
  <c r="V65" i="5" s="1"/>
  <c r="W65" i="5" s="1"/>
  <c r="Q73" i="5"/>
  <c r="T73" i="5" s="1"/>
  <c r="R76" i="5"/>
  <c r="Q95" i="5"/>
  <c r="T95" i="5" s="1"/>
  <c r="Q111" i="5"/>
  <c r="T111" i="5" s="1"/>
  <c r="Q119" i="5"/>
  <c r="V119" i="5" s="1"/>
  <c r="W119" i="5" s="1"/>
  <c r="Q127" i="5"/>
  <c r="V127" i="5" s="1"/>
  <c r="W127" i="5" s="1"/>
  <c r="Q135" i="5"/>
  <c r="V135" i="5" s="1"/>
  <c r="W135" i="5" s="1"/>
  <c r="Q143" i="5"/>
  <c r="Q151" i="5"/>
  <c r="V151" i="5" s="1"/>
  <c r="W151" i="5" s="1"/>
  <c r="V116" i="5"/>
  <c r="W116" i="5" s="1"/>
  <c r="V132" i="5"/>
  <c r="W132" i="5" s="1"/>
  <c r="V140" i="5"/>
  <c r="W140" i="5" s="1"/>
  <c r="V148" i="5"/>
  <c r="W148" i="5" s="1"/>
  <c r="R62" i="5"/>
  <c r="Q113" i="5"/>
  <c r="Q40" i="5"/>
  <c r="T40" i="5" s="1"/>
  <c r="Q56" i="5"/>
  <c r="V56" i="5" s="1"/>
  <c r="W56" i="5" s="1"/>
  <c r="Q91" i="5"/>
  <c r="T91" i="5" s="1"/>
  <c r="R29" i="5"/>
  <c r="Q28" i="5"/>
  <c r="V28" i="5" s="1"/>
  <c r="W28" i="5" s="1"/>
  <c r="R39" i="5"/>
  <c r="Q44" i="5"/>
  <c r="T44" i="5" s="1"/>
  <c r="R47" i="5"/>
  <c r="Q52" i="5"/>
  <c r="T52" i="5" s="1"/>
  <c r="R63" i="5"/>
  <c r="Q68" i="5"/>
  <c r="V68" i="5" s="1"/>
  <c r="W68" i="5" s="1"/>
  <c r="Q76" i="5"/>
  <c r="S76" i="5" s="1"/>
  <c r="Q90" i="5"/>
  <c r="V90" i="5" s="1"/>
  <c r="W90" i="5" s="1"/>
  <c r="Q11" i="5"/>
  <c r="V11" i="5" s="1"/>
  <c r="W11" i="5" s="1"/>
  <c r="Q19" i="5"/>
  <c r="S19" i="5" s="1"/>
  <c r="Q27" i="5"/>
  <c r="T27" i="5" s="1"/>
  <c r="R38" i="5"/>
  <c r="R46" i="5"/>
  <c r="R54" i="5"/>
  <c r="Q67" i="5"/>
  <c r="V67" i="5" s="1"/>
  <c r="W67" i="5" s="1"/>
  <c r="Q75" i="5"/>
  <c r="T75" i="5" s="1"/>
  <c r="R78" i="5"/>
  <c r="Q89" i="5"/>
  <c r="T89" i="5" s="1"/>
  <c r="Q97" i="5"/>
  <c r="T97" i="5" s="1"/>
  <c r="Q105" i="5"/>
  <c r="T105" i="5" s="1"/>
  <c r="Q153" i="5"/>
  <c r="T153" i="5" s="1"/>
  <c r="Q152" i="5"/>
  <c r="V152" i="5" s="1"/>
  <c r="W152" i="5" s="1"/>
  <c r="V78" i="5"/>
  <c r="W78" i="5" s="1"/>
  <c r="V38" i="5"/>
  <c r="W38" i="5" s="1"/>
  <c r="Q130" i="5"/>
  <c r="V130" i="5" s="1"/>
  <c r="W130" i="5" s="1"/>
  <c r="S30" i="5"/>
  <c r="R68" i="5"/>
  <c r="Q87" i="5"/>
  <c r="V87" i="5" s="1"/>
  <c r="W87" i="5" s="1"/>
  <c r="Q103" i="5"/>
  <c r="T103" i="5" s="1"/>
  <c r="V108" i="5"/>
  <c r="W108" i="5" s="1"/>
  <c r="V124" i="5"/>
  <c r="W124" i="5" s="1"/>
  <c r="R30" i="5"/>
  <c r="Q35" i="5"/>
  <c r="T35" i="5" s="1"/>
  <c r="Q43" i="5"/>
  <c r="T43" i="5" s="1"/>
  <c r="Q51" i="5"/>
  <c r="S51" i="5" s="1"/>
  <c r="Q59" i="5"/>
  <c r="S59" i="5" s="1"/>
  <c r="R70" i="5"/>
  <c r="Q121" i="5"/>
  <c r="V121" i="5" s="1"/>
  <c r="W121" i="5" s="1"/>
  <c r="Q8" i="5"/>
  <c r="S8" i="5" s="1"/>
  <c r="Q16" i="5"/>
  <c r="T16" i="5" s="1"/>
  <c r="Q24" i="5"/>
  <c r="V24" i="5" s="1"/>
  <c r="W24" i="5" s="1"/>
  <c r="R27" i="5"/>
  <c r="Q32" i="5"/>
  <c r="T32" i="5" s="1"/>
  <c r="R35" i="5"/>
  <c r="Q48" i="5"/>
  <c r="T48" i="5" s="1"/>
  <c r="R51" i="5"/>
  <c r="R59" i="5"/>
  <c r="Q64" i="5"/>
  <c r="V64" i="5" s="1"/>
  <c r="W64" i="5" s="1"/>
  <c r="R67" i="5"/>
  <c r="R75" i="5"/>
  <c r="Q86" i="5"/>
  <c r="T86" i="5" s="1"/>
  <c r="Q94" i="5"/>
  <c r="T94" i="5" s="1"/>
  <c r="Q102" i="5"/>
  <c r="T102" i="5" s="1"/>
  <c r="Q110" i="5"/>
  <c r="V110" i="5" s="1"/>
  <c r="W110" i="5" s="1"/>
  <c r="Q85" i="5"/>
  <c r="T85" i="5" s="1"/>
  <c r="Q117" i="5"/>
  <c r="V117" i="5" s="1"/>
  <c r="W117" i="5" s="1"/>
  <c r="Q125" i="5"/>
  <c r="V125" i="5" s="1"/>
  <c r="W125" i="5" s="1"/>
  <c r="Q133" i="5"/>
  <c r="V133" i="5" s="1"/>
  <c r="W133" i="5" s="1"/>
  <c r="Q141" i="5"/>
  <c r="V141" i="5" s="1"/>
  <c r="W141" i="5" s="1"/>
  <c r="Q149" i="5"/>
  <c r="T149" i="5" s="1"/>
  <c r="R71" i="5"/>
  <c r="Q98" i="5"/>
  <c r="T98" i="5" s="1"/>
  <c r="Q106" i="5"/>
  <c r="V106" i="5" s="1"/>
  <c r="W106" i="5" s="1"/>
  <c r="Q114" i="5"/>
  <c r="T114" i="5" s="1"/>
  <c r="Q122" i="5"/>
  <c r="V122" i="5" s="1"/>
  <c r="W122" i="5" s="1"/>
  <c r="Q138" i="5"/>
  <c r="V138" i="5" s="1"/>
  <c r="W138" i="5" s="1"/>
  <c r="Q146" i="5"/>
  <c r="T146" i="5" s="1"/>
  <c r="Q118" i="5"/>
  <c r="T118" i="5" s="1"/>
  <c r="Q55" i="5"/>
  <c r="V55" i="5" s="1"/>
  <c r="W55" i="5" s="1"/>
  <c r="Q93" i="5"/>
  <c r="V93" i="5" s="1"/>
  <c r="W93" i="5" s="1"/>
  <c r="Q6" i="5"/>
  <c r="V6" i="5" s="1"/>
  <c r="W6" i="5" s="1"/>
  <c r="R33" i="5"/>
  <c r="R55" i="5"/>
  <c r="Q10" i="5"/>
  <c r="S10" i="5" s="1"/>
  <c r="Q18" i="5"/>
  <c r="V18" i="5" s="1"/>
  <c r="W18" i="5" s="1"/>
  <c r="Q26" i="5"/>
  <c r="T26" i="5" s="1"/>
  <c r="Q34" i="5"/>
  <c r="S34" i="5" s="1"/>
  <c r="R37" i="5"/>
  <c r="Q42" i="5"/>
  <c r="V42" i="5" s="1"/>
  <c r="W42" i="5" s="1"/>
  <c r="R45" i="5"/>
  <c r="Q50" i="5"/>
  <c r="V50" i="5" s="1"/>
  <c r="W50" i="5" s="1"/>
  <c r="Q58" i="5"/>
  <c r="V58" i="5" s="1"/>
  <c r="W58" i="5" s="1"/>
  <c r="Q66" i="5"/>
  <c r="V66" i="5" s="1"/>
  <c r="W66" i="5" s="1"/>
  <c r="Q74" i="5"/>
  <c r="T74" i="5" s="1"/>
  <c r="R77" i="5"/>
  <c r="Q88" i="5"/>
  <c r="V88" i="5" s="1"/>
  <c r="W88" i="5" s="1"/>
  <c r="Q96" i="5"/>
  <c r="T96" i="5" s="1"/>
  <c r="Q104" i="5"/>
  <c r="V104" i="5" s="1"/>
  <c r="W104" i="5" s="1"/>
  <c r="Q112" i="5"/>
  <c r="V112" i="5" s="1"/>
  <c r="W112" i="5" s="1"/>
  <c r="Q120" i="5"/>
  <c r="V120" i="5" s="1"/>
  <c r="W120" i="5" s="1"/>
  <c r="Q128" i="5"/>
  <c r="V128" i="5" s="1"/>
  <c r="W128" i="5" s="1"/>
  <c r="Q136" i="5"/>
  <c r="V136" i="5" s="1"/>
  <c r="W136" i="5" s="1"/>
  <c r="Q144" i="5"/>
  <c r="V144" i="5" s="1"/>
  <c r="W144" i="5" s="1"/>
  <c r="Q12" i="5"/>
  <c r="V12" i="5" s="1"/>
  <c r="W12" i="5" s="1"/>
  <c r="R15" i="5"/>
  <c r="Q20" i="5"/>
  <c r="V20" i="5" s="1"/>
  <c r="W20" i="5" s="1"/>
  <c r="Q36" i="5"/>
  <c r="V36" i="5" s="1"/>
  <c r="W36" i="5" s="1"/>
  <c r="Q41" i="5"/>
  <c r="V41" i="5" s="1"/>
  <c r="W41" i="5" s="1"/>
  <c r="V51" i="5"/>
  <c r="W51" i="5" s="1"/>
  <c r="Q126" i="5"/>
  <c r="T126" i="5" s="1"/>
  <c r="Q7" i="5"/>
  <c r="V7" i="5" s="1"/>
  <c r="W7" i="5" s="1"/>
  <c r="Q15" i="5"/>
  <c r="V15" i="5" s="1"/>
  <c r="W15" i="5" s="1"/>
  <c r="Q23" i="5"/>
  <c r="S23" i="5" s="1"/>
  <c r="R26" i="5"/>
  <c r="Q31" i="5"/>
  <c r="S31" i="5" s="1"/>
  <c r="R34" i="5"/>
  <c r="Q39" i="5"/>
  <c r="S39" i="5" s="1"/>
  <c r="R42" i="5"/>
  <c r="Q47" i="5"/>
  <c r="T47" i="5" s="1"/>
  <c r="R50" i="5"/>
  <c r="R58" i="5"/>
  <c r="Q63" i="5"/>
  <c r="V63" i="5" s="1"/>
  <c r="W63" i="5" s="1"/>
  <c r="R66" i="5"/>
  <c r="Q71" i="5"/>
  <c r="V71" i="5" s="1"/>
  <c r="W71" i="5" s="1"/>
  <c r="R74" i="5"/>
  <c r="Q101" i="5"/>
  <c r="V101" i="5" s="1"/>
  <c r="W101" i="5" s="1"/>
  <c r="Q109" i="5"/>
  <c r="V109" i="5" s="1"/>
  <c r="W109" i="5" s="1"/>
  <c r="Q14" i="5"/>
  <c r="S14" i="5" s="1"/>
  <c r="R17" i="5"/>
  <c r="Q22" i="5"/>
  <c r="T22" i="5" s="1"/>
  <c r="Q46" i="5"/>
  <c r="V46" i="5" s="1"/>
  <c r="W46" i="5" s="1"/>
  <c r="R49" i="5"/>
  <c r="R57" i="5"/>
  <c r="Q62" i="5"/>
  <c r="T62" i="5" s="1"/>
  <c r="R73" i="5"/>
  <c r="Q92" i="5"/>
  <c r="T92" i="5" s="1"/>
  <c r="Q100" i="5"/>
  <c r="T100" i="5" s="1"/>
  <c r="Q129" i="5"/>
  <c r="V129" i="5" s="1"/>
  <c r="W129" i="5" s="1"/>
  <c r="Q137" i="5"/>
  <c r="V137" i="5" s="1"/>
  <c r="W137" i="5" s="1"/>
  <c r="Q145" i="5"/>
  <c r="T145" i="5" s="1"/>
  <c r="S38" i="5"/>
  <c r="Q21" i="5"/>
  <c r="S21" i="5" s="1"/>
  <c r="Q29" i="5"/>
  <c r="V29" i="5" s="1"/>
  <c r="W29" i="5" s="1"/>
  <c r="Q37" i="5"/>
  <c r="V37" i="5" s="1"/>
  <c r="W37" i="5" s="1"/>
  <c r="R40" i="5"/>
  <c r="Q45" i="5"/>
  <c r="T45" i="5" s="1"/>
  <c r="R72" i="5"/>
  <c r="Q77" i="5"/>
  <c r="T77" i="5" s="1"/>
  <c r="Q99" i="5"/>
  <c r="T99" i="5" s="1"/>
  <c r="Q107" i="5"/>
  <c r="V107" i="5" s="1"/>
  <c r="W107" i="5" s="1"/>
  <c r="Q115" i="5"/>
  <c r="V115" i="5" s="1"/>
  <c r="W115" i="5" s="1"/>
  <c r="Q123" i="5"/>
  <c r="V123" i="5" s="1"/>
  <c r="W123" i="5" s="1"/>
  <c r="Q131" i="5"/>
  <c r="T131" i="5" s="1"/>
  <c r="Q134" i="5"/>
  <c r="V134" i="5" s="1"/>
  <c r="W134" i="5" s="1"/>
  <c r="Q139" i="5"/>
  <c r="V139" i="5" s="1"/>
  <c r="W139" i="5" s="1"/>
  <c r="Q147" i="5"/>
  <c r="V147" i="5" s="1"/>
  <c r="W147" i="5" s="1"/>
  <c r="Q13" i="5"/>
  <c r="S13" i="5" s="1"/>
  <c r="Q53" i="5"/>
  <c r="V53" i="5" s="1"/>
  <c r="W53" i="5" s="1"/>
  <c r="Q61" i="5"/>
  <c r="V61" i="5" s="1"/>
  <c r="W61" i="5" s="1"/>
  <c r="Q72" i="5"/>
  <c r="S72" i="5" s="1"/>
  <c r="V103" i="5"/>
  <c r="W103" i="5" s="1"/>
  <c r="R43" i="5"/>
  <c r="S49" i="5"/>
  <c r="V113" i="5"/>
  <c r="W113" i="5" s="1"/>
  <c r="R16" i="5"/>
  <c r="R32" i="5"/>
  <c r="R56" i="5"/>
  <c r="R48" i="5"/>
  <c r="V143" i="5"/>
  <c r="W143" i="5" s="1"/>
  <c r="V57" i="5"/>
  <c r="W57" i="5" s="1"/>
  <c r="R64" i="5"/>
  <c r="R53" i="5"/>
  <c r="V153" i="5"/>
  <c r="W153" i="5" s="1"/>
  <c r="V111" i="5"/>
  <c r="W111" i="5" s="1"/>
  <c r="R31" i="5"/>
  <c r="Q60" i="5"/>
  <c r="S60" i="5" s="1"/>
  <c r="Q69" i="5"/>
  <c r="V69" i="5" s="1"/>
  <c r="W69" i="5" s="1"/>
  <c r="R61" i="5"/>
  <c r="R69" i="5"/>
  <c r="T34" i="5"/>
  <c r="V34" i="5"/>
  <c r="W34" i="5" s="1"/>
  <c r="V33" i="5"/>
  <c r="W33" i="5" s="1"/>
  <c r="T33" i="5"/>
  <c r="S25" i="5"/>
  <c r="T25" i="5"/>
  <c r="V25" i="5"/>
  <c r="W25" i="5" s="1"/>
  <c r="V17" i="5"/>
  <c r="W17" i="5" s="1"/>
  <c r="S17" i="5"/>
  <c r="T17" i="5"/>
  <c r="S16" i="5"/>
  <c r="S40" i="5"/>
  <c r="T28" i="5"/>
  <c r="S44" i="5"/>
  <c r="S5" i="5"/>
  <c r="T5" i="5"/>
  <c r="T79" i="5"/>
  <c r="V30" i="5"/>
  <c r="W30" i="5" s="1"/>
  <c r="S57" i="5"/>
  <c r="T7" i="5"/>
  <c r="T30" i="5"/>
  <c r="T57" i="5"/>
  <c r="S4" i="5"/>
  <c r="T38" i="5"/>
  <c r="T9" i="5"/>
  <c r="F3" i="1"/>
  <c r="S7" i="5"/>
  <c r="V75" i="5"/>
  <c r="W75" i="5" s="1"/>
  <c r="T135" i="5"/>
  <c r="V145" i="5"/>
  <c r="W145" i="5" s="1"/>
  <c r="T151" i="5"/>
  <c r="T11" i="5"/>
  <c r="T82" i="5"/>
  <c r="V142" i="5"/>
  <c r="W142" i="5" s="1"/>
  <c r="T81" i="5"/>
  <c r="T113" i="5"/>
  <c r="T108" i="5"/>
  <c r="T127" i="5"/>
  <c r="T122" i="5"/>
  <c r="V150" i="5"/>
  <c r="W150" i="5" s="1"/>
  <c r="V52" i="5"/>
  <c r="W52" i="5" s="1"/>
  <c r="T116" i="5"/>
  <c r="T119" i="5"/>
  <c r="T148" i="5"/>
  <c r="T143" i="5"/>
  <c r="V84" i="5"/>
  <c r="W84" i="5" s="1"/>
  <c r="T84" i="5"/>
  <c r="V70" i="5"/>
  <c r="W70" i="5" s="1"/>
  <c r="S70" i="5"/>
  <c r="V54" i="5"/>
  <c r="W54" i="5" s="1"/>
  <c r="S54" i="5"/>
  <c r="V73" i="5"/>
  <c r="W73" i="5" s="1"/>
  <c r="S78" i="5"/>
  <c r="T78" i="5"/>
  <c r="T80" i="5"/>
  <c r="T121" i="5"/>
  <c r="V9" i="5"/>
  <c r="W9" i="5" s="1"/>
  <c r="T132" i="5"/>
  <c r="T124" i="5"/>
  <c r="T140" i="5"/>
  <c r="T8" i="5" l="1"/>
  <c r="T6" i="5"/>
  <c r="V8" i="5"/>
  <c r="W8" i="5" s="1"/>
  <c r="S6" i="5"/>
  <c r="T76" i="5"/>
  <c r="V95" i="5"/>
  <c r="W95" i="5" s="1"/>
  <c r="V76" i="5"/>
  <c r="W76" i="5" s="1"/>
  <c r="V77" i="5"/>
  <c r="W77" i="5" s="1"/>
  <c r="S67" i="5"/>
  <c r="S62" i="5"/>
  <c r="V91" i="5"/>
  <c r="W91" i="5" s="1"/>
  <c r="V62" i="5"/>
  <c r="W62" i="5" s="1"/>
  <c r="T49" i="5"/>
  <c r="V19" i="5"/>
  <c r="W19" i="5" s="1"/>
  <c r="S56" i="5"/>
  <c r="V39" i="5"/>
  <c r="W39" i="5" s="1"/>
  <c r="T87" i="5"/>
  <c r="T110" i="5"/>
  <c r="S73" i="5"/>
  <c r="S52" i="5"/>
  <c r="S65" i="5"/>
  <c r="V126" i="5"/>
  <c r="W126" i="5" s="1"/>
  <c r="T88" i="5"/>
  <c r="S55" i="5"/>
  <c r="T56" i="5"/>
  <c r="T65" i="5"/>
  <c r="V27" i="5"/>
  <c r="W27" i="5" s="1"/>
  <c r="T106" i="5"/>
  <c r="S28" i="5"/>
  <c r="S11" i="5"/>
  <c r="T67" i="5"/>
  <c r="V16" i="5"/>
  <c r="W16" i="5" s="1"/>
  <c r="S27" i="5"/>
  <c r="V89" i="5"/>
  <c r="W89" i="5" s="1"/>
  <c r="T90" i="5"/>
  <c r="T51" i="5"/>
  <c r="T64" i="5"/>
  <c r="T19" i="5"/>
  <c r="V40" i="5"/>
  <c r="W40" i="5" s="1"/>
  <c r="T152" i="5"/>
  <c r="S64" i="5"/>
  <c r="V114" i="5"/>
  <c r="W114" i="5" s="1"/>
  <c r="S42" i="5"/>
  <c r="T125" i="5"/>
  <c r="S75" i="5"/>
  <c r="V85" i="5"/>
  <c r="W85" i="5" s="1"/>
  <c r="S12" i="5"/>
  <c r="T68" i="5"/>
  <c r="T42" i="5"/>
  <c r="V48" i="5"/>
  <c r="W48" i="5" s="1"/>
  <c r="V47" i="5"/>
  <c r="W47" i="5" s="1"/>
  <c r="S47" i="5"/>
  <c r="V102" i="5"/>
  <c r="W102" i="5" s="1"/>
  <c r="S68" i="5"/>
  <c r="S48" i="5"/>
  <c r="S35" i="5"/>
  <c r="V35" i="5"/>
  <c r="W35" i="5" s="1"/>
  <c r="T24" i="5"/>
  <c r="T141" i="5"/>
  <c r="S20" i="5"/>
  <c r="S50" i="5"/>
  <c r="T130" i="5"/>
  <c r="V97" i="5"/>
  <c r="W97" i="5" s="1"/>
  <c r="V44" i="5"/>
  <c r="W44" i="5" s="1"/>
  <c r="V105" i="5"/>
  <c r="W105" i="5" s="1"/>
  <c r="S24" i="5"/>
  <c r="T117" i="5"/>
  <c r="V131" i="5"/>
  <c r="W131" i="5" s="1"/>
  <c r="T137" i="5"/>
  <c r="T69" i="5"/>
  <c r="S69" i="5"/>
  <c r="T104" i="5"/>
  <c r="T20" i="5"/>
  <c r="V86" i="5"/>
  <c r="W86" i="5" s="1"/>
  <c r="V149" i="5"/>
  <c r="W149" i="5" s="1"/>
  <c r="T112" i="5"/>
  <c r="S63" i="5"/>
  <c r="V59" i="5"/>
  <c r="W59" i="5" s="1"/>
  <c r="T23" i="5"/>
  <c r="T10" i="5"/>
  <c r="V32" i="5"/>
  <c r="W32" i="5" s="1"/>
  <c r="T59" i="5"/>
  <c r="V146" i="5"/>
  <c r="W146" i="5" s="1"/>
  <c r="T123" i="5"/>
  <c r="T46" i="5"/>
  <c r="S32" i="5"/>
  <c r="V118" i="5"/>
  <c r="W118" i="5" s="1"/>
  <c r="V23" i="5"/>
  <c r="W23" i="5" s="1"/>
  <c r="V94" i="5"/>
  <c r="W94" i="5" s="1"/>
  <c r="V43" i="5"/>
  <c r="W43" i="5" s="1"/>
  <c r="S43" i="5"/>
  <c r="T39" i="5"/>
  <c r="T55" i="5"/>
  <c r="T93" i="5"/>
  <c r="S71" i="5"/>
  <c r="T129" i="5"/>
  <c r="T144" i="5"/>
  <c r="S46" i="5"/>
  <c r="T72" i="5"/>
  <c r="T71" i="5"/>
  <c r="T133" i="5"/>
  <c r="T138" i="5"/>
  <c r="V45" i="5"/>
  <c r="W45" i="5" s="1"/>
  <c r="T12" i="5"/>
  <c r="S45" i="5"/>
  <c r="V98" i="5"/>
  <c r="W98" i="5" s="1"/>
  <c r="V13" i="5"/>
  <c r="W13" i="5" s="1"/>
  <c r="T36" i="5"/>
  <c r="T53" i="5"/>
  <c r="T107" i="5"/>
  <c r="V26" i="5"/>
  <c r="W26" i="5" s="1"/>
  <c r="T18" i="5"/>
  <c r="T66" i="5"/>
  <c r="S37" i="5"/>
  <c r="T50" i="5"/>
  <c r="T136" i="5"/>
  <c r="S66" i="5"/>
  <c r="T115" i="5"/>
  <c r="T147" i="5"/>
  <c r="T63" i="5"/>
  <c r="S77" i="5"/>
  <c r="V22" i="5"/>
  <c r="W22" i="5" s="1"/>
  <c r="S15" i="5"/>
  <c r="S18" i="5"/>
  <c r="S41" i="5"/>
  <c r="T58" i="5"/>
  <c r="T128" i="5"/>
  <c r="V10" i="5"/>
  <c r="W10" i="5" s="1"/>
  <c r="V99" i="5"/>
  <c r="W99" i="5" s="1"/>
  <c r="T37" i="5"/>
  <c r="S29" i="5"/>
  <c r="T15" i="5"/>
  <c r="T13" i="5"/>
  <c r="T41" i="5"/>
  <c r="T134" i="5"/>
  <c r="T31" i="5"/>
  <c r="V74" i="5"/>
  <c r="W74" i="5" s="1"/>
  <c r="S74" i="5"/>
  <c r="V14" i="5"/>
  <c r="W14" i="5" s="1"/>
  <c r="T21" i="5"/>
  <c r="V21" i="5"/>
  <c r="W21" i="5" s="1"/>
  <c r="T139" i="5"/>
  <c r="S26" i="5"/>
  <c r="T120" i="5"/>
  <c r="T14" i="5"/>
  <c r="V92" i="5"/>
  <c r="W92" i="5" s="1"/>
  <c r="T29" i="5"/>
  <c r="S58" i="5"/>
  <c r="V31" i="5"/>
  <c r="W31" i="5" s="1"/>
  <c r="V100" i="5"/>
  <c r="W100" i="5" s="1"/>
  <c r="S36" i="5"/>
  <c r="T109" i="5"/>
  <c r="T101" i="5"/>
  <c r="V60" i="5"/>
  <c r="W60" i="5" s="1"/>
  <c r="V72" i="5"/>
  <c r="W72" i="5" s="1"/>
  <c r="V96" i="5"/>
  <c r="W96" i="5" s="1"/>
  <c r="S22" i="5"/>
  <c r="S61" i="5"/>
  <c r="T60" i="5"/>
  <c r="S53" i="5"/>
  <c r="T61" i="5"/>
</calcChain>
</file>

<file path=xl/sharedStrings.xml><?xml version="1.0" encoding="utf-8"?>
<sst xmlns="http://schemas.openxmlformats.org/spreadsheetml/2006/main" count="643" uniqueCount="188">
  <si>
    <t>BU</t>
  </si>
  <si>
    <t>Category</t>
  </si>
  <si>
    <t>Sub Cat</t>
  </si>
  <si>
    <t>Seller Segment</t>
  </si>
  <si>
    <t>Top 20 Sellers</t>
  </si>
  <si>
    <t>TCS</t>
  </si>
  <si>
    <t>Is Seller JBP, KBP or prefered?</t>
  </si>
  <si>
    <t>Commission discount(Y/N)</t>
  </si>
  <si>
    <t>Joined SPA(Y/N)</t>
  </si>
  <si>
    <t>Joined FSM(Y/N)</t>
  </si>
  <si>
    <t>Joined EDC(Y/N)</t>
  </si>
  <si>
    <t>Annual Pass CY23</t>
  </si>
  <si>
    <t>Lazada MP</t>
  </si>
  <si>
    <t>EL</t>
  </si>
  <si>
    <t>Digital Goods</t>
  </si>
  <si>
    <t>GSKA</t>
  </si>
  <si>
    <t>Top 20</t>
  </si>
  <si>
    <t>JBP</t>
  </si>
  <si>
    <t>Y</t>
  </si>
  <si>
    <t>Y - Basic</t>
  </si>
  <si>
    <t>LazMall</t>
  </si>
  <si>
    <t>FMCG excl GR</t>
  </si>
  <si>
    <t>Digital Utilities</t>
  </si>
  <si>
    <t>KA</t>
  </si>
  <si>
    <t>Top 20 - 50</t>
  </si>
  <si>
    <t>KBP</t>
  </si>
  <si>
    <t>N</t>
  </si>
  <si>
    <t>Y - Premium</t>
  </si>
  <si>
    <t>LazGlobal</t>
  </si>
  <si>
    <t>FA</t>
  </si>
  <si>
    <t>Free Sample (Flexi Combo)</t>
  </si>
  <si>
    <t>HPM</t>
  </si>
  <si>
    <t>Top 50 - 100</t>
  </si>
  <si>
    <t>Preferred/SSP</t>
  </si>
  <si>
    <t>Y - VIP</t>
  </si>
  <si>
    <t>GM</t>
  </si>
  <si>
    <t>Service Product</t>
  </si>
  <si>
    <t>HM</t>
  </si>
  <si>
    <t>&gt; 100</t>
  </si>
  <si>
    <t>None</t>
  </si>
  <si>
    <t>DG</t>
  </si>
  <si>
    <t>Services</t>
  </si>
  <si>
    <t>Small</t>
  </si>
  <si>
    <t>&gt;2</t>
  </si>
  <si>
    <t>GR</t>
  </si>
  <si>
    <t>Special Digital Products</t>
  </si>
  <si>
    <t>Audio</t>
  </si>
  <si>
    <t>Cameras &amp; Drones</t>
  </si>
  <si>
    <t>Computers &amp; Laptops</t>
  </si>
  <si>
    <t>Data Storage</t>
  </si>
  <si>
    <t>Electronics Accessories</t>
  </si>
  <si>
    <t>Large Appliances</t>
  </si>
  <si>
    <t>Mobiles &amp; Tablets</t>
  </si>
  <si>
    <t>Monitors &amp; Printers</t>
  </si>
  <si>
    <t>Small Appliances</t>
  </si>
  <si>
    <t>Smart Devices</t>
  </si>
  <si>
    <t>Televisions &amp; Videos</t>
  </si>
  <si>
    <t>Beauty</t>
  </si>
  <si>
    <t>Groceries</t>
  </si>
  <si>
    <t>Health</t>
  </si>
  <si>
    <t>Household Supplies</t>
  </si>
  <si>
    <t>Mother &amp; Baby</t>
  </si>
  <si>
    <t>Pet Supplies</t>
  </si>
  <si>
    <t>Toys &amp; Games</t>
  </si>
  <si>
    <t>Bags and Travel</t>
  </si>
  <si>
    <t>Fashion Accessories</t>
  </si>
  <si>
    <t>Kids Shoes and Clothing</t>
  </si>
  <si>
    <t>Mens Shoes and Clothing</t>
  </si>
  <si>
    <t>Sports Shoes and Clothing</t>
  </si>
  <si>
    <t>Womens Shoes and Clothing</t>
  </si>
  <si>
    <t>Bedding &amp; Bath</t>
  </si>
  <si>
    <t>Furniture &amp; Organization</t>
  </si>
  <si>
    <t>Kitchen &amp; Dining</t>
  </si>
  <si>
    <t>Laundry &amp; Cleaning Equipment</t>
  </si>
  <si>
    <t>Lighting &amp; Décor</t>
  </si>
  <si>
    <t>Media, Music &amp; Books</t>
  </si>
  <si>
    <t>Motors</t>
  </si>
  <si>
    <t>Outdoor &amp; Garden</t>
  </si>
  <si>
    <t>Sports &amp; Outdoors</t>
  </si>
  <si>
    <t>Stationery, Craft &amp; Gift Cards</t>
  </si>
  <si>
    <t>Tools &amp; Home Improvement</t>
  </si>
  <si>
    <t>Short Code</t>
  </si>
  <si>
    <t>Seller Name</t>
  </si>
  <si>
    <t>3M</t>
  </si>
  <si>
    <t>SG1XO3E6</t>
  </si>
  <si>
    <t>Formula</t>
  </si>
  <si>
    <t>Seller &amp; Category Information</t>
  </si>
  <si>
    <t>Focus Project</t>
  </si>
  <si>
    <t>Operator Name</t>
  </si>
  <si>
    <t>N/A</t>
  </si>
  <si>
    <t>No.</t>
  </si>
  <si>
    <t>PIC</t>
  </si>
  <si>
    <t>Est. No. of Sellers</t>
  </si>
  <si>
    <t>Budget 
(USD)</t>
  </si>
  <si>
    <t>Activation + Objective</t>
  </si>
  <si>
    <t>Criteria for Budget Usage</t>
  </si>
  <si>
    <t>Key Metrics (GMV, Order, Buyers, Assortment, CR, IPV) &amp; KPIs</t>
  </si>
  <si>
    <t>Example</t>
  </si>
  <si>
    <t>Strategic GMV Driving Sellers</t>
  </si>
  <si>
    <t>Reinvesting positive PC2.5 sellers with upsized co-funded seller voucher</t>
  </si>
  <si>
    <t xml:space="preserve">a) If they are above your FY23 category average PC2.5%, can invest up to 30% of the preceding month's PC2.5 in that month (cap at USD 5K). 
b) If they are below your FY23 category average PC2.5%, but with positive PC2.5% and at least USD3k in absolute PC2.5, can invest up to 10% of their preceding month's absolute PC2.5 to cap max investment at USD 5K (e.g. if PC2.5 is USD 3000, you can spend at USD 300). </t>
  </si>
  <si>
    <t>GMV &amp; PC2.5 delivery</t>
  </si>
  <si>
    <t>Low Price Point Assortment Growth</t>
  </si>
  <si>
    <t>MP &amp; some LazMall</t>
  </si>
  <si>
    <t>Hui Wen</t>
  </si>
  <si>
    <t>Upsized seller co-fund vouchers for sellers who achieve &gt;=5 new LPP selling items (&lt;$10) per month; Price subsidy / LFE; LSS credits
ASSORTMENT GROWTH: Grow base of ELP selling assortment by 2x</t>
  </si>
  <si>
    <t>Sellers must
(a) adopt FSM
(b) achieve &gt;=5 new LPP selling items to get reimbursement
Budget capped at $1K/month/seller</t>
  </si>
  <si>
    <t>L30D New Onsite Items
L30D New Selling Items
Seller-level Order Growth (+20% YoY for Q1)
PC2.5% cannot decrease</t>
  </si>
  <si>
    <t>LazGlobal Assortment Hunt for Top 100 LG sellers (to align with Steph)</t>
  </si>
  <si>
    <t>Logan</t>
  </si>
  <si>
    <t>- Seller co-share voucher OR LSS credits
ASSORTMENT GROWTH: To close assortment gap, local team to share to LG for assortment hunt (done on a monthly basis base on top search keyword and assortment gap and price band)</t>
  </si>
  <si>
    <t>Seller must 
(a) hit 10% MoM assortment live with regards to top keyword search
(b) have PC2.5% more than overall category</t>
  </si>
  <si>
    <t>- Increase in daily assortment and requirement in LSS wallet + ELP auto whitelist
- Increase LSS spend to maintain healthy Pc2.5
- IPV to have 10% increment per seller MoM</t>
  </si>
  <si>
    <t>Algo Voucher for Lapsed / Lost Buyers + Cross-pollination 
(finance ok, UG to assess considering other voucher plans)</t>
  </si>
  <si>
    <t>ALL</t>
  </si>
  <si>
    <t>Nesh</t>
  </si>
  <si>
    <t>Upsized platform voucher for lapsed &amp; lost GM buyers.
GROW BUYERS: Target lapsed &amp; lost buyers; buyers which have bought home appliances (at least 2 orders in L30D) but not HL items for cross-pollination).
Lapsed buyers who had not made GM orders in L30D).
At most 3 activations in a month (numerical/MEGA, Shiok/LMBF, PayDay)</t>
  </si>
  <si>
    <t>Proposed vouchers for A/B testing: 
(a) $3 off $20 (15% CIR)
(b) $6 off $50 (12% CIR)
Previous release:
4-5 Mar Mechanic: Home &amp; Lifestyle
$2 off $20 voucher (10% CIR)
Budget $10K USD (S$13.2K) | ARPU:S$97
Redeemed: S$2.8K | CIR: 1.89%
ROI: x52 (Guided GMV: S$148K)
Redeemed UV: 1530 (CR: 1.58%)</t>
  </si>
  <si>
    <t>- Voucher Redemption rate (2%)
- ROI to be &gt;= x40
- ARPU increment MoM
- Redeemed UV: &gt;2500</t>
  </si>
  <si>
    <t>Departmental Stores / 
Multi-cat Stores</t>
  </si>
  <si>
    <t>LazMall + some MP</t>
  </si>
  <si>
    <t>Ryan</t>
  </si>
  <si>
    <t>10 Sellers:
1) SGM01KYU Robinsons
2) SGJ2FXRZ Metro
3) SGLX2RIO OG
4) SGLN3693 Isetan
5) SGLTVPPD MUJI
6) SGMLN06A NITORI (KIV)
7) SG11H5R OFFER &amp; SAVE
8) SG102O3 ToTT
9) SGLMKZ0B MARKS &amp; SPENCER (KIV)
10) SGLP0GYY Hands Flagship Store (KIV)</t>
  </si>
  <si>
    <t>Focused Departmental Store sellers shall receive 3% comms rebate to be reinvested into LSS credits, price subsidy, and/or upsized seller co-fund voucher.
ACCELERATE GROWTH: Increase assortment and selling items across all GM sub categories through departmental stores that are locally well known.</t>
  </si>
  <si>
    <t>- Co-fund vouchers &amp; price subsidy to not exceed $20 and 10% CIR from Lazada's funded portion
- LSS credits of up to 30% of average L3M spend capped at $1K/month or $500/month, whichever is higher
Seller must 
(a) Adopt FSM
(b) Adopt seller affiliate OR TRP OR EDC
(c) MS IR% of at least 3% of GMV
(d) commit to additional 5 new items uploaded / month
PC2.5%&gt; category average (5.1%) can go ahead</t>
  </si>
  <si>
    <t>- Selling items YoY growth
- Order YoY growth
- MoM Assortment Growth</t>
  </si>
  <si>
    <t>JBP / KBP support &amp; reinvestment for growth</t>
  </si>
  <si>
    <t>Selected supportive JBP/KBP sellers shall receive 50% of seller PC2.5 for seller co-funded voucher, price subsidy, LSS credits, capped at 5k/month.
INCREASE LOYALTY &amp; CONTINUED INVESTMENT: Target supportive JBP/KBP Sellers to continue their loyal support to the platform and to keep them busy operationally with Lazada to prevent them from activating their coffee store.</t>
  </si>
  <si>
    <t>Seller must
(a) achieve PAPE and AC &gt;70% [when we will be able to measure]
(b) achieve PC2.5 &gt;category average%
[As per Luca's conditions] 
Max reinvestment at 50% of seller PC2.5, capped at 5K/month</t>
  </si>
  <si>
    <t>- GMV achivement based on JBP/KBP targets
- Grow/maintain GMV Control Share</t>
  </si>
  <si>
    <t>"Perfect Sellers" traffic push</t>
  </si>
  <si>
    <t>Up to 50% top-up on LSS credits (to customise at seller-level, based on quality of deals in (b))
TRAFFIC &amp; CONTROL SHARE: to push more traffic to ready sellers to win over control share and achieve sales growth for committed sellers</t>
  </si>
  <si>
    <t>Sellers must 
(a) meet &gt;90% PAPE &amp; AC% [when we are able to measure, else have to do a manual check]; 
(b) commit to activations e.g. seller vouchers / GWP / flexicombo so that we have a strong callout;
(c) PC2.5% must be &gt;2.1% for MP &amp; &gt;5.1% for LM</t>
  </si>
  <si>
    <t>- IPV MoM growth
- Order MoM growth</t>
  </si>
  <si>
    <t>BTO Campaign and Flyers Distribution to newly TOP areas</t>
  </si>
  <si>
    <t>25+50K for Q1 &amp; Q2, consisting of:
- 10k SGD for 52k flyers door step flyer distribution (previously 2.4k (GM) + 2.4k (EL) = 5k for 16k flyer distribution (Redmart inclusive)
- 50k SGD for Digital Screen Ads via Target Media / Focus Media on screen (in lift lobbies of new BTO flats)
- 10k SGD for Seller co-share voucher
- 5k SGD for UPSIZED seller co share voucher
NB: Due to high interest from sellers, we plan to monetize the assets on brochures &amp; ads to achieve net zero spend on Lazada by Q3.
GROW BUYERS: Owners of newly TOP flats will have high needs to purchase HL &amp; HA items for their new homes, and hence presents a ready pool of buyers for Lazada. We want to increase TOMA and encourage such owners to purchase on Lazada</t>
  </si>
  <si>
    <t>- Seller co share voucher to be limited to 10% CIR, positive pc2.5 and LSS investment
- UPSIZE seller co-fund vouchers to increase cap from $5 to $20 in view of high ticket items and only applicable to seller / brands that purchase flyers / digital screen ads placements
NB: Monetization plan - 
(a) flyers at $100-$200 per brand/product placement depending on distribution qty
(b) digital screen ad placements to LazMall / department store @ $100-$300 to build TOMA</t>
  </si>
  <si>
    <t>- TOMA for LazHome, to be measured via Traffic / Impression / CTR
- Vouchers spending to measure via redeemption rate, GMV and order count</t>
  </si>
  <si>
    <t>Sellers which seller packaging materials</t>
  </si>
  <si>
    <t>MP + some LazMall</t>
  </si>
  <si>
    <t>Seller co-fund platform vouchers, price subsidy, LSS credits.
GROW BUYERS: Such sellers on Lazada are likely to have buyers with much higher purchase frequency - fellow sellers on Lazada which have varied needs. We will need the extra push to convert their Shopee buyers into Lazada through better pricing</t>
  </si>
  <si>
    <t>- Co-fund vouchers to not exceed $10 and 10% CIR from Lazada's funded portion (3.3 for MP was $2 off $25 co-share).
- Price subsidy to not exceed $5 and 10% CIR from Lazada's funded portion
- LSS credits capped at $1K/month; for SD &amp; SA only
* SPA adoption
For MillionParcel (Highest Unit Gap for Dec): &gt;120K (CS: 6.7%) specifically:
- Co-share vouchers: Max $4 off $25 (CIR: &lt;15%)
- LSS voucher: $200-$500 (depending on seller commitment)
- Mass Price Sub on coffee-subsidised items (~50% of items) - match Coffee prices (est. subsidy by Coffee @ 5-12%)
- Upsized EDC for sub-cat (15% BAU)</t>
  </si>
  <si>
    <t>- Current IR: 8% (Target: 10-15%)
- GMV MoM growth
- GMV Control Share (up from Dec: 41%) | Unit Share (up from 6.7%)</t>
  </si>
  <si>
    <t>Top Bicycle Sellers Boost</t>
  </si>
  <si>
    <t>- Upsized EDC vouchers
- LSS vouchers for Top 20 cycling sellers 
- Seller co-share vouchers (CIR up to 10% / capped $20)
- Upsized seller affiliates commission at 2x of BAU
SUBCAT RE-INCUBATION: YoY Market Share for Cycling as % of SO is dropping (51% vs 39% last yr). GMV YoY -47%. Category down-trending post-COVID. To target cycling groups and boost buyer base. Cyclists tend to have higher purchase frequency due to need to replace parts, buy accessories, etc.</t>
  </si>
  <si>
    <t>Sellers must 
(a) adopt EDC
(b) achieve LSS IR% of at least 2% (L90D)
(c) make available Evergreen Seller Voucher (min 5% CIR and $5 value)</t>
  </si>
  <si>
    <t>HL subcats?</t>
  </si>
  <si>
    <t>Home &amp; Living (bulky &amp; Installation)
- DDL 
- Lighting
- FO
- THI (fixtures)</t>
  </si>
  <si>
    <t>Upsize evergreen seller voucher to cater to high ticket ASP sellers at 12 to 15% CIR to ensure price competitiveness at a store level</t>
  </si>
  <si>
    <t>Seller must:
(a) be shortlisted in view of category focus
(b) Adopt SPA
(c) AchieveLSS IR% to be at least 2% (L90D)</t>
  </si>
  <si>
    <t>Assortment Completeness to be 100%</t>
  </si>
  <si>
    <t>SG10JE3</t>
  </si>
  <si>
    <t>Approved List</t>
  </si>
  <si>
    <t>Start Date 
(DD-MMM-YY)</t>
  </si>
  <si>
    <t>End Date 
(DD-MMM-YY)</t>
  </si>
  <si>
    <t>KAM INPUT</t>
  </si>
  <si>
    <t>Co Fund %</t>
  </si>
  <si>
    <t>Merchant Spotlight</t>
  </si>
  <si>
    <t>Mega</t>
  </si>
  <si>
    <t>A+</t>
  </si>
  <si>
    <t>Name of campaign</t>
  </si>
  <si>
    <t>Campaign Size</t>
  </si>
  <si>
    <t>Product Name</t>
  </si>
  <si>
    <t>Coffee Price (SGD)</t>
  </si>
  <si>
    <t>Seller Lowest  Price (SGD)</t>
  </si>
  <si>
    <t>Suggested Sales Price (SGD)</t>
  </si>
  <si>
    <t>Seller Stock</t>
  </si>
  <si>
    <t xml:space="preserve">Min Spend </t>
  </si>
  <si>
    <t>Spend Capped</t>
  </si>
  <si>
    <t>Max Subsidy CIR%</t>
  </si>
  <si>
    <t>Test Seller 3</t>
  </si>
  <si>
    <t>BAU</t>
  </si>
  <si>
    <t>684066522_SGAMZ-2102342626</t>
  </si>
  <si>
    <t>Test Seller 4</t>
  </si>
  <si>
    <t>2519159324_SGAMZ-15449785455</t>
  </si>
  <si>
    <t>20th May Merchant spotlight </t>
  </si>
  <si>
    <t>Pristine</t>
  </si>
  <si>
    <t>Lazhome Day</t>
  </si>
  <si>
    <t>B/C</t>
  </si>
  <si>
    <t xml:space="preserve">New product launch 1-21st Jul </t>
  </si>
  <si>
    <t>Pull out</t>
  </si>
  <si>
    <t>SG</t>
  </si>
  <si>
    <t>platform Investment</t>
  </si>
  <si>
    <t>platform SKU</t>
  </si>
  <si>
    <t>platform Price (SGD)</t>
  </si>
  <si>
    <t>Max platform Subsidy (SGD)</t>
  </si>
  <si>
    <t>Total platform Budget (SGD)</t>
  </si>
  <si>
    <t>Total platform Budget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</si>
</sst>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 tint="0.499984740745262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trike/>
      <sz val="11"/>
      <color theme="1"/>
      <name val="Calibri"/>
      <family val="2"/>
      <scheme val="minor"/>
    </font>
    <font>
      <b/>
      <i/>
      <strike/>
      <sz val="11"/>
      <color theme="2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591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F7CF"/>
        <bgColor indexed="64"/>
      </patternFill>
    </fill>
    <fill>
      <patternFill patternType="solid">
        <fgColor rgb="FFFBF5CB"/>
        <bgColor indexed="64"/>
      </patternFill>
    </fill>
    <fill>
      <patternFill patternType="solid">
        <fgColor rgb="FFF4F5F5"/>
        <bgColor indexed="64"/>
      </patternFill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>
      <alignment vertical="center"/>
    </xf>
  </cellStyleXfs>
  <cellXfs count="75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5" fillId="0" borderId="0" xfId="0" applyFont="1"/>
    <xf numFmtId="0" fontId="6" fillId="0" borderId="4" xfId="0" applyFont="1" applyBorder="1"/>
    <xf numFmtId="0" fontId="0" fillId="0" borderId="4" xfId="0" applyBorder="1"/>
    <xf numFmtId="0" fontId="2" fillId="2" borderId="4" xfId="0" applyFont="1" applyFill="1" applyBorder="1" applyAlignment="1">
      <alignment wrapText="1"/>
    </xf>
    <xf numFmtId="43" fontId="0" fillId="0" borderId="4" xfId="1" applyFont="1" applyBorder="1"/>
    <xf numFmtId="0" fontId="2" fillId="6" borderId="6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  <xf numFmtId="0" fontId="2" fillId="6" borderId="4" xfId="0" applyFont="1" applyFill="1" applyBorder="1" applyAlignment="1">
      <alignment horizontal="center" wrapText="1"/>
    </xf>
    <xf numFmtId="0" fontId="8" fillId="0" borderId="0" xfId="0" applyFont="1"/>
    <xf numFmtId="0" fontId="6" fillId="0" borderId="4" xfId="0" applyFont="1" applyBorder="1" applyAlignment="1">
      <alignment horizontal="left"/>
    </xf>
    <xf numFmtId="15" fontId="6" fillId="0" borderId="4" xfId="0" applyNumberFormat="1" applyFont="1" applyBorder="1"/>
    <xf numFmtId="9" fontId="6" fillId="0" borderId="4" xfId="0" applyNumberFormat="1" applyFont="1" applyBorder="1"/>
    <xf numFmtId="9" fontId="6" fillId="8" borderId="4" xfId="2" applyFont="1" applyFill="1" applyBorder="1"/>
    <xf numFmtId="164" fontId="6" fillId="8" borderId="4" xfId="1" applyNumberFormat="1" applyFont="1" applyFill="1" applyBorder="1"/>
    <xf numFmtId="0" fontId="0" fillId="9" borderId="4" xfId="0" applyFill="1" applyBorder="1"/>
    <xf numFmtId="9" fontId="0" fillId="0" borderId="4" xfId="0" applyNumberFormat="1" applyBorder="1"/>
    <xf numFmtId="0" fontId="0" fillId="0" borderId="0" xfId="0" applyAlignment="1">
      <alignment horizontal="center"/>
    </xf>
    <xf numFmtId="0" fontId="6" fillId="8" borderId="4" xfId="0" applyFont="1" applyFill="1" applyBorder="1"/>
    <xf numFmtId="43" fontId="6" fillId="0" borderId="4" xfId="1" applyFont="1" applyBorder="1"/>
    <xf numFmtId="43" fontId="6" fillId="0" borderId="4" xfId="0" applyNumberFormat="1" applyFont="1" applyBorder="1"/>
    <xf numFmtId="0" fontId="2" fillId="5" borderId="4" xfId="0" applyFont="1" applyFill="1" applyBorder="1"/>
    <xf numFmtId="0" fontId="0" fillId="0" borderId="0" xfId="0" applyAlignment="1">
      <alignment vertical="center"/>
    </xf>
    <xf numFmtId="0" fontId="9" fillId="10" borderId="1" xfId="0" applyFont="1" applyFill="1" applyBorder="1" applyAlignment="1">
      <alignment vertical="top" wrapText="1"/>
    </xf>
    <xf numFmtId="0" fontId="9" fillId="11" borderId="1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1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1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12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vertical="top"/>
    </xf>
    <xf numFmtId="164" fontId="10" fillId="4" borderId="1" xfId="1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 wrapText="1"/>
    </xf>
    <xf numFmtId="15" fontId="0" fillId="0" borderId="4" xfId="0" applyNumberFormat="1" applyBorder="1"/>
    <xf numFmtId="0" fontId="0" fillId="0" borderId="9" xfId="0" applyBorder="1"/>
    <xf numFmtId="164" fontId="6" fillId="8" borderId="9" xfId="1" applyNumberFormat="1" applyFont="1" applyFill="1" applyBorder="1"/>
    <xf numFmtId="1" fontId="0" fillId="0" borderId="4" xfId="0" applyNumberFormat="1" applyBorder="1"/>
    <xf numFmtId="16" fontId="0" fillId="0" borderId="4" xfId="0" applyNumberFormat="1" applyBorder="1"/>
    <xf numFmtId="0" fontId="0" fillId="8" borderId="4" xfId="1" applyNumberFormat="1" applyFont="1" applyFill="1" applyBorder="1"/>
    <xf numFmtId="0" fontId="0" fillId="13" borderId="4" xfId="0" applyFill="1" applyBorder="1"/>
    <xf numFmtId="0" fontId="12" fillId="0" borderId="4" xfId="0" applyFont="1" applyBorder="1"/>
    <xf numFmtId="0" fontId="12" fillId="0" borderId="0" xfId="0" applyFont="1"/>
    <xf numFmtId="16" fontId="12" fillId="0" borderId="4" xfId="0" applyNumberFormat="1" applyFont="1" applyBorder="1"/>
    <xf numFmtId="0" fontId="13" fillId="0" borderId="4" xfId="0" applyFont="1" applyBorder="1"/>
    <xf numFmtId="0" fontId="0" fillId="8" borderId="9" xfId="1" applyNumberFormat="1" applyFont="1" applyFill="1" applyBorder="1"/>
    <xf numFmtId="0" fontId="0" fillId="13" borderId="9" xfId="0" applyFill="1" applyBorder="1"/>
    <xf numFmtId="16" fontId="0" fillId="0" borderId="9" xfId="0" applyNumberFormat="1" applyBorder="1"/>
    <xf numFmtId="0" fontId="6" fillId="8" borderId="9" xfId="0" applyFont="1" applyFill="1" applyBorder="1"/>
    <xf numFmtId="0" fontId="6" fillId="0" borderId="9" xfId="0" applyFont="1" applyBorder="1"/>
    <xf numFmtId="9" fontId="6" fillId="8" borderId="9" xfId="2" applyFont="1" applyFill="1" applyBorder="1"/>
    <xf numFmtId="9" fontId="6" fillId="0" borderId="9" xfId="0" applyNumberFormat="1" applyFont="1" applyBorder="1"/>
    <xf numFmtId="16" fontId="0" fillId="0" borderId="10" xfId="0" applyNumberFormat="1" applyBorder="1"/>
    <xf numFmtId="164" fontId="13" fillId="8" borderId="4" xfId="1" applyNumberFormat="1" applyFont="1" applyFill="1" applyBorder="1"/>
    <xf numFmtId="0" fontId="12" fillId="8" borderId="4" xfId="1" applyNumberFormat="1" applyFont="1" applyFill="1" applyBorder="1"/>
    <xf numFmtId="0" fontId="12" fillId="13" borderId="4" xfId="0" applyFont="1" applyFill="1" applyBorder="1"/>
    <xf numFmtId="8" fontId="12" fillId="0" borderId="8" xfId="1" applyNumberFormat="1" applyFont="1" applyBorder="1"/>
    <xf numFmtId="43" fontId="12" fillId="0" borderId="4" xfId="1" applyFont="1" applyBorder="1"/>
    <xf numFmtId="8" fontId="12" fillId="0" borderId="4" xfId="1" applyNumberFormat="1" applyFont="1" applyBorder="1"/>
    <xf numFmtId="0" fontId="13" fillId="8" borderId="4" xfId="0" applyFont="1" applyFill="1" applyBorder="1"/>
    <xf numFmtId="9" fontId="13" fillId="8" borderId="4" xfId="2" applyFont="1" applyFill="1" applyBorder="1"/>
    <xf numFmtId="9" fontId="13" fillId="0" borderId="4" xfId="0" applyNumberFormat="1" applyFont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 2" xfId="3" xr:uid="{65FB41A9-5F3C-5A4E-BA70-45F0B329E4AB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ECDF-0F66-4336-BCA7-260F83F4F703}">
  <sheetPr codeName="Sheet1"/>
  <dimension ref="A1:L42"/>
  <sheetViews>
    <sheetView zoomScale="85" zoomScaleNormal="85" workbookViewId="0">
      <selection activeCell="L2" sqref="L2"/>
    </sheetView>
  </sheetViews>
  <sheetFormatPr baseColWidth="10" defaultColWidth="8.83203125" defaultRowHeight="15" x14ac:dyDescent="0.2"/>
  <cols>
    <col min="1" max="1" width="10.6640625" bestFit="1" customWidth="1"/>
    <col min="2" max="2" width="13.5" bestFit="1" customWidth="1"/>
    <col min="3" max="3" width="29.6640625" bestFit="1" customWidth="1"/>
    <col min="4" max="4" width="14.5" bestFit="1" customWidth="1"/>
    <col min="5" max="5" width="13.33203125" bestFit="1" customWidth="1"/>
    <col min="6" max="6" width="4.1640625" bestFit="1" customWidth="1"/>
    <col min="7" max="7" width="28" bestFit="1" customWidth="1"/>
    <col min="8" max="8" width="25.1640625" bestFit="1" customWidth="1"/>
    <col min="9" max="9" width="15.6640625" bestFit="1" customWidth="1"/>
    <col min="10" max="10" width="16.1640625" bestFit="1" customWidth="1"/>
    <col min="11" max="11" width="15.6640625" bestFit="1" customWidth="1"/>
    <col min="12" max="12" width="16.5" bestFit="1" customWidth="1"/>
  </cols>
  <sheetData>
    <row r="1" spans="1:12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</row>
    <row r="2" spans="1:12" x14ac:dyDescent="0.2">
      <c r="A2" t="s">
        <v>12</v>
      </c>
      <c r="B2" t="s">
        <v>13</v>
      </c>
      <c r="C2" s="29" t="s">
        <v>14</v>
      </c>
      <c r="D2" t="s">
        <v>15</v>
      </c>
      <c r="E2" t="s">
        <v>16</v>
      </c>
      <c r="F2">
        <v>0</v>
      </c>
      <c r="G2" t="s">
        <v>17</v>
      </c>
      <c r="H2" t="s">
        <v>18</v>
      </c>
      <c r="I2" t="s">
        <v>19</v>
      </c>
      <c r="J2" t="s">
        <v>18</v>
      </c>
      <c r="K2" t="s">
        <v>18</v>
      </c>
      <c r="L2" t="s">
        <v>18</v>
      </c>
    </row>
    <row r="3" spans="1:12" x14ac:dyDescent="0.2">
      <c r="A3" t="s">
        <v>20</v>
      </c>
      <c r="B3" t="s">
        <v>21</v>
      </c>
      <c r="C3" s="29" t="s">
        <v>22</v>
      </c>
      <c r="D3" t="s">
        <v>23</v>
      </c>
      <c r="E3" t="s">
        <v>24</v>
      </c>
      <c r="F3">
        <v>0.5</v>
      </c>
      <c r="G3" t="s">
        <v>25</v>
      </c>
      <c r="H3" t="s">
        <v>26</v>
      </c>
      <c r="I3" t="s">
        <v>27</v>
      </c>
      <c r="J3" t="s">
        <v>26</v>
      </c>
      <c r="K3" t="s">
        <v>26</v>
      </c>
      <c r="L3" t="s">
        <v>26</v>
      </c>
    </row>
    <row r="4" spans="1:12" x14ac:dyDescent="0.2">
      <c r="A4" t="s">
        <v>28</v>
      </c>
      <c r="B4" t="s">
        <v>29</v>
      </c>
      <c r="C4" s="29" t="s">
        <v>30</v>
      </c>
      <c r="D4" t="s">
        <v>31</v>
      </c>
      <c r="E4" t="s">
        <v>32</v>
      </c>
      <c r="F4">
        <v>1</v>
      </c>
      <c r="G4" t="s">
        <v>33</v>
      </c>
      <c r="I4" t="s">
        <v>34</v>
      </c>
    </row>
    <row r="5" spans="1:12" x14ac:dyDescent="0.2">
      <c r="B5" t="s">
        <v>35</v>
      </c>
      <c r="C5" s="29" t="s">
        <v>36</v>
      </c>
      <c r="D5" t="s">
        <v>37</v>
      </c>
      <c r="E5" t="s">
        <v>38</v>
      </c>
      <c r="F5">
        <v>2</v>
      </c>
      <c r="G5" t="s">
        <v>39</v>
      </c>
      <c r="I5" t="s">
        <v>26</v>
      </c>
    </row>
    <row r="6" spans="1:12" x14ac:dyDescent="0.2">
      <c r="B6" t="s">
        <v>40</v>
      </c>
      <c r="C6" s="29" t="s">
        <v>41</v>
      </c>
      <c r="D6" t="s">
        <v>42</v>
      </c>
      <c r="F6" t="s">
        <v>43</v>
      </c>
    </row>
    <row r="7" spans="1:12" x14ac:dyDescent="0.2">
      <c r="B7" t="s">
        <v>44</v>
      </c>
      <c r="C7" s="29" t="s">
        <v>45</v>
      </c>
    </row>
    <row r="8" spans="1:12" x14ac:dyDescent="0.2">
      <c r="C8" s="29" t="s">
        <v>46</v>
      </c>
    </row>
    <row r="9" spans="1:12" x14ac:dyDescent="0.2">
      <c r="C9" s="29" t="s">
        <v>47</v>
      </c>
    </row>
    <row r="10" spans="1:12" x14ac:dyDescent="0.2">
      <c r="C10" s="29" t="s">
        <v>48</v>
      </c>
    </row>
    <row r="11" spans="1:12" x14ac:dyDescent="0.2">
      <c r="C11" s="29" t="s">
        <v>49</v>
      </c>
    </row>
    <row r="12" spans="1:12" x14ac:dyDescent="0.2">
      <c r="C12" s="29" t="s">
        <v>50</v>
      </c>
    </row>
    <row r="13" spans="1:12" x14ac:dyDescent="0.2">
      <c r="C13" s="29" t="s">
        <v>51</v>
      </c>
    </row>
    <row r="14" spans="1:12" x14ac:dyDescent="0.2">
      <c r="C14" s="29" t="s">
        <v>52</v>
      </c>
    </row>
    <row r="15" spans="1:12" x14ac:dyDescent="0.2">
      <c r="C15" s="29" t="s">
        <v>53</v>
      </c>
    </row>
    <row r="16" spans="1:12" x14ac:dyDescent="0.2">
      <c r="C16" s="29" t="s">
        <v>54</v>
      </c>
    </row>
    <row r="17" spans="3:3" x14ac:dyDescent="0.2">
      <c r="C17" s="29" t="s">
        <v>55</v>
      </c>
    </row>
    <row r="18" spans="3:3" x14ac:dyDescent="0.2">
      <c r="C18" s="29" t="s">
        <v>56</v>
      </c>
    </row>
    <row r="19" spans="3:3" x14ac:dyDescent="0.2">
      <c r="C19" s="29" t="s">
        <v>57</v>
      </c>
    </row>
    <row r="20" spans="3:3" x14ac:dyDescent="0.2">
      <c r="C20" s="29" t="s">
        <v>58</v>
      </c>
    </row>
    <row r="21" spans="3:3" x14ac:dyDescent="0.2">
      <c r="C21" s="29" t="s">
        <v>59</v>
      </c>
    </row>
    <row r="22" spans="3:3" x14ac:dyDescent="0.2">
      <c r="C22" s="29" t="s">
        <v>60</v>
      </c>
    </row>
    <row r="23" spans="3:3" x14ac:dyDescent="0.2">
      <c r="C23" s="29" t="s">
        <v>61</v>
      </c>
    </row>
    <row r="24" spans="3:3" x14ac:dyDescent="0.2">
      <c r="C24" s="29" t="s">
        <v>62</v>
      </c>
    </row>
    <row r="25" spans="3:3" x14ac:dyDescent="0.2">
      <c r="C25" s="29" t="s">
        <v>63</v>
      </c>
    </row>
    <row r="26" spans="3:3" x14ac:dyDescent="0.2">
      <c r="C26" s="29" t="s">
        <v>64</v>
      </c>
    </row>
    <row r="27" spans="3:3" x14ac:dyDescent="0.2">
      <c r="C27" s="29" t="s">
        <v>65</v>
      </c>
    </row>
    <row r="28" spans="3:3" x14ac:dyDescent="0.2">
      <c r="C28" s="29" t="s">
        <v>66</v>
      </c>
    </row>
    <row r="29" spans="3:3" x14ac:dyDescent="0.2">
      <c r="C29" s="29" t="s">
        <v>67</v>
      </c>
    </row>
    <row r="30" spans="3:3" x14ac:dyDescent="0.2">
      <c r="C30" s="29" t="s">
        <v>68</v>
      </c>
    </row>
    <row r="31" spans="3:3" x14ac:dyDescent="0.2">
      <c r="C31" s="29" t="s">
        <v>69</v>
      </c>
    </row>
    <row r="32" spans="3:3" x14ac:dyDescent="0.2">
      <c r="C32" s="29" t="s">
        <v>70</v>
      </c>
    </row>
    <row r="33" spans="3:3" x14ac:dyDescent="0.2">
      <c r="C33" s="29" t="s">
        <v>71</v>
      </c>
    </row>
    <row r="34" spans="3:3" x14ac:dyDescent="0.2">
      <c r="C34" s="29" t="s">
        <v>72</v>
      </c>
    </row>
    <row r="35" spans="3:3" x14ac:dyDescent="0.2">
      <c r="C35" s="29" t="s">
        <v>73</v>
      </c>
    </row>
    <row r="36" spans="3:3" x14ac:dyDescent="0.2">
      <c r="C36" s="29" t="s">
        <v>74</v>
      </c>
    </row>
    <row r="37" spans="3:3" x14ac:dyDescent="0.2">
      <c r="C37" s="29" t="s">
        <v>75</v>
      </c>
    </row>
    <row r="38" spans="3:3" x14ac:dyDescent="0.2">
      <c r="C38" s="29" t="s">
        <v>76</v>
      </c>
    </row>
    <row r="39" spans="3:3" x14ac:dyDescent="0.2">
      <c r="C39" s="29" t="s">
        <v>77</v>
      </c>
    </row>
    <row r="40" spans="3:3" x14ac:dyDescent="0.2">
      <c r="C40" s="29" t="s">
        <v>78</v>
      </c>
    </row>
    <row r="41" spans="3:3" x14ac:dyDescent="0.2">
      <c r="C41" s="29" t="s">
        <v>79</v>
      </c>
    </row>
    <row r="42" spans="3:3" x14ac:dyDescent="0.2">
      <c r="C42" s="2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378F-DF8F-4172-88EC-C1F26543C0AE}">
  <sheetPr codeName="Sheet5"/>
  <dimension ref="A1:I13"/>
  <sheetViews>
    <sheetView zoomScaleNormal="100" workbookViewId="0">
      <selection activeCell="H8" sqref="H8"/>
    </sheetView>
  </sheetViews>
  <sheetFormatPr baseColWidth="10" defaultColWidth="8.83203125" defaultRowHeight="15" x14ac:dyDescent="0.2"/>
  <cols>
    <col min="1" max="1" width="6.83203125" style="24" customWidth="1"/>
    <col min="2" max="2" width="17" customWidth="1"/>
    <col min="3" max="3" width="14.5" customWidth="1"/>
    <col min="4" max="4" width="13.1640625" customWidth="1"/>
    <col min="5" max="5" width="14.6640625" customWidth="1"/>
    <col min="6" max="6" width="7.5" customWidth="1"/>
    <col min="7" max="7" width="35" customWidth="1"/>
    <col min="8" max="8" width="34.5" customWidth="1"/>
    <col min="9" max="9" width="26.5" customWidth="1"/>
  </cols>
  <sheetData>
    <row r="1" spans="1:9" x14ac:dyDescent="0.2">
      <c r="F1" s="5" t="s">
        <v>85</v>
      </c>
    </row>
    <row r="2" spans="1:9" ht="27" x14ac:dyDescent="0.2">
      <c r="A2" s="41" t="s">
        <v>90</v>
      </c>
      <c r="B2" s="2" t="s">
        <v>87</v>
      </c>
      <c r="C2" s="2" t="s">
        <v>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  <c r="I2" s="2" t="s">
        <v>96</v>
      </c>
    </row>
    <row r="3" spans="1:9" ht="130" x14ac:dyDescent="0.2">
      <c r="A3" s="42" t="s">
        <v>97</v>
      </c>
      <c r="B3" s="38" t="s">
        <v>98</v>
      </c>
      <c r="C3" s="38" t="s">
        <v>20</v>
      </c>
      <c r="D3" s="39"/>
      <c r="E3" s="39">
        <v>4</v>
      </c>
      <c r="F3" s="40" t="e">
        <f>SUMIF(#REF!,'Q1 FY24 Priorities'!B3,#REF!)</f>
        <v>#REF!</v>
      </c>
      <c r="G3" s="38" t="s">
        <v>99</v>
      </c>
      <c r="H3" s="38" t="s">
        <v>100</v>
      </c>
      <c r="I3" s="38" t="s">
        <v>101</v>
      </c>
    </row>
    <row r="4" spans="1:9" ht="78" x14ac:dyDescent="0.2">
      <c r="A4" s="43">
        <v>1</v>
      </c>
      <c r="B4" s="30" t="s">
        <v>102</v>
      </c>
      <c r="C4" s="3" t="s">
        <v>103</v>
      </c>
      <c r="D4" s="4" t="s">
        <v>104</v>
      </c>
      <c r="E4" s="4">
        <v>50</v>
      </c>
      <c r="G4" s="3" t="s">
        <v>105</v>
      </c>
      <c r="H4" s="3" t="s">
        <v>106</v>
      </c>
      <c r="I4" s="3" t="s">
        <v>107</v>
      </c>
    </row>
    <row r="5" spans="1:9" ht="91" x14ac:dyDescent="0.2">
      <c r="A5" s="43">
        <v>2</v>
      </c>
      <c r="B5" s="31" t="s">
        <v>108</v>
      </c>
      <c r="C5" s="34" t="s">
        <v>28</v>
      </c>
      <c r="D5" s="36" t="s">
        <v>109</v>
      </c>
      <c r="E5" s="36">
        <v>100</v>
      </c>
      <c r="G5" s="34" t="s">
        <v>110</v>
      </c>
      <c r="H5" s="34" t="s">
        <v>111</v>
      </c>
      <c r="I5" s="34" t="s">
        <v>112</v>
      </c>
    </row>
    <row r="6" spans="1:9" ht="156" x14ac:dyDescent="0.2">
      <c r="A6" s="43">
        <v>3</v>
      </c>
      <c r="B6" s="31" t="s">
        <v>113</v>
      </c>
      <c r="C6" s="34" t="s">
        <v>114</v>
      </c>
      <c r="D6" s="36" t="s">
        <v>115</v>
      </c>
      <c r="E6" s="36" t="s">
        <v>89</v>
      </c>
      <c r="G6" s="34" t="s">
        <v>116</v>
      </c>
      <c r="H6" s="3" t="s">
        <v>117</v>
      </c>
      <c r="I6" s="34" t="s">
        <v>118</v>
      </c>
    </row>
    <row r="7" spans="1:9" ht="208" x14ac:dyDescent="0.2">
      <c r="A7" s="43">
        <v>4</v>
      </c>
      <c r="B7" s="31" t="s">
        <v>119</v>
      </c>
      <c r="C7" s="34" t="s">
        <v>120</v>
      </c>
      <c r="D7" s="36" t="s">
        <v>121</v>
      </c>
      <c r="E7" s="34" t="s">
        <v>122</v>
      </c>
      <c r="G7" s="3" t="s">
        <v>123</v>
      </c>
      <c r="H7" s="34" t="s">
        <v>124</v>
      </c>
      <c r="I7" s="34" t="s">
        <v>125</v>
      </c>
    </row>
    <row r="8" spans="1:9" ht="117" x14ac:dyDescent="0.2">
      <c r="A8" s="43">
        <v>4</v>
      </c>
      <c r="B8" s="31" t="s">
        <v>126</v>
      </c>
      <c r="C8" s="34" t="s">
        <v>20</v>
      </c>
      <c r="D8" s="36" t="s">
        <v>121</v>
      </c>
      <c r="E8" s="36">
        <v>15</v>
      </c>
      <c r="G8" s="34" t="s">
        <v>127</v>
      </c>
      <c r="H8" s="34" t="s">
        <v>128</v>
      </c>
      <c r="I8" s="34" t="s">
        <v>129</v>
      </c>
    </row>
    <row r="9" spans="1:9" ht="78" x14ac:dyDescent="0.2">
      <c r="A9" s="43">
        <v>5</v>
      </c>
      <c r="B9" s="32" t="s">
        <v>130</v>
      </c>
      <c r="C9" s="34" t="s">
        <v>114</v>
      </c>
      <c r="D9" s="36" t="s">
        <v>121</v>
      </c>
      <c r="E9" s="36">
        <v>20</v>
      </c>
      <c r="G9" s="34" t="s">
        <v>131</v>
      </c>
      <c r="H9" s="34" t="s">
        <v>132</v>
      </c>
      <c r="I9" s="34" t="s">
        <v>133</v>
      </c>
    </row>
    <row r="10" spans="1:9" ht="247" x14ac:dyDescent="0.2">
      <c r="A10" s="43">
        <v>6</v>
      </c>
      <c r="B10" s="32" t="s">
        <v>134</v>
      </c>
      <c r="C10" s="34" t="s">
        <v>114</v>
      </c>
      <c r="D10" s="36" t="s">
        <v>109</v>
      </c>
      <c r="E10" s="36">
        <v>50</v>
      </c>
      <c r="G10" s="3" t="s">
        <v>135</v>
      </c>
      <c r="H10" s="34" t="s">
        <v>136</v>
      </c>
      <c r="I10" s="34" t="s">
        <v>137</v>
      </c>
    </row>
    <row r="11" spans="1:9" ht="221" x14ac:dyDescent="0.2">
      <c r="A11" s="43">
        <v>7</v>
      </c>
      <c r="B11" s="32" t="s">
        <v>138</v>
      </c>
      <c r="C11" s="34" t="s">
        <v>139</v>
      </c>
      <c r="D11" s="36" t="s">
        <v>115</v>
      </c>
      <c r="E11" s="36">
        <v>5</v>
      </c>
      <c r="G11" s="34" t="s">
        <v>140</v>
      </c>
      <c r="H11" s="34" t="s">
        <v>141</v>
      </c>
      <c r="I11" s="34" t="s">
        <v>142</v>
      </c>
    </row>
    <row r="12" spans="1:9" ht="156" x14ac:dyDescent="0.2">
      <c r="A12" s="43">
        <v>8</v>
      </c>
      <c r="B12" s="32" t="s">
        <v>143</v>
      </c>
      <c r="C12" s="34" t="s">
        <v>114</v>
      </c>
      <c r="D12" s="36" t="s">
        <v>115</v>
      </c>
      <c r="E12" s="36">
        <v>20</v>
      </c>
      <c r="G12" s="34" t="s">
        <v>144</v>
      </c>
      <c r="H12" s="34" t="s">
        <v>145</v>
      </c>
      <c r="I12" s="34"/>
    </row>
    <row r="13" spans="1:9" ht="78" x14ac:dyDescent="0.2">
      <c r="A13" s="43">
        <v>9</v>
      </c>
      <c r="B13" s="33" t="s">
        <v>146</v>
      </c>
      <c r="C13" s="35" t="s">
        <v>147</v>
      </c>
      <c r="D13" s="37" t="s">
        <v>109</v>
      </c>
      <c r="E13" s="37">
        <v>50</v>
      </c>
      <c r="G13" s="35" t="s">
        <v>148</v>
      </c>
      <c r="H13" s="35" t="s">
        <v>149</v>
      </c>
      <c r="I13" s="3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B5A2-951F-45BE-99BF-576A505D624B}">
  <sheetPr codeName="Sheet8">
    <tabColor theme="1"/>
  </sheetPr>
  <dimension ref="A1"/>
  <sheetViews>
    <sheetView workbookViewId="0">
      <selection activeCell="A6" sqref="A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3F65-2F24-483B-A0B1-EFBE094852DC}">
  <sheetPr codeName="Sheet10">
    <tabColor rgb="FFFFFF00"/>
  </sheetPr>
  <dimension ref="A1:W169"/>
  <sheetViews>
    <sheetView showGridLines="0" tabSelected="1" zoomScale="85" zoomScaleNormal="85" workbookViewId="0">
      <pane xSplit="3" ySplit="3" topLeftCell="D4" activePane="bottomRight" state="frozen"/>
      <selection pane="topRight" activeCell="D4" sqref="D4"/>
      <selection pane="bottomLeft" activeCell="D4" sqref="D4"/>
      <selection pane="bottomRight" activeCell="K7" sqref="K7"/>
    </sheetView>
  </sheetViews>
  <sheetFormatPr baseColWidth="10" defaultColWidth="14.5" defaultRowHeight="15" x14ac:dyDescent="0.2"/>
  <cols>
    <col min="1" max="1" width="8.5" bestFit="1" customWidth="1"/>
    <col min="2" max="2" width="15.5" customWidth="1"/>
    <col min="3" max="3" width="11" bestFit="1" customWidth="1"/>
    <col min="4" max="4" width="12.6640625" customWidth="1"/>
    <col min="5" max="5" width="15.33203125" customWidth="1"/>
    <col min="6" max="6" width="18.5" customWidth="1"/>
    <col min="7" max="7" width="14.1640625" customWidth="1"/>
    <col min="8" max="8" width="14" customWidth="1"/>
    <col min="9" max="9" width="13.5" customWidth="1"/>
    <col min="10" max="10" width="31.6640625" bestFit="1" customWidth="1"/>
    <col min="11" max="11" width="36.83203125" customWidth="1"/>
    <col min="12" max="12" width="10.83203125" customWidth="1"/>
    <col min="13" max="13" width="11" customWidth="1"/>
    <col min="14" max="15" width="14.5" customWidth="1"/>
    <col min="16" max="16" width="10.5" bestFit="1" customWidth="1"/>
    <col min="17" max="19" width="14.5" customWidth="1"/>
    <col min="20" max="20" width="13.1640625" bestFit="1" customWidth="1"/>
    <col min="21" max="21" width="10.5" customWidth="1"/>
    <col min="22" max="22" width="12.83203125" bestFit="1" customWidth="1"/>
    <col min="23" max="23" width="12.1640625" customWidth="1"/>
  </cols>
  <sheetData>
    <row r="1" spans="1:23" x14ac:dyDescent="0.2">
      <c r="B1" s="5"/>
      <c r="C1" s="5" t="s">
        <v>155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>
        <v>1.38</v>
      </c>
    </row>
    <row r="2" spans="1:23" ht="15" customHeight="1" x14ac:dyDescent="0.2">
      <c r="B2" s="73" t="s">
        <v>86</v>
      </c>
      <c r="C2" s="74"/>
      <c r="D2" s="74"/>
      <c r="E2" s="44"/>
      <c r="F2" s="10" t="s">
        <v>182</v>
      </c>
      <c r="G2" s="11"/>
      <c r="H2" s="10" t="s">
        <v>182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s="1" customFormat="1" ht="32" x14ac:dyDescent="0.2">
      <c r="B3" s="8" t="s">
        <v>82</v>
      </c>
      <c r="C3" s="8" t="s">
        <v>81</v>
      </c>
      <c r="D3" s="12" t="s">
        <v>152</v>
      </c>
      <c r="E3" s="12" t="s">
        <v>88</v>
      </c>
      <c r="F3" s="13" t="s">
        <v>160</v>
      </c>
      <c r="G3" s="13" t="s">
        <v>161</v>
      </c>
      <c r="H3" s="13" t="s">
        <v>153</v>
      </c>
      <c r="I3" s="14" t="s">
        <v>154</v>
      </c>
      <c r="J3" s="13" t="s">
        <v>183</v>
      </c>
      <c r="K3" s="13" t="s">
        <v>162</v>
      </c>
      <c r="L3" s="13" t="s">
        <v>184</v>
      </c>
      <c r="M3" s="13" t="s">
        <v>163</v>
      </c>
      <c r="N3" s="13" t="s">
        <v>164</v>
      </c>
      <c r="O3" s="13" t="s">
        <v>165</v>
      </c>
      <c r="P3" s="15" t="s">
        <v>166</v>
      </c>
      <c r="Q3" s="13" t="s">
        <v>185</v>
      </c>
      <c r="R3" s="13" t="s">
        <v>167</v>
      </c>
      <c r="S3" s="13" t="s">
        <v>168</v>
      </c>
      <c r="T3" s="13" t="s">
        <v>169</v>
      </c>
      <c r="U3" s="13" t="s">
        <v>156</v>
      </c>
      <c r="V3" s="13" t="s">
        <v>186</v>
      </c>
      <c r="W3" s="13" t="s">
        <v>187</v>
      </c>
    </row>
    <row r="4" spans="1:23" s="16" customFormat="1" x14ac:dyDescent="0.2">
      <c r="A4" s="16" t="s">
        <v>97</v>
      </c>
      <c r="B4" s="6" t="s">
        <v>170</v>
      </c>
      <c r="C4" s="6" t="s">
        <v>84</v>
      </c>
      <c r="D4" s="6" t="e">
        <f>COUNTIF(#REF!,'PRICE SUBSIDY'!C4)</f>
        <v>#REF!</v>
      </c>
      <c r="E4" s="6"/>
      <c r="F4" s="17" t="s">
        <v>171</v>
      </c>
      <c r="G4" s="6" t="s">
        <v>171</v>
      </c>
      <c r="H4" s="18">
        <v>45007</v>
      </c>
      <c r="I4" s="18">
        <v>45038</v>
      </c>
      <c r="J4" s="19" t="s">
        <v>172</v>
      </c>
      <c r="K4" s="19"/>
      <c r="L4" s="26">
        <v>165</v>
      </c>
      <c r="M4" s="26">
        <v>130</v>
      </c>
      <c r="N4" s="27">
        <v>150</v>
      </c>
      <c r="O4" s="27">
        <v>125</v>
      </c>
      <c r="P4" s="26">
        <v>100</v>
      </c>
      <c r="Q4" s="25">
        <f>IFERROR(N4-O4,"")</f>
        <v>25</v>
      </c>
      <c r="R4" s="6">
        <f t="shared" ref="R4" si="0">IFERROR(O4-P4,"")</f>
        <v>25</v>
      </c>
      <c r="S4" s="6">
        <f>IFERROR(P4*Q4,"")</f>
        <v>2500</v>
      </c>
      <c r="T4" s="20">
        <f>Q4/O4</f>
        <v>0.2</v>
      </c>
      <c r="U4" s="19">
        <v>1</v>
      </c>
      <c r="V4" s="21">
        <f>Q4*P4</f>
        <v>2500</v>
      </c>
      <c r="W4" s="21">
        <f>IFERROR(V4/$W$1,"")</f>
        <v>1811.594202898551</v>
      </c>
    </row>
    <row r="5" spans="1:23" x14ac:dyDescent="0.2">
      <c r="B5" s="6" t="s">
        <v>173</v>
      </c>
      <c r="C5" s="6" t="s">
        <v>151</v>
      </c>
      <c r="D5" s="6" t="e">
        <f>COUNTIF(#REF!,'PRICE SUBSIDY'!C5)</f>
        <v>#REF!</v>
      </c>
      <c r="E5" s="6"/>
      <c r="F5" s="17" t="s">
        <v>171</v>
      </c>
      <c r="G5" s="6" t="s">
        <v>171</v>
      </c>
      <c r="H5" s="18">
        <v>45007</v>
      </c>
      <c r="I5" s="18">
        <v>45038</v>
      </c>
      <c r="J5" s="19" t="s">
        <v>174</v>
      </c>
      <c r="K5" s="19"/>
      <c r="L5" s="26">
        <v>69.989999999999995</v>
      </c>
      <c r="M5" s="26">
        <v>65.989999999999995</v>
      </c>
      <c r="N5" s="27">
        <v>65.989999999999995</v>
      </c>
      <c r="O5" s="27">
        <v>60</v>
      </c>
      <c r="P5" s="26">
        <v>250</v>
      </c>
      <c r="Q5" s="25">
        <f t="shared" ref="Q5:Q6" si="1">IFERROR(N5-O5,"")</f>
        <v>5.9899999999999949</v>
      </c>
      <c r="R5" s="6">
        <v>0</v>
      </c>
      <c r="S5" s="6">
        <f>IFERROR(P5*Q5,"")</f>
        <v>1497.4999999999986</v>
      </c>
      <c r="T5" s="20">
        <f t="shared" ref="T5:T67" si="2">Q5/O5</f>
        <v>9.9833333333333246E-2</v>
      </c>
      <c r="U5" s="19">
        <v>1</v>
      </c>
      <c r="V5" s="21">
        <f t="shared" ref="V5:V28" si="3">Q5*P5</f>
        <v>1497.4999999999986</v>
      </c>
      <c r="W5" s="21">
        <f>IFERROR(V5/$W$1,"")</f>
        <v>1085.1449275362311</v>
      </c>
    </row>
    <row r="6" spans="1:23" x14ac:dyDescent="0.2">
      <c r="B6" s="50" t="str">
        <f>IFERROR(INDEX(#REF!,MATCH($C6,#REF!,0),MATCH(B$3,#REF!,0)),"")</f>
        <v/>
      </c>
      <c r="C6" s="22" t="s">
        <v>181</v>
      </c>
      <c r="D6" s="6" t="e">
        <f>COUNTIF(#REF!,'PRICE SUBSIDY'!C6)</f>
        <v>#REF!</v>
      </c>
      <c r="E6" s="51"/>
      <c r="F6" s="7" t="s">
        <v>175</v>
      </c>
      <c r="G6" s="6" t="s">
        <v>171</v>
      </c>
      <c r="H6" s="45">
        <v>45066</v>
      </c>
      <c r="I6" s="45">
        <v>45066</v>
      </c>
      <c r="J6" s="48">
        <f ca="1">RANDBETWEEN(1000000000,99999999999)</f>
        <v>33314039652</v>
      </c>
      <c r="K6" s="23" t="str">
        <f ca="1">"Product " &amp; RANDBETWEEN(1,150)</f>
        <v>Product 144</v>
      </c>
      <c r="L6" s="9">
        <f ca="1">RANDBETWEEN(0,100)</f>
        <v>46</v>
      </c>
      <c r="M6" s="9">
        <f t="shared" ref="M6:P21" ca="1" si="4">RANDBETWEEN(0,100)</f>
        <v>31</v>
      </c>
      <c r="N6" s="9">
        <f t="shared" ca="1" si="4"/>
        <v>56</v>
      </c>
      <c r="O6" s="9">
        <f t="shared" ca="1" si="4"/>
        <v>17</v>
      </c>
      <c r="P6" s="9">
        <f t="shared" ca="1" si="4"/>
        <v>8</v>
      </c>
      <c r="Q6" s="25">
        <f t="shared" ca="1" si="1"/>
        <v>39</v>
      </c>
      <c r="R6" s="6">
        <v>0</v>
      </c>
      <c r="S6" s="6">
        <f ca="1">IFERROR(P6*Q6,"")</f>
        <v>312</v>
      </c>
      <c r="T6" s="20">
        <f t="shared" ca="1" si="2"/>
        <v>2.2941176470588234</v>
      </c>
      <c r="U6" s="19">
        <v>1</v>
      </c>
      <c r="V6" s="21">
        <f t="shared" ca="1" si="3"/>
        <v>312</v>
      </c>
      <c r="W6" s="21">
        <f ca="1">IFERROR(V6/$W$1,"")</f>
        <v>226.08695652173915</v>
      </c>
    </row>
    <row r="7" spans="1:23" x14ac:dyDescent="0.2">
      <c r="B7" s="50" t="s">
        <v>176</v>
      </c>
      <c r="C7" s="22" t="s">
        <v>181</v>
      </c>
      <c r="D7" s="6" t="e">
        <f>COUNTIF(#REF!,'PRICE SUBSIDY'!C7)</f>
        <v>#REF!</v>
      </c>
      <c r="E7" s="51"/>
      <c r="F7" s="7">
        <v>6.6</v>
      </c>
      <c r="G7" s="7" t="s">
        <v>158</v>
      </c>
      <c r="H7" s="49">
        <v>45083</v>
      </c>
      <c r="I7" s="49">
        <v>45085</v>
      </c>
      <c r="J7" s="48">
        <f t="shared" ref="J7:J70" ca="1" si="5">RANDBETWEEN(1000000000,99999999999)</f>
        <v>7734883279</v>
      </c>
      <c r="K7" s="23" t="str">
        <f ca="1">"Product " &amp; RANDBETWEEN(1,150)</f>
        <v>Product 52</v>
      </c>
      <c r="L7" s="9">
        <f t="shared" ref="L7:P38" ca="1" si="6">RANDBETWEEN(0,100)</f>
        <v>94</v>
      </c>
      <c r="M7" s="9">
        <f t="shared" ca="1" si="4"/>
        <v>70</v>
      </c>
      <c r="N7" s="9">
        <f t="shared" ca="1" si="4"/>
        <v>93</v>
      </c>
      <c r="O7" s="9">
        <f t="shared" ca="1" si="4"/>
        <v>94</v>
      </c>
      <c r="P7" s="9">
        <f t="shared" ca="1" si="4"/>
        <v>33</v>
      </c>
      <c r="Q7" s="25">
        <f t="shared" ref="Q7:Q48" ca="1" si="7">IFERROR(N7-O7,"")</f>
        <v>-1</v>
      </c>
      <c r="R7" s="6">
        <v>0</v>
      </c>
      <c r="S7" s="6">
        <f t="shared" ref="S7:S43" ca="1" si="8">IFERROR(P7*Q7,"")</f>
        <v>-33</v>
      </c>
      <c r="T7" s="20">
        <f t="shared" ca="1" si="2"/>
        <v>-1.0638297872340425E-2</v>
      </c>
      <c r="U7" s="19">
        <v>1</v>
      </c>
      <c r="V7" s="21">
        <f t="shared" ca="1" si="3"/>
        <v>-33</v>
      </c>
      <c r="W7" s="21">
        <f t="shared" ref="W7:W28" ca="1" si="9">IFERROR(V7/$W$1,"")</f>
        <v>-23.913043478260871</v>
      </c>
    </row>
    <row r="8" spans="1:23" x14ac:dyDescent="0.2">
      <c r="B8" s="50" t="s">
        <v>176</v>
      </c>
      <c r="C8" s="22" t="s">
        <v>181</v>
      </c>
      <c r="D8" s="6" t="e">
        <f>COUNTIF(#REF!,'PRICE SUBSIDY'!C8)</f>
        <v>#REF!</v>
      </c>
      <c r="E8" s="51"/>
      <c r="F8" s="7">
        <v>7.6</v>
      </c>
      <c r="G8" s="7" t="s">
        <v>158</v>
      </c>
      <c r="H8" s="49">
        <v>45083</v>
      </c>
      <c r="I8" s="49">
        <v>45085</v>
      </c>
      <c r="J8" s="48">
        <f t="shared" ca="1" si="5"/>
        <v>85629998449</v>
      </c>
      <c r="K8" s="23" t="str">
        <f t="shared" ref="K8:K71" ca="1" si="10">"Product " &amp; RANDBETWEEN(1,150)</f>
        <v>Product 58</v>
      </c>
      <c r="L8" s="9">
        <f t="shared" ca="1" si="6"/>
        <v>63</v>
      </c>
      <c r="M8" s="9">
        <f t="shared" ca="1" si="4"/>
        <v>21</v>
      </c>
      <c r="N8" s="9">
        <f t="shared" ca="1" si="4"/>
        <v>83</v>
      </c>
      <c r="O8" s="9">
        <f t="shared" ca="1" si="4"/>
        <v>55</v>
      </c>
      <c r="P8" s="9">
        <f t="shared" ca="1" si="4"/>
        <v>80</v>
      </c>
      <c r="Q8" s="25">
        <f t="shared" ca="1" si="7"/>
        <v>28</v>
      </c>
      <c r="R8" s="6">
        <v>0</v>
      </c>
      <c r="S8" s="6">
        <f t="shared" ca="1" si="8"/>
        <v>2240</v>
      </c>
      <c r="T8" s="20">
        <f t="shared" ca="1" si="2"/>
        <v>0.50909090909090904</v>
      </c>
      <c r="U8" s="19">
        <v>1</v>
      </c>
      <c r="V8" s="21">
        <f t="shared" ca="1" si="3"/>
        <v>2240</v>
      </c>
      <c r="W8" s="21">
        <f t="shared" ca="1" si="9"/>
        <v>1623.1884057971015</v>
      </c>
    </row>
    <row r="9" spans="1:23" x14ac:dyDescent="0.2">
      <c r="B9" s="50" t="s">
        <v>176</v>
      </c>
      <c r="C9" s="22" t="s">
        <v>181</v>
      </c>
      <c r="D9" s="6" t="e">
        <f>COUNTIF(#REF!,'PRICE SUBSIDY'!C9)</f>
        <v>#REF!</v>
      </c>
      <c r="E9" s="51"/>
      <c r="F9" s="7">
        <v>8.6</v>
      </c>
      <c r="G9" s="7" t="s">
        <v>158</v>
      </c>
      <c r="H9" s="49">
        <v>45083</v>
      </c>
      <c r="I9" s="49">
        <v>45085</v>
      </c>
      <c r="J9" s="48">
        <f t="shared" ca="1" si="5"/>
        <v>74470814818</v>
      </c>
      <c r="K9" s="23" t="str">
        <f t="shared" ca="1" si="10"/>
        <v>Product 33</v>
      </c>
      <c r="L9" s="9">
        <f t="shared" ca="1" si="6"/>
        <v>52</v>
      </c>
      <c r="M9" s="9">
        <f t="shared" ca="1" si="4"/>
        <v>24</v>
      </c>
      <c r="N9" s="9">
        <f t="shared" ca="1" si="4"/>
        <v>66</v>
      </c>
      <c r="O9" s="9">
        <f t="shared" ca="1" si="4"/>
        <v>71</v>
      </c>
      <c r="P9" s="9">
        <f t="shared" ca="1" si="4"/>
        <v>60</v>
      </c>
      <c r="Q9" s="25">
        <f t="shared" ca="1" si="7"/>
        <v>-5</v>
      </c>
      <c r="R9" s="6">
        <v>0</v>
      </c>
      <c r="S9" s="6">
        <f t="shared" ca="1" si="8"/>
        <v>-300</v>
      </c>
      <c r="T9" s="20">
        <f t="shared" ca="1" si="2"/>
        <v>-7.0422535211267609E-2</v>
      </c>
      <c r="U9" s="19">
        <v>1</v>
      </c>
      <c r="V9" s="21">
        <f t="shared" ca="1" si="3"/>
        <v>-300</v>
      </c>
      <c r="W9" s="21">
        <f t="shared" ca="1" si="9"/>
        <v>-217.39130434782609</v>
      </c>
    </row>
    <row r="10" spans="1:23" x14ac:dyDescent="0.2">
      <c r="B10" s="50" t="s">
        <v>176</v>
      </c>
      <c r="C10" s="22" t="s">
        <v>181</v>
      </c>
      <c r="D10" s="6" t="e">
        <f>COUNTIF(#REF!,'PRICE SUBSIDY'!C10)</f>
        <v>#REF!</v>
      </c>
      <c r="E10" s="51"/>
      <c r="F10" s="7">
        <v>9.6</v>
      </c>
      <c r="G10" s="7" t="s">
        <v>158</v>
      </c>
      <c r="H10" s="49">
        <v>45083</v>
      </c>
      <c r="I10" s="49">
        <v>45085</v>
      </c>
      <c r="J10" s="48">
        <f t="shared" ca="1" si="5"/>
        <v>75080859817</v>
      </c>
      <c r="K10" s="23" t="str">
        <f t="shared" ca="1" si="10"/>
        <v>Product 30</v>
      </c>
      <c r="L10" s="9">
        <f t="shared" ca="1" si="6"/>
        <v>87</v>
      </c>
      <c r="M10" s="9">
        <f t="shared" ca="1" si="4"/>
        <v>26</v>
      </c>
      <c r="N10" s="9">
        <f t="shared" ca="1" si="4"/>
        <v>57</v>
      </c>
      <c r="O10" s="9">
        <f t="shared" ca="1" si="4"/>
        <v>24</v>
      </c>
      <c r="P10" s="9">
        <f t="shared" ca="1" si="4"/>
        <v>100</v>
      </c>
      <c r="Q10" s="25">
        <f t="shared" ca="1" si="7"/>
        <v>33</v>
      </c>
      <c r="R10" s="6">
        <v>0</v>
      </c>
      <c r="S10" s="6">
        <f t="shared" ca="1" si="8"/>
        <v>3300</v>
      </c>
      <c r="T10" s="20">
        <f t="shared" ca="1" si="2"/>
        <v>1.375</v>
      </c>
      <c r="U10" s="19">
        <v>1</v>
      </c>
      <c r="V10" s="21">
        <f t="shared" ca="1" si="3"/>
        <v>3300</v>
      </c>
      <c r="W10" s="21">
        <f t="shared" ca="1" si="9"/>
        <v>2391.304347826087</v>
      </c>
    </row>
    <row r="11" spans="1:23" x14ac:dyDescent="0.2">
      <c r="B11" s="50" t="s">
        <v>176</v>
      </c>
      <c r="C11" s="22" t="s">
        <v>181</v>
      </c>
      <c r="D11" s="6" t="e">
        <f>COUNTIF(#REF!,'PRICE SUBSIDY'!C11)</f>
        <v>#REF!</v>
      </c>
      <c r="E11" s="51"/>
      <c r="F11" s="7">
        <v>10.6</v>
      </c>
      <c r="G11" s="7" t="s">
        <v>158</v>
      </c>
      <c r="H11" s="49">
        <v>45083</v>
      </c>
      <c r="I11" s="49">
        <v>45085</v>
      </c>
      <c r="J11" s="48">
        <f t="shared" ca="1" si="5"/>
        <v>94633904501</v>
      </c>
      <c r="K11" s="23" t="str">
        <f t="shared" ca="1" si="10"/>
        <v>Product 42</v>
      </c>
      <c r="L11" s="9">
        <f t="shared" ca="1" si="6"/>
        <v>12</v>
      </c>
      <c r="M11" s="9">
        <f t="shared" ca="1" si="4"/>
        <v>26</v>
      </c>
      <c r="N11" s="9">
        <f t="shared" ca="1" si="4"/>
        <v>59</v>
      </c>
      <c r="O11" s="9">
        <f t="shared" ca="1" si="4"/>
        <v>21</v>
      </c>
      <c r="P11" s="9">
        <f t="shared" ca="1" si="4"/>
        <v>96</v>
      </c>
      <c r="Q11" s="25">
        <f t="shared" ca="1" si="7"/>
        <v>38</v>
      </c>
      <c r="R11" s="6">
        <v>0</v>
      </c>
      <c r="S11" s="6">
        <f t="shared" ca="1" si="8"/>
        <v>3648</v>
      </c>
      <c r="T11" s="20">
        <f t="shared" ca="1" si="2"/>
        <v>1.8095238095238095</v>
      </c>
      <c r="U11" s="19">
        <v>1</v>
      </c>
      <c r="V11" s="21">
        <f t="shared" ca="1" si="3"/>
        <v>3648</v>
      </c>
      <c r="W11" s="21">
        <f t="shared" ca="1" si="9"/>
        <v>2643.4782608695655</v>
      </c>
    </row>
    <row r="12" spans="1:23" x14ac:dyDescent="0.2">
      <c r="B12" s="50" t="s">
        <v>176</v>
      </c>
      <c r="C12" s="22" t="s">
        <v>181</v>
      </c>
      <c r="D12" s="6" t="e">
        <f>COUNTIF(#REF!,'PRICE SUBSIDY'!C12)</f>
        <v>#REF!</v>
      </c>
      <c r="E12" s="51"/>
      <c r="F12" s="7">
        <v>11.6</v>
      </c>
      <c r="G12" s="7" t="s">
        <v>158</v>
      </c>
      <c r="H12" s="49">
        <v>45083</v>
      </c>
      <c r="I12" s="49">
        <v>45085</v>
      </c>
      <c r="J12" s="48">
        <f t="shared" ca="1" si="5"/>
        <v>23547336333</v>
      </c>
      <c r="K12" s="23" t="str">
        <f t="shared" ca="1" si="10"/>
        <v>Product 135</v>
      </c>
      <c r="L12" s="9">
        <f t="shared" ca="1" si="6"/>
        <v>78</v>
      </c>
      <c r="M12" s="9">
        <f t="shared" ca="1" si="4"/>
        <v>100</v>
      </c>
      <c r="N12" s="9">
        <f t="shared" ca="1" si="4"/>
        <v>71</v>
      </c>
      <c r="O12" s="9">
        <f t="shared" ca="1" si="4"/>
        <v>3</v>
      </c>
      <c r="P12" s="9">
        <f t="shared" ca="1" si="4"/>
        <v>67</v>
      </c>
      <c r="Q12" s="25">
        <f t="shared" ca="1" si="7"/>
        <v>68</v>
      </c>
      <c r="R12" s="6">
        <v>0</v>
      </c>
      <c r="S12" s="6">
        <f t="shared" ca="1" si="8"/>
        <v>4556</v>
      </c>
      <c r="T12" s="20">
        <f t="shared" ca="1" si="2"/>
        <v>22.666666666666668</v>
      </c>
      <c r="U12" s="19">
        <v>1</v>
      </c>
      <c r="V12" s="21">
        <f t="shared" ca="1" si="3"/>
        <v>4556</v>
      </c>
      <c r="W12" s="21">
        <f t="shared" ca="1" si="9"/>
        <v>3301.449275362319</v>
      </c>
    </row>
    <row r="13" spans="1:23" x14ac:dyDescent="0.2">
      <c r="B13" s="50" t="s">
        <v>176</v>
      </c>
      <c r="C13" s="22" t="s">
        <v>181</v>
      </c>
      <c r="D13" s="6" t="e">
        <f>COUNTIF(#REF!,'PRICE SUBSIDY'!C13)</f>
        <v>#REF!</v>
      </c>
      <c r="E13" s="51"/>
      <c r="F13" s="7">
        <v>12.6</v>
      </c>
      <c r="G13" s="7" t="s">
        <v>158</v>
      </c>
      <c r="H13" s="49">
        <v>45083</v>
      </c>
      <c r="I13" s="49">
        <v>45085</v>
      </c>
      <c r="J13" s="48">
        <f t="shared" ca="1" si="5"/>
        <v>44983078432</v>
      </c>
      <c r="K13" s="23" t="str">
        <f t="shared" ca="1" si="10"/>
        <v>Product 114</v>
      </c>
      <c r="L13" s="9">
        <f t="shared" ca="1" si="6"/>
        <v>2</v>
      </c>
      <c r="M13" s="9">
        <f t="shared" ca="1" si="4"/>
        <v>44</v>
      </c>
      <c r="N13" s="9">
        <f t="shared" ca="1" si="4"/>
        <v>32</v>
      </c>
      <c r="O13" s="9">
        <f t="shared" ca="1" si="4"/>
        <v>89</v>
      </c>
      <c r="P13" s="9">
        <f t="shared" ca="1" si="4"/>
        <v>16</v>
      </c>
      <c r="Q13" s="25">
        <f t="shared" ca="1" si="7"/>
        <v>-57</v>
      </c>
      <c r="R13" s="6">
        <v>0</v>
      </c>
      <c r="S13" s="6">
        <f t="shared" ca="1" si="8"/>
        <v>-912</v>
      </c>
      <c r="T13" s="20">
        <f t="shared" ca="1" si="2"/>
        <v>-0.6404494382022472</v>
      </c>
      <c r="U13" s="19">
        <v>1</v>
      </c>
      <c r="V13" s="21">
        <f t="shared" ca="1" si="3"/>
        <v>-912</v>
      </c>
      <c r="W13" s="21">
        <f t="shared" ca="1" si="9"/>
        <v>-660.86956521739137</v>
      </c>
    </row>
    <row r="14" spans="1:23" x14ac:dyDescent="0.2">
      <c r="B14" s="50" t="s">
        <v>176</v>
      </c>
      <c r="C14" s="22" t="s">
        <v>181</v>
      </c>
      <c r="D14" s="6" t="e">
        <f>COUNTIF(#REF!,'PRICE SUBSIDY'!C14)</f>
        <v>#REF!</v>
      </c>
      <c r="E14" s="51"/>
      <c r="F14" s="7">
        <v>13.6</v>
      </c>
      <c r="G14" s="7" t="s">
        <v>158</v>
      </c>
      <c r="H14" s="49">
        <v>45083</v>
      </c>
      <c r="I14" s="49">
        <v>45085</v>
      </c>
      <c r="J14" s="48">
        <f t="shared" ca="1" si="5"/>
        <v>38778893824</v>
      </c>
      <c r="K14" s="23" t="str">
        <f t="shared" ca="1" si="10"/>
        <v>Product 146</v>
      </c>
      <c r="L14" s="9">
        <f t="shared" ca="1" si="6"/>
        <v>15</v>
      </c>
      <c r="M14" s="9">
        <f t="shared" ca="1" si="4"/>
        <v>93</v>
      </c>
      <c r="N14" s="9">
        <f t="shared" ca="1" si="4"/>
        <v>46</v>
      </c>
      <c r="O14" s="9">
        <f t="shared" ca="1" si="4"/>
        <v>62</v>
      </c>
      <c r="P14" s="9">
        <f t="shared" ca="1" si="4"/>
        <v>85</v>
      </c>
      <c r="Q14" s="25">
        <f t="shared" ca="1" si="7"/>
        <v>-16</v>
      </c>
      <c r="R14" s="6">
        <v>0</v>
      </c>
      <c r="S14" s="6">
        <f t="shared" ca="1" si="8"/>
        <v>-1360</v>
      </c>
      <c r="T14" s="20">
        <f t="shared" ca="1" si="2"/>
        <v>-0.25806451612903225</v>
      </c>
      <c r="U14" s="19">
        <v>1</v>
      </c>
      <c r="V14" s="21">
        <f t="shared" ca="1" si="3"/>
        <v>-1360</v>
      </c>
      <c r="W14" s="21">
        <f t="shared" ca="1" si="9"/>
        <v>-985.50724637681162</v>
      </c>
    </row>
    <row r="15" spans="1:23" x14ac:dyDescent="0.2">
      <c r="B15" s="50" t="str">
        <f>IFERROR(INDEX(#REF!,MATCH($C15,#REF!,0),MATCH(B$3,#REF!,0)),"")</f>
        <v/>
      </c>
      <c r="C15" s="22" t="s">
        <v>181</v>
      </c>
      <c r="D15" s="6" t="e">
        <f>COUNTIF(#REF!,'PRICE SUBSIDY'!C15)</f>
        <v>#REF!</v>
      </c>
      <c r="E15" s="51"/>
      <c r="F15" s="7">
        <v>6.6</v>
      </c>
      <c r="G15" s="7" t="s">
        <v>158</v>
      </c>
      <c r="H15" s="49">
        <v>45083</v>
      </c>
      <c r="I15" s="49">
        <v>45085</v>
      </c>
      <c r="J15" s="48">
        <f t="shared" ca="1" si="5"/>
        <v>81204437461</v>
      </c>
      <c r="K15" s="23" t="str">
        <f t="shared" ca="1" si="10"/>
        <v>Product 146</v>
      </c>
      <c r="L15" s="9">
        <f t="shared" ca="1" si="6"/>
        <v>62</v>
      </c>
      <c r="M15" s="9">
        <f t="shared" ca="1" si="4"/>
        <v>31</v>
      </c>
      <c r="N15" s="9">
        <f t="shared" ca="1" si="4"/>
        <v>4</v>
      </c>
      <c r="O15" s="9">
        <f t="shared" ca="1" si="4"/>
        <v>88</v>
      </c>
      <c r="P15" s="9">
        <f t="shared" ca="1" si="4"/>
        <v>70</v>
      </c>
      <c r="Q15" s="25">
        <f t="shared" ca="1" si="7"/>
        <v>-84</v>
      </c>
      <c r="R15" s="6">
        <f ca="1">IFERROR(O15-P15,"")</f>
        <v>18</v>
      </c>
      <c r="S15" s="6">
        <f t="shared" ca="1" si="8"/>
        <v>-5880</v>
      </c>
      <c r="T15" s="20">
        <f t="shared" ca="1" si="2"/>
        <v>-0.95454545454545459</v>
      </c>
      <c r="U15" s="19">
        <v>1</v>
      </c>
      <c r="V15" s="21">
        <f t="shared" ca="1" si="3"/>
        <v>-5880</v>
      </c>
      <c r="W15" s="21">
        <f t="shared" ca="1" si="9"/>
        <v>-4260.8695652173919</v>
      </c>
    </row>
    <row r="16" spans="1:23" x14ac:dyDescent="0.2">
      <c r="B16" s="50" t="str">
        <f>IFERROR(INDEX(#REF!,MATCH($C16,#REF!,0),MATCH(B$3,#REF!,0)),"")</f>
        <v/>
      </c>
      <c r="C16" s="22" t="s">
        <v>181</v>
      </c>
      <c r="D16" s="6" t="e">
        <f>COUNTIF(#REF!,'PRICE SUBSIDY'!C16)</f>
        <v>#REF!</v>
      </c>
      <c r="E16" s="51"/>
      <c r="F16" s="7">
        <v>6.6</v>
      </c>
      <c r="G16" s="7" t="s">
        <v>158</v>
      </c>
      <c r="H16" s="49">
        <v>45083</v>
      </c>
      <c r="I16" s="49">
        <v>45085</v>
      </c>
      <c r="J16" s="48">
        <f t="shared" ca="1" si="5"/>
        <v>62642299063</v>
      </c>
      <c r="K16" s="23" t="str">
        <f t="shared" ca="1" si="10"/>
        <v>Product 139</v>
      </c>
      <c r="L16" s="9">
        <f t="shared" ca="1" si="6"/>
        <v>15</v>
      </c>
      <c r="M16" s="9">
        <f t="shared" ca="1" si="4"/>
        <v>99</v>
      </c>
      <c r="N16" s="9">
        <f t="shared" ca="1" si="4"/>
        <v>98</v>
      </c>
      <c r="O16" s="9">
        <f t="shared" ca="1" si="4"/>
        <v>82</v>
      </c>
      <c r="P16" s="9">
        <f t="shared" ca="1" si="4"/>
        <v>40</v>
      </c>
      <c r="Q16" s="25">
        <f t="shared" ca="1" si="7"/>
        <v>16</v>
      </c>
      <c r="R16" s="6">
        <f t="shared" ref="R16:R44" ca="1" si="11">IFERROR(O16-P16,"")</f>
        <v>42</v>
      </c>
      <c r="S16" s="6">
        <f t="shared" ca="1" si="8"/>
        <v>640</v>
      </c>
      <c r="T16" s="20">
        <f t="shared" ca="1" si="2"/>
        <v>0.1951219512195122</v>
      </c>
      <c r="U16" s="19">
        <v>1</v>
      </c>
      <c r="V16" s="21">
        <f t="shared" ca="1" si="3"/>
        <v>640</v>
      </c>
      <c r="W16" s="21">
        <f t="shared" ca="1" si="9"/>
        <v>463.768115942029</v>
      </c>
    </row>
    <row r="17" spans="2:23" x14ac:dyDescent="0.2">
      <c r="B17" s="50" t="str">
        <f>IFERROR(INDEX(#REF!,MATCH($C17,#REF!,0),MATCH(B$3,#REF!,0)),"")</f>
        <v/>
      </c>
      <c r="C17" s="22" t="s">
        <v>181</v>
      </c>
      <c r="D17" s="6" t="e">
        <f>COUNTIF(#REF!,'PRICE SUBSIDY'!C17)</f>
        <v>#REF!</v>
      </c>
      <c r="E17" s="51"/>
      <c r="F17" s="7">
        <v>6.6</v>
      </c>
      <c r="G17" s="7" t="s">
        <v>158</v>
      </c>
      <c r="H17" s="49">
        <v>45083</v>
      </c>
      <c r="I17" s="49">
        <v>45085</v>
      </c>
      <c r="J17" s="48">
        <f t="shared" ca="1" si="5"/>
        <v>95435897686</v>
      </c>
      <c r="K17" s="23" t="str">
        <f t="shared" ca="1" si="10"/>
        <v>Product 31</v>
      </c>
      <c r="L17" s="9">
        <f t="shared" ca="1" si="6"/>
        <v>71</v>
      </c>
      <c r="M17" s="9">
        <f t="shared" ca="1" si="4"/>
        <v>95</v>
      </c>
      <c r="N17" s="9">
        <f t="shared" ca="1" si="4"/>
        <v>12</v>
      </c>
      <c r="O17" s="9">
        <f t="shared" ca="1" si="4"/>
        <v>97</v>
      </c>
      <c r="P17" s="9">
        <f t="shared" ca="1" si="4"/>
        <v>42</v>
      </c>
      <c r="Q17" s="25">
        <f ca="1">IFERROR(N17-O17,"")</f>
        <v>-85</v>
      </c>
      <c r="R17" s="6">
        <f t="shared" ca="1" si="11"/>
        <v>55</v>
      </c>
      <c r="S17" s="6">
        <f t="shared" ca="1" si="8"/>
        <v>-3570</v>
      </c>
      <c r="T17" s="20">
        <f t="shared" ca="1" si="2"/>
        <v>-0.87628865979381443</v>
      </c>
      <c r="U17" s="19">
        <v>1</v>
      </c>
      <c r="V17" s="21">
        <f t="shared" ca="1" si="3"/>
        <v>-3570</v>
      </c>
      <c r="W17" s="21">
        <f t="shared" ca="1" si="9"/>
        <v>-2586.9565217391305</v>
      </c>
    </row>
    <row r="18" spans="2:23" x14ac:dyDescent="0.2">
      <c r="B18" s="50" t="s">
        <v>176</v>
      </c>
      <c r="C18" s="22" t="s">
        <v>181</v>
      </c>
      <c r="D18" s="6" t="e">
        <f>COUNTIF(#REF!,'PRICE SUBSIDY'!C18)</f>
        <v>#REF!</v>
      </c>
      <c r="E18" s="51"/>
      <c r="F18" s="7">
        <v>6.6</v>
      </c>
      <c r="G18" s="7" t="s">
        <v>158</v>
      </c>
      <c r="H18" s="49">
        <v>45083</v>
      </c>
      <c r="I18" s="49">
        <v>45085</v>
      </c>
      <c r="J18" s="48">
        <f t="shared" ca="1" si="5"/>
        <v>42159384790</v>
      </c>
      <c r="K18" s="23" t="str">
        <f t="shared" ca="1" si="10"/>
        <v>Product 49</v>
      </c>
      <c r="L18" s="9">
        <f t="shared" ca="1" si="6"/>
        <v>92</v>
      </c>
      <c r="M18" s="9">
        <f t="shared" ca="1" si="4"/>
        <v>64</v>
      </c>
      <c r="N18" s="9">
        <f t="shared" ca="1" si="4"/>
        <v>5</v>
      </c>
      <c r="O18" s="9">
        <f t="shared" ca="1" si="4"/>
        <v>31</v>
      </c>
      <c r="P18" s="9">
        <f t="shared" ca="1" si="4"/>
        <v>43</v>
      </c>
      <c r="Q18" s="25">
        <f t="shared" ca="1" si="7"/>
        <v>-26</v>
      </c>
      <c r="R18" s="6">
        <v>0</v>
      </c>
      <c r="S18" s="6">
        <f t="shared" ca="1" si="8"/>
        <v>-1118</v>
      </c>
      <c r="T18" s="20">
        <f t="shared" ca="1" si="2"/>
        <v>-0.83870967741935487</v>
      </c>
      <c r="U18" s="19">
        <v>1</v>
      </c>
      <c r="V18" s="21">
        <f t="shared" ca="1" si="3"/>
        <v>-1118</v>
      </c>
      <c r="W18" s="21">
        <f t="shared" ca="1" si="9"/>
        <v>-810.14492753623199</v>
      </c>
    </row>
    <row r="19" spans="2:23" x14ac:dyDescent="0.2">
      <c r="B19" s="50" t="s">
        <v>176</v>
      </c>
      <c r="C19" s="22" t="s">
        <v>181</v>
      </c>
      <c r="D19" s="6" t="e">
        <f>COUNTIF(#REF!,'PRICE SUBSIDY'!C19)</f>
        <v>#REF!</v>
      </c>
      <c r="E19" s="51"/>
      <c r="F19" s="7">
        <v>6.6</v>
      </c>
      <c r="G19" s="7" t="s">
        <v>158</v>
      </c>
      <c r="H19" s="49">
        <v>45083</v>
      </c>
      <c r="I19" s="49">
        <v>45085</v>
      </c>
      <c r="J19" s="48">
        <f t="shared" ca="1" si="5"/>
        <v>21461862473</v>
      </c>
      <c r="K19" s="23" t="str">
        <f t="shared" ca="1" si="10"/>
        <v>Product 46</v>
      </c>
      <c r="L19" s="9">
        <f t="shared" ca="1" si="6"/>
        <v>70</v>
      </c>
      <c r="M19" s="9">
        <f t="shared" ca="1" si="4"/>
        <v>29</v>
      </c>
      <c r="N19" s="9">
        <f t="shared" ca="1" si="4"/>
        <v>45</v>
      </c>
      <c r="O19" s="9">
        <f t="shared" ca="1" si="4"/>
        <v>28</v>
      </c>
      <c r="P19" s="9">
        <f t="shared" ca="1" si="4"/>
        <v>58</v>
      </c>
      <c r="Q19" s="25">
        <f t="shared" ca="1" si="7"/>
        <v>17</v>
      </c>
      <c r="R19" s="6">
        <v>0</v>
      </c>
      <c r="S19" s="6">
        <f t="shared" ca="1" si="8"/>
        <v>986</v>
      </c>
      <c r="T19" s="20">
        <f t="shared" ca="1" si="2"/>
        <v>0.6071428571428571</v>
      </c>
      <c r="U19" s="19">
        <v>1</v>
      </c>
      <c r="V19" s="21">
        <f t="shared" ca="1" si="3"/>
        <v>986</v>
      </c>
      <c r="W19" s="21">
        <f t="shared" ca="1" si="9"/>
        <v>714.49275362318849</v>
      </c>
    </row>
    <row r="20" spans="2:23" x14ac:dyDescent="0.2">
      <c r="B20" s="50" t="s">
        <v>176</v>
      </c>
      <c r="C20" s="22" t="s">
        <v>181</v>
      </c>
      <c r="D20" s="6" t="e">
        <f>COUNTIF(#REF!,'PRICE SUBSIDY'!C20)</f>
        <v>#REF!</v>
      </c>
      <c r="E20" s="51"/>
      <c r="F20" s="7">
        <v>6.6</v>
      </c>
      <c r="G20" s="7" t="s">
        <v>158</v>
      </c>
      <c r="H20" s="49">
        <v>45083</v>
      </c>
      <c r="I20" s="49">
        <v>45085</v>
      </c>
      <c r="J20" s="48">
        <f t="shared" ca="1" si="5"/>
        <v>99608143917</v>
      </c>
      <c r="K20" s="23" t="str">
        <f t="shared" ca="1" si="10"/>
        <v>Product 128</v>
      </c>
      <c r="L20" s="9">
        <f t="shared" ca="1" si="6"/>
        <v>33</v>
      </c>
      <c r="M20" s="9">
        <f t="shared" ca="1" si="4"/>
        <v>60</v>
      </c>
      <c r="N20" s="9">
        <f t="shared" ca="1" si="4"/>
        <v>60</v>
      </c>
      <c r="O20" s="9">
        <f t="shared" ca="1" si="4"/>
        <v>72</v>
      </c>
      <c r="P20" s="9">
        <f t="shared" ca="1" si="4"/>
        <v>77</v>
      </c>
      <c r="Q20" s="25">
        <f t="shared" ca="1" si="7"/>
        <v>-12</v>
      </c>
      <c r="R20" s="6">
        <v>0</v>
      </c>
      <c r="S20" s="6">
        <f t="shared" ca="1" si="8"/>
        <v>-924</v>
      </c>
      <c r="T20" s="20">
        <f t="shared" ca="1" si="2"/>
        <v>-0.16666666666666666</v>
      </c>
      <c r="U20" s="19">
        <v>1</v>
      </c>
      <c r="V20" s="21">
        <f t="shared" ca="1" si="3"/>
        <v>-924</v>
      </c>
      <c r="W20" s="21">
        <f t="shared" ca="1" si="9"/>
        <v>-669.56521739130437</v>
      </c>
    </row>
    <row r="21" spans="2:23" x14ac:dyDescent="0.2">
      <c r="B21" s="50" t="s">
        <v>176</v>
      </c>
      <c r="C21" s="22" t="s">
        <v>181</v>
      </c>
      <c r="D21" s="6" t="e">
        <f>COUNTIF(#REF!,'PRICE SUBSIDY'!C21)</f>
        <v>#REF!</v>
      </c>
      <c r="E21" s="51"/>
      <c r="F21" s="7">
        <v>6.6</v>
      </c>
      <c r="G21" s="7" t="s">
        <v>158</v>
      </c>
      <c r="H21" s="49">
        <v>45083</v>
      </c>
      <c r="I21" s="49">
        <v>45085</v>
      </c>
      <c r="J21" s="48">
        <f t="shared" ca="1" si="5"/>
        <v>1574664112</v>
      </c>
      <c r="K21" s="23" t="str">
        <f t="shared" ca="1" si="10"/>
        <v>Product 76</v>
      </c>
      <c r="L21" s="9">
        <f t="shared" ca="1" si="6"/>
        <v>42</v>
      </c>
      <c r="M21" s="9">
        <f t="shared" ca="1" si="4"/>
        <v>17</v>
      </c>
      <c r="N21" s="9">
        <f t="shared" ca="1" si="4"/>
        <v>92</v>
      </c>
      <c r="O21" s="9">
        <f t="shared" ca="1" si="4"/>
        <v>31</v>
      </c>
      <c r="P21" s="9">
        <f t="shared" ca="1" si="4"/>
        <v>5</v>
      </c>
      <c r="Q21" s="25">
        <f t="shared" ca="1" si="7"/>
        <v>61</v>
      </c>
      <c r="R21" s="6">
        <v>0</v>
      </c>
      <c r="S21" s="6">
        <f t="shared" ca="1" si="8"/>
        <v>305</v>
      </c>
      <c r="T21" s="20">
        <f t="shared" ca="1" si="2"/>
        <v>1.967741935483871</v>
      </c>
      <c r="U21" s="19">
        <v>1</v>
      </c>
      <c r="V21" s="21">
        <f t="shared" ca="1" si="3"/>
        <v>305</v>
      </c>
      <c r="W21" s="21">
        <f t="shared" ca="1" si="9"/>
        <v>221.01449275362322</v>
      </c>
    </row>
    <row r="22" spans="2:23" x14ac:dyDescent="0.2">
      <c r="B22" s="50" t="s">
        <v>176</v>
      </c>
      <c r="C22" s="22" t="s">
        <v>181</v>
      </c>
      <c r="D22" s="6" t="e">
        <f>COUNTIF(#REF!,'PRICE SUBSIDY'!C22)</f>
        <v>#REF!</v>
      </c>
      <c r="E22" s="51"/>
      <c r="F22" s="7">
        <v>6.6</v>
      </c>
      <c r="G22" s="7" t="s">
        <v>158</v>
      </c>
      <c r="H22" s="49">
        <v>45083</v>
      </c>
      <c r="I22" s="49">
        <v>45085</v>
      </c>
      <c r="J22" s="48">
        <f t="shared" ca="1" si="5"/>
        <v>13962209401</v>
      </c>
      <c r="K22" s="23" t="str">
        <f t="shared" ca="1" si="10"/>
        <v>Product 33</v>
      </c>
      <c r="L22" s="9">
        <f t="shared" ca="1" si="6"/>
        <v>94</v>
      </c>
      <c r="M22" s="9">
        <f t="shared" ca="1" si="6"/>
        <v>5</v>
      </c>
      <c r="N22" s="9">
        <f t="shared" ca="1" si="6"/>
        <v>8</v>
      </c>
      <c r="O22" s="9">
        <f t="shared" ca="1" si="6"/>
        <v>7</v>
      </c>
      <c r="P22" s="9">
        <f t="shared" ca="1" si="6"/>
        <v>69</v>
      </c>
      <c r="Q22" s="25">
        <f t="shared" ca="1" si="7"/>
        <v>1</v>
      </c>
      <c r="R22" s="6">
        <v>0</v>
      </c>
      <c r="S22" s="6">
        <f t="shared" ca="1" si="8"/>
        <v>69</v>
      </c>
      <c r="T22" s="20">
        <f t="shared" ca="1" si="2"/>
        <v>0.14285714285714285</v>
      </c>
      <c r="U22" s="19">
        <v>1</v>
      </c>
      <c r="V22" s="21">
        <f t="shared" ca="1" si="3"/>
        <v>69</v>
      </c>
      <c r="W22" s="21">
        <f t="shared" ca="1" si="9"/>
        <v>50.000000000000007</v>
      </c>
    </row>
    <row r="23" spans="2:23" x14ac:dyDescent="0.2">
      <c r="B23" s="50" t="s">
        <v>176</v>
      </c>
      <c r="C23" s="22" t="s">
        <v>181</v>
      </c>
      <c r="D23" s="6" t="e">
        <f>COUNTIF(#REF!,'PRICE SUBSIDY'!C23)</f>
        <v>#REF!</v>
      </c>
      <c r="E23" s="51"/>
      <c r="F23" s="7">
        <v>6.6</v>
      </c>
      <c r="G23" s="7" t="s">
        <v>158</v>
      </c>
      <c r="H23" s="49">
        <v>45083</v>
      </c>
      <c r="I23" s="49">
        <v>45085</v>
      </c>
      <c r="J23" s="48">
        <f t="shared" ca="1" si="5"/>
        <v>73506260798</v>
      </c>
      <c r="K23" s="23" t="str">
        <f t="shared" ca="1" si="10"/>
        <v>Product 57</v>
      </c>
      <c r="L23" s="9">
        <f t="shared" ca="1" si="6"/>
        <v>11</v>
      </c>
      <c r="M23" s="9">
        <f t="shared" ca="1" si="6"/>
        <v>82</v>
      </c>
      <c r="N23" s="9">
        <f t="shared" ca="1" si="6"/>
        <v>27</v>
      </c>
      <c r="O23" s="9">
        <f t="shared" ca="1" si="6"/>
        <v>4</v>
      </c>
      <c r="P23" s="9">
        <f t="shared" ca="1" si="6"/>
        <v>89</v>
      </c>
      <c r="Q23" s="25">
        <f t="shared" ca="1" si="7"/>
        <v>23</v>
      </c>
      <c r="R23" s="6">
        <v>0</v>
      </c>
      <c r="S23" s="6">
        <f t="shared" ca="1" si="8"/>
        <v>2047</v>
      </c>
      <c r="T23" s="20">
        <f t="shared" ca="1" si="2"/>
        <v>5.75</v>
      </c>
      <c r="U23" s="19">
        <v>1</v>
      </c>
      <c r="V23" s="21">
        <f t="shared" ca="1" si="3"/>
        <v>2047</v>
      </c>
      <c r="W23" s="21">
        <f t="shared" ca="1" si="9"/>
        <v>1483.3333333333335</v>
      </c>
    </row>
    <row r="24" spans="2:23" x14ac:dyDescent="0.2">
      <c r="B24" s="50" t="s">
        <v>176</v>
      </c>
      <c r="C24" s="22" t="s">
        <v>181</v>
      </c>
      <c r="D24" s="6" t="e">
        <f>COUNTIF(#REF!,'PRICE SUBSIDY'!C24)</f>
        <v>#REF!</v>
      </c>
      <c r="E24" s="51"/>
      <c r="F24" s="7">
        <v>6.6</v>
      </c>
      <c r="G24" s="7" t="s">
        <v>158</v>
      </c>
      <c r="H24" s="49">
        <v>45083</v>
      </c>
      <c r="I24" s="49">
        <v>45085</v>
      </c>
      <c r="J24" s="48">
        <f t="shared" ca="1" si="5"/>
        <v>75867048915</v>
      </c>
      <c r="K24" s="23" t="str">
        <f t="shared" ca="1" si="10"/>
        <v>Product 126</v>
      </c>
      <c r="L24" s="9">
        <f t="shared" ca="1" si="6"/>
        <v>28</v>
      </c>
      <c r="M24" s="9">
        <f t="shared" ca="1" si="6"/>
        <v>42</v>
      </c>
      <c r="N24" s="9">
        <f t="shared" ca="1" si="6"/>
        <v>40</v>
      </c>
      <c r="O24" s="9">
        <f t="shared" ca="1" si="6"/>
        <v>83</v>
      </c>
      <c r="P24" s="9">
        <f t="shared" ca="1" si="6"/>
        <v>61</v>
      </c>
      <c r="Q24" s="25">
        <f t="shared" ca="1" si="7"/>
        <v>-43</v>
      </c>
      <c r="R24" s="6">
        <v>0</v>
      </c>
      <c r="S24" s="6">
        <f t="shared" ca="1" si="8"/>
        <v>-2623</v>
      </c>
      <c r="T24" s="20">
        <f t="shared" ca="1" si="2"/>
        <v>-0.51807228915662651</v>
      </c>
      <c r="U24" s="19">
        <v>1</v>
      </c>
      <c r="V24" s="21">
        <f t="shared" ca="1" si="3"/>
        <v>-2623</v>
      </c>
      <c r="W24" s="21">
        <f t="shared" ca="1" si="9"/>
        <v>-1900.7246376811595</v>
      </c>
    </row>
    <row r="25" spans="2:23" x14ac:dyDescent="0.2">
      <c r="B25" s="50" t="s">
        <v>176</v>
      </c>
      <c r="C25" s="22" t="s">
        <v>181</v>
      </c>
      <c r="D25" s="6" t="e">
        <f>COUNTIF(#REF!,'PRICE SUBSIDY'!C25)</f>
        <v>#REF!</v>
      </c>
      <c r="E25" s="51"/>
      <c r="F25" s="7">
        <v>6.6</v>
      </c>
      <c r="G25" s="7" t="s">
        <v>158</v>
      </c>
      <c r="H25" s="49">
        <v>45083</v>
      </c>
      <c r="I25" s="49">
        <v>45085</v>
      </c>
      <c r="J25" s="48">
        <f t="shared" ca="1" si="5"/>
        <v>61749931309</v>
      </c>
      <c r="K25" s="23" t="str">
        <f t="shared" ca="1" si="10"/>
        <v>Product 40</v>
      </c>
      <c r="L25" s="9">
        <f t="shared" ca="1" si="6"/>
        <v>62</v>
      </c>
      <c r="M25" s="9">
        <f t="shared" ca="1" si="6"/>
        <v>31</v>
      </c>
      <c r="N25" s="9">
        <f t="shared" ca="1" si="6"/>
        <v>13</v>
      </c>
      <c r="O25" s="9">
        <f t="shared" ca="1" si="6"/>
        <v>57</v>
      </c>
      <c r="P25" s="9">
        <f t="shared" ca="1" si="6"/>
        <v>4</v>
      </c>
      <c r="Q25" s="25">
        <f t="shared" ca="1" si="7"/>
        <v>-44</v>
      </c>
      <c r="R25" s="6">
        <v>0</v>
      </c>
      <c r="S25" s="6">
        <f t="shared" ca="1" si="8"/>
        <v>-176</v>
      </c>
      <c r="T25" s="20">
        <f t="shared" ca="1" si="2"/>
        <v>-0.77192982456140347</v>
      </c>
      <c r="U25" s="19">
        <v>1</v>
      </c>
      <c r="V25" s="21">
        <f t="shared" ca="1" si="3"/>
        <v>-176</v>
      </c>
      <c r="W25" s="21">
        <f t="shared" ca="1" si="9"/>
        <v>-127.53623188405798</v>
      </c>
    </row>
    <row r="26" spans="2:23" x14ac:dyDescent="0.2">
      <c r="B26" s="50" t="s">
        <v>176</v>
      </c>
      <c r="C26" s="22" t="s">
        <v>181</v>
      </c>
      <c r="D26" s="6" t="e">
        <f>COUNTIF(#REF!,'PRICE SUBSIDY'!C26)</f>
        <v>#REF!</v>
      </c>
      <c r="E26" s="51"/>
      <c r="F26" s="7">
        <v>6.6</v>
      </c>
      <c r="G26" s="7" t="s">
        <v>158</v>
      </c>
      <c r="H26" s="49">
        <v>45083</v>
      </c>
      <c r="I26" s="49">
        <v>45085</v>
      </c>
      <c r="J26" s="48">
        <f t="shared" ca="1" si="5"/>
        <v>55273503851</v>
      </c>
      <c r="K26" s="23" t="str">
        <f t="shared" ca="1" si="10"/>
        <v>Product 41</v>
      </c>
      <c r="L26" s="9">
        <f t="shared" ca="1" si="6"/>
        <v>77</v>
      </c>
      <c r="M26" s="9">
        <f t="shared" ca="1" si="6"/>
        <v>47</v>
      </c>
      <c r="N26" s="9">
        <f t="shared" ca="1" si="6"/>
        <v>40</v>
      </c>
      <c r="O26" s="9">
        <f t="shared" ca="1" si="6"/>
        <v>71</v>
      </c>
      <c r="P26" s="9">
        <f t="shared" ca="1" si="6"/>
        <v>67</v>
      </c>
      <c r="Q26" s="25">
        <f t="shared" ca="1" si="7"/>
        <v>-31</v>
      </c>
      <c r="R26" s="6">
        <f t="shared" ca="1" si="11"/>
        <v>4</v>
      </c>
      <c r="S26" s="6">
        <f t="shared" ca="1" si="8"/>
        <v>-2077</v>
      </c>
      <c r="T26" s="20">
        <f t="shared" ca="1" si="2"/>
        <v>-0.43661971830985913</v>
      </c>
      <c r="U26" s="19">
        <v>1</v>
      </c>
      <c r="V26" s="21">
        <f t="shared" ca="1" si="3"/>
        <v>-2077</v>
      </c>
      <c r="W26" s="21">
        <f t="shared" ca="1" si="9"/>
        <v>-1505.072463768116</v>
      </c>
    </row>
    <row r="27" spans="2:23" x14ac:dyDescent="0.2">
      <c r="B27" s="50" t="s">
        <v>176</v>
      </c>
      <c r="C27" s="22" t="s">
        <v>181</v>
      </c>
      <c r="D27" s="6" t="e">
        <f>COUNTIF(#REF!,'PRICE SUBSIDY'!C27)</f>
        <v>#REF!</v>
      </c>
      <c r="E27" s="51"/>
      <c r="F27" s="7">
        <v>6.6</v>
      </c>
      <c r="G27" s="7" t="s">
        <v>158</v>
      </c>
      <c r="H27" s="49">
        <v>45083</v>
      </c>
      <c r="I27" s="49">
        <v>45085</v>
      </c>
      <c r="J27" s="48">
        <f t="shared" ca="1" si="5"/>
        <v>33620316544</v>
      </c>
      <c r="K27" s="23" t="str">
        <f t="shared" ca="1" si="10"/>
        <v>Product 143</v>
      </c>
      <c r="L27" s="9">
        <f t="shared" ca="1" si="6"/>
        <v>82</v>
      </c>
      <c r="M27" s="9">
        <f t="shared" ca="1" si="6"/>
        <v>33</v>
      </c>
      <c r="N27" s="9">
        <f t="shared" ca="1" si="6"/>
        <v>98</v>
      </c>
      <c r="O27" s="9">
        <f t="shared" ca="1" si="6"/>
        <v>37</v>
      </c>
      <c r="P27" s="9">
        <f t="shared" ca="1" si="6"/>
        <v>21</v>
      </c>
      <c r="Q27" s="25">
        <f t="shared" ca="1" si="7"/>
        <v>61</v>
      </c>
      <c r="R27" s="6">
        <f t="shared" ca="1" si="11"/>
        <v>16</v>
      </c>
      <c r="S27" s="6">
        <f t="shared" ca="1" si="8"/>
        <v>1281</v>
      </c>
      <c r="T27" s="20">
        <f t="shared" ca="1" si="2"/>
        <v>1.6486486486486487</v>
      </c>
      <c r="U27" s="19">
        <v>1</v>
      </c>
      <c r="V27" s="21">
        <f t="shared" ca="1" si="3"/>
        <v>1281</v>
      </c>
      <c r="W27" s="21">
        <f t="shared" ca="1" si="9"/>
        <v>928.26086956521749</v>
      </c>
    </row>
    <row r="28" spans="2:23" x14ac:dyDescent="0.2">
      <c r="B28" s="50" t="s">
        <v>176</v>
      </c>
      <c r="C28" s="22" t="s">
        <v>181</v>
      </c>
      <c r="D28" s="6" t="e">
        <f>COUNTIF(#REF!,'PRICE SUBSIDY'!C28)</f>
        <v>#REF!</v>
      </c>
      <c r="E28" s="51"/>
      <c r="F28" s="7">
        <v>6.6</v>
      </c>
      <c r="G28" s="7" t="s">
        <v>158</v>
      </c>
      <c r="H28" s="49">
        <v>45083</v>
      </c>
      <c r="I28" s="49">
        <v>45085</v>
      </c>
      <c r="J28" s="48">
        <f t="shared" ca="1" si="5"/>
        <v>13247444742</v>
      </c>
      <c r="K28" s="23" t="str">
        <f t="shared" ca="1" si="10"/>
        <v>Product 26</v>
      </c>
      <c r="L28" s="9">
        <f t="shared" ca="1" si="6"/>
        <v>93</v>
      </c>
      <c r="M28" s="9">
        <f t="shared" ca="1" si="6"/>
        <v>38</v>
      </c>
      <c r="N28" s="9">
        <f t="shared" ca="1" si="6"/>
        <v>46</v>
      </c>
      <c r="O28" s="9">
        <f t="shared" ca="1" si="6"/>
        <v>37</v>
      </c>
      <c r="P28" s="9">
        <f t="shared" ca="1" si="6"/>
        <v>3</v>
      </c>
      <c r="Q28" s="25">
        <f t="shared" ca="1" si="7"/>
        <v>9</v>
      </c>
      <c r="R28" s="6">
        <f t="shared" ca="1" si="11"/>
        <v>34</v>
      </c>
      <c r="S28" s="6">
        <f t="shared" ca="1" si="8"/>
        <v>27</v>
      </c>
      <c r="T28" s="20">
        <f t="shared" ca="1" si="2"/>
        <v>0.24324324324324326</v>
      </c>
      <c r="U28" s="19">
        <v>1</v>
      </c>
      <c r="V28" s="21">
        <f t="shared" ca="1" si="3"/>
        <v>27</v>
      </c>
      <c r="W28" s="21">
        <f t="shared" ca="1" si="9"/>
        <v>19.565217391304348</v>
      </c>
    </row>
    <row r="29" spans="2:23" x14ac:dyDescent="0.2">
      <c r="B29" s="50" t="s">
        <v>176</v>
      </c>
      <c r="C29" s="22" t="s">
        <v>181</v>
      </c>
      <c r="D29" s="6" t="e">
        <f>COUNTIF(#REF!,'PRICE SUBSIDY'!C29)</f>
        <v>#REF!</v>
      </c>
      <c r="E29" s="51"/>
      <c r="F29" s="7">
        <v>6.6</v>
      </c>
      <c r="G29" s="7" t="s">
        <v>158</v>
      </c>
      <c r="H29" s="49">
        <v>45083</v>
      </c>
      <c r="I29" s="49">
        <v>45085</v>
      </c>
      <c r="J29" s="48">
        <f t="shared" ca="1" si="5"/>
        <v>31192673856</v>
      </c>
      <c r="K29" s="23" t="str">
        <f t="shared" ca="1" si="10"/>
        <v>Product 90</v>
      </c>
      <c r="L29" s="9">
        <f t="shared" ca="1" si="6"/>
        <v>4</v>
      </c>
      <c r="M29" s="9">
        <f t="shared" ca="1" si="6"/>
        <v>66</v>
      </c>
      <c r="N29" s="9">
        <f t="shared" ca="1" si="6"/>
        <v>61</v>
      </c>
      <c r="O29" s="9">
        <f t="shared" ca="1" si="6"/>
        <v>75</v>
      </c>
      <c r="P29" s="9">
        <f t="shared" ca="1" si="6"/>
        <v>6</v>
      </c>
      <c r="Q29" s="25">
        <f t="shared" ca="1" si="7"/>
        <v>-14</v>
      </c>
      <c r="R29" s="6">
        <f t="shared" ca="1" si="11"/>
        <v>69</v>
      </c>
      <c r="S29" s="6">
        <f t="shared" ca="1" si="8"/>
        <v>-84</v>
      </c>
      <c r="T29" s="20">
        <f t="shared" ca="1" si="2"/>
        <v>-0.18666666666666668</v>
      </c>
      <c r="U29" s="19">
        <v>1</v>
      </c>
      <c r="V29" s="21">
        <f t="shared" ref="V29:V36" ca="1" si="12">Q29*P29</f>
        <v>-84</v>
      </c>
      <c r="W29" s="21">
        <f t="shared" ref="W29:W36" ca="1" si="13">IFERROR(V29/$W$1,"")</f>
        <v>-60.869565217391312</v>
      </c>
    </row>
    <row r="30" spans="2:23" x14ac:dyDescent="0.2">
      <c r="B30" s="50" t="s">
        <v>176</v>
      </c>
      <c r="C30" s="22" t="s">
        <v>181</v>
      </c>
      <c r="D30" s="6" t="e">
        <f>COUNTIF(#REF!,'PRICE SUBSIDY'!C30)</f>
        <v>#REF!</v>
      </c>
      <c r="E30" s="51"/>
      <c r="F30" s="7">
        <v>6.6</v>
      </c>
      <c r="G30" s="7" t="s">
        <v>158</v>
      </c>
      <c r="H30" s="49">
        <v>45083</v>
      </c>
      <c r="I30" s="49">
        <v>45085</v>
      </c>
      <c r="J30" s="48">
        <f t="shared" ca="1" si="5"/>
        <v>48018130859</v>
      </c>
      <c r="K30" s="23" t="str">
        <f t="shared" ca="1" si="10"/>
        <v>Product 116</v>
      </c>
      <c r="L30" s="9">
        <f t="shared" ca="1" si="6"/>
        <v>8</v>
      </c>
      <c r="M30" s="9">
        <f t="shared" ca="1" si="6"/>
        <v>27</v>
      </c>
      <c r="N30" s="9">
        <f t="shared" ca="1" si="6"/>
        <v>18</v>
      </c>
      <c r="O30" s="9">
        <f t="shared" ca="1" si="6"/>
        <v>60</v>
      </c>
      <c r="P30" s="9">
        <f t="shared" ca="1" si="6"/>
        <v>30</v>
      </c>
      <c r="Q30" s="25">
        <f t="shared" ca="1" si="7"/>
        <v>-42</v>
      </c>
      <c r="R30" s="6">
        <f t="shared" ca="1" si="11"/>
        <v>30</v>
      </c>
      <c r="S30" s="6">
        <f t="shared" ca="1" si="8"/>
        <v>-1260</v>
      </c>
      <c r="T30" s="20">
        <f t="shared" ca="1" si="2"/>
        <v>-0.7</v>
      </c>
      <c r="U30" s="19">
        <v>1</v>
      </c>
      <c r="V30" s="21">
        <f t="shared" ca="1" si="12"/>
        <v>-1260</v>
      </c>
      <c r="W30" s="21">
        <f t="shared" ca="1" si="13"/>
        <v>-913.04347826086962</v>
      </c>
    </row>
    <row r="31" spans="2:23" ht="15" customHeight="1" x14ac:dyDescent="0.2">
      <c r="B31" s="50" t="s">
        <v>176</v>
      </c>
      <c r="C31" s="22" t="s">
        <v>181</v>
      </c>
      <c r="D31" s="6" t="e">
        <f>COUNTIF(#REF!,'PRICE SUBSIDY'!C31)</f>
        <v>#REF!</v>
      </c>
      <c r="E31" s="51"/>
      <c r="F31" s="7">
        <v>6.6</v>
      </c>
      <c r="G31" s="7" t="s">
        <v>158</v>
      </c>
      <c r="H31" s="49">
        <v>45083</v>
      </c>
      <c r="I31" s="49">
        <v>45085</v>
      </c>
      <c r="J31" s="48">
        <f t="shared" ca="1" si="5"/>
        <v>3960216786</v>
      </c>
      <c r="K31" s="23" t="str">
        <f t="shared" ca="1" si="10"/>
        <v>Product 150</v>
      </c>
      <c r="L31" s="9">
        <f t="shared" ca="1" si="6"/>
        <v>25</v>
      </c>
      <c r="M31" s="9">
        <f t="shared" ca="1" si="6"/>
        <v>29</v>
      </c>
      <c r="N31" s="9">
        <f t="shared" ca="1" si="6"/>
        <v>3</v>
      </c>
      <c r="O31" s="9">
        <f t="shared" ca="1" si="6"/>
        <v>12</v>
      </c>
      <c r="P31" s="9">
        <f t="shared" ca="1" si="6"/>
        <v>9</v>
      </c>
      <c r="Q31" s="25">
        <f t="shared" ca="1" si="7"/>
        <v>-9</v>
      </c>
      <c r="R31" s="6">
        <f t="shared" ca="1" si="11"/>
        <v>3</v>
      </c>
      <c r="S31" s="6">
        <f t="shared" ca="1" si="8"/>
        <v>-81</v>
      </c>
      <c r="T31" s="20">
        <f t="shared" ca="1" si="2"/>
        <v>-0.75</v>
      </c>
      <c r="U31" s="19">
        <v>1</v>
      </c>
      <c r="V31" s="21">
        <f t="shared" ca="1" si="12"/>
        <v>-81</v>
      </c>
      <c r="W31" s="21">
        <f t="shared" ca="1" si="13"/>
        <v>-58.695652173913047</v>
      </c>
    </row>
    <row r="32" spans="2:23" ht="15" customHeight="1" x14ac:dyDescent="0.2">
      <c r="B32" s="50" t="s">
        <v>176</v>
      </c>
      <c r="C32" s="22" t="s">
        <v>181</v>
      </c>
      <c r="D32" s="6" t="e">
        <f>COUNTIF(#REF!,'PRICE SUBSIDY'!C32)</f>
        <v>#REF!</v>
      </c>
      <c r="E32" s="51"/>
      <c r="F32" s="7">
        <v>6.6</v>
      </c>
      <c r="G32" s="7" t="s">
        <v>158</v>
      </c>
      <c r="H32" s="49">
        <v>45083</v>
      </c>
      <c r="I32" s="49">
        <v>45085</v>
      </c>
      <c r="J32" s="48">
        <f t="shared" ca="1" si="5"/>
        <v>11063798106</v>
      </c>
      <c r="K32" s="23" t="str">
        <f t="shared" ca="1" si="10"/>
        <v>Product 63</v>
      </c>
      <c r="L32" s="9">
        <f t="shared" ca="1" si="6"/>
        <v>34</v>
      </c>
      <c r="M32" s="9">
        <f t="shared" ca="1" si="6"/>
        <v>87</v>
      </c>
      <c r="N32" s="9">
        <f t="shared" ca="1" si="6"/>
        <v>18</v>
      </c>
      <c r="O32" s="9">
        <f t="shared" ca="1" si="6"/>
        <v>72</v>
      </c>
      <c r="P32" s="9">
        <f t="shared" ca="1" si="6"/>
        <v>58</v>
      </c>
      <c r="Q32" s="25">
        <f t="shared" ca="1" si="7"/>
        <v>-54</v>
      </c>
      <c r="R32" s="6">
        <f t="shared" ca="1" si="11"/>
        <v>14</v>
      </c>
      <c r="S32" s="6">
        <f t="shared" ca="1" si="8"/>
        <v>-3132</v>
      </c>
      <c r="T32" s="20">
        <f t="shared" ca="1" si="2"/>
        <v>-0.75</v>
      </c>
      <c r="U32" s="19">
        <v>1</v>
      </c>
      <c r="V32" s="21">
        <f t="shared" ca="1" si="12"/>
        <v>-3132</v>
      </c>
      <c r="W32" s="21">
        <f t="shared" ca="1" si="13"/>
        <v>-2269.5652173913045</v>
      </c>
    </row>
    <row r="33" spans="2:23" x14ac:dyDescent="0.2">
      <c r="B33" s="50" t="s">
        <v>176</v>
      </c>
      <c r="C33" s="22" t="s">
        <v>181</v>
      </c>
      <c r="D33" s="6" t="e">
        <f>COUNTIF(#REF!,'PRICE SUBSIDY'!C33)</f>
        <v>#REF!</v>
      </c>
      <c r="E33" s="51"/>
      <c r="F33" s="7">
        <v>6.6</v>
      </c>
      <c r="G33" s="7" t="s">
        <v>158</v>
      </c>
      <c r="H33" s="49">
        <v>45083</v>
      </c>
      <c r="I33" s="49">
        <v>45085</v>
      </c>
      <c r="J33" s="48">
        <f t="shared" ca="1" si="5"/>
        <v>14872127357</v>
      </c>
      <c r="K33" s="23" t="str">
        <f t="shared" ca="1" si="10"/>
        <v>Product 93</v>
      </c>
      <c r="L33" s="9">
        <f t="shared" ca="1" si="6"/>
        <v>83</v>
      </c>
      <c r="M33" s="9">
        <f t="shared" ca="1" si="6"/>
        <v>41</v>
      </c>
      <c r="N33" s="9">
        <f t="shared" ca="1" si="6"/>
        <v>63</v>
      </c>
      <c r="O33" s="9">
        <f t="shared" ca="1" si="6"/>
        <v>15</v>
      </c>
      <c r="P33" s="9">
        <f t="shared" ca="1" si="6"/>
        <v>56</v>
      </c>
      <c r="Q33" s="25">
        <f t="shared" ca="1" si="7"/>
        <v>48</v>
      </c>
      <c r="R33" s="6">
        <f t="shared" ca="1" si="11"/>
        <v>-41</v>
      </c>
      <c r="S33" s="6">
        <f t="shared" ca="1" si="8"/>
        <v>2688</v>
      </c>
      <c r="T33" s="20">
        <f t="shared" ca="1" si="2"/>
        <v>3.2</v>
      </c>
      <c r="U33" s="19"/>
      <c r="V33" s="21">
        <f t="shared" ca="1" si="12"/>
        <v>2688</v>
      </c>
      <c r="W33" s="21">
        <f t="shared" ca="1" si="13"/>
        <v>1947.826086956522</v>
      </c>
    </row>
    <row r="34" spans="2:23" x14ac:dyDescent="0.2">
      <c r="B34" s="50" t="s">
        <v>176</v>
      </c>
      <c r="C34" s="22" t="s">
        <v>181</v>
      </c>
      <c r="D34" s="6" t="e">
        <f>COUNTIF(#REF!,'PRICE SUBSIDY'!C34)</f>
        <v>#REF!</v>
      </c>
      <c r="E34" s="51"/>
      <c r="F34" s="7">
        <v>6.6</v>
      </c>
      <c r="G34" s="7" t="s">
        <v>158</v>
      </c>
      <c r="H34" s="49">
        <v>45083</v>
      </c>
      <c r="I34" s="49">
        <v>45085</v>
      </c>
      <c r="J34" s="48">
        <f t="shared" ca="1" si="5"/>
        <v>6926552462</v>
      </c>
      <c r="K34" s="23" t="str">
        <f t="shared" ca="1" si="10"/>
        <v>Product 28</v>
      </c>
      <c r="L34" s="9">
        <f t="shared" ca="1" si="6"/>
        <v>98</v>
      </c>
      <c r="M34" s="9">
        <f t="shared" ca="1" si="6"/>
        <v>6</v>
      </c>
      <c r="N34" s="9">
        <f t="shared" ca="1" si="6"/>
        <v>96</v>
      </c>
      <c r="O34" s="9">
        <f t="shared" ca="1" si="6"/>
        <v>22</v>
      </c>
      <c r="P34" s="9">
        <f t="shared" ca="1" si="6"/>
        <v>98</v>
      </c>
      <c r="Q34" s="25">
        <f t="shared" ca="1" si="7"/>
        <v>74</v>
      </c>
      <c r="R34" s="6">
        <f t="shared" ca="1" si="11"/>
        <v>-76</v>
      </c>
      <c r="S34" s="6">
        <f t="shared" ca="1" si="8"/>
        <v>7252</v>
      </c>
      <c r="T34" s="20">
        <f t="shared" ca="1" si="2"/>
        <v>3.3636363636363638</v>
      </c>
      <c r="U34" s="19"/>
      <c r="V34" s="21">
        <f t="shared" ca="1" si="12"/>
        <v>7252</v>
      </c>
      <c r="W34" s="21">
        <f t="shared" ca="1" si="13"/>
        <v>5255.072463768116</v>
      </c>
    </row>
    <row r="35" spans="2:23" x14ac:dyDescent="0.2">
      <c r="B35" s="50" t="s">
        <v>176</v>
      </c>
      <c r="C35" s="22" t="s">
        <v>181</v>
      </c>
      <c r="D35" s="6" t="e">
        <f>COUNTIF(#REF!,'PRICE SUBSIDY'!C35)</f>
        <v>#REF!</v>
      </c>
      <c r="E35" s="51"/>
      <c r="F35" s="7">
        <v>6.6</v>
      </c>
      <c r="G35" s="7" t="s">
        <v>158</v>
      </c>
      <c r="H35" s="49">
        <v>45083</v>
      </c>
      <c r="I35" s="49">
        <v>45085</v>
      </c>
      <c r="J35" s="48">
        <f t="shared" ca="1" si="5"/>
        <v>37473297464</v>
      </c>
      <c r="K35" s="23" t="str">
        <f t="shared" ca="1" si="10"/>
        <v>Product 90</v>
      </c>
      <c r="L35" s="9">
        <f t="shared" ca="1" si="6"/>
        <v>82</v>
      </c>
      <c r="M35" s="9">
        <f t="shared" ca="1" si="6"/>
        <v>45</v>
      </c>
      <c r="N35" s="9">
        <f t="shared" ca="1" si="6"/>
        <v>7</v>
      </c>
      <c r="O35" s="9">
        <f t="shared" ca="1" si="6"/>
        <v>83</v>
      </c>
      <c r="P35" s="9">
        <f t="shared" ca="1" si="6"/>
        <v>20</v>
      </c>
      <c r="Q35" s="25">
        <f t="shared" ca="1" si="7"/>
        <v>-76</v>
      </c>
      <c r="R35" s="6">
        <f t="shared" ca="1" si="11"/>
        <v>63</v>
      </c>
      <c r="S35" s="6">
        <f t="shared" ca="1" si="8"/>
        <v>-1520</v>
      </c>
      <c r="T35" s="20">
        <f t="shared" ca="1" si="2"/>
        <v>-0.91566265060240959</v>
      </c>
      <c r="U35" s="19"/>
      <c r="V35" s="21">
        <f t="shared" ca="1" si="12"/>
        <v>-1520</v>
      </c>
      <c r="W35" s="21">
        <f t="shared" ca="1" si="13"/>
        <v>-1101.449275362319</v>
      </c>
    </row>
    <row r="36" spans="2:23" x14ac:dyDescent="0.2">
      <c r="B36" s="50" t="s">
        <v>176</v>
      </c>
      <c r="C36" s="22" t="s">
        <v>181</v>
      </c>
      <c r="D36" s="6" t="e">
        <f>COUNTIF(#REF!,'PRICE SUBSIDY'!C36)</f>
        <v>#REF!</v>
      </c>
      <c r="E36" s="51"/>
      <c r="F36" s="7">
        <v>6.6</v>
      </c>
      <c r="G36" s="7" t="s">
        <v>158</v>
      </c>
      <c r="H36" s="49">
        <v>45083</v>
      </c>
      <c r="I36" s="49">
        <v>45085</v>
      </c>
      <c r="J36" s="48">
        <f t="shared" ca="1" si="5"/>
        <v>93462425863</v>
      </c>
      <c r="K36" s="23" t="str">
        <f t="shared" ca="1" si="10"/>
        <v>Product 81</v>
      </c>
      <c r="L36" s="9">
        <f t="shared" ca="1" si="6"/>
        <v>76</v>
      </c>
      <c r="M36" s="9">
        <f t="shared" ca="1" si="6"/>
        <v>55</v>
      </c>
      <c r="N36" s="9">
        <f t="shared" ca="1" si="6"/>
        <v>37</v>
      </c>
      <c r="O36" s="9">
        <f t="shared" ca="1" si="6"/>
        <v>97</v>
      </c>
      <c r="P36" s="9">
        <f t="shared" ca="1" si="6"/>
        <v>72</v>
      </c>
      <c r="Q36" s="25">
        <f t="shared" ca="1" si="7"/>
        <v>-60</v>
      </c>
      <c r="R36" s="6">
        <f t="shared" ca="1" si="11"/>
        <v>25</v>
      </c>
      <c r="S36" s="6">
        <f t="shared" ca="1" si="8"/>
        <v>-4320</v>
      </c>
      <c r="T36" s="20">
        <f t="shared" ca="1" si="2"/>
        <v>-0.61855670103092786</v>
      </c>
      <c r="U36" s="19"/>
      <c r="V36" s="21">
        <f t="shared" ca="1" si="12"/>
        <v>-4320</v>
      </c>
      <c r="W36" s="21">
        <f t="shared" ca="1" si="13"/>
        <v>-3130.434782608696</v>
      </c>
    </row>
    <row r="37" spans="2:23" x14ac:dyDescent="0.2">
      <c r="B37" s="50" t="s">
        <v>176</v>
      </c>
      <c r="C37" s="22" t="s">
        <v>181</v>
      </c>
      <c r="D37" s="6" t="e">
        <f>COUNTIF(#REF!,'PRICE SUBSIDY'!C37)</f>
        <v>#REF!</v>
      </c>
      <c r="E37" s="51"/>
      <c r="F37" s="7">
        <v>6.6</v>
      </c>
      <c r="G37" s="7" t="s">
        <v>158</v>
      </c>
      <c r="H37" s="49">
        <v>45083</v>
      </c>
      <c r="I37" s="49">
        <v>45085</v>
      </c>
      <c r="J37" s="48">
        <f t="shared" ca="1" si="5"/>
        <v>43208321807</v>
      </c>
      <c r="K37" s="23" t="str">
        <f t="shared" ca="1" si="10"/>
        <v>Product 129</v>
      </c>
      <c r="L37" s="9">
        <f t="shared" ca="1" si="6"/>
        <v>22</v>
      </c>
      <c r="M37" s="9">
        <f t="shared" ca="1" si="6"/>
        <v>73</v>
      </c>
      <c r="N37" s="9">
        <f t="shared" ca="1" si="6"/>
        <v>72</v>
      </c>
      <c r="O37" s="9">
        <f t="shared" ca="1" si="6"/>
        <v>40</v>
      </c>
      <c r="P37" s="9">
        <f t="shared" ca="1" si="6"/>
        <v>76</v>
      </c>
      <c r="Q37" s="25">
        <f t="shared" ca="1" si="7"/>
        <v>32</v>
      </c>
      <c r="R37" s="6">
        <f t="shared" ca="1" si="11"/>
        <v>-36</v>
      </c>
      <c r="S37" s="6">
        <f t="shared" ca="1" si="8"/>
        <v>2432</v>
      </c>
      <c r="T37" s="20">
        <f t="shared" ca="1" si="2"/>
        <v>0.8</v>
      </c>
      <c r="U37" s="19"/>
      <c r="V37" s="21">
        <f t="shared" ref="V37:V100" ca="1" si="14">Q37*P37</f>
        <v>2432</v>
      </c>
      <c r="W37" s="21">
        <f t="shared" ref="W37:W100" ca="1" si="15">IFERROR(V37/$W$1,"")</f>
        <v>1762.3188405797102</v>
      </c>
    </row>
    <row r="38" spans="2:23" x14ac:dyDescent="0.2">
      <c r="B38" s="50" t="s">
        <v>176</v>
      </c>
      <c r="C38" s="22" t="s">
        <v>181</v>
      </c>
      <c r="D38" s="6" t="e">
        <f>COUNTIF(#REF!,'PRICE SUBSIDY'!C38)</f>
        <v>#REF!</v>
      </c>
      <c r="E38" s="51"/>
      <c r="F38" s="7">
        <v>6.6</v>
      </c>
      <c r="G38" s="7" t="s">
        <v>158</v>
      </c>
      <c r="H38" s="49">
        <v>45083</v>
      </c>
      <c r="I38" s="49">
        <v>45085</v>
      </c>
      <c r="J38" s="48">
        <f t="shared" ca="1" si="5"/>
        <v>34146464933</v>
      </c>
      <c r="K38" s="23" t="str">
        <f t="shared" ca="1" si="10"/>
        <v>Product 149</v>
      </c>
      <c r="L38" s="9">
        <f t="shared" ca="1" si="6"/>
        <v>36</v>
      </c>
      <c r="M38" s="9">
        <f t="shared" ca="1" si="6"/>
        <v>68</v>
      </c>
      <c r="N38" s="9">
        <f t="shared" ca="1" si="6"/>
        <v>46</v>
      </c>
      <c r="O38" s="9">
        <f t="shared" ca="1" si="6"/>
        <v>67</v>
      </c>
      <c r="P38" s="9">
        <f t="shared" ca="1" si="6"/>
        <v>78</v>
      </c>
      <c r="Q38" s="25">
        <f t="shared" ca="1" si="7"/>
        <v>-21</v>
      </c>
      <c r="R38" s="6">
        <f t="shared" ca="1" si="11"/>
        <v>-11</v>
      </c>
      <c r="S38" s="6">
        <f t="shared" ca="1" si="8"/>
        <v>-1638</v>
      </c>
      <c r="T38" s="20">
        <f t="shared" ca="1" si="2"/>
        <v>-0.31343283582089554</v>
      </c>
      <c r="U38" s="19"/>
      <c r="V38" s="21">
        <f t="shared" ca="1" si="14"/>
        <v>-1638</v>
      </c>
      <c r="W38" s="21">
        <f t="shared" ca="1" si="15"/>
        <v>-1186.9565217391305</v>
      </c>
    </row>
    <row r="39" spans="2:23" x14ac:dyDescent="0.2">
      <c r="B39" s="50" t="s">
        <v>176</v>
      </c>
      <c r="C39" s="22" t="s">
        <v>181</v>
      </c>
      <c r="D39" s="6" t="e">
        <f>COUNTIF(#REF!,'PRICE SUBSIDY'!C39)</f>
        <v>#REF!</v>
      </c>
      <c r="E39" s="51"/>
      <c r="F39" s="7">
        <v>6.6</v>
      </c>
      <c r="G39" s="7" t="s">
        <v>158</v>
      </c>
      <c r="H39" s="49">
        <v>45083</v>
      </c>
      <c r="I39" s="49">
        <v>45085</v>
      </c>
      <c r="J39" s="48">
        <f t="shared" ca="1" si="5"/>
        <v>26733113705</v>
      </c>
      <c r="K39" s="23" t="str">
        <f t="shared" ca="1" si="10"/>
        <v>Product 44</v>
      </c>
      <c r="L39" s="9">
        <f t="shared" ref="L39:P78" ca="1" si="16">RANDBETWEEN(0,100)</f>
        <v>83</v>
      </c>
      <c r="M39" s="9">
        <f t="shared" ca="1" si="16"/>
        <v>75</v>
      </c>
      <c r="N39" s="9">
        <f t="shared" ca="1" si="16"/>
        <v>52</v>
      </c>
      <c r="O39" s="9">
        <f t="shared" ca="1" si="16"/>
        <v>20</v>
      </c>
      <c r="P39" s="9">
        <f t="shared" ca="1" si="16"/>
        <v>58</v>
      </c>
      <c r="Q39" s="25">
        <f t="shared" ca="1" si="7"/>
        <v>32</v>
      </c>
      <c r="R39" s="6">
        <f t="shared" ca="1" si="11"/>
        <v>-38</v>
      </c>
      <c r="S39" s="6">
        <f t="shared" ca="1" si="8"/>
        <v>1856</v>
      </c>
      <c r="T39" s="20">
        <f t="shared" ca="1" si="2"/>
        <v>1.6</v>
      </c>
      <c r="U39" s="19"/>
      <c r="V39" s="21">
        <f t="shared" ca="1" si="14"/>
        <v>1856</v>
      </c>
      <c r="W39" s="21">
        <f t="shared" ca="1" si="15"/>
        <v>1344.9275362318842</v>
      </c>
    </row>
    <row r="40" spans="2:23" x14ac:dyDescent="0.2">
      <c r="B40" s="50" t="s">
        <v>176</v>
      </c>
      <c r="C40" s="22" t="s">
        <v>181</v>
      </c>
      <c r="D40" s="6" t="e">
        <f>COUNTIF(#REF!,'PRICE SUBSIDY'!C40)</f>
        <v>#REF!</v>
      </c>
      <c r="E40" s="51"/>
      <c r="F40" s="7">
        <v>6.6</v>
      </c>
      <c r="G40" s="7" t="s">
        <v>158</v>
      </c>
      <c r="H40" s="49">
        <v>45083</v>
      </c>
      <c r="I40" s="49">
        <v>45085</v>
      </c>
      <c r="J40" s="48">
        <f t="shared" ca="1" si="5"/>
        <v>86731280634</v>
      </c>
      <c r="K40" s="23" t="str">
        <f t="shared" ca="1" si="10"/>
        <v>Product 6</v>
      </c>
      <c r="L40" s="9">
        <f t="shared" ca="1" si="16"/>
        <v>14</v>
      </c>
      <c r="M40" s="9">
        <f t="shared" ca="1" si="16"/>
        <v>86</v>
      </c>
      <c r="N40" s="9">
        <f t="shared" ca="1" si="16"/>
        <v>38</v>
      </c>
      <c r="O40" s="9">
        <f t="shared" ca="1" si="16"/>
        <v>74</v>
      </c>
      <c r="P40" s="9">
        <f t="shared" ca="1" si="16"/>
        <v>43</v>
      </c>
      <c r="Q40" s="25">
        <f t="shared" ca="1" si="7"/>
        <v>-36</v>
      </c>
      <c r="R40" s="6">
        <f t="shared" ca="1" si="11"/>
        <v>31</v>
      </c>
      <c r="S40" s="6">
        <f t="shared" ca="1" si="8"/>
        <v>-1548</v>
      </c>
      <c r="T40" s="20">
        <f t="shared" ca="1" si="2"/>
        <v>-0.48648648648648651</v>
      </c>
      <c r="U40" s="19"/>
      <c r="V40" s="21">
        <f t="shared" ca="1" si="14"/>
        <v>-1548</v>
      </c>
      <c r="W40" s="21">
        <f t="shared" ca="1" si="15"/>
        <v>-1121.7391304347827</v>
      </c>
    </row>
    <row r="41" spans="2:23" x14ac:dyDescent="0.2">
      <c r="B41" s="50" t="s">
        <v>176</v>
      </c>
      <c r="C41" s="22" t="s">
        <v>181</v>
      </c>
      <c r="D41" s="6" t="e">
        <f>COUNTIF(#REF!,'PRICE SUBSIDY'!C41)</f>
        <v>#REF!</v>
      </c>
      <c r="E41" s="51"/>
      <c r="F41" s="7">
        <v>6.6</v>
      </c>
      <c r="G41" s="7" t="s">
        <v>158</v>
      </c>
      <c r="H41" s="49">
        <v>45083</v>
      </c>
      <c r="I41" s="49">
        <v>45085</v>
      </c>
      <c r="J41" s="48">
        <f t="shared" ca="1" si="5"/>
        <v>98773347453</v>
      </c>
      <c r="K41" s="23" t="str">
        <f t="shared" ca="1" si="10"/>
        <v>Product 51</v>
      </c>
      <c r="L41" s="9">
        <f t="shared" ca="1" si="16"/>
        <v>98</v>
      </c>
      <c r="M41" s="9">
        <f t="shared" ca="1" si="16"/>
        <v>21</v>
      </c>
      <c r="N41" s="9">
        <f t="shared" ca="1" si="16"/>
        <v>44</v>
      </c>
      <c r="O41" s="9">
        <f t="shared" ca="1" si="16"/>
        <v>9</v>
      </c>
      <c r="P41" s="9">
        <f t="shared" ca="1" si="16"/>
        <v>94</v>
      </c>
      <c r="Q41" s="25">
        <f t="shared" ca="1" si="7"/>
        <v>35</v>
      </c>
      <c r="R41" s="6">
        <f t="shared" ca="1" si="11"/>
        <v>-85</v>
      </c>
      <c r="S41" s="6">
        <f t="shared" ca="1" si="8"/>
        <v>3290</v>
      </c>
      <c r="T41" s="20">
        <f t="shared" ca="1" si="2"/>
        <v>3.8888888888888888</v>
      </c>
      <c r="U41" s="19"/>
      <c r="V41" s="21">
        <f t="shared" ca="1" si="14"/>
        <v>3290</v>
      </c>
      <c r="W41" s="21">
        <f t="shared" ca="1" si="15"/>
        <v>2384.057971014493</v>
      </c>
    </row>
    <row r="42" spans="2:23" x14ac:dyDescent="0.2">
      <c r="B42" s="50" t="s">
        <v>176</v>
      </c>
      <c r="C42" s="22" t="s">
        <v>181</v>
      </c>
      <c r="D42" s="6" t="e">
        <f>COUNTIF(#REF!,'PRICE SUBSIDY'!C42)</f>
        <v>#REF!</v>
      </c>
      <c r="E42" s="51"/>
      <c r="F42" s="7">
        <v>6.6</v>
      </c>
      <c r="G42" s="7" t="s">
        <v>158</v>
      </c>
      <c r="H42" s="49">
        <v>45083</v>
      </c>
      <c r="I42" s="49">
        <v>45085</v>
      </c>
      <c r="J42" s="48">
        <f t="shared" ca="1" si="5"/>
        <v>94857001663</v>
      </c>
      <c r="K42" s="23" t="str">
        <f t="shared" ca="1" si="10"/>
        <v>Product 98</v>
      </c>
      <c r="L42" s="9">
        <f t="shared" ca="1" si="16"/>
        <v>39</v>
      </c>
      <c r="M42" s="9">
        <f t="shared" ca="1" si="16"/>
        <v>29</v>
      </c>
      <c r="N42" s="9">
        <f t="shared" ca="1" si="16"/>
        <v>26</v>
      </c>
      <c r="O42" s="9">
        <f t="shared" ca="1" si="16"/>
        <v>91</v>
      </c>
      <c r="P42" s="9">
        <f t="shared" ca="1" si="16"/>
        <v>15</v>
      </c>
      <c r="Q42" s="25">
        <f t="shared" ca="1" si="7"/>
        <v>-65</v>
      </c>
      <c r="R42" s="6">
        <f t="shared" ca="1" si="11"/>
        <v>76</v>
      </c>
      <c r="S42" s="6">
        <f t="shared" ca="1" si="8"/>
        <v>-975</v>
      </c>
      <c r="T42" s="20">
        <f t="shared" ca="1" si="2"/>
        <v>-0.7142857142857143</v>
      </c>
      <c r="U42" s="19"/>
      <c r="V42" s="21">
        <f t="shared" ca="1" si="14"/>
        <v>-975</v>
      </c>
      <c r="W42" s="21">
        <f t="shared" ca="1" si="15"/>
        <v>-706.52173913043487</v>
      </c>
    </row>
    <row r="43" spans="2:23" x14ac:dyDescent="0.2">
      <c r="B43" s="50" t="s">
        <v>176</v>
      </c>
      <c r="C43" s="22" t="s">
        <v>181</v>
      </c>
      <c r="D43" s="6" t="e">
        <f>COUNTIF(#REF!,'PRICE SUBSIDY'!C43)</f>
        <v>#REF!</v>
      </c>
      <c r="E43" s="51"/>
      <c r="F43" s="7">
        <v>6.6</v>
      </c>
      <c r="G43" s="7" t="s">
        <v>158</v>
      </c>
      <c r="H43" s="49">
        <v>45083</v>
      </c>
      <c r="I43" s="49">
        <v>45085</v>
      </c>
      <c r="J43" s="48">
        <f t="shared" ca="1" si="5"/>
        <v>89315450325</v>
      </c>
      <c r="K43" s="23" t="str">
        <f t="shared" ca="1" si="10"/>
        <v>Product 79</v>
      </c>
      <c r="L43" s="9">
        <f t="shared" ca="1" si="16"/>
        <v>71</v>
      </c>
      <c r="M43" s="9">
        <f t="shared" ca="1" si="16"/>
        <v>66</v>
      </c>
      <c r="N43" s="9">
        <f t="shared" ca="1" si="16"/>
        <v>49</v>
      </c>
      <c r="O43" s="9">
        <f t="shared" ca="1" si="16"/>
        <v>96</v>
      </c>
      <c r="P43" s="9">
        <f t="shared" ca="1" si="16"/>
        <v>96</v>
      </c>
      <c r="Q43" s="25">
        <f t="shared" ca="1" si="7"/>
        <v>-47</v>
      </c>
      <c r="R43" s="6">
        <f t="shared" ca="1" si="11"/>
        <v>0</v>
      </c>
      <c r="S43" s="6">
        <f t="shared" ca="1" si="8"/>
        <v>-4512</v>
      </c>
      <c r="T43" s="20">
        <f t="shared" ca="1" si="2"/>
        <v>-0.48958333333333331</v>
      </c>
      <c r="U43" s="19"/>
      <c r="V43" s="21">
        <f t="shared" ca="1" si="14"/>
        <v>-4512</v>
      </c>
      <c r="W43" s="21">
        <f t="shared" ca="1" si="15"/>
        <v>-3269.5652173913045</v>
      </c>
    </row>
    <row r="44" spans="2:23" x14ac:dyDescent="0.2">
      <c r="B44" s="50" t="s">
        <v>176</v>
      </c>
      <c r="C44" s="22" t="s">
        <v>181</v>
      </c>
      <c r="D44" s="6" t="e">
        <f>COUNTIF(#REF!,'PRICE SUBSIDY'!C44)</f>
        <v>#REF!</v>
      </c>
      <c r="E44" s="51"/>
      <c r="F44" s="7">
        <v>6.6</v>
      </c>
      <c r="G44" s="7" t="s">
        <v>158</v>
      </c>
      <c r="H44" s="49">
        <v>45083</v>
      </c>
      <c r="I44" s="49">
        <v>45085</v>
      </c>
      <c r="J44" s="48">
        <f t="shared" ca="1" si="5"/>
        <v>37036565176</v>
      </c>
      <c r="K44" s="23" t="str">
        <f t="shared" ca="1" si="10"/>
        <v>Product 36</v>
      </c>
      <c r="L44" s="9">
        <f t="shared" ca="1" si="16"/>
        <v>44</v>
      </c>
      <c r="M44" s="9">
        <f t="shared" ca="1" si="16"/>
        <v>95</v>
      </c>
      <c r="N44" s="9">
        <f t="shared" ca="1" si="16"/>
        <v>22</v>
      </c>
      <c r="O44" s="9">
        <f t="shared" ca="1" si="16"/>
        <v>88</v>
      </c>
      <c r="P44" s="9">
        <f t="shared" ca="1" si="16"/>
        <v>42</v>
      </c>
      <c r="Q44" s="25">
        <f t="shared" ca="1" si="7"/>
        <v>-66</v>
      </c>
      <c r="R44" s="6">
        <f t="shared" ca="1" si="11"/>
        <v>46</v>
      </c>
      <c r="S44" s="6">
        <f ca="1">IFERROR(P44*Q44,"")</f>
        <v>-2772</v>
      </c>
      <c r="T44" s="20">
        <f t="shared" ca="1" si="2"/>
        <v>-0.75</v>
      </c>
      <c r="U44" s="19"/>
      <c r="V44" s="21">
        <f t="shared" ca="1" si="14"/>
        <v>-2772</v>
      </c>
      <c r="W44" s="21">
        <f t="shared" ca="1" si="15"/>
        <v>-2008.6956521739132</v>
      </c>
    </row>
    <row r="45" spans="2:23" x14ac:dyDescent="0.2">
      <c r="B45" s="50" t="s">
        <v>176</v>
      </c>
      <c r="C45" s="22" t="s">
        <v>181</v>
      </c>
      <c r="D45" s="6" t="e">
        <f>COUNTIF(#REF!,'PRICE SUBSIDY'!C45)</f>
        <v>#REF!</v>
      </c>
      <c r="E45" s="51"/>
      <c r="F45" s="7">
        <v>6.6</v>
      </c>
      <c r="G45" s="7" t="s">
        <v>158</v>
      </c>
      <c r="H45" s="49">
        <v>45083</v>
      </c>
      <c r="I45" s="49">
        <v>45085</v>
      </c>
      <c r="J45" s="48">
        <f t="shared" ca="1" si="5"/>
        <v>24779530027</v>
      </c>
      <c r="K45" s="23" t="str">
        <f t="shared" ca="1" si="10"/>
        <v>Product 49</v>
      </c>
      <c r="L45" s="9">
        <f t="shared" ca="1" si="16"/>
        <v>69</v>
      </c>
      <c r="M45" s="9">
        <f t="shared" ca="1" si="16"/>
        <v>2</v>
      </c>
      <c r="N45" s="9">
        <f t="shared" ca="1" si="16"/>
        <v>91</v>
      </c>
      <c r="O45" s="9">
        <f t="shared" ca="1" si="16"/>
        <v>97</v>
      </c>
      <c r="P45" s="9">
        <f t="shared" ca="1" si="16"/>
        <v>99</v>
      </c>
      <c r="Q45" s="25">
        <f t="shared" ca="1" si="7"/>
        <v>-6</v>
      </c>
      <c r="R45" s="6">
        <f t="shared" ref="R45:R78" ca="1" si="17">IFERROR(O45-P45,"")</f>
        <v>-2</v>
      </c>
      <c r="S45" s="6">
        <f t="shared" ref="S45:S78" ca="1" si="18">IFERROR(P45*Q45,"")</f>
        <v>-594</v>
      </c>
      <c r="T45" s="20">
        <f t="shared" ca="1" si="2"/>
        <v>-6.1855670103092786E-2</v>
      </c>
      <c r="U45" s="19"/>
      <c r="V45" s="21">
        <f t="shared" ca="1" si="14"/>
        <v>-594</v>
      </c>
      <c r="W45" s="21">
        <f t="shared" ca="1" si="15"/>
        <v>-430.43478260869568</v>
      </c>
    </row>
    <row r="46" spans="2:23" x14ac:dyDescent="0.2">
      <c r="B46" s="50" t="s">
        <v>176</v>
      </c>
      <c r="C46" s="22" t="s">
        <v>181</v>
      </c>
      <c r="D46" s="6" t="e">
        <f>COUNTIF(#REF!,'PRICE SUBSIDY'!C46)</f>
        <v>#REF!</v>
      </c>
      <c r="E46" s="51"/>
      <c r="F46" s="7">
        <v>6.6</v>
      </c>
      <c r="G46" s="7" t="s">
        <v>158</v>
      </c>
      <c r="H46" s="49">
        <v>45083</v>
      </c>
      <c r="I46" s="49">
        <v>45085</v>
      </c>
      <c r="J46" s="48">
        <f t="shared" ca="1" si="5"/>
        <v>36463136449</v>
      </c>
      <c r="K46" s="23" t="str">
        <f t="shared" ca="1" si="10"/>
        <v>Product 126</v>
      </c>
      <c r="L46" s="9">
        <f t="shared" ca="1" si="16"/>
        <v>21</v>
      </c>
      <c r="M46" s="9">
        <f t="shared" ca="1" si="16"/>
        <v>28</v>
      </c>
      <c r="N46" s="9">
        <f t="shared" ca="1" si="16"/>
        <v>59</v>
      </c>
      <c r="O46" s="9">
        <f t="shared" ca="1" si="16"/>
        <v>18</v>
      </c>
      <c r="P46" s="9">
        <f t="shared" ca="1" si="16"/>
        <v>29</v>
      </c>
      <c r="Q46" s="25">
        <f t="shared" ca="1" si="7"/>
        <v>41</v>
      </c>
      <c r="R46" s="6">
        <f t="shared" ca="1" si="17"/>
        <v>-11</v>
      </c>
      <c r="S46" s="6">
        <f t="shared" ca="1" si="18"/>
        <v>1189</v>
      </c>
      <c r="T46" s="20">
        <f t="shared" ca="1" si="2"/>
        <v>2.2777777777777777</v>
      </c>
      <c r="U46" s="19"/>
      <c r="V46" s="21">
        <f t="shared" ca="1" si="14"/>
        <v>1189</v>
      </c>
      <c r="W46" s="21">
        <f t="shared" ca="1" si="15"/>
        <v>861.59420289855075</v>
      </c>
    </row>
    <row r="47" spans="2:23" x14ac:dyDescent="0.2">
      <c r="B47" s="50" t="s">
        <v>176</v>
      </c>
      <c r="C47" s="22" t="s">
        <v>181</v>
      </c>
      <c r="D47" s="6" t="e">
        <f>COUNTIF(#REF!,'PRICE SUBSIDY'!C47)</f>
        <v>#REF!</v>
      </c>
      <c r="E47" s="51"/>
      <c r="F47" s="7">
        <v>6.6</v>
      </c>
      <c r="G47" s="7" t="s">
        <v>158</v>
      </c>
      <c r="H47" s="49">
        <v>45083</v>
      </c>
      <c r="I47" s="49">
        <v>45085</v>
      </c>
      <c r="J47" s="48">
        <f t="shared" ca="1" si="5"/>
        <v>81446354087</v>
      </c>
      <c r="K47" s="23" t="str">
        <f t="shared" ca="1" si="10"/>
        <v>Product 127</v>
      </c>
      <c r="L47" s="9">
        <f t="shared" ca="1" si="16"/>
        <v>56</v>
      </c>
      <c r="M47" s="9">
        <f t="shared" ca="1" si="16"/>
        <v>49</v>
      </c>
      <c r="N47" s="9">
        <f t="shared" ca="1" si="16"/>
        <v>14</v>
      </c>
      <c r="O47" s="9">
        <f t="shared" ca="1" si="16"/>
        <v>84</v>
      </c>
      <c r="P47" s="9">
        <f t="shared" ca="1" si="16"/>
        <v>10</v>
      </c>
      <c r="Q47" s="25">
        <f t="shared" ca="1" si="7"/>
        <v>-70</v>
      </c>
      <c r="R47" s="6">
        <f t="shared" ca="1" si="17"/>
        <v>74</v>
      </c>
      <c r="S47" s="6">
        <f t="shared" ca="1" si="18"/>
        <v>-700</v>
      </c>
      <c r="T47" s="20">
        <f t="shared" ca="1" si="2"/>
        <v>-0.83333333333333337</v>
      </c>
      <c r="U47" s="19"/>
      <c r="V47" s="21">
        <f t="shared" ca="1" si="14"/>
        <v>-700</v>
      </c>
      <c r="W47" s="21">
        <f t="shared" ca="1" si="15"/>
        <v>-507.24637681159425</v>
      </c>
    </row>
    <row r="48" spans="2:23" x14ac:dyDescent="0.2">
      <c r="B48" s="50" t="s">
        <v>176</v>
      </c>
      <c r="C48" s="22" t="s">
        <v>181</v>
      </c>
      <c r="D48" s="6" t="e">
        <f>COUNTIF(#REF!,'PRICE SUBSIDY'!C48)</f>
        <v>#REF!</v>
      </c>
      <c r="E48" s="51"/>
      <c r="F48" s="7">
        <v>6.6</v>
      </c>
      <c r="G48" s="7" t="s">
        <v>158</v>
      </c>
      <c r="H48" s="49">
        <v>45083</v>
      </c>
      <c r="I48" s="49">
        <v>45085</v>
      </c>
      <c r="J48" s="48">
        <f t="shared" ca="1" si="5"/>
        <v>66351326192</v>
      </c>
      <c r="K48" s="23" t="str">
        <f t="shared" ca="1" si="10"/>
        <v>Product 64</v>
      </c>
      <c r="L48" s="9">
        <f t="shared" ca="1" si="16"/>
        <v>20</v>
      </c>
      <c r="M48" s="9">
        <f t="shared" ca="1" si="16"/>
        <v>81</v>
      </c>
      <c r="N48" s="9">
        <f t="shared" ca="1" si="16"/>
        <v>87</v>
      </c>
      <c r="O48" s="9">
        <f t="shared" ca="1" si="16"/>
        <v>55</v>
      </c>
      <c r="P48" s="9">
        <f t="shared" ca="1" si="16"/>
        <v>30</v>
      </c>
      <c r="Q48" s="25">
        <f t="shared" ca="1" si="7"/>
        <v>32</v>
      </c>
      <c r="R48" s="6">
        <f t="shared" ca="1" si="17"/>
        <v>25</v>
      </c>
      <c r="S48" s="6">
        <f t="shared" ca="1" si="18"/>
        <v>960</v>
      </c>
      <c r="T48" s="20">
        <f t="shared" ca="1" si="2"/>
        <v>0.58181818181818179</v>
      </c>
      <c r="U48" s="19"/>
      <c r="V48" s="21">
        <f t="shared" ca="1" si="14"/>
        <v>960</v>
      </c>
      <c r="W48" s="21">
        <f t="shared" ca="1" si="15"/>
        <v>695.6521739130435</v>
      </c>
    </row>
    <row r="49" spans="2:23" x14ac:dyDescent="0.2">
      <c r="B49" s="50" t="s">
        <v>176</v>
      </c>
      <c r="C49" s="22" t="s">
        <v>181</v>
      </c>
      <c r="D49" s="6" t="e">
        <f>COUNTIF(#REF!,'PRICE SUBSIDY'!C49)</f>
        <v>#REF!</v>
      </c>
      <c r="E49" s="51"/>
      <c r="F49" s="7">
        <v>6.6</v>
      </c>
      <c r="G49" s="7" t="s">
        <v>158</v>
      </c>
      <c r="H49" s="49">
        <v>45083</v>
      </c>
      <c r="I49" s="49">
        <v>45085</v>
      </c>
      <c r="J49" s="48">
        <f t="shared" ca="1" si="5"/>
        <v>30631192077</v>
      </c>
      <c r="K49" s="23" t="str">
        <f t="shared" ca="1" si="10"/>
        <v>Product 27</v>
      </c>
      <c r="L49" s="9">
        <f t="shared" ca="1" si="16"/>
        <v>47</v>
      </c>
      <c r="M49" s="9">
        <f t="shared" ca="1" si="16"/>
        <v>76</v>
      </c>
      <c r="N49" s="9">
        <f t="shared" ca="1" si="16"/>
        <v>16</v>
      </c>
      <c r="O49" s="9">
        <f t="shared" ca="1" si="16"/>
        <v>95</v>
      </c>
      <c r="P49" s="9">
        <f t="shared" ca="1" si="16"/>
        <v>0</v>
      </c>
      <c r="Q49" s="25">
        <f t="shared" ref="Q49:Q72" ca="1" si="19">IFERROR(N49-O49,"")</f>
        <v>-79</v>
      </c>
      <c r="R49" s="6">
        <f t="shared" ca="1" si="17"/>
        <v>95</v>
      </c>
      <c r="S49" s="6">
        <f t="shared" ca="1" si="18"/>
        <v>0</v>
      </c>
      <c r="T49" s="20">
        <f t="shared" ca="1" si="2"/>
        <v>-0.83157894736842108</v>
      </c>
      <c r="U49" s="19"/>
      <c r="V49" s="21">
        <f t="shared" ca="1" si="14"/>
        <v>0</v>
      </c>
      <c r="W49" s="21">
        <f t="shared" ca="1" si="15"/>
        <v>0</v>
      </c>
    </row>
    <row r="50" spans="2:23" x14ac:dyDescent="0.2">
      <c r="B50" s="50" t="s">
        <v>176</v>
      </c>
      <c r="C50" s="22" t="s">
        <v>181</v>
      </c>
      <c r="D50" s="6" t="e">
        <f>COUNTIF(#REF!,'PRICE SUBSIDY'!C50)</f>
        <v>#REF!</v>
      </c>
      <c r="E50" s="51"/>
      <c r="F50" s="7">
        <v>6.6</v>
      </c>
      <c r="G50" s="7" t="s">
        <v>158</v>
      </c>
      <c r="H50" s="49">
        <v>45083</v>
      </c>
      <c r="I50" s="49">
        <v>45085</v>
      </c>
      <c r="J50" s="48">
        <f t="shared" ca="1" si="5"/>
        <v>62279016296</v>
      </c>
      <c r="K50" s="23" t="str">
        <f t="shared" ca="1" si="10"/>
        <v>Product 113</v>
      </c>
      <c r="L50" s="9">
        <f t="shared" ca="1" si="16"/>
        <v>25</v>
      </c>
      <c r="M50" s="9">
        <f t="shared" ca="1" si="16"/>
        <v>52</v>
      </c>
      <c r="N50" s="9">
        <f t="shared" ca="1" si="16"/>
        <v>37</v>
      </c>
      <c r="O50" s="9">
        <f t="shared" ca="1" si="16"/>
        <v>29</v>
      </c>
      <c r="P50" s="9">
        <f t="shared" ca="1" si="16"/>
        <v>62</v>
      </c>
      <c r="Q50" s="25">
        <f t="shared" ca="1" si="19"/>
        <v>8</v>
      </c>
      <c r="R50" s="6">
        <f t="shared" ca="1" si="17"/>
        <v>-33</v>
      </c>
      <c r="S50" s="6">
        <f t="shared" ca="1" si="18"/>
        <v>496</v>
      </c>
      <c r="T50" s="20">
        <f t="shared" ca="1" si="2"/>
        <v>0.27586206896551724</v>
      </c>
      <c r="U50" s="19"/>
      <c r="V50" s="21">
        <f t="shared" ca="1" si="14"/>
        <v>496</v>
      </c>
      <c r="W50" s="21">
        <f t="shared" ca="1" si="15"/>
        <v>359.4202898550725</v>
      </c>
    </row>
    <row r="51" spans="2:23" x14ac:dyDescent="0.2">
      <c r="B51" s="50" t="s">
        <v>176</v>
      </c>
      <c r="C51" s="22" t="s">
        <v>181</v>
      </c>
      <c r="D51" s="6" t="e">
        <f>COUNTIF(#REF!,'PRICE SUBSIDY'!C51)</f>
        <v>#REF!</v>
      </c>
      <c r="E51" s="51"/>
      <c r="F51" s="7">
        <v>6.6</v>
      </c>
      <c r="G51" s="7" t="s">
        <v>158</v>
      </c>
      <c r="H51" s="49">
        <v>45083</v>
      </c>
      <c r="I51" s="49">
        <v>45085</v>
      </c>
      <c r="J51" s="48">
        <f t="shared" ca="1" si="5"/>
        <v>98821546780</v>
      </c>
      <c r="K51" s="23" t="str">
        <f t="shared" ca="1" si="10"/>
        <v>Product 125</v>
      </c>
      <c r="L51" s="9">
        <f t="shared" ca="1" si="16"/>
        <v>36</v>
      </c>
      <c r="M51" s="9">
        <f t="shared" ca="1" si="16"/>
        <v>90</v>
      </c>
      <c r="N51" s="9">
        <f t="shared" ca="1" si="16"/>
        <v>82</v>
      </c>
      <c r="O51" s="9">
        <f t="shared" ca="1" si="16"/>
        <v>21</v>
      </c>
      <c r="P51" s="9">
        <f t="shared" ca="1" si="16"/>
        <v>82</v>
      </c>
      <c r="Q51" s="25">
        <f t="shared" ca="1" si="19"/>
        <v>61</v>
      </c>
      <c r="R51" s="6">
        <f t="shared" ca="1" si="17"/>
        <v>-61</v>
      </c>
      <c r="S51" s="6">
        <f t="shared" ca="1" si="18"/>
        <v>5002</v>
      </c>
      <c r="T51" s="20">
        <f t="shared" ca="1" si="2"/>
        <v>2.9047619047619047</v>
      </c>
      <c r="U51" s="19"/>
      <c r="V51" s="21">
        <f t="shared" ca="1" si="14"/>
        <v>5002</v>
      </c>
      <c r="W51" s="21">
        <f t="shared" ca="1" si="15"/>
        <v>3624.6376811594205</v>
      </c>
    </row>
    <row r="52" spans="2:23" x14ac:dyDescent="0.2">
      <c r="B52" s="50" t="s">
        <v>176</v>
      </c>
      <c r="C52" s="22" t="s">
        <v>181</v>
      </c>
      <c r="D52" s="6" t="e">
        <f>COUNTIF(#REF!,'PRICE SUBSIDY'!C52)</f>
        <v>#REF!</v>
      </c>
      <c r="E52" s="51"/>
      <c r="F52" s="7">
        <v>6.6</v>
      </c>
      <c r="G52" s="7" t="s">
        <v>158</v>
      </c>
      <c r="H52" s="49">
        <v>45083</v>
      </c>
      <c r="I52" s="49">
        <v>45085</v>
      </c>
      <c r="J52" s="48">
        <f t="shared" ca="1" si="5"/>
        <v>77434291663</v>
      </c>
      <c r="K52" s="23" t="str">
        <f t="shared" ca="1" si="10"/>
        <v>Product 34</v>
      </c>
      <c r="L52" s="9">
        <f t="shared" ca="1" si="16"/>
        <v>1</v>
      </c>
      <c r="M52" s="9">
        <f t="shared" ca="1" si="16"/>
        <v>27</v>
      </c>
      <c r="N52" s="9">
        <f t="shared" ca="1" si="16"/>
        <v>20</v>
      </c>
      <c r="O52" s="9">
        <f t="shared" ca="1" si="16"/>
        <v>44</v>
      </c>
      <c r="P52" s="9">
        <f t="shared" ca="1" si="16"/>
        <v>42</v>
      </c>
      <c r="Q52" s="25">
        <f t="shared" ca="1" si="19"/>
        <v>-24</v>
      </c>
      <c r="R52" s="6">
        <f t="shared" ca="1" si="17"/>
        <v>2</v>
      </c>
      <c r="S52" s="6">
        <f t="shared" ca="1" si="18"/>
        <v>-1008</v>
      </c>
      <c r="T52" s="20">
        <f t="shared" ca="1" si="2"/>
        <v>-0.54545454545454541</v>
      </c>
      <c r="U52" s="19"/>
      <c r="V52" s="21">
        <f t="shared" ca="1" si="14"/>
        <v>-1008</v>
      </c>
      <c r="W52" s="21">
        <f t="shared" ca="1" si="15"/>
        <v>-730.43478260869574</v>
      </c>
    </row>
    <row r="53" spans="2:23" x14ac:dyDescent="0.2">
      <c r="B53" s="50" t="s">
        <v>176</v>
      </c>
      <c r="C53" s="22" t="s">
        <v>181</v>
      </c>
      <c r="D53" s="6" t="e">
        <f>COUNTIF(#REF!,'PRICE SUBSIDY'!C53)</f>
        <v>#REF!</v>
      </c>
      <c r="E53" s="51"/>
      <c r="F53" s="7">
        <v>6.6</v>
      </c>
      <c r="G53" s="7" t="s">
        <v>158</v>
      </c>
      <c r="H53" s="49">
        <v>45083</v>
      </c>
      <c r="I53" s="49">
        <v>45085</v>
      </c>
      <c r="J53" s="48">
        <f t="shared" ca="1" si="5"/>
        <v>96078912346</v>
      </c>
      <c r="K53" s="23" t="str">
        <f t="shared" ca="1" si="10"/>
        <v>Product 29</v>
      </c>
      <c r="L53" s="9">
        <f t="shared" ca="1" si="16"/>
        <v>19</v>
      </c>
      <c r="M53" s="9">
        <f t="shared" ca="1" si="16"/>
        <v>93</v>
      </c>
      <c r="N53" s="9">
        <f t="shared" ca="1" si="16"/>
        <v>64</v>
      </c>
      <c r="O53" s="9">
        <f t="shared" ca="1" si="16"/>
        <v>38</v>
      </c>
      <c r="P53" s="9">
        <f t="shared" ca="1" si="16"/>
        <v>61</v>
      </c>
      <c r="Q53" s="25">
        <f t="shared" ca="1" si="19"/>
        <v>26</v>
      </c>
      <c r="R53" s="6">
        <f t="shared" ca="1" si="17"/>
        <v>-23</v>
      </c>
      <c r="S53" s="6">
        <f t="shared" ca="1" si="18"/>
        <v>1586</v>
      </c>
      <c r="T53" s="20">
        <f t="shared" ca="1" si="2"/>
        <v>0.68421052631578949</v>
      </c>
      <c r="U53" s="19"/>
      <c r="V53" s="21">
        <f t="shared" ca="1" si="14"/>
        <v>1586</v>
      </c>
      <c r="W53" s="21">
        <f t="shared" ca="1" si="15"/>
        <v>1149.2753623188407</v>
      </c>
    </row>
    <row r="54" spans="2:23" x14ac:dyDescent="0.2">
      <c r="B54" s="50" t="s">
        <v>176</v>
      </c>
      <c r="C54" s="22" t="s">
        <v>181</v>
      </c>
      <c r="D54" s="6" t="e">
        <f>COUNTIF(#REF!,'PRICE SUBSIDY'!C54)</f>
        <v>#REF!</v>
      </c>
      <c r="E54" s="51"/>
      <c r="F54" s="7">
        <v>6.6</v>
      </c>
      <c r="G54" s="7" t="s">
        <v>158</v>
      </c>
      <c r="H54" s="49">
        <v>45083</v>
      </c>
      <c r="I54" s="49">
        <v>45085</v>
      </c>
      <c r="J54" s="48">
        <f t="shared" ca="1" si="5"/>
        <v>7312775429</v>
      </c>
      <c r="K54" s="23" t="str">
        <f t="shared" ca="1" si="10"/>
        <v>Product 11</v>
      </c>
      <c r="L54" s="9">
        <f t="shared" ca="1" si="16"/>
        <v>30</v>
      </c>
      <c r="M54" s="9">
        <f t="shared" ca="1" si="16"/>
        <v>40</v>
      </c>
      <c r="N54" s="9">
        <f t="shared" ca="1" si="16"/>
        <v>94</v>
      </c>
      <c r="O54" s="9">
        <f t="shared" ca="1" si="16"/>
        <v>70</v>
      </c>
      <c r="P54" s="9">
        <f t="shared" ca="1" si="16"/>
        <v>79</v>
      </c>
      <c r="Q54" s="25">
        <f t="shared" ca="1" si="19"/>
        <v>24</v>
      </c>
      <c r="R54" s="6">
        <f t="shared" ca="1" si="17"/>
        <v>-9</v>
      </c>
      <c r="S54" s="6">
        <f t="shared" ca="1" si="18"/>
        <v>1896</v>
      </c>
      <c r="T54" s="20">
        <f t="shared" ca="1" si="2"/>
        <v>0.34285714285714286</v>
      </c>
      <c r="U54" s="19"/>
      <c r="V54" s="21">
        <f t="shared" ca="1" si="14"/>
        <v>1896</v>
      </c>
      <c r="W54" s="21">
        <f t="shared" ca="1" si="15"/>
        <v>1373.913043478261</v>
      </c>
    </row>
    <row r="55" spans="2:23" x14ac:dyDescent="0.2">
      <c r="B55" s="50" t="s">
        <v>176</v>
      </c>
      <c r="C55" s="22" t="s">
        <v>181</v>
      </c>
      <c r="D55" s="6" t="e">
        <f>COUNTIF(#REF!,'PRICE SUBSIDY'!C55)</f>
        <v>#REF!</v>
      </c>
      <c r="E55" s="51"/>
      <c r="F55" s="7">
        <v>6.6</v>
      </c>
      <c r="G55" s="7" t="s">
        <v>158</v>
      </c>
      <c r="H55" s="49">
        <v>45083</v>
      </c>
      <c r="I55" s="49">
        <v>45085</v>
      </c>
      <c r="J55" s="48">
        <f t="shared" ca="1" si="5"/>
        <v>35523183816</v>
      </c>
      <c r="K55" s="23" t="str">
        <f t="shared" ca="1" si="10"/>
        <v>Product 73</v>
      </c>
      <c r="L55" s="9">
        <f t="shared" ca="1" si="16"/>
        <v>11</v>
      </c>
      <c r="M55" s="9">
        <f t="shared" ca="1" si="16"/>
        <v>87</v>
      </c>
      <c r="N55" s="9">
        <f t="shared" ca="1" si="16"/>
        <v>49</v>
      </c>
      <c r="O55" s="9">
        <f t="shared" ca="1" si="16"/>
        <v>68</v>
      </c>
      <c r="P55" s="9">
        <f t="shared" ca="1" si="16"/>
        <v>60</v>
      </c>
      <c r="Q55" s="25">
        <f t="shared" ca="1" si="19"/>
        <v>-19</v>
      </c>
      <c r="R55" s="6">
        <f t="shared" ca="1" si="17"/>
        <v>8</v>
      </c>
      <c r="S55" s="6">
        <f t="shared" ca="1" si="18"/>
        <v>-1140</v>
      </c>
      <c r="T55" s="20">
        <f t="shared" ca="1" si="2"/>
        <v>-0.27941176470588236</v>
      </c>
      <c r="U55" s="19"/>
      <c r="V55" s="21">
        <f t="shared" ca="1" si="14"/>
        <v>-1140</v>
      </c>
      <c r="W55" s="21">
        <f t="shared" ca="1" si="15"/>
        <v>-826.08695652173924</v>
      </c>
    </row>
    <row r="56" spans="2:23" x14ac:dyDescent="0.2">
      <c r="B56" s="50" t="s">
        <v>176</v>
      </c>
      <c r="C56" s="22" t="s">
        <v>181</v>
      </c>
      <c r="D56" s="6" t="e">
        <f>COUNTIF(#REF!,'PRICE SUBSIDY'!C56)</f>
        <v>#REF!</v>
      </c>
      <c r="E56" s="51"/>
      <c r="F56" s="7">
        <v>6.6</v>
      </c>
      <c r="G56" s="7" t="s">
        <v>158</v>
      </c>
      <c r="H56" s="49">
        <v>45083</v>
      </c>
      <c r="I56" s="49">
        <v>45085</v>
      </c>
      <c r="J56" s="48">
        <f t="shared" ca="1" si="5"/>
        <v>79840619487</v>
      </c>
      <c r="K56" s="23" t="str">
        <f t="shared" ca="1" si="10"/>
        <v>Product 49</v>
      </c>
      <c r="L56" s="9">
        <f t="shared" ca="1" si="16"/>
        <v>67</v>
      </c>
      <c r="M56" s="9">
        <f t="shared" ca="1" si="16"/>
        <v>64</v>
      </c>
      <c r="N56" s="9">
        <f t="shared" ca="1" si="16"/>
        <v>2</v>
      </c>
      <c r="O56" s="9">
        <f t="shared" ca="1" si="16"/>
        <v>33</v>
      </c>
      <c r="P56" s="9">
        <f t="shared" ca="1" si="16"/>
        <v>77</v>
      </c>
      <c r="Q56" s="25">
        <f t="shared" ca="1" si="19"/>
        <v>-31</v>
      </c>
      <c r="R56" s="6">
        <f t="shared" ca="1" si="17"/>
        <v>-44</v>
      </c>
      <c r="S56" s="6">
        <f t="shared" ca="1" si="18"/>
        <v>-2387</v>
      </c>
      <c r="T56" s="20">
        <f t="shared" ca="1" si="2"/>
        <v>-0.93939393939393945</v>
      </c>
      <c r="U56" s="19"/>
      <c r="V56" s="21">
        <f t="shared" ca="1" si="14"/>
        <v>-2387</v>
      </c>
      <c r="W56" s="21">
        <f t="shared" ca="1" si="15"/>
        <v>-1729.7101449275365</v>
      </c>
    </row>
    <row r="57" spans="2:23" x14ac:dyDescent="0.2">
      <c r="B57" s="50" t="s">
        <v>176</v>
      </c>
      <c r="C57" s="22" t="s">
        <v>181</v>
      </c>
      <c r="D57" s="6" t="e">
        <f>COUNTIF(#REF!,'PRICE SUBSIDY'!C57)</f>
        <v>#REF!</v>
      </c>
      <c r="E57" s="51"/>
      <c r="F57" s="7">
        <v>6.6</v>
      </c>
      <c r="G57" s="7" t="s">
        <v>158</v>
      </c>
      <c r="H57" s="49">
        <v>45083</v>
      </c>
      <c r="I57" s="49">
        <v>45085</v>
      </c>
      <c r="J57" s="48">
        <f t="shared" ca="1" si="5"/>
        <v>44763929816</v>
      </c>
      <c r="K57" s="23" t="str">
        <f t="shared" ca="1" si="10"/>
        <v>Product 44</v>
      </c>
      <c r="L57" s="9">
        <f t="shared" ca="1" si="16"/>
        <v>74</v>
      </c>
      <c r="M57" s="9">
        <f t="shared" ca="1" si="16"/>
        <v>92</v>
      </c>
      <c r="N57" s="9">
        <f t="shared" ca="1" si="16"/>
        <v>25</v>
      </c>
      <c r="O57" s="9">
        <f t="shared" ca="1" si="16"/>
        <v>0</v>
      </c>
      <c r="P57" s="9">
        <f t="shared" ca="1" si="16"/>
        <v>87</v>
      </c>
      <c r="Q57" s="25">
        <f t="shared" ca="1" si="19"/>
        <v>25</v>
      </c>
      <c r="R57" s="6">
        <f t="shared" ca="1" si="17"/>
        <v>-87</v>
      </c>
      <c r="S57" s="6">
        <f t="shared" ca="1" si="18"/>
        <v>2175</v>
      </c>
      <c r="T57" s="20" t="e">
        <f t="shared" ca="1" si="2"/>
        <v>#DIV/0!</v>
      </c>
      <c r="U57" s="19"/>
      <c r="V57" s="21">
        <f t="shared" ca="1" si="14"/>
        <v>2175</v>
      </c>
      <c r="W57" s="21">
        <f t="shared" ca="1" si="15"/>
        <v>1576.0869565217392</v>
      </c>
    </row>
    <row r="58" spans="2:23" x14ac:dyDescent="0.2">
      <c r="B58" s="50" t="s">
        <v>176</v>
      </c>
      <c r="C58" s="22" t="s">
        <v>181</v>
      </c>
      <c r="D58" s="6" t="e">
        <f>COUNTIF(#REF!,'PRICE SUBSIDY'!C58)</f>
        <v>#REF!</v>
      </c>
      <c r="E58" s="51"/>
      <c r="F58" s="7">
        <v>6.6</v>
      </c>
      <c r="G58" s="7" t="s">
        <v>158</v>
      </c>
      <c r="H58" s="49">
        <v>45083</v>
      </c>
      <c r="I58" s="49">
        <v>45085</v>
      </c>
      <c r="J58" s="48">
        <f t="shared" ca="1" si="5"/>
        <v>83536812147</v>
      </c>
      <c r="K58" s="23" t="str">
        <f t="shared" ca="1" si="10"/>
        <v>Product 4</v>
      </c>
      <c r="L58" s="9">
        <f t="shared" ca="1" si="16"/>
        <v>100</v>
      </c>
      <c r="M58" s="9">
        <f t="shared" ca="1" si="16"/>
        <v>7</v>
      </c>
      <c r="N58" s="9">
        <f t="shared" ca="1" si="16"/>
        <v>2</v>
      </c>
      <c r="O58" s="9">
        <f t="shared" ca="1" si="16"/>
        <v>42</v>
      </c>
      <c r="P58" s="9">
        <f t="shared" ca="1" si="16"/>
        <v>35</v>
      </c>
      <c r="Q58" s="25">
        <f t="shared" ca="1" si="19"/>
        <v>-40</v>
      </c>
      <c r="R58" s="6">
        <f t="shared" ca="1" si="17"/>
        <v>7</v>
      </c>
      <c r="S58" s="6">
        <f t="shared" ca="1" si="18"/>
        <v>-1400</v>
      </c>
      <c r="T58" s="20">
        <f t="shared" ca="1" si="2"/>
        <v>-0.95238095238095233</v>
      </c>
      <c r="U58" s="19"/>
      <c r="V58" s="21">
        <f t="shared" ca="1" si="14"/>
        <v>-1400</v>
      </c>
      <c r="W58" s="21">
        <f t="shared" ca="1" si="15"/>
        <v>-1014.4927536231885</v>
      </c>
    </row>
    <row r="59" spans="2:23" x14ac:dyDescent="0.2">
      <c r="B59" s="50" t="s">
        <v>176</v>
      </c>
      <c r="C59" s="22" t="s">
        <v>181</v>
      </c>
      <c r="D59" s="6" t="e">
        <f>COUNTIF(#REF!,'PRICE SUBSIDY'!C59)</f>
        <v>#REF!</v>
      </c>
      <c r="E59" s="51"/>
      <c r="F59" s="7">
        <v>6.6</v>
      </c>
      <c r="G59" s="7" t="s">
        <v>158</v>
      </c>
      <c r="H59" s="49">
        <v>45083</v>
      </c>
      <c r="I59" s="49">
        <v>45085</v>
      </c>
      <c r="J59" s="48">
        <f t="shared" ca="1" si="5"/>
        <v>24012125159</v>
      </c>
      <c r="K59" s="23" t="str">
        <f t="shared" ca="1" si="10"/>
        <v>Product 117</v>
      </c>
      <c r="L59" s="9">
        <f t="shared" ca="1" si="16"/>
        <v>55</v>
      </c>
      <c r="M59" s="9">
        <f t="shared" ca="1" si="16"/>
        <v>68</v>
      </c>
      <c r="N59" s="9">
        <f t="shared" ca="1" si="16"/>
        <v>21</v>
      </c>
      <c r="O59" s="9">
        <f t="shared" ca="1" si="16"/>
        <v>32</v>
      </c>
      <c r="P59" s="9">
        <f t="shared" ca="1" si="16"/>
        <v>8</v>
      </c>
      <c r="Q59" s="25">
        <f t="shared" ca="1" si="19"/>
        <v>-11</v>
      </c>
      <c r="R59" s="6">
        <f t="shared" ca="1" si="17"/>
        <v>24</v>
      </c>
      <c r="S59" s="6">
        <f t="shared" ca="1" si="18"/>
        <v>-88</v>
      </c>
      <c r="T59" s="20">
        <f t="shared" ca="1" si="2"/>
        <v>-0.34375</v>
      </c>
      <c r="U59" s="19"/>
      <c r="V59" s="21">
        <f t="shared" ca="1" si="14"/>
        <v>-88</v>
      </c>
      <c r="W59" s="21">
        <f t="shared" ca="1" si="15"/>
        <v>-63.768115942028992</v>
      </c>
    </row>
    <row r="60" spans="2:23" x14ac:dyDescent="0.2">
      <c r="B60" s="50" t="s">
        <v>176</v>
      </c>
      <c r="C60" s="22" t="s">
        <v>181</v>
      </c>
      <c r="D60" s="6" t="e">
        <f>COUNTIF(#REF!,'PRICE SUBSIDY'!C60)</f>
        <v>#REF!</v>
      </c>
      <c r="E60" s="51"/>
      <c r="F60" s="7">
        <v>6.6</v>
      </c>
      <c r="G60" s="7" t="s">
        <v>158</v>
      </c>
      <c r="H60" s="49">
        <v>45083</v>
      </c>
      <c r="I60" s="49">
        <v>45085</v>
      </c>
      <c r="J60" s="48">
        <f t="shared" ca="1" si="5"/>
        <v>41400579222</v>
      </c>
      <c r="K60" s="23" t="str">
        <f t="shared" ca="1" si="10"/>
        <v>Product 93</v>
      </c>
      <c r="L60" s="9">
        <f t="shared" ca="1" si="16"/>
        <v>92</v>
      </c>
      <c r="M60" s="9">
        <f t="shared" ca="1" si="16"/>
        <v>59</v>
      </c>
      <c r="N60" s="9">
        <f t="shared" ca="1" si="16"/>
        <v>69</v>
      </c>
      <c r="O60" s="9">
        <f t="shared" ca="1" si="16"/>
        <v>95</v>
      </c>
      <c r="P60" s="9">
        <f t="shared" ca="1" si="16"/>
        <v>31</v>
      </c>
      <c r="Q60" s="25">
        <f t="shared" ca="1" si="19"/>
        <v>-26</v>
      </c>
      <c r="R60" s="6">
        <f t="shared" ca="1" si="17"/>
        <v>64</v>
      </c>
      <c r="S60" s="6">
        <f t="shared" ca="1" si="18"/>
        <v>-806</v>
      </c>
      <c r="T60" s="20">
        <f t="shared" ca="1" si="2"/>
        <v>-0.27368421052631581</v>
      </c>
      <c r="U60" s="19"/>
      <c r="V60" s="21">
        <f t="shared" ca="1" si="14"/>
        <v>-806</v>
      </c>
      <c r="W60" s="21">
        <f t="shared" ca="1" si="15"/>
        <v>-584.05797101449275</v>
      </c>
    </row>
    <row r="61" spans="2:23" x14ac:dyDescent="0.2">
      <c r="B61" s="50" t="s">
        <v>176</v>
      </c>
      <c r="C61" s="22" t="s">
        <v>181</v>
      </c>
      <c r="D61" s="6" t="e">
        <f>COUNTIF(#REF!,'PRICE SUBSIDY'!C61)</f>
        <v>#REF!</v>
      </c>
      <c r="E61" s="51"/>
      <c r="F61" s="7">
        <v>6.6</v>
      </c>
      <c r="G61" s="7" t="s">
        <v>158</v>
      </c>
      <c r="H61" s="49">
        <v>45083</v>
      </c>
      <c r="I61" s="49">
        <v>45085</v>
      </c>
      <c r="J61" s="48">
        <f t="shared" ca="1" si="5"/>
        <v>8556623179</v>
      </c>
      <c r="K61" s="23" t="str">
        <f t="shared" ca="1" si="10"/>
        <v>Product 114</v>
      </c>
      <c r="L61" s="9">
        <f t="shared" ca="1" si="16"/>
        <v>70</v>
      </c>
      <c r="M61" s="9">
        <f t="shared" ca="1" si="16"/>
        <v>29</v>
      </c>
      <c r="N61" s="9">
        <f t="shared" ca="1" si="16"/>
        <v>41</v>
      </c>
      <c r="O61" s="9">
        <f t="shared" ca="1" si="16"/>
        <v>88</v>
      </c>
      <c r="P61" s="9">
        <f t="shared" ca="1" si="16"/>
        <v>36</v>
      </c>
      <c r="Q61" s="25">
        <f t="shared" ca="1" si="19"/>
        <v>-47</v>
      </c>
      <c r="R61" s="6">
        <f t="shared" ca="1" si="17"/>
        <v>52</v>
      </c>
      <c r="S61" s="6">
        <f t="shared" ca="1" si="18"/>
        <v>-1692</v>
      </c>
      <c r="T61" s="20">
        <f t="shared" ca="1" si="2"/>
        <v>-0.53409090909090906</v>
      </c>
      <c r="U61" s="19"/>
      <c r="V61" s="21">
        <f t="shared" ca="1" si="14"/>
        <v>-1692</v>
      </c>
      <c r="W61" s="21">
        <f t="shared" ca="1" si="15"/>
        <v>-1226.0869565217392</v>
      </c>
    </row>
    <row r="62" spans="2:23" x14ac:dyDescent="0.2">
      <c r="B62" s="50" t="s">
        <v>176</v>
      </c>
      <c r="C62" s="22" t="s">
        <v>181</v>
      </c>
      <c r="D62" s="6" t="e">
        <f>COUNTIF(#REF!,'PRICE SUBSIDY'!C62)</f>
        <v>#REF!</v>
      </c>
      <c r="E62" s="51"/>
      <c r="F62" s="7">
        <v>6.6</v>
      </c>
      <c r="G62" s="7" t="s">
        <v>158</v>
      </c>
      <c r="H62" s="49">
        <v>45083</v>
      </c>
      <c r="I62" s="49">
        <v>45085</v>
      </c>
      <c r="J62" s="48">
        <f t="shared" ca="1" si="5"/>
        <v>62604546327</v>
      </c>
      <c r="K62" s="23" t="str">
        <f t="shared" ca="1" si="10"/>
        <v>Product 78</v>
      </c>
      <c r="L62" s="9">
        <f t="shared" ca="1" si="16"/>
        <v>29</v>
      </c>
      <c r="M62" s="9">
        <f t="shared" ca="1" si="16"/>
        <v>58</v>
      </c>
      <c r="N62" s="9">
        <f t="shared" ca="1" si="16"/>
        <v>62</v>
      </c>
      <c r="O62" s="9">
        <f t="shared" ca="1" si="16"/>
        <v>4</v>
      </c>
      <c r="P62" s="9">
        <f t="shared" ca="1" si="16"/>
        <v>45</v>
      </c>
      <c r="Q62" s="25">
        <f t="shared" ca="1" si="19"/>
        <v>58</v>
      </c>
      <c r="R62" s="6">
        <f t="shared" ca="1" si="17"/>
        <v>-41</v>
      </c>
      <c r="S62" s="6">
        <f t="shared" ca="1" si="18"/>
        <v>2610</v>
      </c>
      <c r="T62" s="20">
        <f t="shared" ca="1" si="2"/>
        <v>14.5</v>
      </c>
      <c r="U62" s="19"/>
      <c r="V62" s="21">
        <f t="shared" ca="1" si="14"/>
        <v>2610</v>
      </c>
      <c r="W62" s="21">
        <f t="shared" ca="1" si="15"/>
        <v>1891.304347826087</v>
      </c>
    </row>
    <row r="63" spans="2:23" x14ac:dyDescent="0.2">
      <c r="B63" s="50" t="s">
        <v>176</v>
      </c>
      <c r="C63" s="22" t="s">
        <v>181</v>
      </c>
      <c r="D63" s="6" t="e">
        <f>COUNTIF(#REF!,'PRICE SUBSIDY'!C63)</f>
        <v>#REF!</v>
      </c>
      <c r="E63" s="51"/>
      <c r="F63" s="7">
        <v>6.6</v>
      </c>
      <c r="G63" s="7" t="s">
        <v>158</v>
      </c>
      <c r="H63" s="49">
        <v>45083</v>
      </c>
      <c r="I63" s="49">
        <v>45085</v>
      </c>
      <c r="J63" s="48">
        <f t="shared" ca="1" si="5"/>
        <v>42172342170</v>
      </c>
      <c r="K63" s="23" t="str">
        <f t="shared" ca="1" si="10"/>
        <v>Product 61</v>
      </c>
      <c r="L63" s="9">
        <f t="shared" ca="1" si="16"/>
        <v>7</v>
      </c>
      <c r="M63" s="9">
        <f t="shared" ca="1" si="16"/>
        <v>80</v>
      </c>
      <c r="N63" s="9">
        <f t="shared" ca="1" si="16"/>
        <v>80</v>
      </c>
      <c r="O63" s="9">
        <f t="shared" ca="1" si="16"/>
        <v>40</v>
      </c>
      <c r="P63" s="9">
        <f t="shared" ca="1" si="16"/>
        <v>29</v>
      </c>
      <c r="Q63" s="25">
        <f t="shared" ca="1" si="19"/>
        <v>40</v>
      </c>
      <c r="R63" s="6">
        <f t="shared" ca="1" si="17"/>
        <v>11</v>
      </c>
      <c r="S63" s="6">
        <f t="shared" ca="1" si="18"/>
        <v>1160</v>
      </c>
      <c r="T63" s="20">
        <f t="shared" ca="1" si="2"/>
        <v>1</v>
      </c>
      <c r="U63" s="19"/>
      <c r="V63" s="21">
        <f t="shared" ca="1" si="14"/>
        <v>1160</v>
      </c>
      <c r="W63" s="21">
        <f t="shared" ca="1" si="15"/>
        <v>840.57971014492762</v>
      </c>
    </row>
    <row r="64" spans="2:23" x14ac:dyDescent="0.2">
      <c r="B64" s="50" t="s">
        <v>176</v>
      </c>
      <c r="C64" s="22" t="s">
        <v>181</v>
      </c>
      <c r="D64" s="6" t="e">
        <f>COUNTIF(#REF!,'PRICE SUBSIDY'!C64)</f>
        <v>#REF!</v>
      </c>
      <c r="E64" s="51"/>
      <c r="F64" s="7">
        <v>6.6</v>
      </c>
      <c r="G64" s="7" t="s">
        <v>158</v>
      </c>
      <c r="H64" s="49">
        <v>45083</v>
      </c>
      <c r="I64" s="49">
        <v>45085</v>
      </c>
      <c r="J64" s="48">
        <f t="shared" ca="1" si="5"/>
        <v>71933573279</v>
      </c>
      <c r="K64" s="23" t="str">
        <f t="shared" ca="1" si="10"/>
        <v>Product 46</v>
      </c>
      <c r="L64" s="9">
        <f t="shared" ca="1" si="16"/>
        <v>34</v>
      </c>
      <c r="M64" s="9">
        <f t="shared" ca="1" si="16"/>
        <v>37</v>
      </c>
      <c r="N64" s="9">
        <f t="shared" ca="1" si="16"/>
        <v>94</v>
      </c>
      <c r="O64" s="9">
        <f t="shared" ca="1" si="16"/>
        <v>66</v>
      </c>
      <c r="P64" s="9">
        <f t="shared" ca="1" si="16"/>
        <v>87</v>
      </c>
      <c r="Q64" s="25">
        <f t="shared" ca="1" si="19"/>
        <v>28</v>
      </c>
      <c r="R64" s="6">
        <f t="shared" ca="1" si="17"/>
        <v>-21</v>
      </c>
      <c r="S64" s="6">
        <f t="shared" ca="1" si="18"/>
        <v>2436</v>
      </c>
      <c r="T64" s="20">
        <f t="shared" ca="1" si="2"/>
        <v>0.42424242424242425</v>
      </c>
      <c r="U64" s="19"/>
      <c r="V64" s="21">
        <f t="shared" ca="1" si="14"/>
        <v>2436</v>
      </c>
      <c r="W64" s="21">
        <f t="shared" ca="1" si="15"/>
        <v>1765.217391304348</v>
      </c>
    </row>
    <row r="65" spans="1:23" x14ac:dyDescent="0.2">
      <c r="B65" s="50" t="s">
        <v>176</v>
      </c>
      <c r="C65" s="22" t="s">
        <v>181</v>
      </c>
      <c r="D65" s="6" t="e">
        <f>COUNTIF(#REF!,'PRICE SUBSIDY'!C65)</f>
        <v>#REF!</v>
      </c>
      <c r="E65" s="51"/>
      <c r="F65" s="7">
        <v>6.6</v>
      </c>
      <c r="G65" s="7" t="s">
        <v>158</v>
      </c>
      <c r="H65" s="49">
        <v>45083</v>
      </c>
      <c r="I65" s="49">
        <v>45085</v>
      </c>
      <c r="J65" s="48">
        <f t="shared" ca="1" si="5"/>
        <v>26255606954</v>
      </c>
      <c r="K65" s="23" t="str">
        <f t="shared" ca="1" si="10"/>
        <v>Product 54</v>
      </c>
      <c r="L65" s="9">
        <f t="shared" ca="1" si="16"/>
        <v>91</v>
      </c>
      <c r="M65" s="9">
        <f t="shared" ca="1" si="16"/>
        <v>55</v>
      </c>
      <c r="N65" s="9">
        <f t="shared" ca="1" si="16"/>
        <v>11</v>
      </c>
      <c r="O65" s="9">
        <f t="shared" ca="1" si="16"/>
        <v>66</v>
      </c>
      <c r="P65" s="9">
        <f t="shared" ca="1" si="16"/>
        <v>0</v>
      </c>
      <c r="Q65" s="25">
        <f t="shared" ca="1" si="19"/>
        <v>-55</v>
      </c>
      <c r="R65" s="6">
        <f t="shared" ca="1" si="17"/>
        <v>66</v>
      </c>
      <c r="S65" s="6">
        <f t="shared" ca="1" si="18"/>
        <v>0</v>
      </c>
      <c r="T65" s="20">
        <f t="shared" ca="1" si="2"/>
        <v>-0.83333333333333337</v>
      </c>
      <c r="U65" s="19"/>
      <c r="V65" s="21">
        <f t="shared" ca="1" si="14"/>
        <v>0</v>
      </c>
      <c r="W65" s="21">
        <f t="shared" ca="1" si="15"/>
        <v>0</v>
      </c>
    </row>
    <row r="66" spans="1:23" x14ac:dyDescent="0.2">
      <c r="B66" s="50" t="s">
        <v>176</v>
      </c>
      <c r="C66" s="22" t="s">
        <v>181</v>
      </c>
      <c r="D66" s="6" t="e">
        <f>COUNTIF(#REF!,'PRICE SUBSIDY'!C66)</f>
        <v>#REF!</v>
      </c>
      <c r="E66" s="51"/>
      <c r="F66" s="7">
        <v>6.6</v>
      </c>
      <c r="G66" s="7" t="s">
        <v>158</v>
      </c>
      <c r="H66" s="49">
        <v>45083</v>
      </c>
      <c r="I66" s="49">
        <v>45085</v>
      </c>
      <c r="J66" s="48">
        <f t="shared" ca="1" si="5"/>
        <v>77313318078</v>
      </c>
      <c r="K66" s="23" t="str">
        <f t="shared" ca="1" si="10"/>
        <v>Product 135</v>
      </c>
      <c r="L66" s="9">
        <f t="shared" ca="1" si="16"/>
        <v>80</v>
      </c>
      <c r="M66" s="9">
        <f t="shared" ca="1" si="16"/>
        <v>57</v>
      </c>
      <c r="N66" s="9">
        <f t="shared" ca="1" si="16"/>
        <v>63</v>
      </c>
      <c r="O66" s="9">
        <f t="shared" ca="1" si="16"/>
        <v>18</v>
      </c>
      <c r="P66" s="9">
        <f t="shared" ca="1" si="16"/>
        <v>78</v>
      </c>
      <c r="Q66" s="25">
        <f t="shared" ca="1" si="19"/>
        <v>45</v>
      </c>
      <c r="R66" s="6">
        <f t="shared" ca="1" si="17"/>
        <v>-60</v>
      </c>
      <c r="S66" s="6">
        <f t="shared" ca="1" si="18"/>
        <v>3510</v>
      </c>
      <c r="T66" s="20">
        <f t="shared" ca="1" si="2"/>
        <v>2.5</v>
      </c>
      <c r="U66" s="19"/>
      <c r="V66" s="21">
        <f t="shared" ca="1" si="14"/>
        <v>3510</v>
      </c>
      <c r="W66" s="21">
        <f t="shared" ca="1" si="15"/>
        <v>2543.4782608695655</v>
      </c>
    </row>
    <row r="67" spans="1:23" x14ac:dyDescent="0.2">
      <c r="B67" s="50" t="s">
        <v>176</v>
      </c>
      <c r="C67" s="22" t="s">
        <v>181</v>
      </c>
      <c r="D67" s="6" t="e">
        <f>COUNTIF(#REF!,'PRICE SUBSIDY'!C67)</f>
        <v>#REF!</v>
      </c>
      <c r="E67" s="51"/>
      <c r="F67" s="7">
        <v>6.6</v>
      </c>
      <c r="G67" s="7" t="s">
        <v>158</v>
      </c>
      <c r="H67" s="49">
        <v>45083</v>
      </c>
      <c r="I67" s="49">
        <v>45085</v>
      </c>
      <c r="J67" s="48">
        <f t="shared" ca="1" si="5"/>
        <v>60264780063</v>
      </c>
      <c r="K67" s="23" t="str">
        <f t="shared" ca="1" si="10"/>
        <v>Product 101</v>
      </c>
      <c r="L67" s="9">
        <f t="shared" ca="1" si="16"/>
        <v>70</v>
      </c>
      <c r="M67" s="9">
        <f t="shared" ca="1" si="16"/>
        <v>79</v>
      </c>
      <c r="N67" s="9">
        <f t="shared" ca="1" si="16"/>
        <v>90</v>
      </c>
      <c r="O67" s="9">
        <f t="shared" ca="1" si="16"/>
        <v>26</v>
      </c>
      <c r="P67" s="9">
        <f t="shared" ca="1" si="16"/>
        <v>85</v>
      </c>
      <c r="Q67" s="25">
        <f t="shared" ca="1" si="19"/>
        <v>64</v>
      </c>
      <c r="R67" s="6">
        <f t="shared" ca="1" si="17"/>
        <v>-59</v>
      </c>
      <c r="S67" s="6">
        <f t="shared" ca="1" si="18"/>
        <v>5440</v>
      </c>
      <c r="T67" s="20">
        <f t="shared" ca="1" si="2"/>
        <v>2.4615384615384617</v>
      </c>
      <c r="U67" s="19"/>
      <c r="V67" s="21">
        <f t="shared" ca="1" si="14"/>
        <v>5440</v>
      </c>
      <c r="W67" s="21">
        <f t="shared" ca="1" si="15"/>
        <v>3942.0289855072465</v>
      </c>
    </row>
    <row r="68" spans="1:23" x14ac:dyDescent="0.2">
      <c r="B68" s="50" t="s">
        <v>176</v>
      </c>
      <c r="C68" s="22" t="s">
        <v>181</v>
      </c>
      <c r="D68" s="6" t="e">
        <f>COUNTIF(#REF!,'PRICE SUBSIDY'!C68)</f>
        <v>#REF!</v>
      </c>
      <c r="E68" s="51"/>
      <c r="F68" s="7">
        <v>6.6</v>
      </c>
      <c r="G68" s="7" t="s">
        <v>158</v>
      </c>
      <c r="H68" s="49">
        <v>45083</v>
      </c>
      <c r="I68" s="49">
        <v>45085</v>
      </c>
      <c r="J68" s="48">
        <f t="shared" ca="1" si="5"/>
        <v>23315670173</v>
      </c>
      <c r="K68" s="23" t="str">
        <f t="shared" ca="1" si="10"/>
        <v>Product 29</v>
      </c>
      <c r="L68" s="9">
        <f t="shared" ca="1" si="16"/>
        <v>53</v>
      </c>
      <c r="M68" s="9">
        <f t="shared" ca="1" si="16"/>
        <v>39</v>
      </c>
      <c r="N68" s="9">
        <f t="shared" ca="1" si="16"/>
        <v>92</v>
      </c>
      <c r="O68" s="9">
        <f t="shared" ca="1" si="16"/>
        <v>17</v>
      </c>
      <c r="P68" s="9">
        <f t="shared" ca="1" si="16"/>
        <v>93</v>
      </c>
      <c r="Q68" s="25">
        <f t="shared" ca="1" si="19"/>
        <v>75</v>
      </c>
      <c r="R68" s="6">
        <f t="shared" ca="1" si="17"/>
        <v>-76</v>
      </c>
      <c r="S68" s="6">
        <f t="shared" ca="1" si="18"/>
        <v>6975</v>
      </c>
      <c r="T68" s="20">
        <f t="shared" ref="T68:T131" ca="1" si="20">Q68/O68</f>
        <v>4.4117647058823533</v>
      </c>
      <c r="U68" s="19"/>
      <c r="V68" s="21">
        <f t="shared" ca="1" si="14"/>
        <v>6975</v>
      </c>
      <c r="W68" s="21">
        <f t="shared" ca="1" si="15"/>
        <v>5054.347826086957</v>
      </c>
    </row>
    <row r="69" spans="1:23" x14ac:dyDescent="0.2">
      <c r="B69" s="50" t="s">
        <v>176</v>
      </c>
      <c r="C69" s="22" t="s">
        <v>181</v>
      </c>
      <c r="D69" s="6" t="e">
        <f>COUNTIF(#REF!,'PRICE SUBSIDY'!C69)</f>
        <v>#REF!</v>
      </c>
      <c r="E69" s="51"/>
      <c r="F69" s="7">
        <v>6.6</v>
      </c>
      <c r="G69" s="7" t="s">
        <v>158</v>
      </c>
      <c r="H69" s="49">
        <v>45083</v>
      </c>
      <c r="I69" s="49">
        <v>45085</v>
      </c>
      <c r="J69" s="48">
        <f t="shared" ca="1" si="5"/>
        <v>87249751332</v>
      </c>
      <c r="K69" s="23" t="str">
        <f t="shared" ca="1" si="10"/>
        <v>Product 77</v>
      </c>
      <c r="L69" s="9">
        <f t="shared" ca="1" si="16"/>
        <v>4</v>
      </c>
      <c r="M69" s="9">
        <f t="shared" ca="1" si="16"/>
        <v>12</v>
      </c>
      <c r="N69" s="9">
        <f t="shared" ca="1" si="16"/>
        <v>47</v>
      </c>
      <c r="O69" s="9">
        <f t="shared" ca="1" si="16"/>
        <v>86</v>
      </c>
      <c r="P69" s="9">
        <f t="shared" ca="1" si="16"/>
        <v>53</v>
      </c>
      <c r="Q69" s="25">
        <f t="shared" ca="1" si="19"/>
        <v>-39</v>
      </c>
      <c r="R69" s="6">
        <f t="shared" ca="1" si="17"/>
        <v>33</v>
      </c>
      <c r="S69" s="6">
        <f t="shared" ca="1" si="18"/>
        <v>-2067</v>
      </c>
      <c r="T69" s="20">
        <f t="shared" ca="1" si="20"/>
        <v>-0.45348837209302323</v>
      </c>
      <c r="U69" s="19"/>
      <c r="V69" s="21">
        <f t="shared" ca="1" si="14"/>
        <v>-2067</v>
      </c>
      <c r="W69" s="21">
        <f t="shared" ca="1" si="15"/>
        <v>-1497.8260869565217</v>
      </c>
    </row>
    <row r="70" spans="1:23" x14ac:dyDescent="0.2">
      <c r="B70" s="50" t="s">
        <v>176</v>
      </c>
      <c r="C70" s="22" t="s">
        <v>181</v>
      </c>
      <c r="D70" s="6" t="e">
        <f>COUNTIF(#REF!,'PRICE SUBSIDY'!C70)</f>
        <v>#REF!</v>
      </c>
      <c r="E70" s="51"/>
      <c r="F70" s="7">
        <v>6.6</v>
      </c>
      <c r="G70" s="7" t="s">
        <v>158</v>
      </c>
      <c r="H70" s="49">
        <v>45083</v>
      </c>
      <c r="I70" s="49">
        <v>45085</v>
      </c>
      <c r="J70" s="48">
        <f t="shared" ca="1" si="5"/>
        <v>96125286102</v>
      </c>
      <c r="K70" s="23" t="str">
        <f t="shared" ca="1" si="10"/>
        <v>Product 78</v>
      </c>
      <c r="L70" s="9">
        <f t="shared" ca="1" si="16"/>
        <v>27</v>
      </c>
      <c r="M70" s="9">
        <f t="shared" ca="1" si="16"/>
        <v>23</v>
      </c>
      <c r="N70" s="9">
        <f t="shared" ca="1" si="16"/>
        <v>12</v>
      </c>
      <c r="O70" s="9">
        <f t="shared" ca="1" si="16"/>
        <v>24</v>
      </c>
      <c r="P70" s="9">
        <f t="shared" ca="1" si="16"/>
        <v>70</v>
      </c>
      <c r="Q70" s="25">
        <f t="shared" ca="1" si="19"/>
        <v>-12</v>
      </c>
      <c r="R70" s="6">
        <f t="shared" ca="1" si="17"/>
        <v>-46</v>
      </c>
      <c r="S70" s="6">
        <f t="shared" ca="1" si="18"/>
        <v>-840</v>
      </c>
      <c r="T70" s="20">
        <f t="shared" ca="1" si="20"/>
        <v>-0.5</v>
      </c>
      <c r="U70" s="19"/>
      <c r="V70" s="21">
        <f t="shared" ca="1" si="14"/>
        <v>-840</v>
      </c>
      <c r="W70" s="21">
        <f t="shared" ca="1" si="15"/>
        <v>-608.69565217391312</v>
      </c>
    </row>
    <row r="71" spans="1:23" x14ac:dyDescent="0.2">
      <c r="B71" s="50" t="s">
        <v>176</v>
      </c>
      <c r="C71" s="22" t="s">
        <v>181</v>
      </c>
      <c r="D71" s="6" t="e">
        <f>COUNTIF(#REF!,'PRICE SUBSIDY'!C71)</f>
        <v>#REF!</v>
      </c>
      <c r="E71" s="51"/>
      <c r="F71" s="7">
        <v>6.6</v>
      </c>
      <c r="G71" s="7" t="s">
        <v>158</v>
      </c>
      <c r="H71" s="49">
        <v>45083</v>
      </c>
      <c r="I71" s="49">
        <v>45085</v>
      </c>
      <c r="J71" s="48">
        <f t="shared" ref="J71:J134" ca="1" si="21">RANDBETWEEN(1000000000,99999999999)</f>
        <v>88475926502</v>
      </c>
      <c r="K71" s="23" t="str">
        <f t="shared" ca="1" si="10"/>
        <v>Product 51</v>
      </c>
      <c r="L71" s="9">
        <f t="shared" ca="1" si="16"/>
        <v>97</v>
      </c>
      <c r="M71" s="9">
        <f t="shared" ca="1" si="16"/>
        <v>14</v>
      </c>
      <c r="N71" s="9">
        <f t="shared" ca="1" si="16"/>
        <v>29</v>
      </c>
      <c r="O71" s="9">
        <f t="shared" ca="1" si="16"/>
        <v>26</v>
      </c>
      <c r="P71" s="9">
        <f t="shared" ca="1" si="16"/>
        <v>82</v>
      </c>
      <c r="Q71" s="25">
        <f t="shared" ca="1" si="19"/>
        <v>3</v>
      </c>
      <c r="R71" s="6">
        <f t="shared" ca="1" si="17"/>
        <v>-56</v>
      </c>
      <c r="S71" s="6">
        <f t="shared" ca="1" si="18"/>
        <v>246</v>
      </c>
      <c r="T71" s="20">
        <f t="shared" ca="1" si="20"/>
        <v>0.11538461538461539</v>
      </c>
      <c r="U71" s="19"/>
      <c r="V71" s="21">
        <f t="shared" ca="1" si="14"/>
        <v>246</v>
      </c>
      <c r="W71" s="21">
        <f t="shared" ca="1" si="15"/>
        <v>178.2608695652174</v>
      </c>
    </row>
    <row r="72" spans="1:23" x14ac:dyDescent="0.2">
      <c r="B72" s="50" t="str">
        <f>IFERROR(INDEX(#REF!,MATCH($C72,#REF!,0),MATCH(B$3,#REF!,0)),"")</f>
        <v/>
      </c>
      <c r="C72" s="22" t="s">
        <v>181</v>
      </c>
      <c r="D72" s="6" t="e">
        <f>COUNTIF(#REF!,'PRICE SUBSIDY'!C72)</f>
        <v>#REF!</v>
      </c>
      <c r="E72" s="51"/>
      <c r="F72" s="7">
        <v>6.6</v>
      </c>
      <c r="G72" s="7" t="s">
        <v>158</v>
      </c>
      <c r="H72" s="49">
        <v>45083</v>
      </c>
      <c r="I72" s="49">
        <v>45085</v>
      </c>
      <c r="J72" s="48">
        <f t="shared" ca="1" si="21"/>
        <v>29865311428</v>
      </c>
      <c r="K72" s="23" t="str">
        <f t="shared" ref="K72:K135" ca="1" si="22">"Product " &amp; RANDBETWEEN(1,150)</f>
        <v>Product 94</v>
      </c>
      <c r="L72" s="9">
        <f t="shared" ca="1" si="16"/>
        <v>89</v>
      </c>
      <c r="M72" s="9">
        <f t="shared" ca="1" si="16"/>
        <v>46</v>
      </c>
      <c r="N72" s="9">
        <f t="shared" ca="1" si="16"/>
        <v>0</v>
      </c>
      <c r="O72" s="9">
        <f t="shared" ca="1" si="16"/>
        <v>40</v>
      </c>
      <c r="P72" s="9">
        <f t="shared" ca="1" si="16"/>
        <v>8</v>
      </c>
      <c r="Q72" s="25">
        <f t="shared" ca="1" si="19"/>
        <v>-40</v>
      </c>
      <c r="R72" s="6">
        <f t="shared" ca="1" si="17"/>
        <v>32</v>
      </c>
      <c r="S72" s="6">
        <f t="shared" ca="1" si="18"/>
        <v>-320</v>
      </c>
      <c r="T72" s="20">
        <f t="shared" ca="1" si="20"/>
        <v>-1</v>
      </c>
      <c r="U72" s="19"/>
      <c r="V72" s="21">
        <f t="shared" ca="1" si="14"/>
        <v>-320</v>
      </c>
      <c r="W72" s="21">
        <f t="shared" ca="1" si="15"/>
        <v>-231.8840579710145</v>
      </c>
    </row>
    <row r="73" spans="1:23" x14ac:dyDescent="0.2">
      <c r="B73" s="50" t="str">
        <f>IFERROR(INDEX(#REF!,MATCH($C73,#REF!,0),MATCH(B$3,#REF!,0)),"")</f>
        <v/>
      </c>
      <c r="C73" s="22" t="s">
        <v>181</v>
      </c>
      <c r="D73" s="6" t="e">
        <f>COUNTIF(#REF!,'PRICE SUBSIDY'!C73)</f>
        <v>#REF!</v>
      </c>
      <c r="E73" s="51"/>
      <c r="F73" s="7">
        <v>6.6</v>
      </c>
      <c r="G73" s="7" t="s">
        <v>158</v>
      </c>
      <c r="H73" s="49">
        <v>45083</v>
      </c>
      <c r="I73" s="49">
        <v>45085</v>
      </c>
      <c r="J73" s="48">
        <f t="shared" ca="1" si="21"/>
        <v>59384163877</v>
      </c>
      <c r="K73" s="23" t="str">
        <f t="shared" ca="1" si="22"/>
        <v>Product 122</v>
      </c>
      <c r="L73" s="9">
        <f t="shared" ca="1" si="16"/>
        <v>20</v>
      </c>
      <c r="M73" s="9">
        <f t="shared" ca="1" si="16"/>
        <v>0</v>
      </c>
      <c r="N73" s="9">
        <f t="shared" ca="1" si="16"/>
        <v>9</v>
      </c>
      <c r="O73" s="9">
        <f t="shared" ca="1" si="16"/>
        <v>54</v>
      </c>
      <c r="P73" s="9">
        <f t="shared" ca="1" si="16"/>
        <v>44</v>
      </c>
      <c r="Q73" s="25">
        <f t="shared" ref="Q73:Q136" ca="1" si="23">IFERROR(N73-O73,"")</f>
        <v>-45</v>
      </c>
      <c r="R73" s="6">
        <f t="shared" ca="1" si="17"/>
        <v>10</v>
      </c>
      <c r="S73" s="6">
        <f t="shared" ca="1" si="18"/>
        <v>-1980</v>
      </c>
      <c r="T73" s="20">
        <f t="shared" ca="1" si="20"/>
        <v>-0.83333333333333337</v>
      </c>
      <c r="U73" s="19"/>
      <c r="V73" s="21">
        <f t="shared" ca="1" si="14"/>
        <v>-1980</v>
      </c>
      <c r="W73" s="21">
        <f t="shared" ca="1" si="15"/>
        <v>-1434.7826086956522</v>
      </c>
    </row>
    <row r="74" spans="1:23" x14ac:dyDescent="0.2">
      <c r="B74" s="50" t="str">
        <f>IFERROR(INDEX(#REF!,MATCH($C74,#REF!,0),MATCH(B$3,#REF!,0)),"")</f>
        <v/>
      </c>
      <c r="C74" s="22" t="s">
        <v>181</v>
      </c>
      <c r="D74" s="6" t="e">
        <f>COUNTIF(#REF!,'PRICE SUBSIDY'!C74)</f>
        <v>#REF!</v>
      </c>
      <c r="E74" s="51"/>
      <c r="F74" s="7">
        <v>6.6</v>
      </c>
      <c r="G74" s="7" t="s">
        <v>158</v>
      </c>
      <c r="H74" s="49">
        <v>45083</v>
      </c>
      <c r="I74" s="49">
        <v>45085</v>
      </c>
      <c r="J74" s="48">
        <f t="shared" ca="1" si="21"/>
        <v>98611968455</v>
      </c>
      <c r="K74" s="23" t="str">
        <f t="shared" ca="1" si="22"/>
        <v>Product 60</v>
      </c>
      <c r="L74" s="9">
        <f t="shared" ca="1" si="16"/>
        <v>30</v>
      </c>
      <c r="M74" s="9">
        <f t="shared" ca="1" si="16"/>
        <v>48</v>
      </c>
      <c r="N74" s="9">
        <f t="shared" ca="1" si="16"/>
        <v>58</v>
      </c>
      <c r="O74" s="9">
        <f t="shared" ca="1" si="16"/>
        <v>53</v>
      </c>
      <c r="P74" s="9">
        <f t="shared" ca="1" si="16"/>
        <v>76</v>
      </c>
      <c r="Q74" s="25">
        <f t="shared" ca="1" si="23"/>
        <v>5</v>
      </c>
      <c r="R74" s="6">
        <f t="shared" ca="1" si="17"/>
        <v>-23</v>
      </c>
      <c r="S74" s="6">
        <f t="shared" ca="1" si="18"/>
        <v>380</v>
      </c>
      <c r="T74" s="20">
        <f t="shared" ca="1" si="20"/>
        <v>9.4339622641509441E-2</v>
      </c>
      <c r="U74" s="19"/>
      <c r="V74" s="21">
        <f t="shared" ca="1" si="14"/>
        <v>380</v>
      </c>
      <c r="W74" s="21">
        <f t="shared" ca="1" si="15"/>
        <v>275.36231884057975</v>
      </c>
    </row>
    <row r="75" spans="1:23" x14ac:dyDescent="0.2">
      <c r="B75" s="50" t="str">
        <f>IFERROR(INDEX(#REF!,MATCH($C75,#REF!,0),MATCH(B$3,#REF!,0)),"")</f>
        <v/>
      </c>
      <c r="C75" s="22" t="s">
        <v>181</v>
      </c>
      <c r="D75" s="6" t="e">
        <f>COUNTIF(#REF!,'PRICE SUBSIDY'!C75)</f>
        <v>#REF!</v>
      </c>
      <c r="E75" s="51"/>
      <c r="F75" s="7">
        <v>6.6</v>
      </c>
      <c r="G75" s="7" t="s">
        <v>158</v>
      </c>
      <c r="H75" s="49">
        <v>45083</v>
      </c>
      <c r="I75" s="49">
        <v>45085</v>
      </c>
      <c r="J75" s="48">
        <f t="shared" ca="1" si="21"/>
        <v>90969104466</v>
      </c>
      <c r="K75" s="23" t="str">
        <f t="shared" ca="1" si="22"/>
        <v>Product 82</v>
      </c>
      <c r="L75" s="9">
        <f t="shared" ca="1" si="16"/>
        <v>27</v>
      </c>
      <c r="M75" s="9">
        <f t="shared" ca="1" si="16"/>
        <v>37</v>
      </c>
      <c r="N75" s="9">
        <f t="shared" ca="1" si="16"/>
        <v>84</v>
      </c>
      <c r="O75" s="9">
        <f t="shared" ca="1" si="16"/>
        <v>5</v>
      </c>
      <c r="P75" s="9">
        <f t="shared" ca="1" si="16"/>
        <v>46</v>
      </c>
      <c r="Q75" s="25">
        <f t="shared" ca="1" si="23"/>
        <v>79</v>
      </c>
      <c r="R75" s="6">
        <f t="shared" ca="1" si="17"/>
        <v>-41</v>
      </c>
      <c r="S75" s="6">
        <f t="shared" ca="1" si="18"/>
        <v>3634</v>
      </c>
      <c r="T75" s="20">
        <f t="shared" ca="1" si="20"/>
        <v>15.8</v>
      </c>
      <c r="U75" s="19"/>
      <c r="V75" s="21">
        <f t="shared" ca="1" si="14"/>
        <v>3634</v>
      </c>
      <c r="W75" s="21">
        <f t="shared" ca="1" si="15"/>
        <v>2633.3333333333335</v>
      </c>
    </row>
    <row r="76" spans="1:23" x14ac:dyDescent="0.2">
      <c r="B76" s="50" t="str">
        <f>IFERROR(INDEX(#REF!,MATCH($C76,#REF!,0),MATCH(B$3,#REF!,0)),"")</f>
        <v/>
      </c>
      <c r="C76" s="22" t="s">
        <v>181</v>
      </c>
      <c r="D76" s="6" t="e">
        <f>COUNTIF(#REF!,'PRICE SUBSIDY'!C76)</f>
        <v>#REF!</v>
      </c>
      <c r="E76" s="51"/>
      <c r="F76" s="7">
        <v>6.6</v>
      </c>
      <c r="G76" s="7" t="s">
        <v>158</v>
      </c>
      <c r="H76" s="49">
        <v>45083</v>
      </c>
      <c r="I76" s="49">
        <v>45085</v>
      </c>
      <c r="J76" s="48">
        <f t="shared" ca="1" si="21"/>
        <v>71847372700</v>
      </c>
      <c r="K76" s="23" t="str">
        <f t="shared" ca="1" si="22"/>
        <v>Product 75</v>
      </c>
      <c r="L76" s="9">
        <f t="shared" ca="1" si="16"/>
        <v>9</v>
      </c>
      <c r="M76" s="9">
        <f t="shared" ca="1" si="16"/>
        <v>65</v>
      </c>
      <c r="N76" s="9">
        <f t="shared" ca="1" si="16"/>
        <v>93</v>
      </c>
      <c r="O76" s="9">
        <f t="shared" ca="1" si="16"/>
        <v>35</v>
      </c>
      <c r="P76" s="9">
        <f t="shared" ca="1" si="16"/>
        <v>32</v>
      </c>
      <c r="Q76" s="25">
        <f t="shared" ca="1" si="23"/>
        <v>58</v>
      </c>
      <c r="R76" s="6">
        <f t="shared" ca="1" si="17"/>
        <v>3</v>
      </c>
      <c r="S76" s="6">
        <f t="shared" ca="1" si="18"/>
        <v>1856</v>
      </c>
      <c r="T76" s="20">
        <f t="shared" ca="1" si="20"/>
        <v>1.6571428571428573</v>
      </c>
      <c r="U76" s="19"/>
      <c r="V76" s="21">
        <f t="shared" ca="1" si="14"/>
        <v>1856</v>
      </c>
      <c r="W76" s="21">
        <f t="shared" ca="1" si="15"/>
        <v>1344.9275362318842</v>
      </c>
    </row>
    <row r="77" spans="1:23" x14ac:dyDescent="0.2">
      <c r="B77" s="50" t="str">
        <f>IFERROR(INDEX(#REF!,MATCH($C77,#REF!,0),MATCH(B$3,#REF!,0)),"")</f>
        <v/>
      </c>
      <c r="C77" s="22" t="s">
        <v>181</v>
      </c>
      <c r="D77" s="6" t="e">
        <f>COUNTIF(#REF!,'PRICE SUBSIDY'!C77)</f>
        <v>#REF!</v>
      </c>
      <c r="E77" s="51"/>
      <c r="F77" s="7">
        <v>6.6</v>
      </c>
      <c r="G77" s="7" t="s">
        <v>158</v>
      </c>
      <c r="H77" s="49">
        <v>45083</v>
      </c>
      <c r="I77" s="49">
        <v>45085</v>
      </c>
      <c r="J77" s="48">
        <f t="shared" ca="1" si="21"/>
        <v>87136580236</v>
      </c>
      <c r="K77" s="23" t="str">
        <f t="shared" ca="1" si="22"/>
        <v>Product 76</v>
      </c>
      <c r="L77" s="9">
        <f t="shared" ca="1" si="16"/>
        <v>100</v>
      </c>
      <c r="M77" s="9">
        <f t="shared" ca="1" si="16"/>
        <v>9</v>
      </c>
      <c r="N77" s="9">
        <f t="shared" ca="1" si="16"/>
        <v>8</v>
      </c>
      <c r="O77" s="9">
        <f t="shared" ca="1" si="16"/>
        <v>66</v>
      </c>
      <c r="P77" s="9">
        <f t="shared" ca="1" si="16"/>
        <v>33</v>
      </c>
      <c r="Q77" s="25">
        <f t="shared" ca="1" si="23"/>
        <v>-58</v>
      </c>
      <c r="R77" s="6">
        <f t="shared" ca="1" si="17"/>
        <v>33</v>
      </c>
      <c r="S77" s="6">
        <f t="shared" ca="1" si="18"/>
        <v>-1914</v>
      </c>
      <c r="T77" s="20">
        <f t="shared" ca="1" si="20"/>
        <v>-0.87878787878787878</v>
      </c>
      <c r="U77" s="19"/>
      <c r="V77" s="21">
        <f t="shared" ca="1" si="14"/>
        <v>-1914</v>
      </c>
      <c r="W77" s="21">
        <f t="shared" ca="1" si="15"/>
        <v>-1386.9565217391305</v>
      </c>
    </row>
    <row r="78" spans="1:23" x14ac:dyDescent="0.2">
      <c r="B78" s="50" t="str">
        <f>IFERROR(INDEX(#REF!,MATCH($C78,#REF!,0),MATCH(B$3,#REF!,0)),"")</f>
        <v/>
      </c>
      <c r="C78" s="22" t="s">
        <v>181</v>
      </c>
      <c r="D78" s="6" t="e">
        <f>COUNTIF(#REF!,'PRICE SUBSIDY'!C78)</f>
        <v>#REF!</v>
      </c>
      <c r="E78" s="51"/>
      <c r="F78" s="7">
        <v>6.6</v>
      </c>
      <c r="G78" s="7" t="s">
        <v>158</v>
      </c>
      <c r="H78" s="49">
        <v>45083</v>
      </c>
      <c r="I78" s="49">
        <v>45085</v>
      </c>
      <c r="J78" s="48">
        <f t="shared" ca="1" si="21"/>
        <v>77065425703</v>
      </c>
      <c r="K78" s="23" t="str">
        <f t="shared" ca="1" si="22"/>
        <v>Product 106</v>
      </c>
      <c r="L78" s="9">
        <f t="shared" ca="1" si="16"/>
        <v>85</v>
      </c>
      <c r="M78" s="9">
        <f t="shared" ca="1" si="16"/>
        <v>61</v>
      </c>
      <c r="N78" s="9">
        <f t="shared" ca="1" si="16"/>
        <v>96</v>
      </c>
      <c r="O78" s="9">
        <f t="shared" ca="1" si="16"/>
        <v>17</v>
      </c>
      <c r="P78" s="9">
        <f t="shared" ca="1" si="16"/>
        <v>20</v>
      </c>
      <c r="Q78" s="25">
        <f t="shared" ca="1" si="23"/>
        <v>79</v>
      </c>
      <c r="R78" s="6">
        <f t="shared" ca="1" si="17"/>
        <v>-3</v>
      </c>
      <c r="S78" s="6">
        <f t="shared" ca="1" si="18"/>
        <v>1580</v>
      </c>
      <c r="T78" s="20">
        <f t="shared" ca="1" si="20"/>
        <v>4.6470588235294121</v>
      </c>
      <c r="U78" s="19"/>
      <c r="V78" s="21">
        <f t="shared" ca="1" si="14"/>
        <v>1580</v>
      </c>
      <c r="W78" s="21">
        <f t="shared" ca="1" si="15"/>
        <v>1144.9275362318842</v>
      </c>
    </row>
    <row r="79" spans="1:23" s="53" customFormat="1" x14ac:dyDescent="0.2">
      <c r="A79" s="53" t="s">
        <v>180</v>
      </c>
      <c r="B79" s="65" t="str">
        <f>IFERROR(INDEX(#REF!,MATCH($C79,#REF!,0),MATCH(B$3,#REF!,0)),"")</f>
        <v/>
      </c>
      <c r="C79" s="22" t="s">
        <v>181</v>
      </c>
      <c r="D79" s="6" t="e">
        <f>COUNTIF(#REF!,'PRICE SUBSIDY'!C79)</f>
        <v>#REF!</v>
      </c>
      <c r="E79" s="66"/>
      <c r="F79" s="52" t="s">
        <v>177</v>
      </c>
      <c r="G79" s="52" t="s">
        <v>178</v>
      </c>
      <c r="H79" s="54">
        <v>45105</v>
      </c>
      <c r="I79" s="54">
        <v>45105</v>
      </c>
      <c r="J79" s="48">
        <f t="shared" ca="1" si="21"/>
        <v>96781296245</v>
      </c>
      <c r="K79" s="23" t="str">
        <f t="shared" ca="1" si="22"/>
        <v>Product 68</v>
      </c>
      <c r="L79" s="67"/>
      <c r="M79" s="68"/>
      <c r="N79" s="69"/>
      <c r="O79" s="68"/>
      <c r="P79" s="68"/>
      <c r="Q79" s="70">
        <f t="shared" si="23"/>
        <v>0</v>
      </c>
      <c r="R79" s="55"/>
      <c r="S79" s="55"/>
      <c r="T79" s="71" t="e">
        <f t="shared" si="20"/>
        <v>#DIV/0!</v>
      </c>
      <c r="U79" s="72"/>
      <c r="V79" s="64">
        <f t="shared" si="14"/>
        <v>0</v>
      </c>
      <c r="W79" s="64">
        <f t="shared" si="15"/>
        <v>0</v>
      </c>
    </row>
    <row r="80" spans="1:23" s="53" customFormat="1" x14ac:dyDescent="0.2">
      <c r="A80" s="53" t="s">
        <v>180</v>
      </c>
      <c r="B80" s="65" t="str">
        <f>IFERROR(INDEX(#REF!,MATCH($C80,#REF!,0),MATCH(B$3,#REF!,0)),"")</f>
        <v/>
      </c>
      <c r="C80" s="22" t="s">
        <v>181</v>
      </c>
      <c r="D80" s="6" t="e">
        <f>COUNTIF(#REF!,'PRICE SUBSIDY'!C80)</f>
        <v>#REF!</v>
      </c>
      <c r="E80" s="66"/>
      <c r="F80" s="52" t="s">
        <v>177</v>
      </c>
      <c r="G80" s="52" t="s">
        <v>178</v>
      </c>
      <c r="H80" s="54">
        <v>45105</v>
      </c>
      <c r="I80" s="54">
        <v>45105</v>
      </c>
      <c r="J80" s="48">
        <f t="shared" ca="1" si="21"/>
        <v>47877875052</v>
      </c>
      <c r="K80" s="23" t="str">
        <f t="shared" ca="1" si="22"/>
        <v>Product 112</v>
      </c>
      <c r="L80" s="69"/>
      <c r="M80" s="68"/>
      <c r="N80" s="69"/>
      <c r="O80" s="68"/>
      <c r="P80" s="68"/>
      <c r="Q80" s="70">
        <f t="shared" si="23"/>
        <v>0</v>
      </c>
      <c r="R80" s="55"/>
      <c r="S80" s="55"/>
      <c r="T80" s="71" t="e">
        <f t="shared" si="20"/>
        <v>#DIV/0!</v>
      </c>
      <c r="U80" s="72"/>
      <c r="V80" s="64">
        <f t="shared" si="14"/>
        <v>0</v>
      </c>
      <c r="W80" s="64">
        <f t="shared" si="15"/>
        <v>0</v>
      </c>
    </row>
    <row r="81" spans="1:23" s="53" customFormat="1" x14ac:dyDescent="0.2">
      <c r="A81" s="53" t="s">
        <v>180</v>
      </c>
      <c r="B81" s="65" t="str">
        <f>IFERROR(INDEX(#REF!,MATCH($C81,#REF!,0),MATCH(B$3,#REF!,0)),"")</f>
        <v/>
      </c>
      <c r="C81" s="22" t="s">
        <v>181</v>
      </c>
      <c r="D81" s="6" t="e">
        <f>COUNTIF(#REF!,'PRICE SUBSIDY'!C81)</f>
        <v>#REF!</v>
      </c>
      <c r="E81" s="66"/>
      <c r="F81" s="52" t="s">
        <v>177</v>
      </c>
      <c r="G81" s="52" t="s">
        <v>178</v>
      </c>
      <c r="H81" s="54">
        <v>45105</v>
      </c>
      <c r="I81" s="54">
        <v>45105</v>
      </c>
      <c r="J81" s="48">
        <f t="shared" ca="1" si="21"/>
        <v>43399073909</v>
      </c>
      <c r="K81" s="23" t="str">
        <f t="shared" ca="1" si="22"/>
        <v>Product 38</v>
      </c>
      <c r="L81" s="69"/>
      <c r="M81" s="68"/>
      <c r="N81" s="69"/>
      <c r="O81" s="68"/>
      <c r="P81" s="68"/>
      <c r="Q81" s="70">
        <f t="shared" si="23"/>
        <v>0</v>
      </c>
      <c r="R81" s="55"/>
      <c r="S81" s="55"/>
      <c r="T81" s="71" t="e">
        <f t="shared" si="20"/>
        <v>#DIV/0!</v>
      </c>
      <c r="U81" s="72"/>
      <c r="V81" s="64">
        <f t="shared" si="14"/>
        <v>0</v>
      </c>
      <c r="W81" s="64">
        <f t="shared" si="15"/>
        <v>0</v>
      </c>
    </row>
    <row r="82" spans="1:23" s="53" customFormat="1" x14ac:dyDescent="0.2">
      <c r="A82" s="53" t="s">
        <v>180</v>
      </c>
      <c r="B82" s="65" t="str">
        <f>IFERROR(INDEX(#REF!,MATCH($C82,#REF!,0),MATCH(B$3,#REF!,0)),"")</f>
        <v/>
      </c>
      <c r="C82" s="22" t="s">
        <v>181</v>
      </c>
      <c r="D82" s="6" t="e">
        <f>COUNTIF(#REF!,'PRICE SUBSIDY'!C82)</f>
        <v>#REF!</v>
      </c>
      <c r="E82" s="66"/>
      <c r="F82" s="52" t="s">
        <v>177</v>
      </c>
      <c r="G82" s="52" t="s">
        <v>178</v>
      </c>
      <c r="H82" s="54">
        <v>45105</v>
      </c>
      <c r="I82" s="54">
        <v>45105</v>
      </c>
      <c r="J82" s="48">
        <f t="shared" ca="1" si="21"/>
        <v>6143807850</v>
      </c>
      <c r="K82" s="23" t="str">
        <f t="shared" ca="1" si="22"/>
        <v>Product 150</v>
      </c>
      <c r="L82" s="69"/>
      <c r="M82" s="68"/>
      <c r="N82" s="69"/>
      <c r="O82" s="68"/>
      <c r="P82" s="68"/>
      <c r="Q82" s="70">
        <f t="shared" si="23"/>
        <v>0</v>
      </c>
      <c r="R82" s="55"/>
      <c r="S82" s="55"/>
      <c r="T82" s="71" t="e">
        <f t="shared" si="20"/>
        <v>#DIV/0!</v>
      </c>
      <c r="U82" s="72"/>
      <c r="V82" s="64">
        <f t="shared" si="14"/>
        <v>0</v>
      </c>
      <c r="W82" s="64">
        <f t="shared" si="15"/>
        <v>0</v>
      </c>
    </row>
    <row r="83" spans="1:23" s="53" customFormat="1" x14ac:dyDescent="0.2">
      <c r="A83" s="53" t="s">
        <v>180</v>
      </c>
      <c r="B83" s="65" t="str">
        <f>IFERROR(INDEX(#REF!,MATCH($C83,#REF!,0),MATCH(B$3,#REF!,0)),"")</f>
        <v/>
      </c>
      <c r="C83" s="22" t="s">
        <v>181</v>
      </c>
      <c r="D83" s="6" t="e">
        <f>COUNTIF(#REF!,'PRICE SUBSIDY'!C83)</f>
        <v>#REF!</v>
      </c>
      <c r="E83" s="66"/>
      <c r="F83" s="52" t="s">
        <v>177</v>
      </c>
      <c r="G83" s="52" t="s">
        <v>178</v>
      </c>
      <c r="H83" s="54">
        <v>45105</v>
      </c>
      <c r="I83" s="54">
        <v>45105</v>
      </c>
      <c r="J83" s="48">
        <f t="shared" ca="1" si="21"/>
        <v>72186308118</v>
      </c>
      <c r="K83" s="23" t="str">
        <f t="shared" ca="1" si="22"/>
        <v>Product 56</v>
      </c>
      <c r="L83" s="69"/>
      <c r="M83" s="68"/>
      <c r="N83" s="69"/>
      <c r="O83" s="68"/>
      <c r="P83" s="68"/>
      <c r="Q83" s="70">
        <f t="shared" si="23"/>
        <v>0</v>
      </c>
      <c r="R83" s="55"/>
      <c r="S83" s="55"/>
      <c r="T83" s="71" t="e">
        <f t="shared" si="20"/>
        <v>#DIV/0!</v>
      </c>
      <c r="U83" s="72"/>
      <c r="V83" s="64">
        <f t="shared" si="14"/>
        <v>0</v>
      </c>
      <c r="W83" s="64">
        <f t="shared" si="15"/>
        <v>0</v>
      </c>
    </row>
    <row r="84" spans="1:23" s="53" customFormat="1" x14ac:dyDescent="0.2">
      <c r="A84" s="53" t="s">
        <v>180</v>
      </c>
      <c r="B84" s="65" t="str">
        <f>IFERROR(INDEX(#REF!,MATCH($C84,#REF!,0),MATCH(B$3,#REF!,0)),"")</f>
        <v/>
      </c>
      <c r="C84" s="22" t="s">
        <v>181</v>
      </c>
      <c r="D84" s="6" t="e">
        <f>COUNTIF(#REF!,'PRICE SUBSIDY'!C84)</f>
        <v>#REF!</v>
      </c>
      <c r="E84" s="66"/>
      <c r="F84" s="52" t="s">
        <v>177</v>
      </c>
      <c r="G84" s="52" t="s">
        <v>178</v>
      </c>
      <c r="H84" s="54">
        <v>45105</v>
      </c>
      <c r="I84" s="54">
        <v>45105</v>
      </c>
      <c r="J84" s="48">
        <f t="shared" ca="1" si="21"/>
        <v>91500669216</v>
      </c>
      <c r="K84" s="23" t="str">
        <f t="shared" ca="1" si="22"/>
        <v>Product 89</v>
      </c>
      <c r="L84" s="69"/>
      <c r="M84" s="68"/>
      <c r="N84" s="69"/>
      <c r="O84" s="68"/>
      <c r="P84" s="68"/>
      <c r="Q84" s="70">
        <f t="shared" si="23"/>
        <v>0</v>
      </c>
      <c r="R84" s="55"/>
      <c r="S84" s="55"/>
      <c r="T84" s="71" t="e">
        <f t="shared" si="20"/>
        <v>#DIV/0!</v>
      </c>
      <c r="U84" s="72"/>
      <c r="V84" s="64">
        <f t="shared" si="14"/>
        <v>0</v>
      </c>
      <c r="W84" s="64">
        <f t="shared" si="15"/>
        <v>0</v>
      </c>
    </row>
    <row r="85" spans="1:23" x14ac:dyDescent="0.2">
      <c r="B85" s="56" t="str">
        <f>IFERROR(INDEX(#REF!,MATCH($C85,#REF!,0),MATCH(B$3,#REF!,0)),"")</f>
        <v/>
      </c>
      <c r="C85" s="22" t="s">
        <v>181</v>
      </c>
      <c r="D85" s="6" t="e">
        <f>COUNTIF(#REF!,'PRICE SUBSIDY'!C85)</f>
        <v>#REF!</v>
      </c>
      <c r="E85" s="57"/>
      <c r="F85" s="46" t="s">
        <v>157</v>
      </c>
      <c r="G85" s="46" t="s">
        <v>159</v>
      </c>
      <c r="H85" s="58">
        <v>45097</v>
      </c>
      <c r="I85" s="58">
        <v>45097</v>
      </c>
      <c r="J85" s="48">
        <f t="shared" ca="1" si="21"/>
        <v>23132004529</v>
      </c>
      <c r="K85" s="23" t="str">
        <f t="shared" ca="1" si="22"/>
        <v>Product 12</v>
      </c>
      <c r="L85" s="9">
        <f ca="1">RANDBETWEEN(0,100)</f>
        <v>11</v>
      </c>
      <c r="M85" s="9">
        <f t="shared" ref="M85:P100" ca="1" si="24">RANDBETWEEN(0,100)</f>
        <v>24</v>
      </c>
      <c r="N85" s="9">
        <f t="shared" ca="1" si="24"/>
        <v>18</v>
      </c>
      <c r="O85" s="9">
        <f t="shared" ca="1" si="24"/>
        <v>3</v>
      </c>
      <c r="P85" s="9">
        <f t="shared" ca="1" si="24"/>
        <v>34</v>
      </c>
      <c r="Q85" s="59">
        <f t="shared" ca="1" si="23"/>
        <v>15</v>
      </c>
      <c r="R85" s="60"/>
      <c r="S85" s="60"/>
      <c r="T85" s="61">
        <f t="shared" ca="1" si="20"/>
        <v>5</v>
      </c>
      <c r="U85" s="62"/>
      <c r="V85" s="47">
        <f t="shared" ca="1" si="14"/>
        <v>510</v>
      </c>
      <c r="W85" s="47">
        <f t="shared" ca="1" si="15"/>
        <v>369.56521739130437</v>
      </c>
    </row>
    <row r="86" spans="1:23" s="7" customFormat="1" x14ac:dyDescent="0.2">
      <c r="B86" s="56" t="str">
        <f>IFERROR(INDEX(#REF!,MATCH($C86,#REF!,0),MATCH(B$3,#REF!,0)),"")</f>
        <v/>
      </c>
      <c r="C86" s="22" t="s">
        <v>181</v>
      </c>
      <c r="D86" s="6" t="e">
        <f>COUNTIF(#REF!,'PRICE SUBSIDY'!C86)</f>
        <v>#REF!</v>
      </c>
      <c r="E86" s="57"/>
      <c r="F86" s="46" t="s">
        <v>157</v>
      </c>
      <c r="G86" s="46" t="s">
        <v>159</v>
      </c>
      <c r="H86" s="58">
        <v>45097</v>
      </c>
      <c r="I86" s="58">
        <v>45097</v>
      </c>
      <c r="J86" s="48">
        <f t="shared" ca="1" si="21"/>
        <v>64481605797</v>
      </c>
      <c r="K86" s="23" t="str">
        <f t="shared" ca="1" si="22"/>
        <v>Product 89</v>
      </c>
      <c r="L86" s="9">
        <f t="shared" ref="L86:P117" ca="1" si="25">RANDBETWEEN(0,100)</f>
        <v>3</v>
      </c>
      <c r="M86" s="9">
        <f t="shared" ca="1" si="24"/>
        <v>90</v>
      </c>
      <c r="N86" s="9">
        <f t="shared" ca="1" si="24"/>
        <v>39</v>
      </c>
      <c r="O86" s="9">
        <f t="shared" ca="1" si="24"/>
        <v>54</v>
      </c>
      <c r="P86" s="9">
        <f t="shared" ca="1" si="24"/>
        <v>35</v>
      </c>
      <c r="Q86" s="25">
        <f t="shared" ca="1" si="23"/>
        <v>-15</v>
      </c>
      <c r="R86" s="6"/>
      <c r="S86" s="6"/>
      <c r="T86" s="20">
        <f t="shared" ca="1" si="20"/>
        <v>-0.27777777777777779</v>
      </c>
      <c r="U86" s="19"/>
      <c r="V86" s="21">
        <f t="shared" ca="1" si="14"/>
        <v>-525</v>
      </c>
      <c r="W86" s="21">
        <f t="shared" ca="1" si="15"/>
        <v>-380.43478260869568</v>
      </c>
    </row>
    <row r="87" spans="1:23" s="7" customFormat="1" x14ac:dyDescent="0.2">
      <c r="B87" s="56" t="str">
        <f>IFERROR(INDEX(#REF!,MATCH($C87,#REF!,0),MATCH(B$3,#REF!,0)),"")</f>
        <v/>
      </c>
      <c r="C87" s="22" t="s">
        <v>181</v>
      </c>
      <c r="D87" s="6" t="e">
        <f>COUNTIF(#REF!,'PRICE SUBSIDY'!C87)</f>
        <v>#REF!</v>
      </c>
      <c r="E87" s="57"/>
      <c r="F87" s="46" t="s">
        <v>157</v>
      </c>
      <c r="G87" s="46" t="s">
        <v>159</v>
      </c>
      <c r="H87" s="58">
        <v>45097</v>
      </c>
      <c r="I87" s="58">
        <v>45097</v>
      </c>
      <c r="J87" s="48">
        <f t="shared" ca="1" si="21"/>
        <v>70131620295</v>
      </c>
      <c r="K87" s="23" t="str">
        <f t="shared" ca="1" si="22"/>
        <v>Product 103</v>
      </c>
      <c r="L87" s="9">
        <f t="shared" ca="1" si="25"/>
        <v>30</v>
      </c>
      <c r="M87" s="9">
        <f t="shared" ca="1" si="24"/>
        <v>93</v>
      </c>
      <c r="N87" s="9">
        <f t="shared" ca="1" si="24"/>
        <v>52</v>
      </c>
      <c r="O87" s="9">
        <f t="shared" ca="1" si="24"/>
        <v>97</v>
      </c>
      <c r="P87" s="9">
        <f t="shared" ca="1" si="24"/>
        <v>76</v>
      </c>
      <c r="Q87" s="25">
        <f t="shared" ca="1" si="23"/>
        <v>-45</v>
      </c>
      <c r="R87" s="6"/>
      <c r="S87" s="6"/>
      <c r="T87" s="20">
        <f t="shared" ca="1" si="20"/>
        <v>-0.46391752577319589</v>
      </c>
      <c r="U87" s="19"/>
      <c r="V87" s="21">
        <f t="shared" ca="1" si="14"/>
        <v>-3420</v>
      </c>
      <c r="W87" s="21">
        <f t="shared" ca="1" si="15"/>
        <v>-2478.2608695652175</v>
      </c>
    </row>
    <row r="88" spans="1:23" s="7" customFormat="1" x14ac:dyDescent="0.2">
      <c r="B88" s="56" t="str">
        <f>IFERROR(INDEX(#REF!,MATCH($C88,#REF!,0),MATCH(B$3,#REF!,0)),"")</f>
        <v/>
      </c>
      <c r="C88" s="22" t="s">
        <v>181</v>
      </c>
      <c r="D88" s="6" t="e">
        <f>COUNTIF(#REF!,'PRICE SUBSIDY'!C88)</f>
        <v>#REF!</v>
      </c>
      <c r="E88" s="57"/>
      <c r="F88" s="46" t="s">
        <v>157</v>
      </c>
      <c r="G88" s="46" t="s">
        <v>159</v>
      </c>
      <c r="H88" s="58">
        <v>45097</v>
      </c>
      <c r="I88" s="58">
        <v>45097</v>
      </c>
      <c r="J88" s="48">
        <f t="shared" ca="1" si="21"/>
        <v>62451842141</v>
      </c>
      <c r="K88" s="23" t="str">
        <f t="shared" ca="1" si="22"/>
        <v>Product 97</v>
      </c>
      <c r="L88" s="9">
        <f t="shared" ca="1" si="25"/>
        <v>47</v>
      </c>
      <c r="M88" s="9">
        <f t="shared" ca="1" si="24"/>
        <v>51</v>
      </c>
      <c r="N88" s="9">
        <f t="shared" ca="1" si="24"/>
        <v>3</v>
      </c>
      <c r="O88" s="9">
        <f t="shared" ca="1" si="24"/>
        <v>43</v>
      </c>
      <c r="P88" s="9">
        <f t="shared" ca="1" si="24"/>
        <v>100</v>
      </c>
      <c r="Q88" s="25">
        <f t="shared" ca="1" si="23"/>
        <v>-40</v>
      </c>
      <c r="R88" s="6"/>
      <c r="S88" s="6"/>
      <c r="T88" s="20">
        <f t="shared" ca="1" si="20"/>
        <v>-0.93023255813953487</v>
      </c>
      <c r="U88" s="19"/>
      <c r="V88" s="21">
        <f t="shared" ca="1" si="14"/>
        <v>-4000</v>
      </c>
      <c r="W88" s="21">
        <f t="shared" ca="1" si="15"/>
        <v>-2898.5507246376815</v>
      </c>
    </row>
    <row r="89" spans="1:23" s="7" customFormat="1" x14ac:dyDescent="0.2">
      <c r="B89" s="56" t="str">
        <f>IFERROR(INDEX(#REF!,MATCH($C89,#REF!,0),MATCH(B$3,#REF!,0)),"")</f>
        <v/>
      </c>
      <c r="C89" s="22" t="s">
        <v>181</v>
      </c>
      <c r="D89" s="6" t="e">
        <f>COUNTIF(#REF!,'PRICE SUBSIDY'!C89)</f>
        <v>#REF!</v>
      </c>
      <c r="E89" s="57"/>
      <c r="F89" s="46" t="s">
        <v>157</v>
      </c>
      <c r="G89" s="46" t="s">
        <v>159</v>
      </c>
      <c r="H89" s="58">
        <v>45097</v>
      </c>
      <c r="I89" s="58">
        <v>45097</v>
      </c>
      <c r="J89" s="48">
        <f t="shared" ca="1" si="21"/>
        <v>22736434827</v>
      </c>
      <c r="K89" s="23" t="str">
        <f t="shared" ca="1" si="22"/>
        <v>Product 4</v>
      </c>
      <c r="L89" s="9">
        <f t="shared" ca="1" si="25"/>
        <v>47</v>
      </c>
      <c r="M89" s="9">
        <f t="shared" ca="1" si="24"/>
        <v>12</v>
      </c>
      <c r="N89" s="9">
        <f t="shared" ca="1" si="24"/>
        <v>41</v>
      </c>
      <c r="O89" s="9">
        <f t="shared" ca="1" si="24"/>
        <v>52</v>
      </c>
      <c r="P89" s="9">
        <f t="shared" ca="1" si="24"/>
        <v>39</v>
      </c>
      <c r="Q89" s="25">
        <f t="shared" ca="1" si="23"/>
        <v>-11</v>
      </c>
      <c r="R89" s="6"/>
      <c r="S89" s="6"/>
      <c r="T89" s="20">
        <f t="shared" ca="1" si="20"/>
        <v>-0.21153846153846154</v>
      </c>
      <c r="U89" s="19"/>
      <c r="V89" s="21">
        <f t="shared" ca="1" si="14"/>
        <v>-429</v>
      </c>
      <c r="W89" s="21">
        <f t="shared" ca="1" si="15"/>
        <v>-310.86956521739131</v>
      </c>
    </row>
    <row r="90" spans="1:23" s="7" customFormat="1" x14ac:dyDescent="0.2">
      <c r="B90" s="56" t="str">
        <f>IFERROR(INDEX(#REF!,MATCH($C90,#REF!,0),MATCH(B$3,#REF!,0)),"")</f>
        <v/>
      </c>
      <c r="C90" s="22" t="s">
        <v>181</v>
      </c>
      <c r="D90" s="6" t="e">
        <f>COUNTIF(#REF!,'PRICE SUBSIDY'!C90)</f>
        <v>#REF!</v>
      </c>
      <c r="E90" s="57"/>
      <c r="F90" s="46" t="s">
        <v>157</v>
      </c>
      <c r="G90" s="46" t="s">
        <v>159</v>
      </c>
      <c r="H90" s="58">
        <v>45097</v>
      </c>
      <c r="I90" s="58">
        <v>45097</v>
      </c>
      <c r="J90" s="48">
        <f t="shared" ca="1" si="21"/>
        <v>7690771163</v>
      </c>
      <c r="K90" s="23" t="str">
        <f t="shared" ca="1" si="22"/>
        <v>Product 30</v>
      </c>
      <c r="L90" s="9">
        <f t="shared" ca="1" si="25"/>
        <v>42</v>
      </c>
      <c r="M90" s="9">
        <f t="shared" ca="1" si="24"/>
        <v>17</v>
      </c>
      <c r="N90" s="9">
        <f t="shared" ca="1" si="24"/>
        <v>93</v>
      </c>
      <c r="O90" s="9">
        <f t="shared" ca="1" si="24"/>
        <v>83</v>
      </c>
      <c r="P90" s="9">
        <f t="shared" ca="1" si="24"/>
        <v>64</v>
      </c>
      <c r="Q90" s="25">
        <f t="shared" ca="1" si="23"/>
        <v>10</v>
      </c>
      <c r="R90" s="6"/>
      <c r="S90" s="6"/>
      <c r="T90" s="20">
        <f t="shared" ca="1" si="20"/>
        <v>0.12048192771084337</v>
      </c>
      <c r="U90" s="19"/>
      <c r="V90" s="21">
        <f t="shared" ca="1" si="14"/>
        <v>640</v>
      </c>
      <c r="W90" s="21">
        <f t="shared" ca="1" si="15"/>
        <v>463.768115942029</v>
      </c>
    </row>
    <row r="91" spans="1:23" s="7" customFormat="1" x14ac:dyDescent="0.2">
      <c r="B91" s="56" t="str">
        <f>IFERROR(INDEX(#REF!,MATCH($C91,#REF!,0),MATCH(B$3,#REF!,0)),"")</f>
        <v/>
      </c>
      <c r="C91" s="22" t="s">
        <v>181</v>
      </c>
      <c r="D91" s="6" t="e">
        <f>COUNTIF(#REF!,'PRICE SUBSIDY'!C91)</f>
        <v>#REF!</v>
      </c>
      <c r="E91" s="57"/>
      <c r="F91" s="46" t="s">
        <v>157</v>
      </c>
      <c r="G91" s="46" t="s">
        <v>159</v>
      </c>
      <c r="H91" s="58">
        <v>45097</v>
      </c>
      <c r="I91" s="58">
        <v>45097</v>
      </c>
      <c r="J91" s="48">
        <f t="shared" ca="1" si="21"/>
        <v>62734458451</v>
      </c>
      <c r="K91" s="23" t="str">
        <f t="shared" ca="1" si="22"/>
        <v>Product 44</v>
      </c>
      <c r="L91" s="9">
        <f t="shared" ca="1" si="25"/>
        <v>86</v>
      </c>
      <c r="M91" s="9">
        <f t="shared" ca="1" si="24"/>
        <v>22</v>
      </c>
      <c r="N91" s="9">
        <f t="shared" ca="1" si="24"/>
        <v>41</v>
      </c>
      <c r="O91" s="9">
        <f t="shared" ca="1" si="24"/>
        <v>98</v>
      </c>
      <c r="P91" s="9">
        <f t="shared" ca="1" si="24"/>
        <v>85</v>
      </c>
      <c r="Q91" s="25">
        <f t="shared" ca="1" si="23"/>
        <v>-57</v>
      </c>
      <c r="R91" s="6"/>
      <c r="S91" s="6"/>
      <c r="T91" s="20">
        <f t="shared" ca="1" si="20"/>
        <v>-0.58163265306122447</v>
      </c>
      <c r="U91" s="19"/>
      <c r="V91" s="21">
        <f t="shared" ca="1" si="14"/>
        <v>-4845</v>
      </c>
      <c r="W91" s="21">
        <f t="shared" ca="1" si="15"/>
        <v>-3510.8695652173915</v>
      </c>
    </row>
    <row r="92" spans="1:23" s="7" customFormat="1" x14ac:dyDescent="0.2">
      <c r="B92" s="56" t="str">
        <f>IFERROR(INDEX(#REF!,MATCH($C92,#REF!,0),MATCH(B$3,#REF!,0)),"")</f>
        <v/>
      </c>
      <c r="C92" s="22" t="s">
        <v>181</v>
      </c>
      <c r="D92" s="6" t="e">
        <f>COUNTIF(#REF!,'PRICE SUBSIDY'!C92)</f>
        <v>#REF!</v>
      </c>
      <c r="E92" s="57"/>
      <c r="F92" s="46" t="s">
        <v>157</v>
      </c>
      <c r="G92" s="46" t="s">
        <v>159</v>
      </c>
      <c r="H92" s="58">
        <v>45097</v>
      </c>
      <c r="I92" s="58">
        <v>45097</v>
      </c>
      <c r="J92" s="48">
        <f t="shared" ca="1" si="21"/>
        <v>82562825105</v>
      </c>
      <c r="K92" s="23" t="str">
        <f t="shared" ca="1" si="22"/>
        <v>Product 7</v>
      </c>
      <c r="L92" s="9">
        <f t="shared" ca="1" si="25"/>
        <v>52</v>
      </c>
      <c r="M92" s="9">
        <f t="shared" ca="1" si="24"/>
        <v>18</v>
      </c>
      <c r="N92" s="9">
        <f t="shared" ca="1" si="24"/>
        <v>28</v>
      </c>
      <c r="O92" s="9">
        <f t="shared" ca="1" si="24"/>
        <v>59</v>
      </c>
      <c r="P92" s="9">
        <f t="shared" ca="1" si="24"/>
        <v>52</v>
      </c>
      <c r="Q92" s="25">
        <f t="shared" ca="1" si="23"/>
        <v>-31</v>
      </c>
      <c r="T92" s="20">
        <f t="shared" ca="1" si="20"/>
        <v>-0.52542372881355937</v>
      </c>
      <c r="V92" s="21">
        <f t="shared" ca="1" si="14"/>
        <v>-1612</v>
      </c>
      <c r="W92" s="21">
        <f t="shared" ca="1" si="15"/>
        <v>-1168.1159420289855</v>
      </c>
    </row>
    <row r="93" spans="1:23" s="7" customFormat="1" x14ac:dyDescent="0.2">
      <c r="B93" s="56" t="str">
        <f>IFERROR(INDEX(#REF!,MATCH($C93,#REF!,0),MATCH(B$3,#REF!,0)),"")</f>
        <v/>
      </c>
      <c r="C93" s="22" t="s">
        <v>181</v>
      </c>
      <c r="D93" s="6" t="e">
        <f>COUNTIF(#REF!,'PRICE SUBSIDY'!C93)</f>
        <v>#REF!</v>
      </c>
      <c r="E93" s="57"/>
      <c r="F93" s="46" t="s">
        <v>157</v>
      </c>
      <c r="G93" s="46" t="s">
        <v>159</v>
      </c>
      <c r="H93" s="58">
        <v>45097</v>
      </c>
      <c r="I93" s="58">
        <v>45097</v>
      </c>
      <c r="J93" s="48">
        <f t="shared" ca="1" si="21"/>
        <v>90923451140</v>
      </c>
      <c r="K93" s="23" t="str">
        <f t="shared" ca="1" si="22"/>
        <v>Product 13</v>
      </c>
      <c r="L93" s="9">
        <f t="shared" ca="1" si="25"/>
        <v>26</v>
      </c>
      <c r="M93" s="9">
        <f t="shared" ca="1" si="24"/>
        <v>1</v>
      </c>
      <c r="N93" s="9">
        <f t="shared" ca="1" si="24"/>
        <v>1</v>
      </c>
      <c r="O93" s="9">
        <f t="shared" ca="1" si="24"/>
        <v>65</v>
      </c>
      <c r="P93" s="9">
        <f t="shared" ca="1" si="24"/>
        <v>14</v>
      </c>
      <c r="Q93" s="25">
        <f t="shared" ca="1" si="23"/>
        <v>-64</v>
      </c>
      <c r="T93" s="20">
        <f t="shared" ca="1" si="20"/>
        <v>-0.98461538461538467</v>
      </c>
      <c r="V93" s="21">
        <f t="shared" ca="1" si="14"/>
        <v>-896</v>
      </c>
      <c r="W93" s="21">
        <f t="shared" ca="1" si="15"/>
        <v>-649.27536231884062</v>
      </c>
    </row>
    <row r="94" spans="1:23" s="7" customFormat="1" x14ac:dyDescent="0.2">
      <c r="B94" s="56" t="str">
        <f>IFERROR(INDEX(#REF!,MATCH($C94,#REF!,0),MATCH(B$3,#REF!,0)),"")</f>
        <v/>
      </c>
      <c r="C94" s="22" t="s">
        <v>181</v>
      </c>
      <c r="D94" s="6" t="e">
        <f>COUNTIF(#REF!,'PRICE SUBSIDY'!C94)</f>
        <v>#REF!</v>
      </c>
      <c r="E94" s="57"/>
      <c r="F94" s="46" t="s">
        <v>157</v>
      </c>
      <c r="G94" s="46" t="s">
        <v>159</v>
      </c>
      <c r="H94" s="58">
        <v>45097</v>
      </c>
      <c r="I94" s="58">
        <v>45097</v>
      </c>
      <c r="J94" s="48">
        <f t="shared" ca="1" si="21"/>
        <v>54473868083</v>
      </c>
      <c r="K94" s="23" t="str">
        <f t="shared" ca="1" si="22"/>
        <v>Product 149</v>
      </c>
      <c r="L94" s="9">
        <f t="shared" ca="1" si="25"/>
        <v>29</v>
      </c>
      <c r="M94" s="9">
        <f t="shared" ca="1" si="24"/>
        <v>51</v>
      </c>
      <c r="N94" s="9">
        <f t="shared" ca="1" si="24"/>
        <v>77</v>
      </c>
      <c r="O94" s="9">
        <f t="shared" ca="1" si="24"/>
        <v>50</v>
      </c>
      <c r="P94" s="9">
        <f t="shared" ca="1" si="24"/>
        <v>33</v>
      </c>
      <c r="Q94" s="25">
        <f t="shared" ca="1" si="23"/>
        <v>27</v>
      </c>
      <c r="T94" s="20">
        <f t="shared" ca="1" si="20"/>
        <v>0.54</v>
      </c>
      <c r="V94" s="21">
        <f t="shared" ca="1" si="14"/>
        <v>891</v>
      </c>
      <c r="W94" s="21">
        <f t="shared" ca="1" si="15"/>
        <v>645.6521739130435</v>
      </c>
    </row>
    <row r="95" spans="1:23" s="7" customFormat="1" x14ac:dyDescent="0.2">
      <c r="B95" s="56" t="str">
        <f>IFERROR(INDEX(#REF!,MATCH($C95,#REF!,0),MATCH(B$3,#REF!,0)),"")</f>
        <v/>
      </c>
      <c r="C95" s="22" t="s">
        <v>181</v>
      </c>
      <c r="D95" s="6" t="e">
        <f>COUNTIF(#REF!,'PRICE SUBSIDY'!C95)</f>
        <v>#REF!</v>
      </c>
      <c r="E95" s="57"/>
      <c r="F95" s="46" t="s">
        <v>157</v>
      </c>
      <c r="G95" s="46" t="s">
        <v>159</v>
      </c>
      <c r="H95" s="58">
        <v>45097</v>
      </c>
      <c r="I95" s="58">
        <v>45097</v>
      </c>
      <c r="J95" s="48">
        <f t="shared" ca="1" si="21"/>
        <v>92442746967</v>
      </c>
      <c r="K95" s="23" t="str">
        <f t="shared" ca="1" si="22"/>
        <v>Product 93</v>
      </c>
      <c r="L95" s="9">
        <f t="shared" ca="1" si="25"/>
        <v>95</v>
      </c>
      <c r="M95" s="9">
        <f t="shared" ca="1" si="24"/>
        <v>67</v>
      </c>
      <c r="N95" s="9">
        <f t="shared" ca="1" si="24"/>
        <v>47</v>
      </c>
      <c r="O95" s="9">
        <f t="shared" ca="1" si="24"/>
        <v>45</v>
      </c>
      <c r="P95" s="9">
        <f t="shared" ca="1" si="24"/>
        <v>7</v>
      </c>
      <c r="Q95" s="25">
        <f t="shared" ca="1" si="23"/>
        <v>2</v>
      </c>
      <c r="T95" s="20">
        <f t="shared" ca="1" si="20"/>
        <v>4.4444444444444446E-2</v>
      </c>
      <c r="V95" s="21">
        <f t="shared" ca="1" si="14"/>
        <v>14</v>
      </c>
      <c r="W95" s="21">
        <f t="shared" ca="1" si="15"/>
        <v>10.144927536231885</v>
      </c>
    </row>
    <row r="96" spans="1:23" s="7" customFormat="1" x14ac:dyDescent="0.2">
      <c r="B96" s="56" t="str">
        <f>IFERROR(INDEX(#REF!,MATCH($C96,#REF!,0),MATCH(B$3,#REF!,0)),"")</f>
        <v/>
      </c>
      <c r="C96" s="22" t="s">
        <v>181</v>
      </c>
      <c r="D96" s="6" t="e">
        <f>COUNTIF(#REF!,'PRICE SUBSIDY'!C96)</f>
        <v>#REF!</v>
      </c>
      <c r="E96" s="57"/>
      <c r="F96" s="46" t="s">
        <v>157</v>
      </c>
      <c r="G96" s="46" t="s">
        <v>159</v>
      </c>
      <c r="H96" s="58">
        <v>45097</v>
      </c>
      <c r="I96" s="58">
        <v>45097</v>
      </c>
      <c r="J96" s="48">
        <f t="shared" ca="1" si="21"/>
        <v>81940291383</v>
      </c>
      <c r="K96" s="23" t="str">
        <f t="shared" ca="1" si="22"/>
        <v>Product 37</v>
      </c>
      <c r="L96" s="9">
        <f t="shared" ca="1" si="25"/>
        <v>44</v>
      </c>
      <c r="M96" s="9">
        <f t="shared" ca="1" si="24"/>
        <v>30</v>
      </c>
      <c r="N96" s="9">
        <f t="shared" ca="1" si="24"/>
        <v>38</v>
      </c>
      <c r="O96" s="9">
        <f t="shared" ca="1" si="24"/>
        <v>91</v>
      </c>
      <c r="P96" s="9">
        <f t="shared" ca="1" si="24"/>
        <v>12</v>
      </c>
      <c r="Q96" s="25">
        <f t="shared" ca="1" si="23"/>
        <v>-53</v>
      </c>
      <c r="T96" s="20">
        <f t="shared" ca="1" si="20"/>
        <v>-0.58241758241758246</v>
      </c>
      <c r="V96" s="21">
        <f t="shared" ca="1" si="14"/>
        <v>-636</v>
      </c>
      <c r="W96" s="21">
        <f t="shared" ca="1" si="15"/>
        <v>-460.86956521739131</v>
      </c>
    </row>
    <row r="97" spans="2:23" s="7" customFormat="1" x14ac:dyDescent="0.2">
      <c r="B97" s="56" t="str">
        <f>IFERROR(INDEX(#REF!,MATCH($C97,#REF!,0),MATCH(B$3,#REF!,0)),"")</f>
        <v/>
      </c>
      <c r="C97" s="22" t="s">
        <v>181</v>
      </c>
      <c r="D97" s="6" t="e">
        <f>COUNTIF(#REF!,'PRICE SUBSIDY'!C97)</f>
        <v>#REF!</v>
      </c>
      <c r="E97" s="57"/>
      <c r="F97" s="46" t="s">
        <v>157</v>
      </c>
      <c r="G97" s="46" t="s">
        <v>159</v>
      </c>
      <c r="H97" s="58">
        <v>45097</v>
      </c>
      <c r="I97" s="58">
        <v>45097</v>
      </c>
      <c r="J97" s="48">
        <f t="shared" ca="1" si="21"/>
        <v>56159264288</v>
      </c>
      <c r="K97" s="23" t="str">
        <f t="shared" ca="1" si="22"/>
        <v>Product 27</v>
      </c>
      <c r="L97" s="9">
        <f t="shared" ca="1" si="25"/>
        <v>12</v>
      </c>
      <c r="M97" s="9">
        <f t="shared" ca="1" si="24"/>
        <v>16</v>
      </c>
      <c r="N97" s="9">
        <f t="shared" ca="1" si="24"/>
        <v>81</v>
      </c>
      <c r="O97" s="9">
        <f t="shared" ca="1" si="24"/>
        <v>74</v>
      </c>
      <c r="P97" s="9">
        <f t="shared" ca="1" si="24"/>
        <v>45</v>
      </c>
      <c r="Q97" s="25">
        <f t="shared" ca="1" si="23"/>
        <v>7</v>
      </c>
      <c r="T97" s="20">
        <f t="shared" ca="1" si="20"/>
        <v>9.45945945945946E-2</v>
      </c>
      <c r="V97" s="21">
        <f t="shared" ca="1" si="14"/>
        <v>315</v>
      </c>
      <c r="W97" s="21">
        <f t="shared" ca="1" si="15"/>
        <v>228.2608695652174</v>
      </c>
    </row>
    <row r="98" spans="2:23" s="7" customFormat="1" x14ac:dyDescent="0.2">
      <c r="B98" s="56" t="str">
        <f>IFERROR(INDEX(#REF!,MATCH($C98,#REF!,0),MATCH(B$3,#REF!,0)),"")</f>
        <v/>
      </c>
      <c r="C98" s="22" t="s">
        <v>181</v>
      </c>
      <c r="D98" s="6" t="e">
        <f>COUNTIF(#REF!,'PRICE SUBSIDY'!C98)</f>
        <v>#REF!</v>
      </c>
      <c r="E98" s="57"/>
      <c r="F98" s="46" t="s">
        <v>157</v>
      </c>
      <c r="G98" s="46" t="s">
        <v>159</v>
      </c>
      <c r="H98" s="58">
        <v>45097</v>
      </c>
      <c r="I98" s="58">
        <v>45097</v>
      </c>
      <c r="J98" s="48">
        <f t="shared" ca="1" si="21"/>
        <v>14256666091</v>
      </c>
      <c r="K98" s="23" t="str">
        <f t="shared" ca="1" si="22"/>
        <v>Product 139</v>
      </c>
      <c r="L98" s="9">
        <f t="shared" ca="1" si="25"/>
        <v>50</v>
      </c>
      <c r="M98" s="9">
        <f t="shared" ca="1" si="24"/>
        <v>62</v>
      </c>
      <c r="N98" s="9">
        <f t="shared" ca="1" si="24"/>
        <v>91</v>
      </c>
      <c r="O98" s="9">
        <f t="shared" ca="1" si="24"/>
        <v>53</v>
      </c>
      <c r="P98" s="9">
        <f t="shared" ca="1" si="24"/>
        <v>77</v>
      </c>
      <c r="Q98" s="25">
        <f t="shared" ca="1" si="23"/>
        <v>38</v>
      </c>
      <c r="T98" s="20">
        <f t="shared" ca="1" si="20"/>
        <v>0.71698113207547165</v>
      </c>
      <c r="V98" s="21">
        <f t="shared" ca="1" si="14"/>
        <v>2926</v>
      </c>
      <c r="W98" s="21">
        <f t="shared" ca="1" si="15"/>
        <v>2120.289855072464</v>
      </c>
    </row>
    <row r="99" spans="2:23" s="7" customFormat="1" x14ac:dyDescent="0.2">
      <c r="B99" s="56" t="str">
        <f>IFERROR(INDEX(#REF!,MATCH($C99,#REF!,0),MATCH(B$3,#REF!,0)),"")</f>
        <v/>
      </c>
      <c r="C99" s="22" t="s">
        <v>181</v>
      </c>
      <c r="D99" s="6" t="e">
        <f>COUNTIF(#REF!,'PRICE SUBSIDY'!C99)</f>
        <v>#REF!</v>
      </c>
      <c r="E99" s="57"/>
      <c r="F99" s="46" t="s">
        <v>157</v>
      </c>
      <c r="G99" s="46" t="s">
        <v>159</v>
      </c>
      <c r="H99" s="58">
        <v>45097</v>
      </c>
      <c r="I99" s="58">
        <v>45097</v>
      </c>
      <c r="J99" s="48">
        <f t="shared" ca="1" si="21"/>
        <v>47089426666</v>
      </c>
      <c r="K99" s="23" t="str">
        <f t="shared" ca="1" si="22"/>
        <v>Product 117</v>
      </c>
      <c r="L99" s="9">
        <f t="shared" ca="1" si="25"/>
        <v>19</v>
      </c>
      <c r="M99" s="9">
        <f t="shared" ca="1" si="24"/>
        <v>72</v>
      </c>
      <c r="N99" s="9">
        <f t="shared" ca="1" si="24"/>
        <v>68</v>
      </c>
      <c r="O99" s="9">
        <f t="shared" ca="1" si="24"/>
        <v>73</v>
      </c>
      <c r="P99" s="9">
        <f t="shared" ca="1" si="24"/>
        <v>28</v>
      </c>
      <c r="Q99" s="25">
        <f t="shared" ca="1" si="23"/>
        <v>-5</v>
      </c>
      <c r="T99" s="20">
        <f t="shared" ca="1" si="20"/>
        <v>-6.8493150684931503E-2</v>
      </c>
      <c r="V99" s="21">
        <f t="shared" ca="1" si="14"/>
        <v>-140</v>
      </c>
      <c r="W99" s="21">
        <f t="shared" ca="1" si="15"/>
        <v>-101.44927536231884</v>
      </c>
    </row>
    <row r="100" spans="2:23" s="7" customFormat="1" x14ac:dyDescent="0.2">
      <c r="B100" s="56" t="str">
        <f>IFERROR(INDEX(#REF!,MATCH($C100,#REF!,0),MATCH(B$3,#REF!,0)),"")</f>
        <v/>
      </c>
      <c r="C100" s="22" t="s">
        <v>181</v>
      </c>
      <c r="D100" s="6" t="e">
        <f>COUNTIF(#REF!,'PRICE SUBSIDY'!C100)</f>
        <v>#REF!</v>
      </c>
      <c r="E100" s="57"/>
      <c r="F100" s="46" t="s">
        <v>157</v>
      </c>
      <c r="G100" s="46" t="s">
        <v>159</v>
      </c>
      <c r="H100" s="58">
        <v>45097</v>
      </c>
      <c r="I100" s="58">
        <v>45097</v>
      </c>
      <c r="J100" s="48">
        <f t="shared" ca="1" si="21"/>
        <v>33458849646</v>
      </c>
      <c r="K100" s="23" t="str">
        <f t="shared" ca="1" si="22"/>
        <v>Product 137</v>
      </c>
      <c r="L100" s="9">
        <f t="shared" ca="1" si="25"/>
        <v>27</v>
      </c>
      <c r="M100" s="9">
        <f t="shared" ca="1" si="24"/>
        <v>32</v>
      </c>
      <c r="N100" s="9">
        <f t="shared" ca="1" si="24"/>
        <v>35</v>
      </c>
      <c r="O100" s="9">
        <f t="shared" ca="1" si="24"/>
        <v>69</v>
      </c>
      <c r="P100" s="9">
        <f t="shared" ca="1" si="24"/>
        <v>53</v>
      </c>
      <c r="Q100" s="25">
        <f t="shared" ca="1" si="23"/>
        <v>-34</v>
      </c>
      <c r="T100" s="20">
        <f t="shared" ca="1" si="20"/>
        <v>-0.49275362318840582</v>
      </c>
      <c r="V100" s="21">
        <f t="shared" ca="1" si="14"/>
        <v>-1802</v>
      </c>
      <c r="W100" s="21">
        <f t="shared" ca="1" si="15"/>
        <v>-1305.7971014492755</v>
      </c>
    </row>
    <row r="101" spans="2:23" s="7" customFormat="1" x14ac:dyDescent="0.2">
      <c r="B101" s="56" t="str">
        <f>IFERROR(INDEX(#REF!,MATCH($C101,#REF!,0),MATCH(B$3,#REF!,0)),"")</f>
        <v/>
      </c>
      <c r="C101" s="22" t="s">
        <v>181</v>
      </c>
      <c r="D101" s="6" t="e">
        <f>COUNTIF(#REF!,'PRICE SUBSIDY'!C101)</f>
        <v>#REF!</v>
      </c>
      <c r="E101" s="57"/>
      <c r="F101" s="46" t="s">
        <v>157</v>
      </c>
      <c r="G101" s="46" t="s">
        <v>159</v>
      </c>
      <c r="H101" s="58">
        <v>45097</v>
      </c>
      <c r="I101" s="58">
        <v>45097</v>
      </c>
      <c r="J101" s="48">
        <f t="shared" ca="1" si="21"/>
        <v>93112218260</v>
      </c>
      <c r="K101" s="23" t="str">
        <f t="shared" ca="1" si="22"/>
        <v>Product 90</v>
      </c>
      <c r="L101" s="9">
        <f t="shared" ca="1" si="25"/>
        <v>39</v>
      </c>
      <c r="M101" s="9">
        <f t="shared" ca="1" si="25"/>
        <v>77</v>
      </c>
      <c r="N101" s="9">
        <f t="shared" ca="1" si="25"/>
        <v>53</v>
      </c>
      <c r="O101" s="9">
        <f t="shared" ca="1" si="25"/>
        <v>6</v>
      </c>
      <c r="P101" s="9">
        <f t="shared" ca="1" si="25"/>
        <v>78</v>
      </c>
      <c r="Q101" s="25">
        <f t="shared" ca="1" si="23"/>
        <v>47</v>
      </c>
      <c r="T101" s="20">
        <f t="shared" ca="1" si="20"/>
        <v>7.833333333333333</v>
      </c>
      <c r="V101" s="21">
        <f t="shared" ref="V101:V152" ca="1" si="26">Q101*P101</f>
        <v>3666</v>
      </c>
      <c r="W101" s="21">
        <f t="shared" ref="W101:W152" ca="1" si="27">IFERROR(V101/$W$1,"")</f>
        <v>2656.521739130435</v>
      </c>
    </row>
    <row r="102" spans="2:23" s="7" customFormat="1" x14ac:dyDescent="0.2">
      <c r="B102" s="56" t="str">
        <f>IFERROR(INDEX(#REF!,MATCH($C102,#REF!,0),MATCH(B$3,#REF!,0)),"")</f>
        <v/>
      </c>
      <c r="C102" s="22" t="s">
        <v>181</v>
      </c>
      <c r="D102" s="6" t="e">
        <f>COUNTIF(#REF!,'PRICE SUBSIDY'!C102)</f>
        <v>#REF!</v>
      </c>
      <c r="E102" s="57"/>
      <c r="F102" s="46" t="s">
        <v>157</v>
      </c>
      <c r="G102" s="46" t="s">
        <v>159</v>
      </c>
      <c r="H102" s="58">
        <v>45097</v>
      </c>
      <c r="I102" s="58">
        <v>45097</v>
      </c>
      <c r="J102" s="48">
        <f t="shared" ca="1" si="21"/>
        <v>88555785061</v>
      </c>
      <c r="K102" s="23" t="str">
        <f t="shared" ca="1" si="22"/>
        <v>Product 7</v>
      </c>
      <c r="L102" s="9">
        <f t="shared" ca="1" si="25"/>
        <v>29</v>
      </c>
      <c r="M102" s="9">
        <f t="shared" ca="1" si="25"/>
        <v>79</v>
      </c>
      <c r="N102" s="9">
        <f t="shared" ca="1" si="25"/>
        <v>47</v>
      </c>
      <c r="O102" s="9">
        <f t="shared" ca="1" si="25"/>
        <v>4</v>
      </c>
      <c r="P102" s="9">
        <f t="shared" ca="1" si="25"/>
        <v>78</v>
      </c>
      <c r="Q102" s="25">
        <f t="shared" ca="1" si="23"/>
        <v>43</v>
      </c>
      <c r="T102" s="20">
        <f t="shared" ca="1" si="20"/>
        <v>10.75</v>
      </c>
      <c r="V102" s="21">
        <f t="shared" ca="1" si="26"/>
        <v>3354</v>
      </c>
      <c r="W102" s="21">
        <f t="shared" ca="1" si="27"/>
        <v>2430.434782608696</v>
      </c>
    </row>
    <row r="103" spans="2:23" s="7" customFormat="1" x14ac:dyDescent="0.2">
      <c r="B103" s="56" t="str">
        <f>IFERROR(INDEX(#REF!,MATCH($C103,#REF!,0),MATCH(B$3,#REF!,0)),"")</f>
        <v/>
      </c>
      <c r="C103" s="22" t="s">
        <v>181</v>
      </c>
      <c r="D103" s="6" t="e">
        <f>COUNTIF(#REF!,'PRICE SUBSIDY'!C103)</f>
        <v>#REF!</v>
      </c>
      <c r="E103" s="57"/>
      <c r="F103" s="46" t="s">
        <v>157</v>
      </c>
      <c r="G103" s="46" t="s">
        <v>159</v>
      </c>
      <c r="H103" s="58">
        <v>45097</v>
      </c>
      <c r="I103" s="58">
        <v>45097</v>
      </c>
      <c r="J103" s="48">
        <f t="shared" ca="1" si="21"/>
        <v>98505345378</v>
      </c>
      <c r="K103" s="23" t="str">
        <f t="shared" ca="1" si="22"/>
        <v>Product 72</v>
      </c>
      <c r="L103" s="9">
        <f t="shared" ca="1" si="25"/>
        <v>22</v>
      </c>
      <c r="M103" s="9">
        <f t="shared" ca="1" si="25"/>
        <v>2</v>
      </c>
      <c r="N103" s="9">
        <f t="shared" ca="1" si="25"/>
        <v>92</v>
      </c>
      <c r="O103" s="9">
        <f t="shared" ca="1" si="25"/>
        <v>88</v>
      </c>
      <c r="P103" s="9">
        <f t="shared" ca="1" si="25"/>
        <v>62</v>
      </c>
      <c r="Q103" s="25">
        <f t="shared" ca="1" si="23"/>
        <v>4</v>
      </c>
      <c r="T103" s="20">
        <f t="shared" ca="1" si="20"/>
        <v>4.5454545454545456E-2</v>
      </c>
      <c r="V103" s="21">
        <f t="shared" ca="1" si="26"/>
        <v>248</v>
      </c>
      <c r="W103" s="21">
        <f t="shared" ca="1" si="27"/>
        <v>179.71014492753625</v>
      </c>
    </row>
    <row r="104" spans="2:23" s="7" customFormat="1" x14ac:dyDescent="0.2">
      <c r="B104" s="56" t="str">
        <f>IFERROR(INDEX(#REF!,MATCH($C104,#REF!,0),MATCH(B$3,#REF!,0)),"")</f>
        <v/>
      </c>
      <c r="C104" s="22" t="s">
        <v>181</v>
      </c>
      <c r="D104" s="6" t="e">
        <f>COUNTIF(#REF!,'PRICE SUBSIDY'!C104)</f>
        <v>#REF!</v>
      </c>
      <c r="E104" s="57"/>
      <c r="F104" s="46" t="s">
        <v>157</v>
      </c>
      <c r="G104" s="46" t="s">
        <v>159</v>
      </c>
      <c r="H104" s="58">
        <v>45097</v>
      </c>
      <c r="I104" s="58">
        <v>45097</v>
      </c>
      <c r="J104" s="48">
        <f t="shared" ca="1" si="21"/>
        <v>41433042651</v>
      </c>
      <c r="K104" s="23" t="str">
        <f t="shared" ca="1" si="22"/>
        <v>Product 39</v>
      </c>
      <c r="L104" s="9">
        <f t="shared" ca="1" si="25"/>
        <v>43</v>
      </c>
      <c r="M104" s="9">
        <f t="shared" ca="1" si="25"/>
        <v>44</v>
      </c>
      <c r="N104" s="9">
        <f t="shared" ca="1" si="25"/>
        <v>17</v>
      </c>
      <c r="O104" s="9">
        <f t="shared" ca="1" si="25"/>
        <v>85</v>
      </c>
      <c r="P104" s="9">
        <f t="shared" ca="1" si="25"/>
        <v>76</v>
      </c>
      <c r="Q104" s="25">
        <f t="shared" ca="1" si="23"/>
        <v>-68</v>
      </c>
      <c r="T104" s="20">
        <f t="shared" ca="1" si="20"/>
        <v>-0.8</v>
      </c>
      <c r="V104" s="21">
        <f t="shared" ca="1" si="26"/>
        <v>-5168</v>
      </c>
      <c r="W104" s="21">
        <f t="shared" ca="1" si="27"/>
        <v>-3744.9275362318845</v>
      </c>
    </row>
    <row r="105" spans="2:23" s="7" customFormat="1" x14ac:dyDescent="0.2">
      <c r="B105" s="56" t="str">
        <f>IFERROR(INDEX(#REF!,MATCH($C105,#REF!,0),MATCH(B$3,#REF!,0)),"")</f>
        <v/>
      </c>
      <c r="C105" s="22" t="s">
        <v>181</v>
      </c>
      <c r="D105" s="6" t="e">
        <f>COUNTIF(#REF!,'PRICE SUBSIDY'!C105)</f>
        <v>#REF!</v>
      </c>
      <c r="E105" s="57"/>
      <c r="F105" s="46" t="s">
        <v>157</v>
      </c>
      <c r="G105" s="46" t="s">
        <v>159</v>
      </c>
      <c r="H105" s="58">
        <v>45097</v>
      </c>
      <c r="I105" s="58">
        <v>45097</v>
      </c>
      <c r="J105" s="48">
        <f t="shared" ca="1" si="21"/>
        <v>87809299574</v>
      </c>
      <c r="K105" s="23" t="str">
        <f t="shared" ca="1" si="22"/>
        <v>Product 6</v>
      </c>
      <c r="L105" s="9">
        <f t="shared" ca="1" si="25"/>
        <v>21</v>
      </c>
      <c r="M105" s="9">
        <f t="shared" ca="1" si="25"/>
        <v>10</v>
      </c>
      <c r="N105" s="9">
        <f t="shared" ca="1" si="25"/>
        <v>18</v>
      </c>
      <c r="O105" s="9">
        <f t="shared" ca="1" si="25"/>
        <v>68</v>
      </c>
      <c r="P105" s="9">
        <f t="shared" ca="1" si="25"/>
        <v>33</v>
      </c>
      <c r="Q105" s="25">
        <f t="shared" ca="1" si="23"/>
        <v>-50</v>
      </c>
      <c r="T105" s="20">
        <f t="shared" ca="1" si="20"/>
        <v>-0.73529411764705888</v>
      </c>
      <c r="V105" s="21">
        <f t="shared" ca="1" si="26"/>
        <v>-1650</v>
      </c>
      <c r="W105" s="21">
        <f t="shared" ca="1" si="27"/>
        <v>-1195.6521739130435</v>
      </c>
    </row>
    <row r="106" spans="2:23" s="7" customFormat="1" x14ac:dyDescent="0.2">
      <c r="B106" s="56" t="str">
        <f>IFERROR(INDEX(#REF!,MATCH($C106,#REF!,0),MATCH(B$3,#REF!,0)),"")</f>
        <v/>
      </c>
      <c r="C106" s="22" t="s">
        <v>181</v>
      </c>
      <c r="D106" s="6" t="e">
        <f>COUNTIF(#REF!,'PRICE SUBSIDY'!C106)</f>
        <v>#REF!</v>
      </c>
      <c r="E106" s="57"/>
      <c r="F106" s="46" t="s">
        <v>157</v>
      </c>
      <c r="G106" s="46" t="s">
        <v>159</v>
      </c>
      <c r="H106" s="58">
        <v>45097</v>
      </c>
      <c r="I106" s="58">
        <v>45097</v>
      </c>
      <c r="J106" s="48">
        <f t="shared" ca="1" si="21"/>
        <v>29159496066</v>
      </c>
      <c r="K106" s="23" t="str">
        <f t="shared" ca="1" si="22"/>
        <v>Product 67</v>
      </c>
      <c r="L106" s="9">
        <f t="shared" ca="1" si="25"/>
        <v>4</v>
      </c>
      <c r="M106" s="9">
        <f t="shared" ca="1" si="25"/>
        <v>36</v>
      </c>
      <c r="N106" s="9">
        <f t="shared" ca="1" si="25"/>
        <v>58</v>
      </c>
      <c r="O106" s="9">
        <f t="shared" ca="1" si="25"/>
        <v>80</v>
      </c>
      <c r="P106" s="9">
        <f t="shared" ca="1" si="25"/>
        <v>32</v>
      </c>
      <c r="Q106" s="25">
        <f t="shared" ca="1" si="23"/>
        <v>-22</v>
      </c>
      <c r="T106" s="20">
        <f t="shared" ca="1" si="20"/>
        <v>-0.27500000000000002</v>
      </c>
      <c r="V106" s="21">
        <f t="shared" ca="1" si="26"/>
        <v>-704</v>
      </c>
      <c r="W106" s="21">
        <f t="shared" ca="1" si="27"/>
        <v>-510.14492753623193</v>
      </c>
    </row>
    <row r="107" spans="2:23" s="7" customFormat="1" x14ac:dyDescent="0.2">
      <c r="B107" s="56" t="str">
        <f>IFERROR(INDEX(#REF!,MATCH($C107,#REF!,0),MATCH(B$3,#REF!,0)),"")</f>
        <v/>
      </c>
      <c r="C107" s="22" t="s">
        <v>181</v>
      </c>
      <c r="D107" s="6" t="e">
        <f>COUNTIF(#REF!,'PRICE SUBSIDY'!C107)</f>
        <v>#REF!</v>
      </c>
      <c r="E107" s="57"/>
      <c r="F107" s="46" t="s">
        <v>157</v>
      </c>
      <c r="G107" s="46" t="s">
        <v>159</v>
      </c>
      <c r="H107" s="58">
        <v>45097</v>
      </c>
      <c r="I107" s="58">
        <v>45097</v>
      </c>
      <c r="J107" s="48">
        <f t="shared" ca="1" si="21"/>
        <v>95220393236</v>
      </c>
      <c r="K107" s="23" t="str">
        <f t="shared" ca="1" si="22"/>
        <v>Product 123</v>
      </c>
      <c r="L107" s="9">
        <f t="shared" ca="1" si="25"/>
        <v>86</v>
      </c>
      <c r="M107" s="9">
        <f t="shared" ca="1" si="25"/>
        <v>3</v>
      </c>
      <c r="N107" s="9">
        <f t="shared" ca="1" si="25"/>
        <v>28</v>
      </c>
      <c r="O107" s="9">
        <f t="shared" ca="1" si="25"/>
        <v>38</v>
      </c>
      <c r="P107" s="9">
        <f t="shared" ca="1" si="25"/>
        <v>41</v>
      </c>
      <c r="Q107" s="25">
        <f t="shared" ca="1" si="23"/>
        <v>-10</v>
      </c>
      <c r="T107" s="20">
        <f t="shared" ca="1" si="20"/>
        <v>-0.26315789473684209</v>
      </c>
      <c r="V107" s="21">
        <f t="shared" ca="1" si="26"/>
        <v>-410</v>
      </c>
      <c r="W107" s="21">
        <f t="shared" ca="1" si="27"/>
        <v>-297.10144927536237</v>
      </c>
    </row>
    <row r="108" spans="2:23" s="7" customFormat="1" x14ac:dyDescent="0.2">
      <c r="B108" s="56" t="str">
        <f>IFERROR(INDEX(#REF!,MATCH($C108,#REF!,0),MATCH(B$3,#REF!,0)),"")</f>
        <v/>
      </c>
      <c r="C108" s="22" t="s">
        <v>181</v>
      </c>
      <c r="D108" s="6" t="e">
        <f>COUNTIF(#REF!,'PRICE SUBSIDY'!C108)</f>
        <v>#REF!</v>
      </c>
      <c r="E108" s="57"/>
      <c r="F108" s="46" t="s">
        <v>157</v>
      </c>
      <c r="G108" s="46" t="s">
        <v>159</v>
      </c>
      <c r="H108" s="58">
        <v>45097</v>
      </c>
      <c r="I108" s="58">
        <v>45097</v>
      </c>
      <c r="J108" s="48">
        <f t="shared" ca="1" si="21"/>
        <v>96132641327</v>
      </c>
      <c r="K108" s="23" t="str">
        <f t="shared" ca="1" si="22"/>
        <v>Product 114</v>
      </c>
      <c r="L108" s="9">
        <f t="shared" ca="1" si="25"/>
        <v>34</v>
      </c>
      <c r="M108" s="9">
        <f t="shared" ca="1" si="25"/>
        <v>64</v>
      </c>
      <c r="N108" s="9">
        <f t="shared" ca="1" si="25"/>
        <v>24</v>
      </c>
      <c r="O108" s="9">
        <f t="shared" ca="1" si="25"/>
        <v>30</v>
      </c>
      <c r="P108" s="9">
        <f t="shared" ca="1" si="25"/>
        <v>78</v>
      </c>
      <c r="Q108" s="25">
        <f t="shared" ca="1" si="23"/>
        <v>-6</v>
      </c>
      <c r="T108" s="20">
        <f t="shared" ca="1" si="20"/>
        <v>-0.2</v>
      </c>
      <c r="V108" s="21">
        <f t="shared" ca="1" si="26"/>
        <v>-468</v>
      </c>
      <c r="W108" s="21">
        <f t="shared" ca="1" si="27"/>
        <v>-339.13043478260875</v>
      </c>
    </row>
    <row r="109" spans="2:23" s="7" customFormat="1" x14ac:dyDescent="0.2">
      <c r="B109" s="56" t="str">
        <f>IFERROR(INDEX(#REF!,MATCH($C109,#REF!,0),MATCH(B$3,#REF!,0)),"")</f>
        <v/>
      </c>
      <c r="C109" s="22" t="s">
        <v>181</v>
      </c>
      <c r="D109" s="6" t="e">
        <f>COUNTIF(#REF!,'PRICE SUBSIDY'!C109)</f>
        <v>#REF!</v>
      </c>
      <c r="E109" s="57"/>
      <c r="F109" s="46" t="s">
        <v>157</v>
      </c>
      <c r="G109" s="46" t="s">
        <v>159</v>
      </c>
      <c r="H109" s="58">
        <v>45097</v>
      </c>
      <c r="I109" s="58">
        <v>45097</v>
      </c>
      <c r="J109" s="48">
        <f t="shared" ca="1" si="21"/>
        <v>83122580455</v>
      </c>
      <c r="K109" s="23" t="str">
        <f t="shared" ca="1" si="22"/>
        <v>Product 71</v>
      </c>
      <c r="L109" s="9">
        <f t="shared" ca="1" si="25"/>
        <v>84</v>
      </c>
      <c r="M109" s="9">
        <f t="shared" ca="1" si="25"/>
        <v>64</v>
      </c>
      <c r="N109" s="9">
        <f t="shared" ca="1" si="25"/>
        <v>60</v>
      </c>
      <c r="O109" s="9">
        <f t="shared" ca="1" si="25"/>
        <v>60</v>
      </c>
      <c r="P109" s="9">
        <f t="shared" ca="1" si="25"/>
        <v>72</v>
      </c>
      <c r="Q109" s="59">
        <f t="shared" ca="1" si="23"/>
        <v>0</v>
      </c>
      <c r="R109" s="46"/>
      <c r="S109" s="46"/>
      <c r="T109" s="61">
        <f t="shared" ca="1" si="20"/>
        <v>0</v>
      </c>
      <c r="U109" s="46"/>
      <c r="V109" s="21">
        <f t="shared" ca="1" si="26"/>
        <v>0</v>
      </c>
      <c r="W109" s="21">
        <f t="shared" ca="1" si="27"/>
        <v>0</v>
      </c>
    </row>
    <row r="110" spans="2:23" x14ac:dyDescent="0.2">
      <c r="B110" s="56" t="str">
        <f>IFERROR(INDEX(#REF!,MATCH($C110,#REF!,0),MATCH(B$3,#REF!,0)),"")</f>
        <v/>
      </c>
      <c r="C110" s="22" t="s">
        <v>181</v>
      </c>
      <c r="D110" s="6" t="e">
        <f>COUNTIF(#REF!,'PRICE SUBSIDY'!C110)</f>
        <v>#REF!</v>
      </c>
      <c r="E110" s="57"/>
      <c r="F110" s="46" t="s">
        <v>157</v>
      </c>
      <c r="G110" s="46" t="s">
        <v>159</v>
      </c>
      <c r="H110" s="58">
        <v>45097</v>
      </c>
      <c r="I110" s="63">
        <v>45097</v>
      </c>
      <c r="J110" s="48">
        <f t="shared" ca="1" si="21"/>
        <v>87357468051</v>
      </c>
      <c r="K110" s="23" t="str">
        <f t="shared" ca="1" si="22"/>
        <v>Product 105</v>
      </c>
      <c r="L110" s="9">
        <f t="shared" ca="1" si="25"/>
        <v>10</v>
      </c>
      <c r="M110" s="9">
        <f t="shared" ca="1" si="25"/>
        <v>11</v>
      </c>
      <c r="N110" s="9">
        <f t="shared" ca="1" si="25"/>
        <v>80</v>
      </c>
      <c r="O110" s="9">
        <f t="shared" ca="1" si="25"/>
        <v>62</v>
      </c>
      <c r="P110" s="9">
        <f t="shared" ca="1" si="25"/>
        <v>81</v>
      </c>
      <c r="Q110" s="25">
        <f t="shared" ca="1" si="23"/>
        <v>18</v>
      </c>
      <c r="R110" s="7"/>
      <c r="S110" s="7"/>
      <c r="T110" s="20">
        <f t="shared" ca="1" si="20"/>
        <v>0.29032258064516131</v>
      </c>
      <c r="U110" s="7"/>
      <c r="V110" s="21">
        <f t="shared" ca="1" si="26"/>
        <v>1458</v>
      </c>
      <c r="W110" s="21">
        <f t="shared" ca="1" si="27"/>
        <v>1056.5217391304348</v>
      </c>
    </row>
    <row r="111" spans="2:23" x14ac:dyDescent="0.2">
      <c r="B111" s="56" t="str">
        <f>IFERROR(INDEX(#REF!,MATCH($C111,#REF!,0),MATCH(B$3,#REF!,0)),"")</f>
        <v/>
      </c>
      <c r="C111" s="22" t="s">
        <v>181</v>
      </c>
      <c r="D111" s="6" t="e">
        <f>COUNTIF(#REF!,'PRICE SUBSIDY'!C111)</f>
        <v>#REF!</v>
      </c>
      <c r="E111" s="57"/>
      <c r="F111" s="46" t="s">
        <v>157</v>
      </c>
      <c r="G111" s="46" t="s">
        <v>159</v>
      </c>
      <c r="H111" s="58">
        <v>45097</v>
      </c>
      <c r="I111" s="63">
        <v>45097</v>
      </c>
      <c r="J111" s="48">
        <f t="shared" ca="1" si="21"/>
        <v>72309783519</v>
      </c>
      <c r="K111" s="23" t="str">
        <f t="shared" ca="1" si="22"/>
        <v>Product 13</v>
      </c>
      <c r="L111" s="9">
        <f t="shared" ca="1" si="25"/>
        <v>42</v>
      </c>
      <c r="M111" s="9">
        <f t="shared" ca="1" si="25"/>
        <v>1</v>
      </c>
      <c r="N111" s="9">
        <f t="shared" ca="1" si="25"/>
        <v>73</v>
      </c>
      <c r="O111" s="9">
        <f t="shared" ca="1" si="25"/>
        <v>82</v>
      </c>
      <c r="P111" s="9">
        <f t="shared" ca="1" si="25"/>
        <v>76</v>
      </c>
      <c r="Q111" s="25">
        <f t="shared" ca="1" si="23"/>
        <v>-9</v>
      </c>
      <c r="R111" s="7"/>
      <c r="S111" s="7"/>
      <c r="T111" s="20">
        <f t="shared" ca="1" si="20"/>
        <v>-0.10975609756097561</v>
      </c>
      <c r="U111" s="7"/>
      <c r="V111" s="21">
        <f t="shared" ca="1" si="26"/>
        <v>-684</v>
      </c>
      <c r="W111" s="21">
        <f t="shared" ca="1" si="27"/>
        <v>-495.6521739130435</v>
      </c>
    </row>
    <row r="112" spans="2:23" x14ac:dyDescent="0.2">
      <c r="B112" s="56" t="str">
        <f>IFERROR(INDEX(#REF!,MATCH($C112,#REF!,0),MATCH(B$3,#REF!,0)),"")</f>
        <v/>
      </c>
      <c r="C112" s="22" t="s">
        <v>181</v>
      </c>
      <c r="D112" s="6" t="e">
        <f>COUNTIF(#REF!,'PRICE SUBSIDY'!C112)</f>
        <v>#REF!</v>
      </c>
      <c r="E112" s="57"/>
      <c r="F112" s="46" t="s">
        <v>157</v>
      </c>
      <c r="G112" s="46" t="s">
        <v>159</v>
      </c>
      <c r="H112" s="58">
        <v>45097</v>
      </c>
      <c r="I112" s="63">
        <v>45097</v>
      </c>
      <c r="J112" s="48">
        <f t="shared" ca="1" si="21"/>
        <v>82166013545</v>
      </c>
      <c r="K112" s="23" t="str">
        <f t="shared" ca="1" si="22"/>
        <v>Product 10</v>
      </c>
      <c r="L112" s="9">
        <f t="shared" ca="1" si="25"/>
        <v>57</v>
      </c>
      <c r="M112" s="9">
        <f t="shared" ca="1" si="25"/>
        <v>91</v>
      </c>
      <c r="N112" s="9">
        <f t="shared" ca="1" si="25"/>
        <v>18</v>
      </c>
      <c r="O112" s="9">
        <f t="shared" ca="1" si="25"/>
        <v>19</v>
      </c>
      <c r="P112" s="9">
        <f t="shared" ca="1" si="25"/>
        <v>67</v>
      </c>
      <c r="Q112" s="25">
        <f t="shared" ca="1" si="23"/>
        <v>-1</v>
      </c>
      <c r="R112" s="7"/>
      <c r="S112" s="7"/>
      <c r="T112" s="20">
        <f t="shared" ca="1" si="20"/>
        <v>-5.2631578947368418E-2</v>
      </c>
      <c r="U112" s="7"/>
      <c r="V112" s="21">
        <f t="shared" ca="1" si="26"/>
        <v>-67</v>
      </c>
      <c r="W112" s="21">
        <f t="shared" ca="1" si="27"/>
        <v>-48.550724637681164</v>
      </c>
    </row>
    <row r="113" spans="2:23" x14ac:dyDescent="0.2">
      <c r="B113" s="56" t="str">
        <f>IFERROR(INDEX(#REF!,MATCH($C113,#REF!,0),MATCH(B$3,#REF!,0)),"")</f>
        <v/>
      </c>
      <c r="C113" s="22" t="s">
        <v>181</v>
      </c>
      <c r="D113" s="6" t="e">
        <f>COUNTIF(#REF!,'PRICE SUBSIDY'!C113)</f>
        <v>#REF!</v>
      </c>
      <c r="E113" s="57"/>
      <c r="F113" s="46" t="s">
        <v>157</v>
      </c>
      <c r="G113" s="46" t="s">
        <v>159</v>
      </c>
      <c r="H113" s="58">
        <v>45097</v>
      </c>
      <c r="I113" s="63">
        <v>45097</v>
      </c>
      <c r="J113" s="48">
        <f t="shared" ca="1" si="21"/>
        <v>6876207977</v>
      </c>
      <c r="K113" s="23" t="str">
        <f t="shared" ca="1" si="22"/>
        <v>Product 39</v>
      </c>
      <c r="L113" s="9">
        <f t="shared" ca="1" si="25"/>
        <v>66</v>
      </c>
      <c r="M113" s="9">
        <f t="shared" ca="1" si="25"/>
        <v>66</v>
      </c>
      <c r="N113" s="9">
        <f t="shared" ca="1" si="25"/>
        <v>47</v>
      </c>
      <c r="O113" s="9">
        <f t="shared" ca="1" si="25"/>
        <v>39</v>
      </c>
      <c r="P113" s="9">
        <f t="shared" ca="1" si="25"/>
        <v>50</v>
      </c>
      <c r="Q113" s="25">
        <f t="shared" ca="1" si="23"/>
        <v>8</v>
      </c>
      <c r="R113" s="7"/>
      <c r="S113" s="7"/>
      <c r="T113" s="20">
        <f t="shared" ca="1" si="20"/>
        <v>0.20512820512820512</v>
      </c>
      <c r="U113" s="7"/>
      <c r="V113" s="21">
        <f t="shared" ca="1" si="26"/>
        <v>400</v>
      </c>
      <c r="W113" s="21">
        <f t="shared" ca="1" si="27"/>
        <v>289.85507246376812</v>
      </c>
    </row>
    <row r="114" spans="2:23" x14ac:dyDescent="0.2">
      <c r="B114" s="56" t="str">
        <f>IFERROR(INDEX(#REF!,MATCH($C114,#REF!,0),MATCH(B$3,#REF!,0)),"")</f>
        <v/>
      </c>
      <c r="C114" s="22" t="s">
        <v>181</v>
      </c>
      <c r="D114" s="6" t="e">
        <f>COUNTIF(#REF!,'PRICE SUBSIDY'!C114)</f>
        <v>#REF!</v>
      </c>
      <c r="E114" s="57"/>
      <c r="F114" s="46" t="s">
        <v>157</v>
      </c>
      <c r="G114" s="46" t="s">
        <v>159</v>
      </c>
      <c r="H114" s="58">
        <v>45097</v>
      </c>
      <c r="I114" s="63">
        <v>45097</v>
      </c>
      <c r="J114" s="48">
        <f t="shared" ca="1" si="21"/>
        <v>54700264562</v>
      </c>
      <c r="K114" s="23" t="str">
        <f t="shared" ca="1" si="22"/>
        <v>Product 74</v>
      </c>
      <c r="L114" s="9">
        <f t="shared" ca="1" si="25"/>
        <v>21</v>
      </c>
      <c r="M114" s="9">
        <f t="shared" ca="1" si="25"/>
        <v>69</v>
      </c>
      <c r="N114" s="9">
        <f t="shared" ca="1" si="25"/>
        <v>77</v>
      </c>
      <c r="O114" s="9">
        <f t="shared" ca="1" si="25"/>
        <v>52</v>
      </c>
      <c r="P114" s="9">
        <f t="shared" ca="1" si="25"/>
        <v>76</v>
      </c>
      <c r="Q114" s="25">
        <f t="shared" ca="1" si="23"/>
        <v>25</v>
      </c>
      <c r="R114" s="7"/>
      <c r="S114" s="7"/>
      <c r="T114" s="20">
        <f t="shared" ca="1" si="20"/>
        <v>0.48076923076923078</v>
      </c>
      <c r="U114" s="7"/>
      <c r="V114" s="21">
        <f t="shared" ca="1" si="26"/>
        <v>1900</v>
      </c>
      <c r="W114" s="21">
        <f t="shared" ca="1" si="27"/>
        <v>1376.8115942028987</v>
      </c>
    </row>
    <row r="115" spans="2:23" x14ac:dyDescent="0.2">
      <c r="B115" s="56" t="str">
        <f>IFERROR(INDEX(#REF!,MATCH($C115,#REF!,0),MATCH(B$3,#REF!,0)),"")</f>
        <v/>
      </c>
      <c r="C115" s="22" t="s">
        <v>181</v>
      </c>
      <c r="D115" s="6" t="e">
        <f>COUNTIF(#REF!,'PRICE SUBSIDY'!C115)</f>
        <v>#REF!</v>
      </c>
      <c r="E115" s="57"/>
      <c r="F115" s="46" t="s">
        <v>157</v>
      </c>
      <c r="G115" s="46" t="s">
        <v>159</v>
      </c>
      <c r="H115" s="58">
        <v>45097</v>
      </c>
      <c r="I115" s="63">
        <v>45097</v>
      </c>
      <c r="J115" s="48">
        <f t="shared" ca="1" si="21"/>
        <v>26223282267</v>
      </c>
      <c r="K115" s="23" t="str">
        <f t="shared" ca="1" si="22"/>
        <v>Product 11</v>
      </c>
      <c r="L115" s="9">
        <f t="shared" ca="1" si="25"/>
        <v>66</v>
      </c>
      <c r="M115" s="9">
        <f t="shared" ca="1" si="25"/>
        <v>9</v>
      </c>
      <c r="N115" s="9">
        <f t="shared" ca="1" si="25"/>
        <v>10</v>
      </c>
      <c r="O115" s="9">
        <f t="shared" ca="1" si="25"/>
        <v>45</v>
      </c>
      <c r="P115" s="9">
        <f t="shared" ca="1" si="25"/>
        <v>95</v>
      </c>
      <c r="Q115" s="25">
        <f t="shared" ca="1" si="23"/>
        <v>-35</v>
      </c>
      <c r="R115" s="7"/>
      <c r="S115" s="7"/>
      <c r="T115" s="20">
        <f t="shared" ca="1" si="20"/>
        <v>-0.77777777777777779</v>
      </c>
      <c r="U115" s="7"/>
      <c r="V115" s="21">
        <f t="shared" ca="1" si="26"/>
        <v>-3325</v>
      </c>
      <c r="W115" s="21">
        <f t="shared" ca="1" si="27"/>
        <v>-2409.4202898550725</v>
      </c>
    </row>
    <row r="116" spans="2:23" x14ac:dyDescent="0.2">
      <c r="B116" s="56" t="str">
        <f>IFERROR(INDEX(#REF!,MATCH($C116,#REF!,0),MATCH(B$3,#REF!,0)),"")</f>
        <v/>
      </c>
      <c r="C116" s="22" t="s">
        <v>181</v>
      </c>
      <c r="D116" s="6" t="e">
        <f>COUNTIF(#REF!,'PRICE SUBSIDY'!C116)</f>
        <v>#REF!</v>
      </c>
      <c r="E116" s="57"/>
      <c r="F116" s="46" t="s">
        <v>157</v>
      </c>
      <c r="G116" s="46" t="s">
        <v>159</v>
      </c>
      <c r="H116" s="58">
        <v>45097</v>
      </c>
      <c r="I116" s="63">
        <v>45097</v>
      </c>
      <c r="J116" s="48">
        <f t="shared" ca="1" si="21"/>
        <v>76631985204</v>
      </c>
      <c r="K116" s="23" t="str">
        <f t="shared" ca="1" si="22"/>
        <v>Product 91</v>
      </c>
      <c r="L116" s="9">
        <f t="shared" ca="1" si="25"/>
        <v>24</v>
      </c>
      <c r="M116" s="9">
        <f t="shared" ca="1" si="25"/>
        <v>95</v>
      </c>
      <c r="N116" s="9">
        <f t="shared" ca="1" si="25"/>
        <v>56</v>
      </c>
      <c r="O116" s="9">
        <f t="shared" ca="1" si="25"/>
        <v>9</v>
      </c>
      <c r="P116" s="9">
        <f t="shared" ca="1" si="25"/>
        <v>51</v>
      </c>
      <c r="Q116" s="59">
        <f t="shared" ca="1" si="23"/>
        <v>47</v>
      </c>
      <c r="R116" s="46"/>
      <c r="S116" s="46"/>
      <c r="T116" s="61">
        <f t="shared" ca="1" si="20"/>
        <v>5.2222222222222223</v>
      </c>
      <c r="U116" s="46"/>
      <c r="V116" s="21">
        <f t="shared" ca="1" si="26"/>
        <v>2397</v>
      </c>
      <c r="W116" s="21">
        <f t="shared" ca="1" si="27"/>
        <v>1736.9565217391305</v>
      </c>
    </row>
    <row r="117" spans="2:23" s="7" customFormat="1" x14ac:dyDescent="0.2">
      <c r="B117" s="50" t="str">
        <f>IFERROR(INDEX(#REF!,MATCH($C117,#REF!,0),MATCH(B$3,#REF!,0)),"")</f>
        <v/>
      </c>
      <c r="C117" s="22" t="s">
        <v>181</v>
      </c>
      <c r="D117" s="6" t="e">
        <f>COUNTIF(#REF!,'PRICE SUBSIDY'!C117)</f>
        <v>#REF!</v>
      </c>
      <c r="E117" s="51"/>
      <c r="F117" s="7" t="s">
        <v>157</v>
      </c>
      <c r="G117" s="7" t="s">
        <v>159</v>
      </c>
      <c r="H117" s="49">
        <v>45097</v>
      </c>
      <c r="I117" s="49">
        <v>45097</v>
      </c>
      <c r="J117" s="48">
        <f t="shared" ca="1" si="21"/>
        <v>62680699375</v>
      </c>
      <c r="K117" s="23" t="str">
        <f t="shared" ca="1" si="22"/>
        <v>Product 118</v>
      </c>
      <c r="L117" s="9">
        <f t="shared" ca="1" si="25"/>
        <v>56</v>
      </c>
      <c r="M117" s="9">
        <f t="shared" ca="1" si="25"/>
        <v>37</v>
      </c>
      <c r="N117" s="9">
        <f t="shared" ca="1" si="25"/>
        <v>49</v>
      </c>
      <c r="O117" s="9">
        <f t="shared" ca="1" si="25"/>
        <v>2</v>
      </c>
      <c r="P117" s="9">
        <f t="shared" ca="1" si="25"/>
        <v>55</v>
      </c>
      <c r="Q117" s="25">
        <f t="shared" ca="1" si="23"/>
        <v>47</v>
      </c>
      <c r="T117" s="20">
        <f t="shared" ca="1" si="20"/>
        <v>23.5</v>
      </c>
      <c r="V117" s="21">
        <f t="shared" ca="1" si="26"/>
        <v>2585</v>
      </c>
      <c r="W117" s="21">
        <f t="shared" ca="1" si="27"/>
        <v>1873.1884057971015</v>
      </c>
    </row>
    <row r="118" spans="2:23" s="7" customFormat="1" x14ac:dyDescent="0.2">
      <c r="B118" s="50" t="str">
        <f>IFERROR(INDEX(#REF!,MATCH($C118,#REF!,0),MATCH(B$3,#REF!,0)),"")</f>
        <v/>
      </c>
      <c r="C118" s="22" t="s">
        <v>181</v>
      </c>
      <c r="D118" s="6" t="e">
        <f>COUNTIF(#REF!,'PRICE SUBSIDY'!C118)</f>
        <v>#REF!</v>
      </c>
      <c r="E118" s="51"/>
      <c r="F118" s="7" t="s">
        <v>157</v>
      </c>
      <c r="G118" s="7" t="s">
        <v>159</v>
      </c>
      <c r="H118" s="49">
        <v>45097</v>
      </c>
      <c r="I118" s="49">
        <v>45097</v>
      </c>
      <c r="J118" s="48">
        <f t="shared" ca="1" si="21"/>
        <v>1234730424</v>
      </c>
      <c r="K118" s="23" t="str">
        <f t="shared" ca="1" si="22"/>
        <v>Product 22</v>
      </c>
      <c r="L118" s="9">
        <f t="shared" ref="L118:P157" ca="1" si="28">RANDBETWEEN(0,100)</f>
        <v>12</v>
      </c>
      <c r="M118" s="9">
        <f t="shared" ca="1" si="28"/>
        <v>97</v>
      </c>
      <c r="N118" s="9">
        <f t="shared" ca="1" si="28"/>
        <v>40</v>
      </c>
      <c r="O118" s="9">
        <f t="shared" ca="1" si="28"/>
        <v>49</v>
      </c>
      <c r="P118" s="9">
        <f t="shared" ca="1" si="28"/>
        <v>5</v>
      </c>
      <c r="Q118" s="25">
        <f t="shared" ca="1" si="23"/>
        <v>-9</v>
      </c>
      <c r="T118" s="20">
        <f t="shared" ca="1" si="20"/>
        <v>-0.18367346938775511</v>
      </c>
      <c r="V118" s="21">
        <f t="shared" ca="1" si="26"/>
        <v>-45</v>
      </c>
      <c r="W118" s="21">
        <f t="shared" ca="1" si="27"/>
        <v>-32.608695652173914</v>
      </c>
    </row>
    <row r="119" spans="2:23" s="7" customFormat="1" x14ac:dyDescent="0.2">
      <c r="B119" s="50" t="str">
        <f>IFERROR(INDEX(#REF!,MATCH($C119,#REF!,0),MATCH(B$3,#REF!,0)),"")</f>
        <v/>
      </c>
      <c r="C119" s="22" t="s">
        <v>181</v>
      </c>
      <c r="D119" s="6" t="e">
        <f>COUNTIF(#REF!,'PRICE SUBSIDY'!C119)</f>
        <v>#REF!</v>
      </c>
      <c r="E119" s="51"/>
      <c r="F119" s="7" t="s">
        <v>157</v>
      </c>
      <c r="G119" s="7" t="s">
        <v>159</v>
      </c>
      <c r="H119" s="49">
        <v>45097</v>
      </c>
      <c r="I119" s="49">
        <v>45097</v>
      </c>
      <c r="J119" s="48">
        <f t="shared" ca="1" si="21"/>
        <v>56646168269</v>
      </c>
      <c r="K119" s="23" t="str">
        <f t="shared" ca="1" si="22"/>
        <v>Product 118</v>
      </c>
      <c r="L119" s="9">
        <f t="shared" ca="1" si="28"/>
        <v>73</v>
      </c>
      <c r="M119" s="9">
        <f t="shared" ca="1" si="28"/>
        <v>18</v>
      </c>
      <c r="N119" s="9">
        <f t="shared" ca="1" si="28"/>
        <v>97</v>
      </c>
      <c r="O119" s="9">
        <f t="shared" ca="1" si="28"/>
        <v>21</v>
      </c>
      <c r="P119" s="9">
        <f t="shared" ca="1" si="28"/>
        <v>65</v>
      </c>
      <c r="Q119" s="25">
        <f t="shared" ca="1" si="23"/>
        <v>76</v>
      </c>
      <c r="T119" s="20">
        <f t="shared" ca="1" si="20"/>
        <v>3.6190476190476191</v>
      </c>
      <c r="V119" s="21">
        <f t="shared" ca="1" si="26"/>
        <v>4940</v>
      </c>
      <c r="W119" s="21">
        <f t="shared" ca="1" si="27"/>
        <v>3579.7101449275365</v>
      </c>
    </row>
    <row r="120" spans="2:23" s="7" customFormat="1" x14ac:dyDescent="0.2">
      <c r="B120" s="50" t="str">
        <f>IFERROR(INDEX(#REF!,MATCH($C120,#REF!,0),MATCH(B$3,#REF!,0)),"")</f>
        <v/>
      </c>
      <c r="C120" s="22" t="s">
        <v>181</v>
      </c>
      <c r="D120" s="6" t="e">
        <f>COUNTIF(#REF!,'PRICE SUBSIDY'!C120)</f>
        <v>#REF!</v>
      </c>
      <c r="E120" s="51"/>
      <c r="F120" s="7" t="s">
        <v>157</v>
      </c>
      <c r="G120" s="7" t="s">
        <v>159</v>
      </c>
      <c r="H120" s="49">
        <v>45097</v>
      </c>
      <c r="I120" s="49">
        <v>45097</v>
      </c>
      <c r="J120" s="48">
        <f t="shared" ca="1" si="21"/>
        <v>78247598855</v>
      </c>
      <c r="K120" s="23" t="str">
        <f t="shared" ca="1" si="22"/>
        <v>Product 25</v>
      </c>
      <c r="L120" s="9">
        <f t="shared" ca="1" si="28"/>
        <v>18</v>
      </c>
      <c r="M120" s="9">
        <f t="shared" ca="1" si="28"/>
        <v>47</v>
      </c>
      <c r="N120" s="9">
        <f t="shared" ca="1" si="28"/>
        <v>3</v>
      </c>
      <c r="O120" s="9">
        <f t="shared" ca="1" si="28"/>
        <v>20</v>
      </c>
      <c r="P120" s="9">
        <f t="shared" ca="1" si="28"/>
        <v>92</v>
      </c>
      <c r="Q120" s="25">
        <f t="shared" ca="1" si="23"/>
        <v>-17</v>
      </c>
      <c r="T120" s="20">
        <f t="shared" ca="1" si="20"/>
        <v>-0.85</v>
      </c>
      <c r="V120" s="21">
        <f t="shared" ca="1" si="26"/>
        <v>-1564</v>
      </c>
      <c r="W120" s="21">
        <f t="shared" ca="1" si="27"/>
        <v>-1133.3333333333335</v>
      </c>
    </row>
    <row r="121" spans="2:23" s="7" customFormat="1" x14ac:dyDescent="0.2">
      <c r="B121" s="50" t="str">
        <f>IFERROR(INDEX(#REF!,MATCH($C121,#REF!,0),MATCH(B$3,#REF!,0)),"")</f>
        <v/>
      </c>
      <c r="C121" s="22" t="s">
        <v>181</v>
      </c>
      <c r="D121" s="6" t="e">
        <f>COUNTIF(#REF!,'PRICE SUBSIDY'!C121)</f>
        <v>#REF!</v>
      </c>
      <c r="E121" s="51"/>
      <c r="F121" s="7" t="s">
        <v>157</v>
      </c>
      <c r="G121" s="7" t="s">
        <v>159</v>
      </c>
      <c r="H121" s="49">
        <v>45097</v>
      </c>
      <c r="I121" s="49">
        <v>45097</v>
      </c>
      <c r="J121" s="48">
        <f t="shared" ca="1" si="21"/>
        <v>80878861374</v>
      </c>
      <c r="K121" s="23" t="str">
        <f t="shared" ca="1" si="22"/>
        <v>Product 140</v>
      </c>
      <c r="L121" s="9">
        <f t="shared" ca="1" si="28"/>
        <v>60</v>
      </c>
      <c r="M121" s="9">
        <f t="shared" ca="1" si="28"/>
        <v>99</v>
      </c>
      <c r="N121" s="9">
        <f t="shared" ca="1" si="28"/>
        <v>66</v>
      </c>
      <c r="O121" s="9">
        <f t="shared" ca="1" si="28"/>
        <v>61</v>
      </c>
      <c r="P121" s="9">
        <f t="shared" ca="1" si="28"/>
        <v>6</v>
      </c>
      <c r="Q121" s="25">
        <f t="shared" ca="1" si="23"/>
        <v>5</v>
      </c>
      <c r="T121" s="20">
        <f t="shared" ca="1" si="20"/>
        <v>8.1967213114754092E-2</v>
      </c>
      <c r="V121" s="21">
        <f t="shared" ca="1" si="26"/>
        <v>30</v>
      </c>
      <c r="W121" s="21">
        <f t="shared" ca="1" si="27"/>
        <v>21.739130434782609</v>
      </c>
    </row>
    <row r="122" spans="2:23" s="7" customFormat="1" x14ac:dyDescent="0.2">
      <c r="B122" s="50" t="str">
        <f>IFERROR(INDEX(#REF!,MATCH($C122,#REF!,0),MATCH(B$3,#REF!,0)),"")</f>
        <v/>
      </c>
      <c r="C122" s="22" t="s">
        <v>181</v>
      </c>
      <c r="D122" s="6" t="e">
        <f>COUNTIF(#REF!,'PRICE SUBSIDY'!C122)</f>
        <v>#REF!</v>
      </c>
      <c r="E122" s="51"/>
      <c r="F122" s="7" t="s">
        <v>157</v>
      </c>
      <c r="G122" s="7" t="s">
        <v>159</v>
      </c>
      <c r="H122" s="49">
        <v>45097</v>
      </c>
      <c r="I122" s="49">
        <v>45097</v>
      </c>
      <c r="J122" s="48">
        <f t="shared" ca="1" si="21"/>
        <v>81112329561</v>
      </c>
      <c r="K122" s="23" t="str">
        <f t="shared" ca="1" si="22"/>
        <v>Product 19</v>
      </c>
      <c r="L122" s="9">
        <f t="shared" ca="1" si="28"/>
        <v>69</v>
      </c>
      <c r="M122" s="9">
        <f t="shared" ca="1" si="28"/>
        <v>94</v>
      </c>
      <c r="N122" s="9">
        <f t="shared" ca="1" si="28"/>
        <v>9</v>
      </c>
      <c r="O122" s="9">
        <f t="shared" ca="1" si="28"/>
        <v>53</v>
      </c>
      <c r="P122" s="9">
        <f t="shared" ca="1" si="28"/>
        <v>72</v>
      </c>
      <c r="Q122" s="25">
        <f t="shared" ca="1" si="23"/>
        <v>-44</v>
      </c>
      <c r="T122" s="20">
        <f t="shared" ca="1" si="20"/>
        <v>-0.83018867924528306</v>
      </c>
      <c r="V122" s="21">
        <f t="shared" ca="1" si="26"/>
        <v>-3168</v>
      </c>
      <c r="W122" s="21">
        <f t="shared" ca="1" si="27"/>
        <v>-2295.6521739130435</v>
      </c>
    </row>
    <row r="123" spans="2:23" s="7" customFormat="1" x14ac:dyDescent="0.2">
      <c r="B123" s="50" t="str">
        <f>IFERROR(INDEX(#REF!,MATCH($C123,#REF!,0),MATCH(B$3,#REF!,0)),"")</f>
        <v/>
      </c>
      <c r="C123" s="22" t="s">
        <v>181</v>
      </c>
      <c r="D123" s="6" t="e">
        <f>COUNTIF(#REF!,'PRICE SUBSIDY'!C123)</f>
        <v>#REF!</v>
      </c>
      <c r="E123" s="51"/>
      <c r="F123" s="7" t="s">
        <v>157</v>
      </c>
      <c r="G123" s="7" t="s">
        <v>159</v>
      </c>
      <c r="H123" s="49">
        <v>45097</v>
      </c>
      <c r="I123" s="49">
        <v>45097</v>
      </c>
      <c r="J123" s="48">
        <f t="shared" ca="1" si="21"/>
        <v>38959248843</v>
      </c>
      <c r="K123" s="23" t="str">
        <f t="shared" ca="1" si="22"/>
        <v>Product 93</v>
      </c>
      <c r="L123" s="9">
        <f t="shared" ca="1" si="28"/>
        <v>42</v>
      </c>
      <c r="M123" s="9">
        <f t="shared" ca="1" si="28"/>
        <v>16</v>
      </c>
      <c r="N123" s="9">
        <f t="shared" ca="1" si="28"/>
        <v>30</v>
      </c>
      <c r="O123" s="9">
        <f t="shared" ca="1" si="28"/>
        <v>54</v>
      </c>
      <c r="P123" s="9">
        <f t="shared" ca="1" si="28"/>
        <v>30</v>
      </c>
      <c r="Q123" s="25">
        <f t="shared" ca="1" si="23"/>
        <v>-24</v>
      </c>
      <c r="T123" s="20">
        <f t="shared" ca="1" si="20"/>
        <v>-0.44444444444444442</v>
      </c>
      <c r="V123" s="21">
        <f t="shared" ca="1" si="26"/>
        <v>-720</v>
      </c>
      <c r="W123" s="21">
        <f t="shared" ca="1" si="27"/>
        <v>-521.73913043478262</v>
      </c>
    </row>
    <row r="124" spans="2:23" s="7" customFormat="1" x14ac:dyDescent="0.2">
      <c r="B124" s="50" t="str">
        <f>IFERROR(INDEX(#REF!,MATCH($C124,#REF!,0),MATCH(B$3,#REF!,0)),"")</f>
        <v/>
      </c>
      <c r="C124" s="22" t="s">
        <v>181</v>
      </c>
      <c r="D124" s="6" t="e">
        <f>COUNTIF(#REF!,'PRICE SUBSIDY'!C124)</f>
        <v>#REF!</v>
      </c>
      <c r="E124" s="51"/>
      <c r="F124" s="7" t="s">
        <v>157</v>
      </c>
      <c r="G124" s="7" t="s">
        <v>159</v>
      </c>
      <c r="H124" s="49">
        <v>45097</v>
      </c>
      <c r="I124" s="49">
        <v>45097</v>
      </c>
      <c r="J124" s="48">
        <f t="shared" ca="1" si="21"/>
        <v>58240360375</v>
      </c>
      <c r="K124" s="23" t="str">
        <f t="shared" ca="1" si="22"/>
        <v>Product 45</v>
      </c>
      <c r="L124" s="9">
        <f t="shared" ca="1" si="28"/>
        <v>72</v>
      </c>
      <c r="M124" s="9">
        <f t="shared" ca="1" si="28"/>
        <v>71</v>
      </c>
      <c r="N124" s="9">
        <f t="shared" ca="1" si="28"/>
        <v>72</v>
      </c>
      <c r="O124" s="9">
        <f t="shared" ca="1" si="28"/>
        <v>72</v>
      </c>
      <c r="P124" s="9">
        <f t="shared" ca="1" si="28"/>
        <v>18</v>
      </c>
      <c r="Q124" s="25">
        <f t="shared" ca="1" si="23"/>
        <v>0</v>
      </c>
      <c r="T124" s="20">
        <f t="shared" ca="1" si="20"/>
        <v>0</v>
      </c>
      <c r="V124" s="21">
        <f t="shared" ca="1" si="26"/>
        <v>0</v>
      </c>
      <c r="W124" s="21">
        <f t="shared" ca="1" si="27"/>
        <v>0</v>
      </c>
    </row>
    <row r="125" spans="2:23" s="7" customFormat="1" x14ac:dyDescent="0.2">
      <c r="B125" s="50" t="str">
        <f>IFERROR(INDEX(#REF!,MATCH($C125,#REF!,0),MATCH(B$3,#REF!,0)),"")</f>
        <v/>
      </c>
      <c r="C125" s="22" t="s">
        <v>181</v>
      </c>
      <c r="D125" s="6" t="e">
        <f>COUNTIF(#REF!,'PRICE SUBSIDY'!C125)</f>
        <v>#REF!</v>
      </c>
      <c r="E125" s="51"/>
      <c r="F125" s="7" t="s">
        <v>157</v>
      </c>
      <c r="G125" s="7" t="s">
        <v>159</v>
      </c>
      <c r="H125" s="49">
        <v>45097</v>
      </c>
      <c r="I125" s="49">
        <v>45097</v>
      </c>
      <c r="J125" s="48">
        <f t="shared" ca="1" si="21"/>
        <v>92789519102</v>
      </c>
      <c r="K125" s="23" t="str">
        <f t="shared" ca="1" si="22"/>
        <v>Product 4</v>
      </c>
      <c r="L125" s="9">
        <f t="shared" ca="1" si="28"/>
        <v>81</v>
      </c>
      <c r="M125" s="9">
        <f t="shared" ca="1" si="28"/>
        <v>88</v>
      </c>
      <c r="N125" s="9">
        <f t="shared" ca="1" si="28"/>
        <v>90</v>
      </c>
      <c r="O125" s="9">
        <f t="shared" ca="1" si="28"/>
        <v>52</v>
      </c>
      <c r="P125" s="9">
        <f t="shared" ca="1" si="28"/>
        <v>69</v>
      </c>
      <c r="Q125" s="25">
        <f t="shared" ca="1" si="23"/>
        <v>38</v>
      </c>
      <c r="T125" s="20">
        <f t="shared" ca="1" si="20"/>
        <v>0.73076923076923073</v>
      </c>
      <c r="V125" s="21">
        <f t="shared" ca="1" si="26"/>
        <v>2622</v>
      </c>
      <c r="W125" s="21">
        <f t="shared" ca="1" si="27"/>
        <v>1900.0000000000002</v>
      </c>
    </row>
    <row r="126" spans="2:23" s="7" customFormat="1" x14ac:dyDescent="0.2">
      <c r="B126" s="50" t="str">
        <f>IFERROR(INDEX(#REF!,MATCH($C126,#REF!,0),MATCH(B$3,#REF!,0)),"")</f>
        <v/>
      </c>
      <c r="C126" s="22" t="s">
        <v>181</v>
      </c>
      <c r="D126" s="6" t="e">
        <f>COUNTIF(#REF!,'PRICE SUBSIDY'!C126)</f>
        <v>#REF!</v>
      </c>
      <c r="E126" s="51"/>
      <c r="F126" s="7" t="s">
        <v>157</v>
      </c>
      <c r="G126" s="7" t="s">
        <v>159</v>
      </c>
      <c r="H126" s="49">
        <v>45097</v>
      </c>
      <c r="I126" s="49">
        <v>45097</v>
      </c>
      <c r="J126" s="48">
        <f t="shared" ca="1" si="21"/>
        <v>71556136005</v>
      </c>
      <c r="K126" s="23" t="str">
        <f t="shared" ca="1" si="22"/>
        <v>Product 51</v>
      </c>
      <c r="L126" s="9">
        <f t="shared" ca="1" si="28"/>
        <v>28</v>
      </c>
      <c r="M126" s="9">
        <f t="shared" ca="1" si="28"/>
        <v>19</v>
      </c>
      <c r="N126" s="9">
        <f t="shared" ca="1" si="28"/>
        <v>4</v>
      </c>
      <c r="O126" s="9">
        <f t="shared" ca="1" si="28"/>
        <v>30</v>
      </c>
      <c r="P126" s="9">
        <f t="shared" ca="1" si="28"/>
        <v>63</v>
      </c>
      <c r="Q126" s="25">
        <f t="shared" ca="1" si="23"/>
        <v>-26</v>
      </c>
      <c r="T126" s="20">
        <f t="shared" ca="1" si="20"/>
        <v>-0.8666666666666667</v>
      </c>
      <c r="V126" s="21">
        <f t="shared" ca="1" si="26"/>
        <v>-1638</v>
      </c>
      <c r="W126" s="21">
        <f t="shared" ca="1" si="27"/>
        <v>-1186.9565217391305</v>
      </c>
    </row>
    <row r="127" spans="2:23" s="7" customFormat="1" x14ac:dyDescent="0.2">
      <c r="B127" s="50" t="str">
        <f>IFERROR(INDEX(#REF!,MATCH($C127,#REF!,0),MATCH(B$3,#REF!,0)),"")</f>
        <v/>
      </c>
      <c r="C127" s="22" t="s">
        <v>181</v>
      </c>
      <c r="D127" s="6" t="e">
        <f>COUNTIF(#REF!,'PRICE SUBSIDY'!C127)</f>
        <v>#REF!</v>
      </c>
      <c r="E127" s="51"/>
      <c r="F127" s="7" t="s">
        <v>157</v>
      </c>
      <c r="G127" s="7" t="s">
        <v>159</v>
      </c>
      <c r="H127" s="49">
        <v>45097</v>
      </c>
      <c r="I127" s="49">
        <v>45097</v>
      </c>
      <c r="J127" s="48">
        <f t="shared" ca="1" si="21"/>
        <v>38849657264</v>
      </c>
      <c r="K127" s="23" t="str">
        <f t="shared" ca="1" si="22"/>
        <v>Product 34</v>
      </c>
      <c r="L127" s="9">
        <f t="shared" ca="1" si="28"/>
        <v>14</v>
      </c>
      <c r="M127" s="9">
        <f t="shared" ca="1" si="28"/>
        <v>9</v>
      </c>
      <c r="N127" s="9">
        <f t="shared" ca="1" si="28"/>
        <v>49</v>
      </c>
      <c r="O127" s="9">
        <f t="shared" ca="1" si="28"/>
        <v>10</v>
      </c>
      <c r="P127" s="9">
        <f t="shared" ca="1" si="28"/>
        <v>42</v>
      </c>
      <c r="Q127" s="25">
        <f t="shared" ca="1" si="23"/>
        <v>39</v>
      </c>
      <c r="T127" s="20">
        <f t="shared" ca="1" si="20"/>
        <v>3.9</v>
      </c>
      <c r="V127" s="21">
        <f t="shared" ca="1" si="26"/>
        <v>1638</v>
      </c>
      <c r="W127" s="21">
        <f t="shared" ca="1" si="27"/>
        <v>1186.9565217391305</v>
      </c>
    </row>
    <row r="128" spans="2:23" s="7" customFormat="1" x14ac:dyDescent="0.2">
      <c r="B128" s="50" t="str">
        <f>IFERROR(INDEX(#REF!,MATCH($C128,#REF!,0),MATCH(B$3,#REF!,0)),"")</f>
        <v/>
      </c>
      <c r="C128" s="22" t="s">
        <v>181</v>
      </c>
      <c r="D128" s="6" t="e">
        <f>COUNTIF(#REF!,'PRICE SUBSIDY'!C128)</f>
        <v>#REF!</v>
      </c>
      <c r="E128" s="51"/>
      <c r="F128" s="7" t="s">
        <v>157</v>
      </c>
      <c r="G128" s="7" t="s">
        <v>159</v>
      </c>
      <c r="H128" s="49">
        <v>45097</v>
      </c>
      <c r="I128" s="49">
        <v>45097</v>
      </c>
      <c r="J128" s="48">
        <f t="shared" ca="1" si="21"/>
        <v>66086244231</v>
      </c>
      <c r="K128" s="23" t="str">
        <f t="shared" ca="1" si="22"/>
        <v>Product 104</v>
      </c>
      <c r="L128" s="9">
        <f t="shared" ca="1" si="28"/>
        <v>53</v>
      </c>
      <c r="M128" s="9">
        <f t="shared" ca="1" si="28"/>
        <v>46</v>
      </c>
      <c r="N128" s="9">
        <f t="shared" ca="1" si="28"/>
        <v>28</v>
      </c>
      <c r="O128" s="9">
        <f t="shared" ca="1" si="28"/>
        <v>2</v>
      </c>
      <c r="P128" s="9">
        <f t="shared" ca="1" si="28"/>
        <v>80</v>
      </c>
      <c r="Q128" s="25">
        <f t="shared" ca="1" si="23"/>
        <v>26</v>
      </c>
      <c r="T128" s="20">
        <f t="shared" ca="1" si="20"/>
        <v>13</v>
      </c>
      <c r="V128" s="21">
        <f t="shared" ca="1" si="26"/>
        <v>2080</v>
      </c>
      <c r="W128" s="21">
        <f t="shared" ca="1" si="27"/>
        <v>1507.2463768115942</v>
      </c>
    </row>
    <row r="129" spans="2:23" s="7" customFormat="1" x14ac:dyDescent="0.2">
      <c r="B129" s="50" t="str">
        <f>IFERROR(INDEX(#REF!,MATCH($C129,#REF!,0),MATCH(B$3,#REF!,0)),"")</f>
        <v/>
      </c>
      <c r="C129" s="22" t="s">
        <v>181</v>
      </c>
      <c r="D129" s="6" t="e">
        <f>COUNTIF(#REF!,'PRICE SUBSIDY'!C129)</f>
        <v>#REF!</v>
      </c>
      <c r="E129" s="51"/>
      <c r="F129" s="7" t="s">
        <v>157</v>
      </c>
      <c r="G129" s="7" t="s">
        <v>159</v>
      </c>
      <c r="H129" s="49">
        <v>45097</v>
      </c>
      <c r="I129" s="49">
        <v>45097</v>
      </c>
      <c r="J129" s="48">
        <f t="shared" ca="1" si="21"/>
        <v>40071404052</v>
      </c>
      <c r="K129" s="23" t="str">
        <f t="shared" ca="1" si="22"/>
        <v>Product 15</v>
      </c>
      <c r="L129" s="9">
        <f t="shared" ca="1" si="28"/>
        <v>82</v>
      </c>
      <c r="M129" s="9">
        <f t="shared" ca="1" si="28"/>
        <v>12</v>
      </c>
      <c r="N129" s="9">
        <f t="shared" ca="1" si="28"/>
        <v>81</v>
      </c>
      <c r="O129" s="9">
        <f t="shared" ca="1" si="28"/>
        <v>90</v>
      </c>
      <c r="P129" s="9">
        <f t="shared" ca="1" si="28"/>
        <v>31</v>
      </c>
      <c r="Q129" s="25">
        <f t="shared" ca="1" si="23"/>
        <v>-9</v>
      </c>
      <c r="T129" s="20">
        <f t="shared" ca="1" si="20"/>
        <v>-0.1</v>
      </c>
      <c r="V129" s="21">
        <f t="shared" ca="1" si="26"/>
        <v>-279</v>
      </c>
      <c r="W129" s="21">
        <f t="shared" ca="1" si="27"/>
        <v>-202.17391304347828</v>
      </c>
    </row>
    <row r="130" spans="2:23" s="7" customFormat="1" x14ac:dyDescent="0.2">
      <c r="B130" s="50" t="str">
        <f>IFERROR(INDEX(#REF!,MATCH($C130,#REF!,0),MATCH(B$3,#REF!,0)),"")</f>
        <v/>
      </c>
      <c r="C130" s="22" t="s">
        <v>181</v>
      </c>
      <c r="D130" s="6" t="e">
        <f>COUNTIF(#REF!,'PRICE SUBSIDY'!C130)</f>
        <v>#REF!</v>
      </c>
      <c r="E130" s="51"/>
      <c r="F130" s="7" t="s">
        <v>157</v>
      </c>
      <c r="G130" s="7" t="s">
        <v>159</v>
      </c>
      <c r="H130" s="49">
        <v>45097</v>
      </c>
      <c r="I130" s="49">
        <v>45097</v>
      </c>
      <c r="J130" s="48">
        <f t="shared" ca="1" si="21"/>
        <v>39038543173</v>
      </c>
      <c r="K130" s="23" t="str">
        <f t="shared" ca="1" si="22"/>
        <v>Product 8</v>
      </c>
      <c r="L130" s="9">
        <f t="shared" ca="1" si="28"/>
        <v>6</v>
      </c>
      <c r="M130" s="9">
        <f t="shared" ca="1" si="28"/>
        <v>77</v>
      </c>
      <c r="N130" s="9">
        <f t="shared" ca="1" si="28"/>
        <v>76</v>
      </c>
      <c r="O130" s="9">
        <f t="shared" ca="1" si="28"/>
        <v>4</v>
      </c>
      <c r="P130" s="9">
        <f t="shared" ca="1" si="28"/>
        <v>13</v>
      </c>
      <c r="Q130" s="25">
        <f t="shared" ca="1" si="23"/>
        <v>72</v>
      </c>
      <c r="T130" s="20">
        <f t="shared" ca="1" si="20"/>
        <v>18</v>
      </c>
      <c r="V130" s="21">
        <f t="shared" ca="1" si="26"/>
        <v>936</v>
      </c>
      <c r="W130" s="21">
        <f t="shared" ca="1" si="27"/>
        <v>678.26086956521749</v>
      </c>
    </row>
    <row r="131" spans="2:23" s="7" customFormat="1" x14ac:dyDescent="0.2">
      <c r="B131" s="50" t="str">
        <f>IFERROR(INDEX(#REF!,MATCH($C131,#REF!,0),MATCH(B$3,#REF!,0)),"")</f>
        <v/>
      </c>
      <c r="C131" s="22" t="s">
        <v>181</v>
      </c>
      <c r="D131" s="6" t="e">
        <f>COUNTIF(#REF!,'PRICE SUBSIDY'!C131)</f>
        <v>#REF!</v>
      </c>
      <c r="E131" s="51"/>
      <c r="F131" s="7" t="s">
        <v>157</v>
      </c>
      <c r="G131" s="7" t="s">
        <v>159</v>
      </c>
      <c r="H131" s="49">
        <v>45097</v>
      </c>
      <c r="I131" s="49">
        <v>45097</v>
      </c>
      <c r="J131" s="48">
        <f t="shared" ca="1" si="21"/>
        <v>83865520175</v>
      </c>
      <c r="K131" s="23" t="str">
        <f t="shared" ca="1" si="22"/>
        <v>Product 9</v>
      </c>
      <c r="L131" s="9">
        <f t="shared" ca="1" si="28"/>
        <v>94</v>
      </c>
      <c r="M131" s="9">
        <f t="shared" ca="1" si="28"/>
        <v>70</v>
      </c>
      <c r="N131" s="9">
        <f t="shared" ca="1" si="28"/>
        <v>85</v>
      </c>
      <c r="O131" s="9">
        <f t="shared" ca="1" si="28"/>
        <v>7</v>
      </c>
      <c r="P131" s="9">
        <f t="shared" ca="1" si="28"/>
        <v>53</v>
      </c>
      <c r="Q131" s="25">
        <f t="shared" ca="1" si="23"/>
        <v>78</v>
      </c>
      <c r="T131" s="20">
        <f t="shared" ca="1" si="20"/>
        <v>11.142857142857142</v>
      </c>
      <c r="V131" s="21">
        <f t="shared" ca="1" si="26"/>
        <v>4134</v>
      </c>
      <c r="W131" s="21">
        <f t="shared" ca="1" si="27"/>
        <v>2995.6521739130435</v>
      </c>
    </row>
    <row r="132" spans="2:23" s="7" customFormat="1" x14ac:dyDescent="0.2">
      <c r="B132" s="50" t="str">
        <f>IFERROR(INDEX(#REF!,MATCH($C132,#REF!,0),MATCH(B$3,#REF!,0)),"")</f>
        <v/>
      </c>
      <c r="C132" s="22" t="s">
        <v>181</v>
      </c>
      <c r="D132" s="6" t="e">
        <f>COUNTIF(#REF!,'PRICE SUBSIDY'!C132)</f>
        <v>#REF!</v>
      </c>
      <c r="E132" s="51"/>
      <c r="F132" s="7" t="s">
        <v>157</v>
      </c>
      <c r="G132" s="7" t="s">
        <v>159</v>
      </c>
      <c r="H132" s="49">
        <v>45097</v>
      </c>
      <c r="I132" s="49">
        <v>45097</v>
      </c>
      <c r="J132" s="48">
        <f t="shared" ca="1" si="21"/>
        <v>87767713605</v>
      </c>
      <c r="K132" s="23" t="str">
        <f t="shared" ca="1" si="22"/>
        <v>Product 90</v>
      </c>
      <c r="L132" s="9">
        <f t="shared" ca="1" si="28"/>
        <v>95</v>
      </c>
      <c r="M132" s="9">
        <f t="shared" ca="1" si="28"/>
        <v>71</v>
      </c>
      <c r="N132" s="9">
        <f t="shared" ca="1" si="28"/>
        <v>48</v>
      </c>
      <c r="O132" s="9">
        <f t="shared" ca="1" si="28"/>
        <v>49</v>
      </c>
      <c r="P132" s="9">
        <f t="shared" ca="1" si="28"/>
        <v>47</v>
      </c>
      <c r="Q132" s="25">
        <f t="shared" ca="1" si="23"/>
        <v>-1</v>
      </c>
      <c r="T132" s="20">
        <f t="shared" ref="T132:T153" ca="1" si="29">Q132/O132</f>
        <v>-2.0408163265306121E-2</v>
      </c>
      <c r="V132" s="21">
        <f t="shared" ca="1" si="26"/>
        <v>-47</v>
      </c>
      <c r="W132" s="21">
        <f t="shared" ca="1" si="27"/>
        <v>-34.057971014492757</v>
      </c>
    </row>
    <row r="133" spans="2:23" s="7" customFormat="1" x14ac:dyDescent="0.2">
      <c r="B133" s="50" t="str">
        <f>IFERROR(INDEX(#REF!,MATCH($C133,#REF!,0),MATCH(B$3,#REF!,0)),"")</f>
        <v/>
      </c>
      <c r="C133" s="22" t="s">
        <v>181</v>
      </c>
      <c r="D133" s="6" t="e">
        <f>COUNTIF(#REF!,'PRICE SUBSIDY'!C133)</f>
        <v>#REF!</v>
      </c>
      <c r="E133" s="51"/>
      <c r="F133" s="7" t="s">
        <v>157</v>
      </c>
      <c r="G133" s="7" t="s">
        <v>159</v>
      </c>
      <c r="H133" s="49">
        <v>45097</v>
      </c>
      <c r="I133" s="49">
        <v>45097</v>
      </c>
      <c r="J133" s="48">
        <f t="shared" ca="1" si="21"/>
        <v>11696031220</v>
      </c>
      <c r="K133" s="23" t="str">
        <f t="shared" ca="1" si="22"/>
        <v>Product 74</v>
      </c>
      <c r="L133" s="9">
        <f t="shared" ca="1" si="28"/>
        <v>92</v>
      </c>
      <c r="M133" s="9">
        <f t="shared" ca="1" si="28"/>
        <v>50</v>
      </c>
      <c r="N133" s="9">
        <f t="shared" ca="1" si="28"/>
        <v>21</v>
      </c>
      <c r="O133" s="9">
        <f t="shared" ca="1" si="28"/>
        <v>99</v>
      </c>
      <c r="P133" s="9">
        <f t="shared" ca="1" si="28"/>
        <v>13</v>
      </c>
      <c r="Q133" s="25">
        <f t="shared" ca="1" si="23"/>
        <v>-78</v>
      </c>
      <c r="T133" s="20">
        <f t="shared" ca="1" si="29"/>
        <v>-0.78787878787878785</v>
      </c>
      <c r="V133" s="21">
        <f t="shared" ca="1" si="26"/>
        <v>-1014</v>
      </c>
      <c r="W133" s="21">
        <f t="shared" ca="1" si="27"/>
        <v>-734.78260869565224</v>
      </c>
    </row>
    <row r="134" spans="2:23" s="46" customFormat="1" x14ac:dyDescent="0.2">
      <c r="B134" s="56" t="str">
        <f>IFERROR(INDEX(#REF!,MATCH($C134,#REF!,0),MATCH(B$3,#REF!,0)),"")</f>
        <v/>
      </c>
      <c r="C134" s="22" t="s">
        <v>181</v>
      </c>
      <c r="D134" s="6" t="e">
        <f>COUNTIF(#REF!,'PRICE SUBSIDY'!C134)</f>
        <v>#REF!</v>
      </c>
      <c r="E134" s="57"/>
      <c r="F134" s="46" t="s">
        <v>157</v>
      </c>
      <c r="G134" s="46" t="s">
        <v>159</v>
      </c>
      <c r="H134" s="58">
        <v>45097</v>
      </c>
      <c r="I134" s="58">
        <v>45097</v>
      </c>
      <c r="J134" s="48">
        <f t="shared" ca="1" si="21"/>
        <v>73408207900</v>
      </c>
      <c r="K134" s="23" t="str">
        <f t="shared" ca="1" si="22"/>
        <v>Product 58</v>
      </c>
      <c r="L134" s="9">
        <f t="shared" ca="1" si="28"/>
        <v>72</v>
      </c>
      <c r="M134" s="9">
        <f t="shared" ca="1" si="28"/>
        <v>60</v>
      </c>
      <c r="N134" s="9">
        <f t="shared" ca="1" si="28"/>
        <v>71</v>
      </c>
      <c r="O134" s="9">
        <f t="shared" ca="1" si="28"/>
        <v>20</v>
      </c>
      <c r="P134" s="9">
        <f t="shared" ca="1" si="28"/>
        <v>51</v>
      </c>
      <c r="Q134" s="59">
        <f t="shared" ca="1" si="23"/>
        <v>51</v>
      </c>
      <c r="T134" s="61">
        <f t="shared" ca="1" si="29"/>
        <v>2.5499999999999998</v>
      </c>
      <c r="V134" s="21">
        <f t="shared" ca="1" si="26"/>
        <v>2601</v>
      </c>
      <c r="W134" s="21">
        <f t="shared" ca="1" si="27"/>
        <v>1884.7826086956522</v>
      </c>
    </row>
    <row r="135" spans="2:23" s="7" customFormat="1" x14ac:dyDescent="0.2">
      <c r="B135" s="56" t="str">
        <f>IFERROR(INDEX(#REF!,MATCH($C135,#REF!,0),MATCH(B$3,#REF!,0)),"")</f>
        <v/>
      </c>
      <c r="C135" s="22" t="s">
        <v>181</v>
      </c>
      <c r="D135" s="6" t="e">
        <f>COUNTIF(#REF!,'PRICE SUBSIDY'!C135)</f>
        <v>#REF!</v>
      </c>
      <c r="E135" s="57"/>
      <c r="F135" s="46" t="s">
        <v>157</v>
      </c>
      <c r="G135" s="46" t="s">
        <v>159</v>
      </c>
      <c r="H135" s="58">
        <v>45097</v>
      </c>
      <c r="I135" s="58">
        <v>45097</v>
      </c>
      <c r="J135" s="48">
        <f t="shared" ref="J135:J153" ca="1" si="30">RANDBETWEEN(1000000000,99999999999)</f>
        <v>39444939625</v>
      </c>
      <c r="K135" s="23" t="str">
        <f t="shared" ca="1" si="22"/>
        <v>Product 72</v>
      </c>
      <c r="L135" s="9">
        <f t="shared" ca="1" si="28"/>
        <v>76</v>
      </c>
      <c r="M135" s="9">
        <f t="shared" ca="1" si="28"/>
        <v>28</v>
      </c>
      <c r="N135" s="9">
        <f t="shared" ca="1" si="28"/>
        <v>27</v>
      </c>
      <c r="O135" s="9">
        <f t="shared" ca="1" si="28"/>
        <v>0</v>
      </c>
      <c r="P135" s="9">
        <f t="shared" ca="1" si="28"/>
        <v>71</v>
      </c>
      <c r="Q135" s="59">
        <f t="shared" ca="1" si="23"/>
        <v>27</v>
      </c>
      <c r="T135" s="61" t="e">
        <f t="shared" ca="1" si="29"/>
        <v>#DIV/0!</v>
      </c>
      <c r="V135" s="21">
        <f t="shared" ca="1" si="26"/>
        <v>1917</v>
      </c>
      <c r="W135" s="21">
        <f t="shared" ca="1" si="27"/>
        <v>1389.1304347826087</v>
      </c>
    </row>
    <row r="136" spans="2:23" s="7" customFormat="1" x14ac:dyDescent="0.2">
      <c r="B136" s="56" t="str">
        <f>IFERROR(INDEX(#REF!,MATCH($C136,#REF!,0),MATCH(B$3,#REF!,0)),"")</f>
        <v/>
      </c>
      <c r="C136" s="22" t="s">
        <v>181</v>
      </c>
      <c r="D136" s="6" t="e">
        <f>COUNTIF(#REF!,'PRICE SUBSIDY'!C136)</f>
        <v>#REF!</v>
      </c>
      <c r="E136" s="57"/>
      <c r="F136" s="46" t="s">
        <v>157</v>
      </c>
      <c r="G136" s="46" t="s">
        <v>159</v>
      </c>
      <c r="H136" s="58">
        <v>45097</v>
      </c>
      <c r="I136" s="58">
        <v>45097</v>
      </c>
      <c r="J136" s="48">
        <f t="shared" ca="1" si="30"/>
        <v>80659238986</v>
      </c>
      <c r="K136" s="23" t="str">
        <f t="shared" ref="K136:K153" ca="1" si="31">"Product " &amp; RANDBETWEEN(1,150)</f>
        <v>Product 22</v>
      </c>
      <c r="L136" s="9">
        <f t="shared" ca="1" si="28"/>
        <v>67</v>
      </c>
      <c r="M136" s="9">
        <f t="shared" ca="1" si="28"/>
        <v>98</v>
      </c>
      <c r="N136" s="9">
        <f t="shared" ca="1" si="28"/>
        <v>90</v>
      </c>
      <c r="O136" s="9">
        <f t="shared" ca="1" si="28"/>
        <v>28</v>
      </c>
      <c r="P136" s="9">
        <f t="shared" ca="1" si="28"/>
        <v>79</v>
      </c>
      <c r="Q136" s="59">
        <f t="shared" ca="1" si="23"/>
        <v>62</v>
      </c>
      <c r="T136" s="61">
        <f t="shared" ca="1" si="29"/>
        <v>2.2142857142857144</v>
      </c>
      <c r="V136" s="21">
        <f t="shared" ca="1" si="26"/>
        <v>4898</v>
      </c>
      <c r="W136" s="21">
        <f t="shared" ca="1" si="27"/>
        <v>3549.275362318841</v>
      </c>
    </row>
    <row r="137" spans="2:23" s="7" customFormat="1" x14ac:dyDescent="0.2">
      <c r="B137" s="56" t="str">
        <f>IFERROR(INDEX(#REF!,MATCH($C137,#REF!,0),MATCH(B$3,#REF!,0)),"")</f>
        <v/>
      </c>
      <c r="C137" s="22" t="s">
        <v>181</v>
      </c>
      <c r="D137" s="6" t="e">
        <f>COUNTIF(#REF!,'PRICE SUBSIDY'!C137)</f>
        <v>#REF!</v>
      </c>
      <c r="E137" s="57"/>
      <c r="F137" s="46" t="s">
        <v>157</v>
      </c>
      <c r="G137" s="46" t="s">
        <v>159</v>
      </c>
      <c r="H137" s="58">
        <v>45097</v>
      </c>
      <c r="I137" s="58">
        <v>45097</v>
      </c>
      <c r="J137" s="48">
        <f t="shared" ca="1" si="30"/>
        <v>6384219655</v>
      </c>
      <c r="K137" s="23" t="str">
        <f t="shared" ca="1" si="31"/>
        <v>Product 139</v>
      </c>
      <c r="L137" s="9">
        <f t="shared" ca="1" si="28"/>
        <v>24</v>
      </c>
      <c r="M137" s="9">
        <f t="shared" ca="1" si="28"/>
        <v>98</v>
      </c>
      <c r="N137" s="9">
        <f t="shared" ca="1" si="28"/>
        <v>16</v>
      </c>
      <c r="O137" s="9">
        <f t="shared" ca="1" si="28"/>
        <v>92</v>
      </c>
      <c r="P137" s="9">
        <f t="shared" ca="1" si="28"/>
        <v>88</v>
      </c>
      <c r="Q137" s="59">
        <f t="shared" ref="Q137:Q153" ca="1" si="32">IFERROR(N137-O137,"")</f>
        <v>-76</v>
      </c>
      <c r="T137" s="61">
        <f t="shared" ca="1" si="29"/>
        <v>-0.82608695652173914</v>
      </c>
      <c r="V137" s="21">
        <f t="shared" ca="1" si="26"/>
        <v>-6688</v>
      </c>
      <c r="W137" s="21">
        <f t="shared" ca="1" si="27"/>
        <v>-4846.376811594203</v>
      </c>
    </row>
    <row r="138" spans="2:23" s="7" customFormat="1" x14ac:dyDescent="0.2">
      <c r="B138" s="56" t="str">
        <f>IFERROR(INDEX(#REF!,MATCH($C138,#REF!,0),MATCH(B$3,#REF!,0)),"")</f>
        <v/>
      </c>
      <c r="C138" s="22" t="s">
        <v>181</v>
      </c>
      <c r="D138" s="6" t="e">
        <f>COUNTIF(#REF!,'PRICE SUBSIDY'!C138)</f>
        <v>#REF!</v>
      </c>
      <c r="E138" s="57"/>
      <c r="F138" s="46" t="s">
        <v>157</v>
      </c>
      <c r="G138" s="46" t="s">
        <v>159</v>
      </c>
      <c r="H138" s="58">
        <v>45097</v>
      </c>
      <c r="I138" s="58">
        <v>45097</v>
      </c>
      <c r="J138" s="48">
        <f t="shared" ca="1" si="30"/>
        <v>10961398067</v>
      </c>
      <c r="K138" s="23" t="str">
        <f t="shared" ca="1" si="31"/>
        <v>Product 134</v>
      </c>
      <c r="L138" s="9">
        <f t="shared" ca="1" si="28"/>
        <v>72</v>
      </c>
      <c r="M138" s="9">
        <f t="shared" ca="1" si="28"/>
        <v>95</v>
      </c>
      <c r="N138" s="9">
        <f t="shared" ca="1" si="28"/>
        <v>50</v>
      </c>
      <c r="O138" s="9">
        <f t="shared" ca="1" si="28"/>
        <v>26</v>
      </c>
      <c r="P138" s="9">
        <f t="shared" ca="1" si="28"/>
        <v>2</v>
      </c>
      <c r="Q138" s="59">
        <f t="shared" ca="1" si="32"/>
        <v>24</v>
      </c>
      <c r="T138" s="61">
        <f t="shared" ca="1" si="29"/>
        <v>0.92307692307692313</v>
      </c>
      <c r="V138" s="21">
        <f t="shared" ca="1" si="26"/>
        <v>48</v>
      </c>
      <c r="W138" s="21">
        <f t="shared" ca="1" si="27"/>
        <v>34.782608695652179</v>
      </c>
    </row>
    <row r="139" spans="2:23" s="7" customFormat="1" x14ac:dyDescent="0.2">
      <c r="B139" s="56" t="str">
        <f>IFERROR(INDEX(#REF!,MATCH($C139,#REF!,0),MATCH(B$3,#REF!,0)),"")</f>
        <v/>
      </c>
      <c r="C139" s="22" t="s">
        <v>181</v>
      </c>
      <c r="D139" s="6" t="e">
        <f>COUNTIF(#REF!,'PRICE SUBSIDY'!C139)</f>
        <v>#REF!</v>
      </c>
      <c r="E139" s="57"/>
      <c r="F139" s="46" t="s">
        <v>157</v>
      </c>
      <c r="G139" s="46" t="s">
        <v>159</v>
      </c>
      <c r="H139" s="58">
        <v>45097</v>
      </c>
      <c r="I139" s="58">
        <v>45097</v>
      </c>
      <c r="J139" s="48">
        <f t="shared" ca="1" si="30"/>
        <v>5002394153</v>
      </c>
      <c r="K139" s="23" t="str">
        <f t="shared" ca="1" si="31"/>
        <v>Product 132</v>
      </c>
      <c r="L139" s="9">
        <f t="shared" ca="1" si="28"/>
        <v>1</v>
      </c>
      <c r="M139" s="9">
        <f t="shared" ca="1" si="28"/>
        <v>54</v>
      </c>
      <c r="N139" s="9">
        <f t="shared" ca="1" si="28"/>
        <v>1</v>
      </c>
      <c r="O139" s="9">
        <f t="shared" ca="1" si="28"/>
        <v>26</v>
      </c>
      <c r="P139" s="9">
        <f t="shared" ca="1" si="28"/>
        <v>32</v>
      </c>
      <c r="Q139" s="59">
        <f t="shared" ca="1" si="32"/>
        <v>-25</v>
      </c>
      <c r="T139" s="61">
        <f t="shared" ca="1" si="29"/>
        <v>-0.96153846153846156</v>
      </c>
      <c r="V139" s="21">
        <f t="shared" ca="1" si="26"/>
        <v>-800</v>
      </c>
      <c r="W139" s="21">
        <f t="shared" ca="1" si="27"/>
        <v>-579.71014492753625</v>
      </c>
    </row>
    <row r="140" spans="2:23" s="7" customFormat="1" x14ac:dyDescent="0.2">
      <c r="B140" s="56" t="str">
        <f>IFERROR(INDEX(#REF!,MATCH($C140,#REF!,0),MATCH(B$3,#REF!,0)),"")</f>
        <v/>
      </c>
      <c r="C140" s="22" t="s">
        <v>181</v>
      </c>
      <c r="D140" s="6" t="e">
        <f>COUNTIF(#REF!,'PRICE SUBSIDY'!C140)</f>
        <v>#REF!</v>
      </c>
      <c r="E140" s="57"/>
      <c r="F140" s="46" t="s">
        <v>157</v>
      </c>
      <c r="G140" s="46" t="s">
        <v>159</v>
      </c>
      <c r="H140" s="58">
        <v>45097</v>
      </c>
      <c r="I140" s="58">
        <v>45097</v>
      </c>
      <c r="J140" s="48">
        <f t="shared" ca="1" si="30"/>
        <v>97477803851</v>
      </c>
      <c r="K140" s="23" t="str">
        <f t="shared" ca="1" si="31"/>
        <v>Product 117</v>
      </c>
      <c r="L140" s="9">
        <f t="shared" ca="1" si="28"/>
        <v>12</v>
      </c>
      <c r="M140" s="9">
        <f t="shared" ca="1" si="28"/>
        <v>40</v>
      </c>
      <c r="N140" s="9">
        <f t="shared" ca="1" si="28"/>
        <v>60</v>
      </c>
      <c r="O140" s="9">
        <f t="shared" ca="1" si="28"/>
        <v>59</v>
      </c>
      <c r="P140" s="9">
        <f t="shared" ca="1" si="28"/>
        <v>5</v>
      </c>
      <c r="Q140" s="59">
        <f t="shared" ca="1" si="32"/>
        <v>1</v>
      </c>
      <c r="T140" s="61">
        <f t="shared" ca="1" si="29"/>
        <v>1.6949152542372881E-2</v>
      </c>
      <c r="V140" s="21">
        <f t="shared" ca="1" si="26"/>
        <v>5</v>
      </c>
      <c r="W140" s="21">
        <f t="shared" ca="1" si="27"/>
        <v>3.6231884057971016</v>
      </c>
    </row>
    <row r="141" spans="2:23" s="7" customFormat="1" x14ac:dyDescent="0.2">
      <c r="B141" s="56" t="str">
        <f>IFERROR(INDEX(#REF!,MATCH($C141,#REF!,0),MATCH(B$3,#REF!,0)),"")</f>
        <v/>
      </c>
      <c r="C141" s="22" t="s">
        <v>181</v>
      </c>
      <c r="D141" s="6" t="e">
        <f>COUNTIF(#REF!,'PRICE SUBSIDY'!C141)</f>
        <v>#REF!</v>
      </c>
      <c r="E141" s="57"/>
      <c r="F141" s="46" t="s">
        <v>157</v>
      </c>
      <c r="G141" s="46" t="s">
        <v>159</v>
      </c>
      <c r="H141" s="58">
        <v>45097</v>
      </c>
      <c r="I141" s="58">
        <v>45097</v>
      </c>
      <c r="J141" s="48">
        <f t="shared" ca="1" si="30"/>
        <v>81435177234</v>
      </c>
      <c r="K141" s="23" t="str">
        <f t="shared" ca="1" si="31"/>
        <v>Product 62</v>
      </c>
      <c r="L141" s="9">
        <f t="shared" ca="1" si="28"/>
        <v>47</v>
      </c>
      <c r="M141" s="9">
        <f t="shared" ca="1" si="28"/>
        <v>63</v>
      </c>
      <c r="N141" s="9">
        <f t="shared" ca="1" si="28"/>
        <v>40</v>
      </c>
      <c r="O141" s="9">
        <f t="shared" ca="1" si="28"/>
        <v>25</v>
      </c>
      <c r="P141" s="9">
        <f t="shared" ca="1" si="28"/>
        <v>77</v>
      </c>
      <c r="Q141" s="59">
        <f t="shared" ca="1" si="32"/>
        <v>15</v>
      </c>
      <c r="T141" s="61">
        <f t="shared" ca="1" si="29"/>
        <v>0.6</v>
      </c>
      <c r="V141" s="21">
        <f t="shared" ca="1" si="26"/>
        <v>1155</v>
      </c>
      <c r="W141" s="21">
        <f t="shared" ca="1" si="27"/>
        <v>836.95652173913049</v>
      </c>
    </row>
    <row r="142" spans="2:23" s="7" customFormat="1" x14ac:dyDescent="0.2">
      <c r="B142" s="56" t="str">
        <f>IFERROR(INDEX(#REF!,MATCH($C142,#REF!,0),MATCH(B$3,#REF!,0)),"")</f>
        <v/>
      </c>
      <c r="C142" s="22" t="s">
        <v>181</v>
      </c>
      <c r="D142" s="6" t="e">
        <f>COUNTIF(#REF!,'PRICE SUBSIDY'!C142)</f>
        <v>#REF!</v>
      </c>
      <c r="E142" s="57"/>
      <c r="F142" s="46" t="s">
        <v>157</v>
      </c>
      <c r="G142" s="46" t="s">
        <v>159</v>
      </c>
      <c r="H142" s="58">
        <v>45097</v>
      </c>
      <c r="I142" s="58">
        <v>45097</v>
      </c>
      <c r="J142" s="48">
        <f t="shared" ca="1" si="30"/>
        <v>53230632684</v>
      </c>
      <c r="K142" s="23" t="str">
        <f t="shared" ca="1" si="31"/>
        <v>Product 24</v>
      </c>
      <c r="L142" s="9">
        <f t="shared" ca="1" si="28"/>
        <v>55</v>
      </c>
      <c r="M142" s="9">
        <f t="shared" ca="1" si="28"/>
        <v>21</v>
      </c>
      <c r="N142" s="9">
        <f t="shared" ca="1" si="28"/>
        <v>50</v>
      </c>
      <c r="O142" s="9">
        <f t="shared" ca="1" si="28"/>
        <v>94</v>
      </c>
      <c r="P142" s="9">
        <f t="shared" ca="1" si="28"/>
        <v>10</v>
      </c>
      <c r="Q142" s="59">
        <f t="shared" ca="1" si="32"/>
        <v>-44</v>
      </c>
      <c r="T142" s="61">
        <f t="shared" ca="1" si="29"/>
        <v>-0.46808510638297873</v>
      </c>
      <c r="V142" s="21">
        <f t="shared" ca="1" si="26"/>
        <v>-440</v>
      </c>
      <c r="W142" s="21">
        <f t="shared" ca="1" si="27"/>
        <v>-318.84057971014494</v>
      </c>
    </row>
    <row r="143" spans="2:23" s="7" customFormat="1" x14ac:dyDescent="0.2">
      <c r="B143" s="56" t="str">
        <f>IFERROR(INDEX(#REF!,MATCH($C143,#REF!,0),MATCH(B$3,#REF!,0)),"")</f>
        <v/>
      </c>
      <c r="C143" s="22" t="s">
        <v>181</v>
      </c>
      <c r="D143" s="6" t="e">
        <f>COUNTIF(#REF!,'PRICE SUBSIDY'!C143)</f>
        <v>#REF!</v>
      </c>
      <c r="E143" s="57"/>
      <c r="F143" s="46" t="s">
        <v>157</v>
      </c>
      <c r="G143" s="46" t="s">
        <v>159</v>
      </c>
      <c r="H143" s="58">
        <v>45097</v>
      </c>
      <c r="I143" s="58">
        <v>45097</v>
      </c>
      <c r="J143" s="48">
        <f t="shared" ca="1" si="30"/>
        <v>2682548943</v>
      </c>
      <c r="K143" s="23" t="str">
        <f t="shared" ca="1" si="31"/>
        <v>Product 130</v>
      </c>
      <c r="L143" s="9">
        <f t="shared" ca="1" si="28"/>
        <v>3</v>
      </c>
      <c r="M143" s="9">
        <f t="shared" ca="1" si="28"/>
        <v>84</v>
      </c>
      <c r="N143" s="9">
        <f t="shared" ca="1" si="28"/>
        <v>64</v>
      </c>
      <c r="O143" s="9">
        <f t="shared" ca="1" si="28"/>
        <v>85</v>
      </c>
      <c r="P143" s="9">
        <f t="shared" ca="1" si="28"/>
        <v>77</v>
      </c>
      <c r="Q143" s="59">
        <f t="shared" ca="1" si="32"/>
        <v>-21</v>
      </c>
      <c r="T143" s="61">
        <f t="shared" ca="1" si="29"/>
        <v>-0.24705882352941178</v>
      </c>
      <c r="V143" s="21">
        <f t="shared" ca="1" si="26"/>
        <v>-1617</v>
      </c>
      <c r="W143" s="21">
        <f t="shared" ca="1" si="27"/>
        <v>-1171.7391304347827</v>
      </c>
    </row>
    <row r="144" spans="2:23" s="7" customFormat="1" x14ac:dyDescent="0.2">
      <c r="B144" s="56" t="str">
        <f>IFERROR(INDEX(#REF!,MATCH($C144,#REF!,0),MATCH(B$3,#REF!,0)),"")</f>
        <v/>
      </c>
      <c r="C144" s="22" t="s">
        <v>181</v>
      </c>
      <c r="D144" s="6" t="e">
        <f>COUNTIF(#REF!,'PRICE SUBSIDY'!C144)</f>
        <v>#REF!</v>
      </c>
      <c r="E144" s="57"/>
      <c r="F144" s="46" t="s">
        <v>157</v>
      </c>
      <c r="G144" s="46" t="s">
        <v>159</v>
      </c>
      <c r="H144" s="58">
        <v>45097</v>
      </c>
      <c r="I144" s="58">
        <v>45097</v>
      </c>
      <c r="J144" s="48">
        <f t="shared" ca="1" si="30"/>
        <v>84683386158</v>
      </c>
      <c r="K144" s="23" t="str">
        <f t="shared" ca="1" si="31"/>
        <v>Product 21</v>
      </c>
      <c r="L144" s="9">
        <f t="shared" ca="1" si="28"/>
        <v>28</v>
      </c>
      <c r="M144" s="9">
        <f t="shared" ca="1" si="28"/>
        <v>51</v>
      </c>
      <c r="N144" s="9">
        <f t="shared" ca="1" si="28"/>
        <v>28</v>
      </c>
      <c r="O144" s="9">
        <f t="shared" ca="1" si="28"/>
        <v>73</v>
      </c>
      <c r="P144" s="9">
        <f t="shared" ca="1" si="28"/>
        <v>82</v>
      </c>
      <c r="Q144" s="59">
        <f t="shared" ca="1" si="32"/>
        <v>-45</v>
      </c>
      <c r="T144" s="61">
        <f t="shared" ca="1" si="29"/>
        <v>-0.61643835616438358</v>
      </c>
      <c r="V144" s="21">
        <f t="shared" ca="1" si="26"/>
        <v>-3690</v>
      </c>
      <c r="W144" s="21">
        <f t="shared" ca="1" si="27"/>
        <v>-2673.913043478261</v>
      </c>
    </row>
    <row r="145" spans="2:23" s="7" customFormat="1" x14ac:dyDescent="0.2">
      <c r="B145" s="56" t="str">
        <f>IFERROR(INDEX(#REF!,MATCH($C145,#REF!,0),MATCH(B$3,#REF!,0)),"")</f>
        <v/>
      </c>
      <c r="C145" s="22" t="s">
        <v>181</v>
      </c>
      <c r="D145" s="6" t="e">
        <f>COUNTIF(#REF!,'PRICE SUBSIDY'!C145)</f>
        <v>#REF!</v>
      </c>
      <c r="E145" s="57"/>
      <c r="F145" s="46" t="s">
        <v>157</v>
      </c>
      <c r="G145" s="46" t="s">
        <v>159</v>
      </c>
      <c r="H145" s="58">
        <v>45097</v>
      </c>
      <c r="I145" s="58">
        <v>45097</v>
      </c>
      <c r="J145" s="48">
        <f t="shared" ca="1" si="30"/>
        <v>47310496638</v>
      </c>
      <c r="K145" s="23" t="str">
        <f t="shared" ca="1" si="31"/>
        <v>Product 85</v>
      </c>
      <c r="L145" s="9">
        <f t="shared" ca="1" si="28"/>
        <v>56</v>
      </c>
      <c r="M145" s="9">
        <f t="shared" ca="1" si="28"/>
        <v>51</v>
      </c>
      <c r="N145" s="9">
        <f t="shared" ca="1" si="28"/>
        <v>55</v>
      </c>
      <c r="O145" s="9">
        <f t="shared" ca="1" si="28"/>
        <v>61</v>
      </c>
      <c r="P145" s="9">
        <f t="shared" ca="1" si="28"/>
        <v>0</v>
      </c>
      <c r="Q145" s="59">
        <f t="shared" ca="1" si="32"/>
        <v>-6</v>
      </c>
      <c r="T145" s="61">
        <f t="shared" ca="1" si="29"/>
        <v>-9.8360655737704916E-2</v>
      </c>
      <c r="V145" s="21">
        <f t="shared" ca="1" si="26"/>
        <v>0</v>
      </c>
      <c r="W145" s="21">
        <f t="shared" ca="1" si="27"/>
        <v>0</v>
      </c>
    </row>
    <row r="146" spans="2:23" s="7" customFormat="1" x14ac:dyDescent="0.2">
      <c r="B146" s="56" t="str">
        <f>IFERROR(INDEX(#REF!,MATCH($C146,#REF!,0),MATCH(B$3,#REF!,0)),"")</f>
        <v/>
      </c>
      <c r="C146" s="22" t="s">
        <v>181</v>
      </c>
      <c r="D146" s="6" t="e">
        <f>COUNTIF(#REF!,'PRICE SUBSIDY'!C146)</f>
        <v>#REF!</v>
      </c>
      <c r="E146" s="57"/>
      <c r="F146" s="46" t="s">
        <v>157</v>
      </c>
      <c r="G146" s="46" t="s">
        <v>159</v>
      </c>
      <c r="H146" s="58">
        <v>45097</v>
      </c>
      <c r="I146" s="58">
        <v>45097</v>
      </c>
      <c r="J146" s="48">
        <f t="shared" ca="1" si="30"/>
        <v>37689824456</v>
      </c>
      <c r="K146" s="23" t="str">
        <f t="shared" ca="1" si="31"/>
        <v>Product 109</v>
      </c>
      <c r="L146" s="9">
        <f t="shared" ca="1" si="28"/>
        <v>26</v>
      </c>
      <c r="M146" s="9">
        <f t="shared" ca="1" si="28"/>
        <v>25</v>
      </c>
      <c r="N146" s="9">
        <f t="shared" ca="1" si="28"/>
        <v>1</v>
      </c>
      <c r="O146" s="9">
        <f t="shared" ca="1" si="28"/>
        <v>11</v>
      </c>
      <c r="P146" s="9">
        <f t="shared" ca="1" si="28"/>
        <v>24</v>
      </c>
      <c r="Q146" s="59">
        <f t="shared" ca="1" si="32"/>
        <v>-10</v>
      </c>
      <c r="T146" s="61">
        <f t="shared" ca="1" si="29"/>
        <v>-0.90909090909090906</v>
      </c>
      <c r="V146" s="21">
        <f t="shared" ca="1" si="26"/>
        <v>-240</v>
      </c>
      <c r="W146" s="21">
        <f t="shared" ca="1" si="27"/>
        <v>-173.91304347826087</v>
      </c>
    </row>
    <row r="147" spans="2:23" s="7" customFormat="1" x14ac:dyDescent="0.2">
      <c r="B147" s="56" t="str">
        <f>IFERROR(INDEX(#REF!,MATCH($C147,#REF!,0),MATCH(B$3,#REF!,0)),"")</f>
        <v/>
      </c>
      <c r="C147" s="22" t="s">
        <v>181</v>
      </c>
      <c r="D147" s="6" t="e">
        <f>COUNTIF(#REF!,'PRICE SUBSIDY'!C147)</f>
        <v>#REF!</v>
      </c>
      <c r="E147" s="57"/>
      <c r="F147" s="46" t="s">
        <v>157</v>
      </c>
      <c r="G147" s="46" t="s">
        <v>159</v>
      </c>
      <c r="H147" s="58">
        <v>45097</v>
      </c>
      <c r="I147" s="58">
        <v>45097</v>
      </c>
      <c r="J147" s="48">
        <f t="shared" ca="1" si="30"/>
        <v>29821683184</v>
      </c>
      <c r="K147" s="23" t="str">
        <f t="shared" ca="1" si="31"/>
        <v>Product 123</v>
      </c>
      <c r="L147" s="9">
        <f t="shared" ca="1" si="28"/>
        <v>90</v>
      </c>
      <c r="M147" s="9">
        <f t="shared" ca="1" si="28"/>
        <v>62</v>
      </c>
      <c r="N147" s="9">
        <f t="shared" ca="1" si="28"/>
        <v>87</v>
      </c>
      <c r="O147" s="9">
        <f t="shared" ca="1" si="28"/>
        <v>93</v>
      </c>
      <c r="P147" s="9">
        <f t="shared" ca="1" si="28"/>
        <v>73</v>
      </c>
      <c r="Q147" s="59">
        <f t="shared" ca="1" si="32"/>
        <v>-6</v>
      </c>
      <c r="T147" s="61">
        <f t="shared" ca="1" si="29"/>
        <v>-6.4516129032258063E-2</v>
      </c>
      <c r="V147" s="21">
        <f t="shared" ca="1" si="26"/>
        <v>-438</v>
      </c>
      <c r="W147" s="21">
        <f t="shared" ca="1" si="27"/>
        <v>-317.39130434782612</v>
      </c>
    </row>
    <row r="148" spans="2:23" s="7" customFormat="1" x14ac:dyDescent="0.2">
      <c r="B148" s="56" t="str">
        <f>IFERROR(INDEX(#REF!,MATCH($C148,#REF!,0),MATCH(B$3,#REF!,0)),"")</f>
        <v/>
      </c>
      <c r="C148" s="22" t="s">
        <v>181</v>
      </c>
      <c r="D148" s="6" t="e">
        <f>COUNTIF(#REF!,'PRICE SUBSIDY'!C148)</f>
        <v>#REF!</v>
      </c>
      <c r="E148" s="57"/>
      <c r="F148" s="46" t="s">
        <v>157</v>
      </c>
      <c r="G148" s="46" t="s">
        <v>159</v>
      </c>
      <c r="H148" s="58">
        <v>45097</v>
      </c>
      <c r="I148" s="58">
        <v>45097</v>
      </c>
      <c r="J148" s="48">
        <f t="shared" ca="1" si="30"/>
        <v>60776059008</v>
      </c>
      <c r="K148" s="23" t="str">
        <f t="shared" ca="1" si="31"/>
        <v>Product 149</v>
      </c>
      <c r="L148" s="9">
        <f t="shared" ca="1" si="28"/>
        <v>50</v>
      </c>
      <c r="M148" s="9">
        <f t="shared" ca="1" si="28"/>
        <v>24</v>
      </c>
      <c r="N148" s="9">
        <f t="shared" ca="1" si="28"/>
        <v>37</v>
      </c>
      <c r="O148" s="9">
        <f t="shared" ca="1" si="28"/>
        <v>23</v>
      </c>
      <c r="P148" s="9">
        <f t="shared" ca="1" si="28"/>
        <v>64</v>
      </c>
      <c r="Q148" s="59">
        <f t="shared" ca="1" si="32"/>
        <v>14</v>
      </c>
      <c r="T148" s="61">
        <f t="shared" ca="1" si="29"/>
        <v>0.60869565217391308</v>
      </c>
      <c r="V148" s="21">
        <f t="shared" ca="1" si="26"/>
        <v>896</v>
      </c>
      <c r="W148" s="21">
        <f t="shared" ca="1" si="27"/>
        <v>649.27536231884062</v>
      </c>
    </row>
    <row r="149" spans="2:23" s="7" customFormat="1" x14ac:dyDescent="0.2">
      <c r="B149" s="56" t="str">
        <f>IFERROR(INDEX(#REF!,MATCH($C149,#REF!,0),MATCH(B$3,#REF!,0)),"")</f>
        <v/>
      </c>
      <c r="C149" s="22" t="s">
        <v>181</v>
      </c>
      <c r="D149" s="6" t="e">
        <f>COUNTIF(#REF!,'PRICE SUBSIDY'!C149)</f>
        <v>#REF!</v>
      </c>
      <c r="E149" s="57"/>
      <c r="F149" s="46" t="s">
        <v>157</v>
      </c>
      <c r="G149" s="46" t="s">
        <v>159</v>
      </c>
      <c r="H149" s="58">
        <v>45097</v>
      </c>
      <c r="I149" s="58">
        <v>45097</v>
      </c>
      <c r="J149" s="48">
        <f t="shared" ca="1" si="30"/>
        <v>30755663517</v>
      </c>
      <c r="K149" s="23" t="str">
        <f t="shared" ca="1" si="31"/>
        <v>Product 67</v>
      </c>
      <c r="L149" s="9">
        <f t="shared" ca="1" si="28"/>
        <v>2</v>
      </c>
      <c r="M149" s="9">
        <f t="shared" ca="1" si="28"/>
        <v>62</v>
      </c>
      <c r="N149" s="9">
        <f t="shared" ca="1" si="28"/>
        <v>68</v>
      </c>
      <c r="O149" s="9">
        <f t="shared" ca="1" si="28"/>
        <v>66</v>
      </c>
      <c r="P149" s="9">
        <f t="shared" ca="1" si="28"/>
        <v>93</v>
      </c>
      <c r="Q149" s="59">
        <f t="shared" ca="1" si="32"/>
        <v>2</v>
      </c>
      <c r="T149" s="61">
        <f t="shared" ca="1" si="29"/>
        <v>3.0303030303030304E-2</v>
      </c>
      <c r="V149" s="21">
        <f t="shared" ca="1" si="26"/>
        <v>186</v>
      </c>
      <c r="W149" s="21">
        <f t="shared" ca="1" si="27"/>
        <v>134.78260869565219</v>
      </c>
    </row>
    <row r="150" spans="2:23" s="7" customFormat="1" x14ac:dyDescent="0.2">
      <c r="B150" s="56" t="str">
        <f>IFERROR(INDEX(#REF!,MATCH($C150,#REF!,0),MATCH(B$3,#REF!,0)),"")</f>
        <v/>
      </c>
      <c r="C150" s="22" t="s">
        <v>181</v>
      </c>
      <c r="D150" s="6" t="e">
        <f>COUNTIF(#REF!,'PRICE SUBSIDY'!C150)</f>
        <v>#REF!</v>
      </c>
      <c r="E150" s="57"/>
      <c r="F150" s="46" t="s">
        <v>157</v>
      </c>
      <c r="G150" s="46" t="s">
        <v>159</v>
      </c>
      <c r="H150" s="58">
        <v>45097</v>
      </c>
      <c r="I150" s="58">
        <v>45097</v>
      </c>
      <c r="J150" s="48">
        <f t="shared" ca="1" si="30"/>
        <v>66012789937</v>
      </c>
      <c r="K150" s="23" t="str">
        <f t="shared" ca="1" si="31"/>
        <v>Product 106</v>
      </c>
      <c r="L150" s="9">
        <f t="shared" ca="1" si="28"/>
        <v>21</v>
      </c>
      <c r="M150" s="9">
        <f t="shared" ca="1" si="28"/>
        <v>17</v>
      </c>
      <c r="N150" s="9">
        <f t="shared" ca="1" si="28"/>
        <v>100</v>
      </c>
      <c r="O150" s="9">
        <f t="shared" ca="1" si="28"/>
        <v>58</v>
      </c>
      <c r="P150" s="9">
        <f t="shared" ca="1" si="28"/>
        <v>62</v>
      </c>
      <c r="Q150" s="59">
        <f t="shared" ca="1" si="32"/>
        <v>42</v>
      </c>
      <c r="T150" s="61">
        <f t="shared" ca="1" si="29"/>
        <v>0.72413793103448276</v>
      </c>
      <c r="V150" s="21">
        <f t="shared" ca="1" si="26"/>
        <v>2604</v>
      </c>
      <c r="W150" s="21">
        <f t="shared" ca="1" si="27"/>
        <v>1886.9565217391305</v>
      </c>
    </row>
    <row r="151" spans="2:23" s="7" customFormat="1" x14ac:dyDescent="0.2">
      <c r="B151" s="56" t="str">
        <f>IFERROR(INDEX(#REF!,MATCH($C151,#REF!,0),MATCH(B$3,#REF!,0)),"")</f>
        <v/>
      </c>
      <c r="C151" s="22" t="s">
        <v>181</v>
      </c>
      <c r="D151" s="6" t="e">
        <f>COUNTIF(#REF!,'PRICE SUBSIDY'!C151)</f>
        <v>#REF!</v>
      </c>
      <c r="E151" s="57"/>
      <c r="F151" s="46" t="s">
        <v>157</v>
      </c>
      <c r="G151" s="46" t="s">
        <v>159</v>
      </c>
      <c r="H151" s="58">
        <v>45097</v>
      </c>
      <c r="I151" s="58">
        <v>45097</v>
      </c>
      <c r="J151" s="48">
        <f t="shared" ca="1" si="30"/>
        <v>59252839067</v>
      </c>
      <c r="K151" s="23" t="str">
        <f t="shared" ca="1" si="31"/>
        <v>Product 9</v>
      </c>
      <c r="L151" s="9">
        <f t="shared" ca="1" si="28"/>
        <v>13</v>
      </c>
      <c r="M151" s="9">
        <f t="shared" ca="1" si="28"/>
        <v>98</v>
      </c>
      <c r="N151" s="9">
        <f t="shared" ca="1" si="28"/>
        <v>15</v>
      </c>
      <c r="O151" s="9">
        <f t="shared" ca="1" si="28"/>
        <v>63</v>
      </c>
      <c r="P151" s="9">
        <f t="shared" ca="1" si="28"/>
        <v>85</v>
      </c>
      <c r="Q151" s="59">
        <f t="shared" ca="1" si="32"/>
        <v>-48</v>
      </c>
      <c r="T151" s="61">
        <f t="shared" ca="1" si="29"/>
        <v>-0.76190476190476186</v>
      </c>
      <c r="V151" s="21">
        <f t="shared" ca="1" si="26"/>
        <v>-4080</v>
      </c>
      <c r="W151" s="21">
        <f t="shared" ca="1" si="27"/>
        <v>-2956.521739130435</v>
      </c>
    </row>
    <row r="152" spans="2:23" s="7" customFormat="1" x14ac:dyDescent="0.2">
      <c r="B152" s="56" t="str">
        <f>IFERROR(INDEX(#REF!,MATCH($C152,#REF!,0),MATCH(B$3,#REF!,0)),"")</f>
        <v/>
      </c>
      <c r="C152" s="22" t="s">
        <v>181</v>
      </c>
      <c r="D152" s="6" t="e">
        <f>COUNTIF(#REF!,'PRICE SUBSIDY'!C152)</f>
        <v>#REF!</v>
      </c>
      <c r="E152" s="57"/>
      <c r="F152" s="46" t="s">
        <v>157</v>
      </c>
      <c r="G152" s="46" t="s">
        <v>159</v>
      </c>
      <c r="H152" s="58">
        <v>45097</v>
      </c>
      <c r="I152" s="58">
        <v>45097</v>
      </c>
      <c r="J152" s="48">
        <f t="shared" ca="1" si="30"/>
        <v>30487468262</v>
      </c>
      <c r="K152" s="23" t="str">
        <f t="shared" ca="1" si="31"/>
        <v>Product 35</v>
      </c>
      <c r="L152" s="9">
        <f t="shared" ca="1" si="28"/>
        <v>49</v>
      </c>
      <c r="M152" s="9">
        <f t="shared" ca="1" si="28"/>
        <v>25</v>
      </c>
      <c r="N152" s="9">
        <f t="shared" ca="1" si="28"/>
        <v>36</v>
      </c>
      <c r="O152" s="9">
        <f t="shared" ca="1" si="28"/>
        <v>68</v>
      </c>
      <c r="P152" s="9">
        <f t="shared" ca="1" si="28"/>
        <v>40</v>
      </c>
      <c r="Q152" s="59">
        <f t="shared" ca="1" si="32"/>
        <v>-32</v>
      </c>
      <c r="T152" s="61">
        <f t="shared" ca="1" si="29"/>
        <v>-0.47058823529411764</v>
      </c>
      <c r="V152" s="21">
        <f t="shared" ca="1" si="26"/>
        <v>-1280</v>
      </c>
      <c r="W152" s="21">
        <f t="shared" ca="1" si="27"/>
        <v>-927.536231884058</v>
      </c>
    </row>
    <row r="153" spans="2:23" s="7" customFormat="1" x14ac:dyDescent="0.2">
      <c r="B153" s="7" t="s">
        <v>83</v>
      </c>
      <c r="C153" s="22" t="s">
        <v>181</v>
      </c>
      <c r="D153" s="6" t="e">
        <f>COUNTIF(#REF!,'PRICE SUBSIDY'!C153)</f>
        <v>#REF!</v>
      </c>
      <c r="F153" s="7" t="s">
        <v>179</v>
      </c>
      <c r="G153" s="7" t="s">
        <v>171</v>
      </c>
      <c r="H153" s="49">
        <v>45108</v>
      </c>
      <c r="I153" s="49">
        <v>45128</v>
      </c>
      <c r="J153" s="48">
        <f t="shared" ca="1" si="30"/>
        <v>41922991808</v>
      </c>
      <c r="K153" s="23" t="str">
        <f t="shared" ca="1" si="31"/>
        <v>Product 53</v>
      </c>
      <c r="L153" s="9">
        <f t="shared" ca="1" si="28"/>
        <v>43</v>
      </c>
      <c r="M153" s="9">
        <f t="shared" ca="1" si="28"/>
        <v>73</v>
      </c>
      <c r="N153" s="9">
        <f t="shared" ca="1" si="28"/>
        <v>16</v>
      </c>
      <c r="O153" s="9">
        <f t="shared" ca="1" si="28"/>
        <v>99</v>
      </c>
      <c r="P153" s="9">
        <f t="shared" ca="1" si="28"/>
        <v>19</v>
      </c>
      <c r="Q153" s="59">
        <f t="shared" ca="1" si="32"/>
        <v>-83</v>
      </c>
      <c r="T153" s="61">
        <f t="shared" ca="1" si="29"/>
        <v>-0.83838383838383834</v>
      </c>
      <c r="V153" s="21">
        <f t="shared" ref="V153" ca="1" si="33">Q153*P153</f>
        <v>-1577</v>
      </c>
      <c r="W153" s="21">
        <f t="shared" ref="W153" ca="1" si="34">IFERROR(V153/$W$1,"")</f>
        <v>-1142.753623188406</v>
      </c>
    </row>
    <row r="154" spans="2:23" s="7" customFormat="1" x14ac:dyDescent="0.2">
      <c r="L154" s="9"/>
      <c r="M154" s="9"/>
      <c r="N154" s="9"/>
      <c r="O154" s="9"/>
      <c r="P154" s="9"/>
    </row>
    <row r="155" spans="2:23" s="7" customFormat="1" x14ac:dyDescent="0.2">
      <c r="L155" s="9"/>
      <c r="M155" s="9"/>
      <c r="N155" s="9"/>
      <c r="O155" s="9"/>
      <c r="P155" s="9"/>
    </row>
    <row r="156" spans="2:23" s="7" customFormat="1" x14ac:dyDescent="0.2">
      <c r="L156" s="9"/>
      <c r="M156" s="9"/>
      <c r="N156" s="9"/>
      <c r="O156" s="9"/>
      <c r="P156" s="9"/>
    </row>
    <row r="157" spans="2:23" s="7" customFormat="1" x14ac:dyDescent="0.2">
      <c r="L157" s="9"/>
      <c r="M157" s="9"/>
      <c r="N157" s="9"/>
      <c r="O157" s="9"/>
      <c r="P157" s="9"/>
    </row>
    <row r="158" spans="2:23" s="7" customFormat="1" x14ac:dyDescent="0.2"/>
    <row r="159" spans="2:23" s="7" customFormat="1" x14ac:dyDescent="0.2"/>
    <row r="160" spans="2:23" s="7" customFormat="1" x14ac:dyDescent="0.2"/>
    <row r="161" s="7" customFormat="1" x14ac:dyDescent="0.2"/>
    <row r="162" s="7" customFormat="1" x14ac:dyDescent="0.2"/>
    <row r="163" s="7" customFormat="1" x14ac:dyDescent="0.2"/>
    <row r="164" s="7" customFormat="1" x14ac:dyDescent="0.2"/>
    <row r="165" s="7" customFormat="1" x14ac:dyDescent="0.2"/>
    <row r="166" s="7" customFormat="1" x14ac:dyDescent="0.2"/>
    <row r="167" s="7" customFormat="1" x14ac:dyDescent="0.2"/>
    <row r="168" s="7" customFormat="1" x14ac:dyDescent="0.2"/>
    <row r="169" s="7" customFormat="1" x14ac:dyDescent="0.2"/>
  </sheetData>
  <mergeCells count="1">
    <mergeCell ref="B2:D2"/>
  </mergeCells>
  <dataValidations count="1">
    <dataValidation type="list" allowBlank="1" showInputMessage="1" showErrorMessage="1" sqref="G4:G1048576" xr:uid="{7B1B1553-E419-44DF-BC48-6C858026FA84}">
      <formula1>"BAU,Mega,A+,B/C"</formula1>
    </dataValidation>
  </dataValidations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6927-F10D-4DFD-82AE-9D11AFAE3439}">
  <sheetPr codeName="Sheet11">
    <tabColor theme="1"/>
  </sheetPr>
  <dimension ref="A1"/>
  <sheetViews>
    <sheetView topLeftCell="A39" workbookViewId="0">
      <selection activeCell="K62" sqref="K6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Dropdown List</vt:lpstr>
      <vt:lpstr>Q1 FY24 Priorities</vt:lpstr>
      <vt:lpstr>Scheme &gt;&gt;&gt;</vt:lpstr>
      <vt:lpstr>PRICE SUBSIDY</vt:lpstr>
      <vt:lpstr>Seller &gt;&gt;&gt;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Toh, Hong Yong</dc:creator>
  <cp:keywords/>
  <dc:description/>
  <cp:lastModifiedBy>PHAM Le Khanh Trang</cp:lastModifiedBy>
  <cp:revision/>
  <dcterms:created xsi:type="dcterms:W3CDTF">2023-05-01T10:10:33Z</dcterms:created>
  <dcterms:modified xsi:type="dcterms:W3CDTF">2023-12-29T17:04:00Z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erty1">
    <vt:lpwstr>BBAAD9C20180234D78E509342D30BCE062B9B203120A0B70A5D98939B15B2B051B44B438D13E6B0122E92008C8468FEC28F9210AE1D08B011B5EC2403F2E29D824ECF33D1122769744C92BE7600D4ACF0941E0B873F74F5308E761987AB1BC18DEB622906EB</vt:lpwstr>
  </property>
</Properties>
</file>