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ini" sheetId="1" state="visible" r:id="rId2"/>
    <sheet name="Gini_2" sheetId="2" state="visible" r:id="rId3"/>
    <sheet name="Entropy" sheetId="3" state="visible" r:id="rId4"/>
    <sheet name="Entropy_2" sheetId="4" state="visible" r:id="rId5"/>
    <sheet name="Xac suat co dieu kien" sheetId="5" state="visible" r:id="rId6"/>
    <sheet name="Xac suat co dieu kien_2" sheetId="6" state="visible" r:id="rId7"/>
    <sheet name="Xac suat co dieu kien_2_2" sheetId="7" state="visible" r:id="rId8"/>
  </sheets>
  <definedNames>
    <definedName function="false" hidden="true" localSheetId="2" name="_xlnm._FilterDatabase" vbProcedure="false">Entropy!$J$1:$N$9</definedName>
    <definedName function="false" hidden="true" localSheetId="0" name="_xlnm._FilterDatabase" vbProcedure="false">Gini!$K$1:$O$9</definedName>
    <definedName function="false" hidden="true" localSheetId="5" name="_xlnm._FilterDatabase" vbProcedure="false">'Xac suat co dieu kien_2'!$J$1:$O$16</definedName>
    <definedName function="false" hidden="true" localSheetId="6" name="_xlnm._FilterDatabase" vbProcedure="false">'Xac suat co dieu kien_2_2'!$J$1:$O$16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<sst xmlns="http://schemas.openxmlformats.org/spreadsheetml/2006/main" count="958" uniqueCount="151">
  <si>
    <t xml:space="preserve">May</t>
  </si>
  <si>
    <t xml:space="preserve">Ap suat</t>
  </si>
  <si>
    <t xml:space="preserve">Gio</t>
  </si>
  <si>
    <t xml:space="preserve">Ket Qua</t>
  </si>
  <si>
    <t xml:space="preserve">it</t>
  </si>
  <si>
    <t xml:space="preserve">cao</t>
  </si>
  <si>
    <t xml:space="preserve">Bac</t>
  </si>
  <si>
    <t xml:space="preserve">khong</t>
  </si>
  <si>
    <t xml:space="preserve">nhieu</t>
  </si>
  <si>
    <t xml:space="preserve">mua</t>
  </si>
  <si>
    <t xml:space="preserve">thap</t>
  </si>
  <si>
    <t xml:space="preserve">trung binh</t>
  </si>
  <si>
    <t xml:space="preserve">nam</t>
  </si>
  <si>
    <t xml:space="preserve">s</t>
  </si>
  <si>
    <t xml:space="preserve">GINI thuoc tinh</t>
  </si>
  <si>
    <t xml:space="preserve">-</t>
  </si>
  <si>
    <t xml:space="preserve">(khong mua)^2</t>
  </si>
  <si>
    <t xml:space="preserve">(mua)^2</t>
  </si>
  <si>
    <t xml:space="preserve">attr</t>
  </si>
  <si>
    <t xml:space="preserve">la1</t>
  </si>
  <si>
    <t xml:space="preserve">la2</t>
  </si>
  <si>
    <t xml:space="preserve">label/attr</t>
  </si>
  <si>
    <t xml:space="preserve">Gini (May-it)</t>
  </si>
  <si>
    <t xml:space="preserve">=</t>
  </si>
  <si>
    <t xml:space="preserve">Gini (May-nhieu)</t>
  </si>
  <si>
    <t xml:space="preserve">Gini(Ap-cao)</t>
  </si>
  <si>
    <t xml:space="preserve">Gini(Ap-tb)</t>
  </si>
  <si>
    <t xml:space="preserve">Gini(Ap-thap)</t>
  </si>
  <si>
    <t xml:space="preserve">Gini(Gio-Bac)</t>
  </si>
  <si>
    <t xml:space="preserve">Gini(Gio-Nam)</t>
  </si>
  <si>
    <t xml:space="preserve">GINI Dac trung</t>
  </si>
  <si>
    <t xml:space="preserve">Gini(May)</t>
  </si>
  <si>
    <t xml:space="preserve">Gini(ApSuat)</t>
  </si>
  <si>
    <t xml:space="preserve">Gini(Gio)</t>
  </si>
  <si>
    <t xml:space="preserve">Age</t>
  </si>
  <si>
    <t xml:space="preserve">Sex</t>
  </si>
  <si>
    <t xml:space="preserve">BP</t>
  </si>
  <si>
    <t xml:space="preserve">Cholesterol</t>
  </si>
  <si>
    <t xml:space="preserve">Drug</t>
  </si>
  <si>
    <t xml:space="preserve">Young</t>
  </si>
  <si>
    <t xml:space="preserve">F</t>
  </si>
  <si>
    <t xml:space="preserve">High</t>
  </si>
  <si>
    <t xml:space="preserve">Normal</t>
  </si>
  <si>
    <t xml:space="preserve">Drug A</t>
  </si>
  <si>
    <t xml:space="preserve">Middle</t>
  </si>
  <si>
    <t xml:space="preserve">Drug B</t>
  </si>
  <si>
    <t xml:space="preserve">Senior</t>
  </si>
  <si>
    <t xml:space="preserve">M</t>
  </si>
  <si>
    <t xml:space="preserve">Low</t>
  </si>
  <si>
    <t xml:space="preserve">?</t>
  </si>
  <si>
    <t xml:space="preserve">Tan suat</t>
  </si>
  <si>
    <t xml:space="preserve">Entroy(S-label)</t>
  </si>
  <si>
    <t xml:space="preserve">It</t>
  </si>
  <si>
    <t xml:space="preserve">Nhieu</t>
  </si>
  <si>
    <t xml:space="preserve">Entroy(M-khong mua)</t>
  </si>
  <si>
    <t xml:space="preserve">Entroy(M-mua)</t>
  </si>
  <si>
    <t xml:space="preserve">AE(M)</t>
  </si>
  <si>
    <t xml:space="preserve">Cao</t>
  </si>
  <si>
    <t xml:space="preserve">tb</t>
  </si>
  <si>
    <t xml:space="preserve">Entroy(Ap-khong mua)</t>
  </si>
  <si>
    <t xml:space="preserve">Entroy(Ap-mua)</t>
  </si>
  <si>
    <t xml:space="preserve">Nam</t>
  </si>
  <si>
    <t xml:space="preserve">Entroy(Gio-khong mua)</t>
  </si>
  <si>
    <t xml:space="preserve">Entroy(Gio-mua)</t>
  </si>
  <si>
    <t xml:space="preserve">AE(Gio)</t>
  </si>
  <si>
    <t xml:space="preserve">Gain(A) </t>
  </si>
  <si>
    <t xml:space="preserve">Entropy(S-label) – AE(S)</t>
  </si>
  <si>
    <t xml:space="preserve">Gain(M)</t>
  </si>
  <si>
    <t xml:space="preserve"> &lt;= M root</t>
  </si>
  <si>
    <t xml:space="preserve">Gain(Ap)</t>
  </si>
  <si>
    <t xml:space="preserve">Gain(Gio)</t>
  </si>
  <si>
    <t xml:space="preserve">Entroy(M-it)</t>
  </si>
  <si>
    <t xml:space="preserve">Entroy(M-nhieu)</t>
  </si>
  <si>
    <t xml:space="preserve">&lt;= chon</t>
  </si>
  <si>
    <t xml:space="preserve">Predict</t>
  </si>
  <si>
    <t xml:space="preserve">A</t>
  </si>
  <si>
    <t xml:space="preserve">B</t>
  </si>
  <si>
    <t xml:space="preserve">Total</t>
  </si>
  <si>
    <t xml:space="preserve">Result</t>
  </si>
  <si>
    <t xml:space="preserve">Entroy(Young)</t>
  </si>
  <si>
    <t xml:space="preserve">Entroy(Middle)</t>
  </si>
  <si>
    <t xml:space="preserve">Entroy(Senior)</t>
  </si>
  <si>
    <t xml:space="preserve">AE(Age)</t>
  </si>
  <si>
    <t xml:space="preserve">Entroy(F)</t>
  </si>
  <si>
    <t xml:space="preserve">Entroy(M)</t>
  </si>
  <si>
    <t xml:space="preserve">AE(Sex)</t>
  </si>
  <si>
    <t xml:space="preserve">Entroy(Low)</t>
  </si>
  <si>
    <t xml:space="preserve">Entroy(Normal)</t>
  </si>
  <si>
    <t xml:space="preserve">Entroy(High)</t>
  </si>
  <si>
    <t xml:space="preserve">AE(BP)</t>
  </si>
  <si>
    <t xml:space="preserve">AE(Chol)</t>
  </si>
  <si>
    <t xml:space="preserve">Gain(Age)</t>
  </si>
  <si>
    <t xml:space="preserve">Chon Root</t>
  </si>
  <si>
    <t xml:space="preserve">Gain(Sex)</t>
  </si>
  <si>
    <t xml:space="preserve">Gain(BP)</t>
  </si>
  <si>
    <t xml:space="preserve">Gain(Chol)</t>
  </si>
  <si>
    <t xml:space="preserve">(1-1) Tìm node nhánh Young</t>
  </si>
  <si>
    <t xml:space="preserve">Chon Node</t>
  </si>
  <si>
    <t xml:space="preserve">(1-1-1) Tìm node nhánh Young-F</t>
  </si>
  <si>
    <t xml:space="preserve">(1-1-2) Tìm node nhánh Young-M</t>
  </si>
  <si>
    <t xml:space="preserve">(1-2) Tìm node nhánh Middle</t>
  </si>
  <si>
    <t xml:space="preserve">(1-3) Tìm node nhánh Senior</t>
  </si>
  <si>
    <t xml:space="preserve">(1-3-1) Tìm node nhánh Senior-Normal</t>
  </si>
  <si>
    <t xml:space="preserve">(1-3-2) Tìm node nhánh Senior-High</t>
  </si>
  <si>
    <t xml:space="preserve">bac</t>
  </si>
  <si>
    <t xml:space="preserve">Khong</t>
  </si>
  <si>
    <t xml:space="preserve">Mua</t>
  </si>
  <si>
    <t xml:space="preserve">P(X|Khong)</t>
  </si>
  <si>
    <t xml:space="preserve">1/7</t>
  </si>
  <si>
    <t xml:space="preserve">P(X|Mua)</t>
  </si>
  <si>
    <t xml:space="preserve">1/63</t>
  </si>
  <si>
    <t xml:space="preserve">P(X)</t>
  </si>
  <si>
    <t xml:space="preserve">P(X|Khong)x</t>
  </si>
  <si>
    <t xml:space="preserve">P(Khong)</t>
  </si>
  <si>
    <t xml:space="preserve">P(X|Mua)x</t>
  </si>
  <si>
    <t xml:space="preserve">P(Mua)</t>
  </si>
  <si>
    <t xml:space="preserve">5/63</t>
  </si>
  <si>
    <t xml:space="preserve">P(Khong|X)</t>
  </si>
  <si>
    <t xml:space="preserve">P(Khong)/</t>
  </si>
  <si>
    <t xml:space="preserve">4/8</t>
  </si>
  <si>
    <t xml:space="preserve">P(Mua|X)</t>
  </si>
  <si>
    <t xml:space="preserve">P(Mua)/</t>
  </si>
  <si>
    <t xml:space="preserve">P(X|A)</t>
  </si>
  <si>
    <t xml:space="preserve">15/1568</t>
  </si>
  <si>
    <t xml:space="preserve">P(X|B)</t>
  </si>
  <si>
    <t xml:space="preserve">35/1089</t>
  </si>
  <si>
    <t xml:space="preserve">P(X|A)x</t>
  </si>
  <si>
    <t xml:space="preserve">P(A)</t>
  </si>
  <si>
    <t xml:space="preserve">P(X|B)x</t>
  </si>
  <si>
    <t xml:space="preserve">P(B)</t>
  </si>
  <si>
    <t xml:space="preserve">323405/13660416</t>
  </si>
  <si>
    <t xml:space="preserve">P(A|X)</t>
  </si>
  <si>
    <t xml:space="preserve">P(A)/</t>
  </si>
  <si>
    <t xml:space="preserve">P(B|X)</t>
  </si>
  <si>
    <t xml:space="preserve">P(B)/</t>
  </si>
  <si>
    <t xml:space="preserve">Outlook</t>
  </si>
  <si>
    <t xml:space="preserve">Temp</t>
  </si>
  <si>
    <t xml:space="preserve">Hum</t>
  </si>
  <si>
    <t xml:space="preserve">Windy</t>
  </si>
  <si>
    <t xml:space="preserve">Play</t>
  </si>
  <si>
    <t xml:space="preserve">Rainy</t>
  </si>
  <si>
    <t xml:space="preserve">Hot</t>
  </si>
  <si>
    <t xml:space="preserve">No</t>
  </si>
  <si>
    <t xml:space="preserve">Over</t>
  </si>
  <si>
    <t xml:space="preserve">Yes</t>
  </si>
  <si>
    <t xml:space="preserve">Sunny</t>
  </si>
  <si>
    <t xml:space="preserve">Mid</t>
  </si>
  <si>
    <t xml:space="preserve">Cool</t>
  </si>
  <si>
    <t xml:space="preserve">3/98</t>
  </si>
  <si>
    <t xml:space="preserve">7/484</t>
  </si>
  <si>
    <t xml:space="preserve">3893/189728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</si>
</sst>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4"/>
      <name val="Liberation Sans;Arial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191160</xdr:colOff>
      <xdr:row>19</xdr:row>
      <xdr:rowOff>28800</xdr:rowOff>
    </xdr:from>
    <xdr:to>
      <xdr:col>15</xdr:col>
      <xdr:colOff>411120</xdr:colOff>
      <xdr:row>30</xdr:row>
      <xdr:rowOff>75960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752240" y="3117600"/>
          <a:ext cx="4284000" cy="1835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.39"/>
    <col collapsed="false" customWidth="true" hidden="false" outlineLevel="0" max="3" min="3" style="1" width="3.91"/>
    <col collapsed="false" customWidth="true" hidden="false" outlineLevel="0" max="4" min="4" style="1" width="14.52"/>
    <col collapsed="false" customWidth="true" hidden="false" outlineLevel="0" max="6" min="5" style="1" width="2.57"/>
    <col collapsed="false" customWidth="true" hidden="false" outlineLevel="0" max="7" min="7" style="1" width="2.16"/>
    <col collapsed="false" customWidth="true" hidden="false" outlineLevel="0" max="8" min="8" style="1" width="13.47"/>
    <col collapsed="false" customWidth="true" hidden="false" outlineLevel="0" max="9" min="9" style="1" width="2.57"/>
    <col collapsed="false" customWidth="false" hidden="false" outlineLevel="0" max="10" min="10" style="1" width="11.53"/>
    <col collapsed="false" customWidth="true" hidden="false" outlineLevel="0" max="11" min="11" style="1" width="2.57"/>
    <col collapsed="false" customWidth="true" hidden="false" outlineLevel="0" max="12" min="12" style="1" width="13.82"/>
    <col collapsed="false" customWidth="true" hidden="false" outlineLevel="0" max="13" min="13" style="1" width="14.6"/>
    <col collapsed="false" customWidth="true" hidden="false" outlineLevel="0" max="14" min="14" style="1" width="20.25"/>
    <col collapsed="false" customWidth="false" hidden="false" outlineLevel="0" max="16384" min="15" style="1" width="11.53"/>
  </cols>
  <sheetData>
    <row r="1" customFormat="false" ht="12.8" hidden="false" customHeight="false" outlineLevel="0" collapsed="false">
      <c r="L1" s="1" t="s">
        <v>0</v>
      </c>
      <c r="M1" s="1" t="s">
        <v>1</v>
      </c>
      <c r="N1" s="1" t="s">
        <v>2</v>
      </c>
      <c r="O1" s="1" t="s">
        <v>3</v>
      </c>
    </row>
    <row r="2" s="2" customFormat="true" ht="12.8" hidden="false" customHeight="false" outlineLevel="0" collapsed="false">
      <c r="K2" s="1" t="n">
        <v>1</v>
      </c>
      <c r="L2" s="1" t="s">
        <v>4</v>
      </c>
      <c r="M2" s="1" t="s">
        <v>5</v>
      </c>
      <c r="N2" s="1" t="s">
        <v>6</v>
      </c>
      <c r="O2" s="1" t="s">
        <v>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2.8" hidden="false" customHeight="false" outlineLevel="0" collapsed="false">
      <c r="K3" s="1" t="n">
        <v>2</v>
      </c>
      <c r="L3" s="1" t="s">
        <v>8</v>
      </c>
      <c r="M3" s="1" t="s">
        <v>5</v>
      </c>
      <c r="N3" s="1" t="s">
        <v>6</v>
      </c>
      <c r="O3" s="1" t="s">
        <v>9</v>
      </c>
    </row>
    <row r="4" s="2" customFormat="true" ht="12.8" hidden="false" customHeight="false" outlineLevel="0" collapsed="false">
      <c r="K4" s="1" t="n">
        <v>3</v>
      </c>
      <c r="L4" s="1" t="s">
        <v>4</v>
      </c>
      <c r="M4" s="1" t="s">
        <v>10</v>
      </c>
      <c r="N4" s="1" t="s">
        <v>6</v>
      </c>
      <c r="O4" s="1" t="s">
        <v>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2.8" hidden="false" customHeight="false" outlineLevel="0" collapsed="false">
      <c r="K5" s="1" t="n">
        <v>4</v>
      </c>
      <c r="L5" s="1" t="s">
        <v>8</v>
      </c>
      <c r="M5" s="1" t="s">
        <v>10</v>
      </c>
      <c r="N5" s="1" t="s">
        <v>6</v>
      </c>
      <c r="O5" s="1" t="s">
        <v>9</v>
      </c>
    </row>
    <row r="6" customFormat="false" ht="12.8" hidden="false" customHeight="false" outlineLevel="0" collapsed="false">
      <c r="K6" s="1" t="n">
        <v>5</v>
      </c>
      <c r="L6" s="1" t="s">
        <v>8</v>
      </c>
      <c r="M6" s="1" t="s">
        <v>11</v>
      </c>
      <c r="N6" s="1" t="s">
        <v>6</v>
      </c>
      <c r="O6" s="1" t="s">
        <v>9</v>
      </c>
    </row>
    <row r="7" s="2" customFormat="true" ht="12.8" hidden="false" customHeight="false" outlineLevel="0" collapsed="false">
      <c r="D7" s="1"/>
      <c r="E7" s="1"/>
      <c r="F7" s="1"/>
      <c r="G7" s="1"/>
      <c r="H7" s="1"/>
      <c r="I7" s="1"/>
      <c r="J7" s="1"/>
      <c r="K7" s="1" t="n">
        <v>6</v>
      </c>
      <c r="L7" s="1" t="s">
        <v>4</v>
      </c>
      <c r="M7" s="1" t="s">
        <v>5</v>
      </c>
      <c r="N7" s="1" t="s">
        <v>12</v>
      </c>
      <c r="O7" s="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2.8" hidden="false" customHeight="false" outlineLevel="0" collapsed="false">
      <c r="K8" s="1" t="n">
        <v>7</v>
      </c>
      <c r="L8" s="1" t="s">
        <v>13</v>
      </c>
      <c r="M8" s="1" t="s">
        <v>5</v>
      </c>
      <c r="N8" s="1" t="s">
        <v>12</v>
      </c>
      <c r="O8" s="1" t="s">
        <v>9</v>
      </c>
    </row>
    <row r="9" customFormat="false" ht="12.8" hidden="false" customHeight="false" outlineLevel="0" collapsed="false">
      <c r="K9" s="1" t="n">
        <v>8</v>
      </c>
      <c r="L9" s="1" t="s">
        <v>8</v>
      </c>
      <c r="M9" s="1" t="s">
        <v>10</v>
      </c>
      <c r="N9" s="1" t="s">
        <v>12</v>
      </c>
      <c r="O9" s="1" t="s">
        <v>7</v>
      </c>
    </row>
    <row r="11" customFormat="false" ht="12.8" hidden="false" customHeight="false" outlineLevel="0" collapsed="false">
      <c r="D11" s="1" t="s">
        <v>14</v>
      </c>
      <c r="F11" s="1" t="n">
        <v>1</v>
      </c>
      <c r="G11" s="1" t="s">
        <v>15</v>
      </c>
      <c r="H11" s="1" t="s">
        <v>16</v>
      </c>
      <c r="I11" s="1" t="s">
        <v>15</v>
      </c>
      <c r="J11" s="1" t="s">
        <v>17</v>
      </c>
    </row>
    <row r="12" customFormat="false" ht="12.8" hidden="false" customHeight="false" outlineLevel="0" collapsed="false">
      <c r="A12" s="1" t="s">
        <v>18</v>
      </c>
      <c r="B12" s="1" t="s">
        <v>19</v>
      </c>
      <c r="C12" s="1" t="s">
        <v>20</v>
      </c>
      <c r="D12" s="1" t="s">
        <v>21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f aca="false">A13-B13</f>
        <v>0</v>
      </c>
      <c r="D13" s="1" t="s">
        <v>22</v>
      </c>
      <c r="E13" s="1" t="s">
        <v>23</v>
      </c>
      <c r="F13" s="1" t="n">
        <v>1</v>
      </c>
      <c r="G13" s="1" t="s">
        <v>15</v>
      </c>
      <c r="H13" s="1" t="str">
        <f aca="false">CONCATENATE("(",$B13,"/",$A13,")^2")</f>
        <v>(3/3)^2</v>
      </c>
      <c r="I13" s="1" t="s">
        <v>15</v>
      </c>
      <c r="J13" s="1" t="str">
        <f aca="false">CONCATENATE("(",$C13,"/",$A13,")^2")</f>
        <v>(0/3)^2</v>
      </c>
      <c r="K13" s="1" t="s">
        <v>23</v>
      </c>
      <c r="L13" s="1" t="n">
        <v>0</v>
      </c>
      <c r="M13" s="1" t="str">
        <f aca="false">CONCATENATE(F13,G13,H13,I13,J13)</f>
        <v>1-(3/3)^2-(0/3)^2</v>
      </c>
      <c r="N13" s="3" t="str">
        <f aca="false">CONCATENATE("(",A13,"/",SUM($A$13:$A$14),")x",D13)</f>
        <v>(3/8)xGini (May-it)</v>
      </c>
      <c r="O13" s="1" t="str">
        <f aca="false">CONCATENATE("(",A13,"/",SUM($A$13:$A$14),")x",L13)</f>
        <v>(3/8)x0</v>
      </c>
    </row>
    <row r="14" customFormat="false" ht="12.8" hidden="false" customHeight="false" outlineLevel="0" collapsed="false">
      <c r="A14" s="1" t="n">
        <v>5</v>
      </c>
      <c r="B14" s="1" t="n">
        <v>1</v>
      </c>
      <c r="C14" s="1" t="n">
        <f aca="false">A14-B14</f>
        <v>4</v>
      </c>
      <c r="D14" s="1" t="s">
        <v>24</v>
      </c>
      <c r="E14" s="1" t="s">
        <v>23</v>
      </c>
      <c r="F14" s="1" t="n">
        <v>1</v>
      </c>
      <c r="G14" s="1" t="s">
        <v>15</v>
      </c>
      <c r="H14" s="1" t="str">
        <f aca="false">CONCATENATE("(",$B14,"/",$A14,")^2")</f>
        <v>(1/5)^2</v>
      </c>
      <c r="I14" s="1" t="s">
        <v>15</v>
      </c>
      <c r="J14" s="1" t="str">
        <f aca="false">CONCATENATE("(",$C14,"/",$A14,")^2")</f>
        <v>(4/5)^2</v>
      </c>
      <c r="K14" s="1" t="s">
        <v>23</v>
      </c>
      <c r="L14" s="1" t="n">
        <v>0.32</v>
      </c>
      <c r="M14" s="1" t="str">
        <f aca="false">CONCATENATE(F14,G14,H14,I14,J14)</f>
        <v>1-(1/5)^2-(4/5)^2</v>
      </c>
      <c r="N14" s="3" t="str">
        <f aca="false">CONCATENATE("(",A14,"/",SUM($A$13:$A$14),")x",D14)</f>
        <v>(5/8)xGini (May-nhieu)</v>
      </c>
      <c r="O14" s="1" t="str">
        <f aca="false">CONCATENATE("(",A14,"/",SUM($A$13:$A$14),")x",L14)</f>
        <v>(5/8)x0.32</v>
      </c>
    </row>
    <row r="15" customFormat="false" ht="12.8" hidden="false" customHeight="false" outlineLevel="0" collapsed="false">
      <c r="N15" s="3"/>
    </row>
    <row r="16" customFormat="false" ht="12.8" hidden="false" customHeight="false" outlineLevel="0" collapsed="false">
      <c r="A16" s="1" t="n">
        <v>4</v>
      </c>
      <c r="B16" s="1" t="n">
        <v>2</v>
      </c>
      <c r="C16" s="1" t="n">
        <f aca="false">A16-B16</f>
        <v>2</v>
      </c>
      <c r="D16" s="1" t="s">
        <v>25</v>
      </c>
      <c r="E16" s="1" t="s">
        <v>23</v>
      </c>
      <c r="F16" s="1" t="n">
        <v>1</v>
      </c>
      <c r="G16" s="1" t="s">
        <v>15</v>
      </c>
      <c r="H16" s="1" t="str">
        <f aca="false">CONCATENATE("(",$B16,"/",$A16,")^2")</f>
        <v>(2/4)^2</v>
      </c>
      <c r="I16" s="1" t="s">
        <v>15</v>
      </c>
      <c r="J16" s="1" t="str">
        <f aca="false">CONCATENATE("(",$C16,"/",$A16,")^2")</f>
        <v>(2/4)^2</v>
      </c>
      <c r="K16" s="1" t="s">
        <v>23</v>
      </c>
      <c r="L16" s="1" t="n">
        <v>0.5</v>
      </c>
      <c r="M16" s="1" t="str">
        <f aca="false">CONCATENATE(F16,G16,H16,I16,J16)</f>
        <v>1-(2/4)^2-(2/4)^2</v>
      </c>
      <c r="N16" s="3" t="str">
        <f aca="false">CONCATENATE("(",A16,"/",SUM($A$16:$A$18),")x",D16)</f>
        <v>(4/8)xGini(Ap-cao)</v>
      </c>
      <c r="O16" s="1" t="str">
        <f aca="false">CONCATENATE("(",A16,"/",SUM($A$16:$A$18),")x",L16)</f>
        <v>(4/8)x0.5</v>
      </c>
    </row>
    <row r="17" customFormat="false" ht="12.8" hidden="false" customHeight="false" outlineLevel="0" collapsed="false">
      <c r="A17" s="1" t="n">
        <v>1</v>
      </c>
      <c r="B17" s="1" t="n">
        <v>0</v>
      </c>
      <c r="C17" s="1" t="n">
        <f aca="false">A17-B17</f>
        <v>1</v>
      </c>
      <c r="D17" s="1" t="s">
        <v>26</v>
      </c>
      <c r="E17" s="1" t="s">
        <v>23</v>
      </c>
      <c r="F17" s="1" t="n">
        <v>1</v>
      </c>
      <c r="G17" s="1" t="s">
        <v>15</v>
      </c>
      <c r="H17" s="1" t="str">
        <f aca="false">CONCATENATE("(",$B17,"/",$A17,")^2")</f>
        <v>(0/1)^2</v>
      </c>
      <c r="I17" s="1" t="s">
        <v>15</v>
      </c>
      <c r="J17" s="1" t="str">
        <f aca="false">CONCATENATE("(",$C17,"/",$A17,")^2")</f>
        <v>(1/1)^2</v>
      </c>
      <c r="K17" s="1" t="s">
        <v>23</v>
      </c>
      <c r="L17" s="1" t="n">
        <v>0</v>
      </c>
      <c r="M17" s="1" t="str">
        <f aca="false">CONCATENATE(F17,G17,H17,I17,J17)</f>
        <v>1-(0/1)^2-(1/1)^2</v>
      </c>
      <c r="N17" s="3" t="str">
        <f aca="false">CONCATENATE("(",A17,"/",SUM($A$16:$A$18),")x",D17)</f>
        <v>(1/8)xGini(Ap-tb)</v>
      </c>
      <c r="O17" s="1" t="str">
        <f aca="false">CONCATENATE("(",A17,"/",SUM($A$16:$A$18),")x",L17)</f>
        <v>(1/8)x0</v>
      </c>
    </row>
    <row r="18" customFormat="false" ht="12.8" hidden="false" customHeight="false" outlineLevel="0" collapsed="false">
      <c r="A18" s="1" t="n">
        <v>3</v>
      </c>
      <c r="B18" s="1" t="n">
        <v>2</v>
      </c>
      <c r="C18" s="1" t="n">
        <f aca="false">A18-B18</f>
        <v>1</v>
      </c>
      <c r="D18" s="1" t="s">
        <v>27</v>
      </c>
      <c r="E18" s="1" t="s">
        <v>23</v>
      </c>
      <c r="F18" s="1" t="n">
        <v>1</v>
      </c>
      <c r="G18" s="1" t="s">
        <v>15</v>
      </c>
      <c r="H18" s="1" t="str">
        <f aca="false">CONCATENATE("(",$B18,"/",$A18,")^2")</f>
        <v>(2/3)^2</v>
      </c>
      <c r="I18" s="1" t="s">
        <v>15</v>
      </c>
      <c r="J18" s="1" t="str">
        <f aca="false">CONCATENATE("(",$C18,"/",$A18,")^2")</f>
        <v>(1/3)^2</v>
      </c>
      <c r="K18" s="1" t="s">
        <v>23</v>
      </c>
      <c r="L18" s="1" t="n">
        <v>0.44</v>
      </c>
      <c r="M18" s="1" t="str">
        <f aca="false">CONCATENATE(F18,G18,H18,I18,J18)</f>
        <v>1-(2/3)^2-(1/3)^2</v>
      </c>
      <c r="N18" s="3" t="str">
        <f aca="false">CONCATENATE("(",A18,"/",SUM($A$16:$A$18),")x",D18)</f>
        <v>(3/8)xGini(Ap-thap)</v>
      </c>
      <c r="O18" s="1" t="str">
        <f aca="false">CONCATENATE("(",A18,"/",SUM($A$16:$A$18),")x",L18)</f>
        <v>(3/8)x0.44</v>
      </c>
    </row>
    <row r="20" customFormat="false" ht="12.8" hidden="false" customHeight="false" outlineLevel="0" collapsed="false">
      <c r="A20" s="1" t="n">
        <v>5</v>
      </c>
      <c r="B20" s="1" t="n">
        <v>2</v>
      </c>
      <c r="C20" s="1" t="n">
        <f aca="false">A20-B20</f>
        <v>3</v>
      </c>
      <c r="D20" s="1" t="s">
        <v>28</v>
      </c>
      <c r="E20" s="1" t="s">
        <v>23</v>
      </c>
      <c r="F20" s="1" t="n">
        <v>1</v>
      </c>
      <c r="G20" s="1" t="s">
        <v>15</v>
      </c>
      <c r="H20" s="1" t="str">
        <f aca="false">CONCATENATE("(",$B20,"/",$A20,")^2")</f>
        <v>(2/5)^2</v>
      </c>
      <c r="I20" s="1" t="s">
        <v>15</v>
      </c>
      <c r="J20" s="1" t="str">
        <f aca="false">CONCATENATE("(",$C20,"/",$A20,")^2")</f>
        <v>(3/5)^2</v>
      </c>
      <c r="K20" s="1" t="s">
        <v>23</v>
      </c>
      <c r="L20" s="1" t="n">
        <v>0.48</v>
      </c>
      <c r="M20" s="1" t="str">
        <f aca="false">CONCATENATE(F20,G20,H20,I20,J20)</f>
        <v>1-(2/5)^2-(3/5)^2</v>
      </c>
      <c r="N20" s="1" t="str">
        <f aca="false">CONCATENATE("(",A20,"/",SUM($A$20:$A$21),")x",D20)</f>
        <v>(5/8)xGini(Gio-Bac)</v>
      </c>
      <c r="O20" s="1" t="str">
        <f aca="false">CONCATENATE("(",A20,"/",SUM($A$20:$A$21),")x",L20)</f>
        <v>(5/8)x0.48</v>
      </c>
    </row>
    <row r="21" customFormat="false" ht="12.8" hidden="false" customHeight="false" outlineLevel="0" collapsed="false">
      <c r="A21" s="1" t="n">
        <v>3</v>
      </c>
      <c r="B21" s="1" t="n">
        <v>2</v>
      </c>
      <c r="C21" s="1" t="n">
        <f aca="false">A21-B21</f>
        <v>1</v>
      </c>
      <c r="D21" s="1" t="s">
        <v>29</v>
      </c>
      <c r="E21" s="1" t="s">
        <v>23</v>
      </c>
      <c r="F21" s="1" t="n">
        <v>1</v>
      </c>
      <c r="G21" s="1" t="s">
        <v>15</v>
      </c>
      <c r="H21" s="1" t="str">
        <f aca="false">CONCATENATE("(",$B21,"/",$A21,")^2")</f>
        <v>(2/3)^2</v>
      </c>
      <c r="I21" s="1" t="s">
        <v>15</v>
      </c>
      <c r="J21" s="1" t="str">
        <f aca="false">CONCATENATE("(",$C21,"/",$A21,")^2")</f>
        <v>(1/3)^2</v>
      </c>
      <c r="K21" s="1" t="s">
        <v>23</v>
      </c>
      <c r="L21" s="1" t="n">
        <v>0.44</v>
      </c>
      <c r="M21" s="1" t="str">
        <f aca="false">CONCATENATE(F21,G21,H21,I21,J21)</f>
        <v>1-(2/3)^2-(1/3)^2</v>
      </c>
      <c r="N21" s="1" t="str">
        <f aca="false">CONCATENATE("(",A21,"/",SUM($A$20:$A$21),")x",D21)</f>
        <v>(3/8)xGini(Gio-Nam)</v>
      </c>
      <c r="O21" s="1" t="str">
        <f aca="false">CONCATENATE("(",A21,"/",SUM($A$20:$A$21),")x",L21)</f>
        <v>(3/8)x0.44</v>
      </c>
    </row>
    <row r="22" customFormat="false" ht="12.8" hidden="false" customHeight="false" outlineLevel="0" collapsed="false">
      <c r="H22" s="3"/>
    </row>
    <row r="23" customFormat="false" ht="12.8" hidden="false" customHeight="false" outlineLevel="0" collapsed="false">
      <c r="D23" s="1" t="s">
        <v>30</v>
      </c>
      <c r="H23" s="3"/>
    </row>
    <row r="24" customFormat="false" ht="12.8" hidden="false" customHeight="false" outlineLevel="0" collapsed="false">
      <c r="D24" s="1" t="s">
        <v>31</v>
      </c>
      <c r="E24" s="1" t="s">
        <v>23</v>
      </c>
      <c r="H24" s="3" t="str">
        <f aca="false">CONCATENATE(N13,"+",N14)</f>
        <v>(3/8)xGini (May-it)+(5/8)xGini (May-nhieu)</v>
      </c>
      <c r="I24" s="3"/>
      <c r="J24" s="3"/>
      <c r="K24" s="3"/>
    </row>
    <row r="25" customFormat="false" ht="12.8" hidden="false" customHeight="false" outlineLevel="0" collapsed="false">
      <c r="E25" s="1" t="s">
        <v>23</v>
      </c>
      <c r="H25" s="3" t="str">
        <f aca="false">CONCATENATE(O13,"+",O14)</f>
        <v>(3/8)x0+(5/8)x0.32</v>
      </c>
      <c r="I25" s="3"/>
      <c r="J25" s="3"/>
      <c r="K25" s="3" t="s">
        <v>23</v>
      </c>
      <c r="L25" s="1" t="n">
        <v>0.2</v>
      </c>
    </row>
    <row r="26" customFormat="false" ht="12.8" hidden="false" customHeight="false" outlineLevel="0" collapsed="false">
      <c r="D26" s="1" t="s">
        <v>32</v>
      </c>
      <c r="E26" s="1" t="s">
        <v>23</v>
      </c>
      <c r="H26" s="3" t="str">
        <f aca="false">CONCATENATE(N16,"+",N17,"+",N18)</f>
        <v>(4/8)xGini(Ap-cao)+(1/8)xGini(Ap-tb)+(3/8)xGini(Ap-thap)</v>
      </c>
      <c r="I26" s="3"/>
      <c r="J26" s="3"/>
      <c r="K26" s="3"/>
    </row>
    <row r="27" customFormat="false" ht="12.8" hidden="false" customHeight="false" outlineLevel="0" collapsed="false">
      <c r="E27" s="1" t="s">
        <v>23</v>
      </c>
      <c r="H27" s="3" t="str">
        <f aca="false">CONCATENATE(O16,"+",O17,"+",O18)</f>
        <v>(4/8)x0.5+(1/8)x0+(3/8)x0.44</v>
      </c>
      <c r="I27" s="3"/>
      <c r="J27" s="3"/>
      <c r="K27" s="3" t="s">
        <v>23</v>
      </c>
      <c r="L27" s="1" t="n">
        <v>0.415</v>
      </c>
    </row>
    <row r="28" customFormat="false" ht="12.8" hidden="false" customHeight="false" outlineLevel="0" collapsed="false">
      <c r="D28" s="1" t="s">
        <v>33</v>
      </c>
      <c r="E28" s="1" t="s">
        <v>23</v>
      </c>
      <c r="H28" s="3" t="str">
        <f aca="false">CONCATENATE(N20,"+",N21)</f>
        <v>(5/8)xGini(Gio-Bac)+(3/8)xGini(Gio-Nam)</v>
      </c>
      <c r="I28" s="3"/>
      <c r="J28" s="3"/>
      <c r="K28" s="3"/>
    </row>
    <row r="29" customFormat="false" ht="12.8" hidden="false" customHeight="false" outlineLevel="0" collapsed="false">
      <c r="E29" s="1" t="s">
        <v>23</v>
      </c>
      <c r="H29" s="3" t="str">
        <f aca="false">CONCATENATE(O20,"+",O21)</f>
        <v>(5/8)x0.48+(3/8)x0.44</v>
      </c>
      <c r="I29" s="3"/>
      <c r="J29" s="3"/>
      <c r="K29" s="3" t="s">
        <v>23</v>
      </c>
      <c r="L29" s="1" t="n">
        <v>0.465</v>
      </c>
    </row>
  </sheetData>
  <autoFilter ref="K1:O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6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P16" activeCellId="0" sqref="P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.39"/>
    <col collapsed="false" customWidth="true" hidden="false" outlineLevel="0" max="3" min="3" style="1" width="3.91"/>
    <col collapsed="false" customWidth="true" hidden="false" outlineLevel="0" max="4" min="4" style="1" width="14.52"/>
    <col collapsed="false" customWidth="true" hidden="false" outlineLevel="0" max="6" min="5" style="1" width="2.57"/>
    <col collapsed="false" customWidth="true" hidden="false" outlineLevel="0" max="7" min="7" style="1" width="2.16"/>
    <col collapsed="false" customWidth="true" hidden="false" outlineLevel="0" max="8" min="8" style="1" width="13.47"/>
    <col collapsed="false" customWidth="true" hidden="false" outlineLevel="0" max="9" min="9" style="1" width="2.57"/>
    <col collapsed="false" customWidth="false" hidden="false" outlineLevel="0" max="10" min="10" style="1" width="11.53"/>
    <col collapsed="false" customWidth="true" hidden="false" outlineLevel="0" max="11" min="11" style="1" width="2.57"/>
    <col collapsed="false" customWidth="true" hidden="false" outlineLevel="0" max="12" min="12" style="1" width="13.82"/>
    <col collapsed="false" customWidth="true" hidden="false" outlineLevel="0" max="13" min="13" style="1" width="14.6"/>
    <col collapsed="false" customWidth="true" hidden="false" outlineLevel="0" max="14" min="14" style="1" width="20.25"/>
    <col collapsed="false" customWidth="false" hidden="false" outlineLevel="0" max="16384" min="15" style="1" width="11.53"/>
  </cols>
  <sheetData>
    <row r="1" customFormat="false" ht="12.8" hidden="false" customHeight="false" outlineLevel="0" collapsed="false"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</row>
    <row r="2" s="2" customFormat="true" ht="12.8" hidden="false" customHeight="false" outlineLevel="0" collapsed="false">
      <c r="K2" s="1" t="n">
        <v>1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2.8" hidden="false" customHeight="false" outlineLevel="0" collapsed="false">
      <c r="K3" s="1" t="n">
        <v>2</v>
      </c>
      <c r="L3" s="1" t="s">
        <v>39</v>
      </c>
      <c r="M3" s="1" t="s">
        <v>40</v>
      </c>
      <c r="N3" s="1" t="s">
        <v>41</v>
      </c>
      <c r="O3" s="1" t="s">
        <v>41</v>
      </c>
      <c r="P3" s="1" t="s">
        <v>43</v>
      </c>
    </row>
    <row r="4" s="2" customFormat="true" ht="12.8" hidden="false" customHeight="false" outlineLevel="0" collapsed="false">
      <c r="K4" s="1" t="n">
        <v>3</v>
      </c>
      <c r="L4" s="1" t="s">
        <v>44</v>
      </c>
      <c r="M4" s="1" t="s">
        <v>40</v>
      </c>
      <c r="N4" s="1" t="s">
        <v>41</v>
      </c>
      <c r="O4" s="1" t="s">
        <v>42</v>
      </c>
      <c r="P4" s="1" t="s">
        <v>45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2.8" hidden="false" customHeight="false" outlineLevel="0" collapsed="false">
      <c r="K5" s="1" t="n">
        <v>4</v>
      </c>
      <c r="L5" s="1" t="s">
        <v>46</v>
      </c>
      <c r="M5" s="1" t="s">
        <v>40</v>
      </c>
      <c r="N5" s="1" t="s">
        <v>42</v>
      </c>
      <c r="O5" s="1" t="s">
        <v>42</v>
      </c>
      <c r="P5" s="1" t="s">
        <v>45</v>
      </c>
    </row>
    <row r="6" customFormat="false" ht="12.8" hidden="false" customHeight="false" outlineLevel="0" collapsed="false">
      <c r="K6" s="1" t="n">
        <v>5</v>
      </c>
      <c r="L6" s="1" t="s">
        <v>46</v>
      </c>
      <c r="M6" s="1" t="s">
        <v>47</v>
      </c>
      <c r="N6" s="1" t="s">
        <v>48</v>
      </c>
      <c r="O6" s="1" t="s">
        <v>42</v>
      </c>
      <c r="P6" s="1" t="s">
        <v>45</v>
      </c>
    </row>
    <row r="7" s="2" customFormat="true" ht="12.8" hidden="false" customHeight="false" outlineLevel="0" collapsed="false">
      <c r="D7" s="1"/>
      <c r="E7" s="1"/>
      <c r="F7" s="1"/>
      <c r="G7" s="1"/>
      <c r="H7" s="1"/>
      <c r="I7" s="1"/>
      <c r="J7" s="1"/>
      <c r="K7" s="1" t="n">
        <v>6</v>
      </c>
      <c r="L7" s="1" t="s">
        <v>46</v>
      </c>
      <c r="M7" s="1" t="s">
        <v>47</v>
      </c>
      <c r="N7" s="1" t="s">
        <v>48</v>
      </c>
      <c r="O7" s="1" t="s">
        <v>41</v>
      </c>
      <c r="P7" s="1" t="s">
        <v>43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2.8" hidden="false" customHeight="false" outlineLevel="0" collapsed="false">
      <c r="K8" s="1" t="n">
        <v>7</v>
      </c>
      <c r="L8" s="1" t="s">
        <v>44</v>
      </c>
      <c r="M8" s="1" t="s">
        <v>47</v>
      </c>
      <c r="N8" s="1" t="s">
        <v>48</v>
      </c>
      <c r="O8" s="1" t="s">
        <v>41</v>
      </c>
      <c r="P8" s="1" t="s">
        <v>45</v>
      </c>
    </row>
    <row r="9" customFormat="false" ht="12.8" hidden="false" customHeight="false" outlineLevel="0" collapsed="false">
      <c r="K9" s="1" t="n">
        <v>8</v>
      </c>
      <c r="L9" s="1" t="s">
        <v>39</v>
      </c>
      <c r="M9" s="1" t="s">
        <v>40</v>
      </c>
      <c r="N9" s="1" t="s">
        <v>42</v>
      </c>
      <c r="O9" s="1" t="s">
        <v>42</v>
      </c>
      <c r="P9" s="1" t="s">
        <v>43</v>
      </c>
    </row>
    <row r="10" customFormat="false" ht="12.8" hidden="false" customHeight="false" outlineLevel="0" collapsed="false">
      <c r="K10" s="1" t="n">
        <v>9</v>
      </c>
      <c r="L10" s="1" t="s">
        <v>39</v>
      </c>
      <c r="M10" s="1" t="s">
        <v>47</v>
      </c>
      <c r="N10" s="1" t="s">
        <v>48</v>
      </c>
      <c r="O10" s="1" t="s">
        <v>42</v>
      </c>
      <c r="P10" s="1" t="s">
        <v>45</v>
      </c>
    </row>
    <row r="11" customFormat="false" ht="12.8" hidden="false" customHeight="false" outlineLevel="0" collapsed="false">
      <c r="K11" s="1" t="n">
        <v>10</v>
      </c>
      <c r="L11" s="1" t="s">
        <v>46</v>
      </c>
      <c r="M11" s="1" t="s">
        <v>47</v>
      </c>
      <c r="N11" s="1" t="s">
        <v>42</v>
      </c>
      <c r="O11" s="1" t="s">
        <v>42</v>
      </c>
      <c r="P11" s="1" t="s">
        <v>45</v>
      </c>
    </row>
    <row r="12" customFormat="false" ht="12.8" hidden="false" customHeight="false" outlineLevel="0" collapsed="false">
      <c r="K12" s="1" t="n">
        <v>11</v>
      </c>
      <c r="L12" s="1" t="s">
        <v>39</v>
      </c>
      <c r="M12" s="1" t="s">
        <v>47</v>
      </c>
      <c r="N12" s="1" t="s">
        <v>42</v>
      </c>
      <c r="O12" s="1" t="s">
        <v>41</v>
      </c>
      <c r="P12" s="1" t="s">
        <v>45</v>
      </c>
    </row>
    <row r="13" customFormat="false" ht="12.8" hidden="false" customHeight="false" outlineLevel="0" collapsed="false">
      <c r="K13" s="1" t="n">
        <v>12</v>
      </c>
      <c r="L13" s="1" t="s">
        <v>44</v>
      </c>
      <c r="M13" s="1" t="s">
        <v>40</v>
      </c>
      <c r="N13" s="1" t="s">
        <v>42</v>
      </c>
      <c r="O13" s="1" t="s">
        <v>41</v>
      </c>
      <c r="P13" s="1" t="s">
        <v>45</v>
      </c>
    </row>
    <row r="14" customFormat="false" ht="12.8" hidden="false" customHeight="false" outlineLevel="0" collapsed="false">
      <c r="K14" s="1" t="n">
        <v>13</v>
      </c>
      <c r="L14" s="1" t="s">
        <v>44</v>
      </c>
      <c r="M14" s="1" t="s">
        <v>47</v>
      </c>
      <c r="N14" s="1" t="s">
        <v>41</v>
      </c>
      <c r="O14" s="1" t="s">
        <v>42</v>
      </c>
      <c r="P14" s="1" t="s">
        <v>45</v>
      </c>
    </row>
    <row r="15" customFormat="false" ht="12.8" hidden="false" customHeight="false" outlineLevel="0" collapsed="false">
      <c r="K15" s="1" t="n">
        <v>14</v>
      </c>
      <c r="L15" s="1" t="s">
        <v>46</v>
      </c>
      <c r="M15" s="1" t="s">
        <v>40</v>
      </c>
      <c r="N15" s="1" t="s">
        <v>42</v>
      </c>
      <c r="O15" s="1" t="s">
        <v>41</v>
      </c>
      <c r="P15" s="1" t="s">
        <v>43</v>
      </c>
    </row>
    <row r="16" customFormat="false" ht="12.8" hidden="false" customHeight="false" outlineLevel="0" collapsed="false">
      <c r="K16" s="1" t="n">
        <v>15</v>
      </c>
      <c r="L16" s="1" t="s">
        <v>44</v>
      </c>
      <c r="M16" s="1" t="s">
        <v>40</v>
      </c>
      <c r="N16" s="1" t="s">
        <v>48</v>
      </c>
      <c r="O16" s="1" t="s">
        <v>42</v>
      </c>
      <c r="P16" s="1" t="s">
        <v>49</v>
      </c>
    </row>
    <row r="18" customFormat="false" ht="12.8" hidden="false" customHeight="false" outlineLevel="0" collapsed="false">
      <c r="D18" s="1" t="s">
        <v>14</v>
      </c>
      <c r="F18" s="1" t="n">
        <v>1</v>
      </c>
      <c r="G18" s="1" t="s">
        <v>15</v>
      </c>
      <c r="H18" s="1" t="s">
        <v>16</v>
      </c>
      <c r="I18" s="1" t="s">
        <v>15</v>
      </c>
      <c r="J18" s="1" t="s">
        <v>17</v>
      </c>
    </row>
    <row r="19" customFormat="false" ht="12.8" hidden="false" customHeight="false" outlineLevel="0" collapsed="false">
      <c r="A19" s="1" t="s">
        <v>18</v>
      </c>
      <c r="B19" s="1" t="s">
        <v>19</v>
      </c>
      <c r="C19" s="1" t="s">
        <v>20</v>
      </c>
      <c r="D19" s="1" t="s">
        <v>21</v>
      </c>
    </row>
    <row r="20" customFormat="false" ht="12.8" hidden="false" customHeight="false" outlineLevel="0" collapsed="false">
      <c r="A20" s="1" t="n">
        <v>3</v>
      </c>
      <c r="B20" s="1" t="n">
        <v>3</v>
      </c>
      <c r="C20" s="1" t="n">
        <f aca="false">A20-B20</f>
        <v>0</v>
      </c>
      <c r="D20" s="1" t="s">
        <v>22</v>
      </c>
      <c r="E20" s="1" t="s">
        <v>23</v>
      </c>
      <c r="F20" s="1" t="n">
        <v>1</v>
      </c>
      <c r="G20" s="1" t="s">
        <v>15</v>
      </c>
      <c r="H20" s="1" t="str">
        <f aca="false">CONCATENATE("(",$B20,"/",$A20,")^2")</f>
        <v>(3/3)^2</v>
      </c>
      <c r="I20" s="1" t="s">
        <v>15</v>
      </c>
      <c r="J20" s="1" t="str">
        <f aca="false">CONCATENATE("(",$C20,"/",$A20,")^2")</f>
        <v>(0/3)^2</v>
      </c>
      <c r="K20" s="1" t="s">
        <v>23</v>
      </c>
      <c r="L20" s="1" t="n">
        <v>0</v>
      </c>
      <c r="M20" s="1" t="str">
        <f aca="false">CONCATENATE(F20,G20,H20,I20,J20)</f>
        <v>1-(3/3)^2-(0/3)^2</v>
      </c>
      <c r="N20" s="3" t="str">
        <f aca="false">CONCATENATE("(",A20,"/",SUM($A$20:$A$21),")x",D20)</f>
        <v>(3/8)xGini (May-it)</v>
      </c>
      <c r="O20" s="1" t="str">
        <f aca="false">CONCATENATE("(",A20,"/",SUM($A$20:$A$21),")x",L20)</f>
        <v>(3/8)x0</v>
      </c>
    </row>
    <row r="21" customFormat="false" ht="12.8" hidden="false" customHeight="false" outlineLevel="0" collapsed="false">
      <c r="A21" s="1" t="n">
        <v>5</v>
      </c>
      <c r="B21" s="1" t="n">
        <v>1</v>
      </c>
      <c r="C21" s="1" t="n">
        <f aca="false">A21-B21</f>
        <v>4</v>
      </c>
      <c r="D21" s="1" t="s">
        <v>24</v>
      </c>
      <c r="E21" s="1" t="s">
        <v>23</v>
      </c>
      <c r="F21" s="1" t="n">
        <v>1</v>
      </c>
      <c r="G21" s="1" t="s">
        <v>15</v>
      </c>
      <c r="H21" s="1" t="str">
        <f aca="false">CONCATENATE("(",$B21,"/",$A21,")^2")</f>
        <v>(1/5)^2</v>
      </c>
      <c r="I21" s="1" t="s">
        <v>15</v>
      </c>
      <c r="J21" s="1" t="str">
        <f aca="false">CONCATENATE("(",$C21,"/",$A21,")^2")</f>
        <v>(4/5)^2</v>
      </c>
      <c r="K21" s="1" t="s">
        <v>23</v>
      </c>
      <c r="L21" s="1" t="n">
        <v>0.32</v>
      </c>
      <c r="M21" s="1" t="str">
        <f aca="false">CONCATENATE(F21,G21,H21,I21,J21)</f>
        <v>1-(1/5)^2-(4/5)^2</v>
      </c>
      <c r="N21" s="3" t="str">
        <f aca="false">CONCATENATE("(",A21,"/",SUM($A$20:$A$21),")x",D21)</f>
        <v>(5/8)xGini (May-nhieu)</v>
      </c>
      <c r="O21" s="1" t="str">
        <f aca="false">CONCATENATE("(",A21,"/",SUM($A$20:$A$21),")x",L21)</f>
        <v>(5/8)x0.32</v>
      </c>
    </row>
    <row r="22" customFormat="false" ht="12.8" hidden="false" customHeight="false" outlineLevel="0" collapsed="false">
      <c r="N22" s="3"/>
    </row>
    <row r="23" customFormat="false" ht="12.8" hidden="false" customHeight="false" outlineLevel="0" collapsed="false">
      <c r="A23" s="1" t="n">
        <v>4</v>
      </c>
      <c r="B23" s="1" t="n">
        <v>2</v>
      </c>
      <c r="C23" s="1" t="n">
        <f aca="false">A23-B23</f>
        <v>2</v>
      </c>
      <c r="D23" s="1" t="s">
        <v>25</v>
      </c>
      <c r="E23" s="1" t="s">
        <v>23</v>
      </c>
      <c r="F23" s="1" t="n">
        <v>1</v>
      </c>
      <c r="G23" s="1" t="s">
        <v>15</v>
      </c>
      <c r="H23" s="1" t="str">
        <f aca="false">CONCATENATE("(",$B23,"/",$A23,")^2")</f>
        <v>(2/4)^2</v>
      </c>
      <c r="I23" s="1" t="s">
        <v>15</v>
      </c>
      <c r="J23" s="1" t="str">
        <f aca="false">CONCATENATE("(",$C23,"/",$A23,")^2")</f>
        <v>(2/4)^2</v>
      </c>
      <c r="K23" s="1" t="s">
        <v>23</v>
      </c>
      <c r="L23" s="1" t="n">
        <v>0.5</v>
      </c>
      <c r="M23" s="1" t="str">
        <f aca="false">CONCATENATE(F23,G23,H23,I23,J23)</f>
        <v>1-(2/4)^2-(2/4)^2</v>
      </c>
      <c r="N23" s="3" t="str">
        <f aca="false">CONCATENATE("(",A23,"/",SUM($A$23:$A$25),")x",D23)</f>
        <v>(4/8)xGini(Ap-cao)</v>
      </c>
      <c r="O23" s="1" t="str">
        <f aca="false">CONCATENATE("(",A23,"/",SUM($A$23:$A$25),")x",L23)</f>
        <v>(4/8)x0.5</v>
      </c>
    </row>
    <row r="24" customFormat="false" ht="12.8" hidden="false" customHeight="false" outlineLevel="0" collapsed="false">
      <c r="A24" s="1" t="n">
        <v>1</v>
      </c>
      <c r="B24" s="1" t="n">
        <v>0</v>
      </c>
      <c r="C24" s="1" t="n">
        <f aca="false">A24-B24</f>
        <v>1</v>
      </c>
      <c r="D24" s="1" t="s">
        <v>26</v>
      </c>
      <c r="E24" s="1" t="s">
        <v>23</v>
      </c>
      <c r="F24" s="1" t="n">
        <v>1</v>
      </c>
      <c r="G24" s="1" t="s">
        <v>15</v>
      </c>
      <c r="H24" s="1" t="str">
        <f aca="false">CONCATENATE("(",$B24,"/",$A24,")^2")</f>
        <v>(0/1)^2</v>
      </c>
      <c r="I24" s="1" t="s">
        <v>15</v>
      </c>
      <c r="J24" s="1" t="str">
        <f aca="false">CONCATENATE("(",$C24,"/",$A24,")^2")</f>
        <v>(1/1)^2</v>
      </c>
      <c r="K24" s="1" t="s">
        <v>23</v>
      </c>
      <c r="L24" s="1" t="n">
        <v>0</v>
      </c>
      <c r="M24" s="1" t="str">
        <f aca="false">CONCATENATE(F24,G24,H24,I24,J24)</f>
        <v>1-(0/1)^2-(1/1)^2</v>
      </c>
      <c r="N24" s="3" t="str">
        <f aca="false">CONCATENATE("(",A24,"/",SUM($A$23:$A$25),")x",D24)</f>
        <v>(1/8)xGini(Ap-tb)</v>
      </c>
      <c r="O24" s="1" t="str">
        <f aca="false">CONCATENATE("(",A24,"/",SUM($A$23:$A$25),")x",L24)</f>
        <v>(1/8)x0</v>
      </c>
    </row>
    <row r="25" customFormat="false" ht="12.8" hidden="false" customHeight="false" outlineLevel="0" collapsed="false">
      <c r="A25" s="1" t="n">
        <v>3</v>
      </c>
      <c r="B25" s="1" t="n">
        <v>2</v>
      </c>
      <c r="C25" s="1" t="n">
        <f aca="false">A25-B25</f>
        <v>1</v>
      </c>
      <c r="D25" s="1" t="s">
        <v>27</v>
      </c>
      <c r="E25" s="1" t="s">
        <v>23</v>
      </c>
      <c r="F25" s="1" t="n">
        <v>1</v>
      </c>
      <c r="G25" s="1" t="s">
        <v>15</v>
      </c>
      <c r="H25" s="1" t="str">
        <f aca="false">CONCATENATE("(",$B25,"/",$A25,")^2")</f>
        <v>(2/3)^2</v>
      </c>
      <c r="I25" s="1" t="s">
        <v>15</v>
      </c>
      <c r="J25" s="1" t="str">
        <f aca="false">CONCATENATE("(",$C25,"/",$A25,")^2")</f>
        <v>(1/3)^2</v>
      </c>
      <c r="K25" s="1" t="s">
        <v>23</v>
      </c>
      <c r="L25" s="1" t="n">
        <v>0.44</v>
      </c>
      <c r="M25" s="1" t="str">
        <f aca="false">CONCATENATE(F25,G25,H25,I25,J25)</f>
        <v>1-(2/3)^2-(1/3)^2</v>
      </c>
      <c r="N25" s="3" t="str">
        <f aca="false">CONCATENATE("(",A25,"/",SUM($A$23:$A$25),")x",D25)</f>
        <v>(3/8)xGini(Ap-thap)</v>
      </c>
      <c r="O25" s="1" t="str">
        <f aca="false">CONCATENATE("(",A25,"/",SUM($A$23:$A$25),")x",L25)</f>
        <v>(3/8)x0.44</v>
      </c>
    </row>
    <row r="27" customFormat="false" ht="12.8" hidden="false" customHeight="false" outlineLevel="0" collapsed="false">
      <c r="A27" s="1" t="n">
        <v>5</v>
      </c>
      <c r="B27" s="1" t="n">
        <v>2</v>
      </c>
      <c r="C27" s="1" t="n">
        <f aca="false">A27-B27</f>
        <v>3</v>
      </c>
      <c r="D27" s="1" t="s">
        <v>28</v>
      </c>
      <c r="E27" s="1" t="s">
        <v>23</v>
      </c>
      <c r="F27" s="1" t="n">
        <v>1</v>
      </c>
      <c r="G27" s="1" t="s">
        <v>15</v>
      </c>
      <c r="H27" s="1" t="str">
        <f aca="false">CONCATENATE("(",$B27,"/",$A27,")^2")</f>
        <v>(2/5)^2</v>
      </c>
      <c r="I27" s="1" t="s">
        <v>15</v>
      </c>
      <c r="J27" s="1" t="str">
        <f aca="false">CONCATENATE("(",$C27,"/",$A27,")^2")</f>
        <v>(3/5)^2</v>
      </c>
      <c r="K27" s="1" t="s">
        <v>23</v>
      </c>
      <c r="L27" s="1" t="n">
        <v>0.48</v>
      </c>
      <c r="M27" s="1" t="str">
        <f aca="false">CONCATENATE(F27,G27,H27,I27,J27)</f>
        <v>1-(2/5)^2-(3/5)^2</v>
      </c>
      <c r="N27" s="1" t="str">
        <f aca="false">CONCATENATE("(",A27,"/",SUM($A$27:$A$28),")x",D27)</f>
        <v>(5/8)xGini(Gio-Bac)</v>
      </c>
      <c r="O27" s="1" t="str">
        <f aca="false">CONCATENATE("(",A27,"/",SUM($A$27:$A$28),")x",L27)</f>
        <v>(5/8)x0.48</v>
      </c>
    </row>
    <row r="28" customFormat="false" ht="12.8" hidden="false" customHeight="false" outlineLevel="0" collapsed="false">
      <c r="A28" s="1" t="n">
        <v>3</v>
      </c>
      <c r="B28" s="1" t="n">
        <v>2</v>
      </c>
      <c r="C28" s="1" t="n">
        <f aca="false">A28-B28</f>
        <v>1</v>
      </c>
      <c r="D28" s="1" t="s">
        <v>29</v>
      </c>
      <c r="E28" s="1" t="s">
        <v>23</v>
      </c>
      <c r="F28" s="1" t="n">
        <v>1</v>
      </c>
      <c r="G28" s="1" t="s">
        <v>15</v>
      </c>
      <c r="H28" s="1" t="str">
        <f aca="false">CONCATENATE("(",$B28,"/",$A28,")^2")</f>
        <v>(2/3)^2</v>
      </c>
      <c r="I28" s="1" t="s">
        <v>15</v>
      </c>
      <c r="J28" s="1" t="str">
        <f aca="false">CONCATENATE("(",$C28,"/",$A28,")^2")</f>
        <v>(1/3)^2</v>
      </c>
      <c r="K28" s="1" t="s">
        <v>23</v>
      </c>
      <c r="L28" s="1" t="n">
        <v>0.44</v>
      </c>
      <c r="M28" s="1" t="str">
        <f aca="false">CONCATENATE(F28,G28,H28,I28,J28)</f>
        <v>1-(2/3)^2-(1/3)^2</v>
      </c>
      <c r="N28" s="1" t="str">
        <f aca="false">CONCATENATE("(",A28,"/",SUM($A$27:$A$28),")x",D28)</f>
        <v>(3/8)xGini(Gio-Nam)</v>
      </c>
      <c r="O28" s="1" t="str">
        <f aca="false">CONCATENATE("(",A28,"/",SUM($A$27:$A$28),")x",L28)</f>
        <v>(3/8)x0.44</v>
      </c>
    </row>
    <row r="29" customFormat="false" ht="12.8" hidden="false" customHeight="false" outlineLevel="0" collapsed="false">
      <c r="H29" s="3"/>
    </row>
    <row r="30" customFormat="false" ht="12.8" hidden="false" customHeight="false" outlineLevel="0" collapsed="false">
      <c r="D30" s="1" t="s">
        <v>30</v>
      </c>
      <c r="H30" s="3"/>
    </row>
    <row r="31" customFormat="false" ht="12.8" hidden="false" customHeight="false" outlineLevel="0" collapsed="false">
      <c r="D31" s="1" t="s">
        <v>31</v>
      </c>
      <c r="E31" s="1" t="s">
        <v>23</v>
      </c>
      <c r="H31" s="3" t="str">
        <f aca="false">CONCATENATE(N20,"+",N21)</f>
        <v>(3/8)xGini (May-it)+(5/8)xGini (May-nhieu)</v>
      </c>
      <c r="I31" s="3"/>
      <c r="J31" s="3"/>
      <c r="K31" s="3"/>
    </row>
    <row r="32" customFormat="false" ht="12.8" hidden="false" customHeight="false" outlineLevel="0" collapsed="false">
      <c r="E32" s="1" t="s">
        <v>23</v>
      </c>
      <c r="H32" s="3" t="str">
        <f aca="false">CONCATENATE(O20,"+",O21)</f>
        <v>(3/8)x0+(5/8)x0.32</v>
      </c>
      <c r="I32" s="3"/>
      <c r="J32" s="3"/>
      <c r="K32" s="3" t="s">
        <v>23</v>
      </c>
      <c r="L32" s="1" t="n">
        <v>0.2</v>
      </c>
    </row>
    <row r="33" customFormat="false" ht="12.8" hidden="false" customHeight="false" outlineLevel="0" collapsed="false">
      <c r="D33" s="1" t="s">
        <v>32</v>
      </c>
      <c r="E33" s="1" t="s">
        <v>23</v>
      </c>
      <c r="H33" s="3" t="str">
        <f aca="false">CONCATENATE(N23,"+",N24,"+",N25)</f>
        <v>(4/8)xGini(Ap-cao)+(1/8)xGini(Ap-tb)+(3/8)xGini(Ap-thap)</v>
      </c>
      <c r="I33" s="3"/>
      <c r="J33" s="3"/>
      <c r="K33" s="3"/>
    </row>
    <row r="34" customFormat="false" ht="12.8" hidden="false" customHeight="false" outlineLevel="0" collapsed="false">
      <c r="E34" s="1" t="s">
        <v>23</v>
      </c>
      <c r="H34" s="3" t="str">
        <f aca="false">CONCATENATE(O23,"+",O24,"+",O25)</f>
        <v>(4/8)x0.5+(1/8)x0+(3/8)x0.44</v>
      </c>
      <c r="I34" s="3"/>
      <c r="J34" s="3"/>
      <c r="K34" s="3" t="s">
        <v>23</v>
      </c>
      <c r="L34" s="1" t="n">
        <v>0.415</v>
      </c>
    </row>
    <row r="35" customFormat="false" ht="12.8" hidden="false" customHeight="false" outlineLevel="0" collapsed="false">
      <c r="D35" s="1" t="s">
        <v>33</v>
      </c>
      <c r="E35" s="1" t="s">
        <v>23</v>
      </c>
      <c r="H35" s="3" t="str">
        <f aca="false">CONCATENATE(N27,"+",N28)</f>
        <v>(5/8)xGini(Gio-Bac)+(3/8)xGini(Gio-Nam)</v>
      </c>
      <c r="I35" s="3"/>
      <c r="J35" s="3"/>
      <c r="K35" s="3"/>
    </row>
    <row r="36" customFormat="false" ht="12.8" hidden="false" customHeight="false" outlineLevel="0" collapsed="false">
      <c r="E36" s="1" t="s">
        <v>23</v>
      </c>
      <c r="H36" s="3" t="str">
        <f aca="false">CONCATENATE(O27,"+",O28)</f>
        <v>(5/8)x0.48+(3/8)x0.44</v>
      </c>
      <c r="I36" s="3"/>
      <c r="J36" s="3"/>
      <c r="K36" s="3" t="s">
        <v>23</v>
      </c>
      <c r="L36" s="1" t="n">
        <v>0.465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4.79"/>
    <col collapsed="false" customWidth="true" hidden="false" outlineLevel="0" max="3" min="3" style="2" width="4.34"/>
    <col collapsed="false" customWidth="true" hidden="false" outlineLevel="0" max="4" min="4" style="2" width="18.86"/>
    <col collapsed="false" customWidth="true" hidden="false" outlineLevel="0" max="5" min="5" style="2" width="5.21"/>
    <col collapsed="false" customWidth="true" hidden="false" outlineLevel="0" max="6" min="6" style="2" width="13.21"/>
    <col collapsed="false" customWidth="true" hidden="false" outlineLevel="0" max="7" min="7" style="2" width="17.82"/>
    <col collapsed="false" customWidth="true" hidden="false" outlineLevel="0" max="8" min="8" style="3" width="14.79"/>
  </cols>
  <sheetData>
    <row r="1" customFormat="false" ht="12.8" hidden="false" customHeight="false" outlineLevel="0" collapsed="false">
      <c r="J1" s="1"/>
      <c r="K1" s="1" t="s">
        <v>0</v>
      </c>
      <c r="L1" s="1" t="s">
        <v>1</v>
      </c>
      <c r="M1" s="1" t="s">
        <v>2</v>
      </c>
      <c r="N1" s="1" t="s">
        <v>3</v>
      </c>
    </row>
    <row r="2" customFormat="false" ht="12.8" hidden="false" customHeight="false" outlineLevel="0" collapsed="false">
      <c r="J2" s="1" t="n">
        <v>1</v>
      </c>
      <c r="K2" s="1" t="s">
        <v>4</v>
      </c>
      <c r="L2" s="1" t="s">
        <v>5</v>
      </c>
      <c r="M2" s="1" t="s">
        <v>6</v>
      </c>
      <c r="N2" s="1" t="s">
        <v>7</v>
      </c>
    </row>
    <row r="3" customFormat="false" ht="12.8" hidden="false" customHeight="false" outlineLevel="0" collapsed="false">
      <c r="J3" s="1" t="n">
        <v>2</v>
      </c>
      <c r="K3" s="1" t="s">
        <v>8</v>
      </c>
      <c r="L3" s="1" t="s">
        <v>5</v>
      </c>
      <c r="M3" s="1" t="s">
        <v>6</v>
      </c>
      <c r="N3" s="1" t="s">
        <v>9</v>
      </c>
    </row>
    <row r="4" customFormat="false" ht="12.8" hidden="false" customHeight="false" outlineLevel="0" collapsed="false">
      <c r="J4" s="1" t="n">
        <v>3</v>
      </c>
      <c r="K4" s="1" t="s">
        <v>4</v>
      </c>
      <c r="L4" s="1" t="s">
        <v>10</v>
      </c>
      <c r="M4" s="1" t="s">
        <v>6</v>
      </c>
      <c r="N4" s="1" t="s">
        <v>7</v>
      </c>
    </row>
    <row r="5" customFormat="false" ht="12.8" hidden="false" customHeight="false" outlineLevel="0" collapsed="false">
      <c r="J5" s="1" t="n">
        <v>4</v>
      </c>
      <c r="K5" s="1" t="s">
        <v>8</v>
      </c>
      <c r="L5" s="1" t="s">
        <v>10</v>
      </c>
      <c r="M5" s="1" t="s">
        <v>6</v>
      </c>
      <c r="N5" s="1" t="s">
        <v>9</v>
      </c>
    </row>
    <row r="6" customFormat="false" ht="12.8" hidden="false" customHeight="false" outlineLevel="0" collapsed="false">
      <c r="J6" s="1" t="n">
        <v>5</v>
      </c>
      <c r="K6" s="1" t="s">
        <v>8</v>
      </c>
      <c r="L6" s="1" t="s">
        <v>11</v>
      </c>
      <c r="M6" s="1" t="s">
        <v>6</v>
      </c>
      <c r="N6" s="1" t="s">
        <v>9</v>
      </c>
    </row>
    <row r="7" customFormat="false" ht="12.8" hidden="false" customHeight="false" outlineLevel="0" collapsed="false">
      <c r="J7" s="1" t="n">
        <v>6</v>
      </c>
      <c r="K7" s="1" t="s">
        <v>4</v>
      </c>
      <c r="L7" s="1" t="s">
        <v>5</v>
      </c>
      <c r="M7" s="1" t="s">
        <v>12</v>
      </c>
      <c r="N7" s="1" t="s">
        <v>7</v>
      </c>
    </row>
    <row r="8" customFormat="false" ht="12.8" hidden="false" customHeight="false" outlineLevel="0" collapsed="false">
      <c r="J8" s="1" t="n">
        <v>7</v>
      </c>
      <c r="K8" s="1" t="s">
        <v>8</v>
      </c>
      <c r="L8" s="1" t="s">
        <v>5</v>
      </c>
      <c r="M8" s="1" t="s">
        <v>12</v>
      </c>
      <c r="N8" s="1" t="s">
        <v>9</v>
      </c>
    </row>
    <row r="9" customFormat="false" ht="12.8" hidden="false" customHeight="false" outlineLevel="0" collapsed="false">
      <c r="J9" s="1" t="n">
        <v>8</v>
      </c>
      <c r="K9" s="1" t="s">
        <v>8</v>
      </c>
      <c r="L9" s="1" t="s">
        <v>10</v>
      </c>
      <c r="M9" s="1" t="s">
        <v>12</v>
      </c>
      <c r="N9" s="1" t="s">
        <v>7</v>
      </c>
    </row>
    <row r="11" customFormat="false" ht="12.8" hidden="false" customHeight="false" outlineLevel="0" collapsed="false">
      <c r="B11" s="2" t="s">
        <v>19</v>
      </c>
      <c r="C11" s="2" t="s">
        <v>20</v>
      </c>
      <c r="D11" s="2" t="s">
        <v>50</v>
      </c>
      <c r="F11" s="2" t="s">
        <v>7</v>
      </c>
      <c r="G11" s="2" t="s">
        <v>9</v>
      </c>
    </row>
    <row r="12" customFormat="false" ht="12.8" hidden="false" customHeight="false" outlineLevel="0" collapsed="false">
      <c r="A12" s="2" t="n">
        <v>8</v>
      </c>
      <c r="B12" s="2" t="n">
        <v>4</v>
      </c>
      <c r="C12" s="2" t="n">
        <v>4</v>
      </c>
      <c r="D12" s="2" t="s">
        <v>51</v>
      </c>
      <c r="E12" s="2" t="s">
        <v>23</v>
      </c>
      <c r="F12" s="2" t="str">
        <f aca="false">CONCATENATE("(",B12,"/",$A12,")*log2(",B12,"/",$A12,")")</f>
        <v>(4/8)*log2(4/8)</v>
      </c>
      <c r="G12" s="2" t="str">
        <f aca="false">CONCATENATE("(",C12,"/",$A12,")*log2(",C12,"/",$A12,")")</f>
        <v>(4/8)*log2(4/8)</v>
      </c>
    </row>
    <row r="13" customFormat="false" ht="12.8" hidden="false" customHeight="false" outlineLevel="0" collapsed="false">
      <c r="E13" s="2" t="s">
        <v>23</v>
      </c>
      <c r="F13" s="2" t="str">
        <f aca="false">CONCATENATE("-[",F12,"+",G12,"]")</f>
        <v>-[(4/8)*log2(4/8)+(4/8)*log2(4/8)]</v>
      </c>
    </row>
    <row r="14" customFormat="false" ht="12.8" hidden="false" customHeight="false" outlineLevel="0" collapsed="false">
      <c r="E14" s="2" t="s">
        <v>23</v>
      </c>
      <c r="F14" s="2" t="n">
        <v>1</v>
      </c>
    </row>
    <row r="15" customFormat="false" ht="12.8" hidden="false" customHeight="false" outlineLevel="0" collapsed="false">
      <c r="F15" s="2" t="s">
        <v>52</v>
      </c>
      <c r="G15" s="2" t="s">
        <v>53</v>
      </c>
    </row>
    <row r="16" customFormat="false" ht="12.8" hidden="false" customHeight="false" outlineLevel="0" collapsed="false">
      <c r="A16" s="2" t="n">
        <f aca="false">SUM(F16:H16)</f>
        <v>4</v>
      </c>
      <c r="D16" s="2" t="s">
        <v>54</v>
      </c>
      <c r="F16" s="2" t="n">
        <v>3</v>
      </c>
      <c r="G16" s="2" t="n">
        <v>1</v>
      </c>
    </row>
    <row r="17" customFormat="false" ht="12.8" hidden="false" customHeight="false" outlineLevel="0" collapsed="false">
      <c r="E17" s="2" t="s">
        <v>23</v>
      </c>
      <c r="F17" s="2" t="str">
        <f aca="false">CONCATENATE("(",F16,"/",A16,")*log2(",F16,"/",A16,")")</f>
        <v>(3/4)*log2(3/4)</v>
      </c>
      <c r="G17" s="2" t="str">
        <f aca="false">CONCATENATE("(",G16,"/",A16,")*log2(",G16,"/",A16,")")</f>
        <v>(1/4)*log2(1/4)</v>
      </c>
      <c r="H17" s="3" t="str">
        <f aca="false">CONCATENATE("-[",F17,"+",G17,"]")</f>
        <v>-[(3/4)*log2(3/4)+(1/4)*log2(1/4)]</v>
      </c>
    </row>
    <row r="18" customFormat="false" ht="12.8" hidden="false" customHeight="false" outlineLevel="0" collapsed="false">
      <c r="A18" s="2" t="n">
        <v>4</v>
      </c>
      <c r="D18" s="2" t="s">
        <v>55</v>
      </c>
      <c r="F18" s="2" t="n">
        <v>0</v>
      </c>
      <c r="G18" s="2" t="n">
        <v>4</v>
      </c>
    </row>
    <row r="19" customFormat="false" ht="12.8" hidden="false" customHeight="false" outlineLevel="0" collapsed="false">
      <c r="E19" s="2" t="s">
        <v>23</v>
      </c>
      <c r="F19" s="2" t="str">
        <f aca="false">CONCATENATE("(",F18,"/",A18,")*log2(",F18,"/",A18,")")</f>
        <v>(0/4)*log2(0/4)</v>
      </c>
      <c r="G19" s="2" t="str">
        <f aca="false">CONCATENATE("(",G18,"/",A18,")*log2(",G18,"/",A18,")")</f>
        <v>(4/4)*log2(4/4)</v>
      </c>
      <c r="H19" s="3" t="str">
        <f aca="false">CONCATENATE("-[",F19,"+",G19,"]")</f>
        <v>-[(0/4)*log2(0/4)+(4/4)*log2(4/4)]</v>
      </c>
    </row>
    <row r="20" customFormat="false" ht="12.8" hidden="false" customHeight="false" outlineLevel="0" collapsed="false">
      <c r="D20" s="2" t="s">
        <v>56</v>
      </c>
      <c r="E20" s="2" t="s">
        <v>23</v>
      </c>
      <c r="F20" s="2" t="str">
        <f aca="false">CONCATENATE(A16,"/",SUM(A16:A18),"(",H17,")")</f>
        <v>4/8(-[(3/4)*log2(3/4)+(1/4)*log2(1/4)])</v>
      </c>
      <c r="G20" s="2" t="str">
        <f aca="false">CONCATENATE(A18,"/",SUM(A16:A18),"(",H19,")")</f>
        <v>4/8(-[(0/4)*log2(0/4)+(4/4)*log2(4/4)])</v>
      </c>
      <c r="H20" s="3" t="str">
        <f aca="false">CONCATENATE(F20,"+",G20)</f>
        <v>4/8(-[(3/4)*log2(3/4)+(1/4)*log2(1/4)])+4/8(-[(0/4)*log2(0/4)+(4/4)*log2(4/4)])</v>
      </c>
    </row>
    <row r="21" customFormat="false" ht="12.8" hidden="false" customHeight="false" outlineLevel="0" collapsed="false">
      <c r="E21" s="2" t="s">
        <v>23</v>
      </c>
      <c r="F21" s="2" t="n">
        <v>0.4056</v>
      </c>
    </row>
    <row r="22" customFormat="false" ht="12.8" hidden="false" customHeight="false" outlineLevel="0" collapsed="false">
      <c r="F22" s="2" t="s">
        <v>57</v>
      </c>
      <c r="G22" s="2" t="s">
        <v>58</v>
      </c>
      <c r="H22" s="3" t="s">
        <v>10</v>
      </c>
    </row>
    <row r="23" customFormat="false" ht="12.8" hidden="false" customHeight="false" outlineLevel="0" collapsed="false">
      <c r="A23" s="2" t="n">
        <f aca="false">SUM(F23:H23)</f>
        <v>4</v>
      </c>
      <c r="D23" s="2" t="s">
        <v>59</v>
      </c>
      <c r="F23" s="2" t="n">
        <v>2</v>
      </c>
      <c r="G23" s="2" t="n">
        <v>0</v>
      </c>
      <c r="H23" s="4" t="n">
        <v>2</v>
      </c>
    </row>
    <row r="24" customFormat="false" ht="12.8" hidden="false" customHeight="false" outlineLevel="0" collapsed="false">
      <c r="E24" s="2" t="s">
        <v>23</v>
      </c>
      <c r="F24" s="2" t="str">
        <f aca="false">CONCATENATE("(",F23,"/",A23,")*log2(",F23,"/",A23,")")</f>
        <v>(2/4)*log2(2/4)</v>
      </c>
      <c r="G24" s="2" t="str">
        <f aca="false">CONCATENATE("(",G23,"/",A23,")*log2(",G23,"/",A23,")")</f>
        <v>(0/4)*log2(0/4)</v>
      </c>
      <c r="H24" s="3" t="str">
        <f aca="false">CONCATENATE("(",H23,"/",A23,")*log2(",H23,"/",A23,")")</f>
        <v>(2/4)*log2(2/4)</v>
      </c>
      <c r="I24" s="3" t="str">
        <f aca="false">CONCATENATE("-[",F24,"+",G24,"+",H24,"]")</f>
        <v>-[(2/4)*log2(2/4)+(0/4)*log2(0/4)+(2/4)*log2(2/4)]</v>
      </c>
    </row>
    <row r="25" customFormat="false" ht="12.8" hidden="false" customHeight="false" outlineLevel="0" collapsed="false">
      <c r="A25" s="2" t="n">
        <v>4</v>
      </c>
      <c r="D25" s="2" t="s">
        <v>60</v>
      </c>
      <c r="F25" s="2" t="n">
        <v>2</v>
      </c>
      <c r="G25" s="2" t="n">
        <v>1</v>
      </c>
      <c r="H25" s="4" t="n">
        <v>1</v>
      </c>
      <c r="I25" s="3"/>
    </row>
    <row r="26" customFormat="false" ht="12.8" hidden="false" customHeight="false" outlineLevel="0" collapsed="false">
      <c r="E26" s="2" t="s">
        <v>23</v>
      </c>
      <c r="F26" s="2" t="str">
        <f aca="false">CONCATENATE("(",F25,"/",A25,")*log2(",F25,"/",A25,")")</f>
        <v>(2/4)*log2(2/4)</v>
      </c>
      <c r="G26" s="2" t="str">
        <f aca="false">CONCATENATE("(",G25,"/",A25,")*log2(",G25,"/",A25,")")</f>
        <v>(1/4)*log2(1/4)</v>
      </c>
      <c r="H26" s="3" t="str">
        <f aca="false">CONCATENATE("(",H25,"/",A25,")*log2(",H25,"/",A25,")")</f>
        <v>(1/4)*log2(1/4)</v>
      </c>
      <c r="I26" s="3" t="str">
        <f aca="false">CONCATENATE("-[",F26,"+",G26,"+",H26,"]")</f>
        <v>-[(2/4)*log2(2/4)+(1/4)*log2(1/4)+(1/4)*log2(1/4)]</v>
      </c>
    </row>
    <row r="27" customFormat="false" ht="12.8" hidden="false" customHeight="false" outlineLevel="0" collapsed="false">
      <c r="D27" s="2" t="s">
        <v>56</v>
      </c>
      <c r="E27" s="2" t="s">
        <v>23</v>
      </c>
      <c r="F27" s="2" t="str">
        <f aca="false">CONCATENATE(A23,"/",SUM(A23:A25),"(",I24,")")</f>
        <v>4/8(-[(2/4)*log2(2/4)+(0/4)*log2(0/4)+(2/4)*log2(2/4)])</v>
      </c>
      <c r="G27" s="2" t="str">
        <f aca="false">CONCATENATE(A25,"/",SUM(A23:A25),"(",I26,")")</f>
        <v>4/8(-[(2/4)*log2(2/4)+(1/4)*log2(1/4)+(1/4)*log2(1/4)])</v>
      </c>
      <c r="I27" s="3" t="str">
        <f aca="false">CONCATENATE(F27,"+",G27)</f>
        <v>4/8(-[(2/4)*log2(2/4)+(0/4)*log2(0/4)+(2/4)*log2(2/4)])+4/8(-[(2/4)*log2(2/4)+(1/4)*log2(1/4)+(1/4)*log2(1/4)])</v>
      </c>
    </row>
    <row r="28" customFormat="false" ht="12.8" hidden="false" customHeight="false" outlineLevel="0" collapsed="false">
      <c r="E28" s="2" t="s">
        <v>23</v>
      </c>
      <c r="F28" s="2" t="n">
        <v>1.25</v>
      </c>
    </row>
    <row r="29" customFormat="false" ht="12.8" hidden="false" customHeight="false" outlineLevel="0" collapsed="false">
      <c r="F29" s="2" t="s">
        <v>6</v>
      </c>
      <c r="G29" s="2" t="s">
        <v>61</v>
      </c>
    </row>
    <row r="30" customFormat="false" ht="12.8" hidden="false" customHeight="false" outlineLevel="0" collapsed="false">
      <c r="A30" s="2" t="n">
        <v>4</v>
      </c>
      <c r="D30" s="2" t="s">
        <v>62</v>
      </c>
      <c r="F30" s="2" t="n">
        <v>2</v>
      </c>
      <c r="G30" s="2" t="n">
        <v>2</v>
      </c>
    </row>
    <row r="31" customFormat="false" ht="12.8" hidden="false" customHeight="false" outlineLevel="0" collapsed="false">
      <c r="E31" s="2" t="s">
        <v>23</v>
      </c>
      <c r="F31" s="2" t="str">
        <f aca="false">CONCATENATE("(",F30,"/",A30,")*log2(",F30,"/",A30,")")</f>
        <v>(2/4)*log2(2/4)</v>
      </c>
      <c r="G31" s="2" t="str">
        <f aca="false">CONCATENATE("(",G30,"/",A30,")*log2(",G30,"/",A30,")")</f>
        <v>(2/4)*log2(2/4)</v>
      </c>
      <c r="H31" s="3" t="str">
        <f aca="false">CONCATENATE("-[",F31,"+",G31,"]")</f>
        <v>-[(2/4)*log2(2/4)+(2/4)*log2(2/4)]</v>
      </c>
    </row>
    <row r="32" customFormat="false" ht="12.8" hidden="false" customHeight="false" outlineLevel="0" collapsed="false">
      <c r="A32" s="2" t="n">
        <v>4</v>
      </c>
      <c r="D32" s="2" t="s">
        <v>63</v>
      </c>
      <c r="F32" s="2" t="n">
        <v>3</v>
      </c>
      <c r="G32" s="2" t="n">
        <v>1</v>
      </c>
    </row>
    <row r="33" customFormat="false" ht="12.8" hidden="false" customHeight="false" outlineLevel="0" collapsed="false">
      <c r="E33" s="2" t="s">
        <v>23</v>
      </c>
      <c r="F33" s="2" t="str">
        <f aca="false">CONCATENATE("(",F32,"/",A32,")*log2(",F32,"/",A32,")")</f>
        <v>(3/4)*log2(3/4)</v>
      </c>
      <c r="G33" s="2" t="str">
        <f aca="false">CONCATENATE("(",G32,"/",A32,")*log2(",G32,"/",A32,")")</f>
        <v>(1/4)*log2(1/4)</v>
      </c>
      <c r="H33" s="3" t="str">
        <f aca="false">CONCATENATE("-[",F33,"+",G33,"]")</f>
        <v>-[(3/4)*log2(3/4)+(1/4)*log2(1/4)]</v>
      </c>
    </row>
    <row r="34" customFormat="false" ht="12.8" hidden="false" customHeight="false" outlineLevel="0" collapsed="false">
      <c r="D34" s="2" t="s">
        <v>64</v>
      </c>
      <c r="E34" s="2" t="s">
        <v>23</v>
      </c>
      <c r="F34" s="2" t="str">
        <f aca="false">CONCATENATE(A30,"/",SUM(A30:A32),"(",H31,")")</f>
        <v>4/8(-[(2/4)*log2(2/4)+(2/4)*log2(2/4)])</v>
      </c>
      <c r="G34" s="2" t="str">
        <f aca="false">CONCATENATE(A32,"/",SUM(A30:A32),"(",H33,")")</f>
        <v>4/8(-[(3/4)*log2(3/4)+(1/4)*log2(1/4)])</v>
      </c>
      <c r="H34" s="3" t="str">
        <f aca="false">CONCATENATE(F34,"+",G34)</f>
        <v>4/8(-[(2/4)*log2(2/4)+(2/4)*log2(2/4)])+4/8(-[(3/4)*log2(3/4)+(1/4)*log2(1/4)])</v>
      </c>
    </row>
    <row r="35" customFormat="false" ht="12.8" hidden="false" customHeight="false" outlineLevel="0" collapsed="false">
      <c r="E35" s="2" t="s">
        <v>23</v>
      </c>
      <c r="F35" s="2" t="n">
        <v>0.9056</v>
      </c>
    </row>
    <row r="37" customFormat="false" ht="12.8" hidden="false" customHeight="false" outlineLevel="0" collapsed="false">
      <c r="D37" s="2" t="s">
        <v>65</v>
      </c>
      <c r="E37" s="2" t="s">
        <v>23</v>
      </c>
      <c r="F37" s="2" t="s">
        <v>66</v>
      </c>
    </row>
    <row r="38" customFormat="false" ht="12.8" hidden="false" customHeight="false" outlineLevel="0" collapsed="false">
      <c r="D38" s="2" t="s">
        <v>67</v>
      </c>
      <c r="E38" s="2" t="s">
        <v>23</v>
      </c>
      <c r="F38" s="2" t="str">
        <f aca="false">CONCATENATE(F14,"-",F21)</f>
        <v>1-0.4056</v>
      </c>
      <c r="G38" s="2" t="n">
        <f aca="false">F14-F21</f>
        <v>0.5944</v>
      </c>
      <c r="H38" s="3" t="s">
        <v>68</v>
      </c>
    </row>
    <row r="39" customFormat="false" ht="12.8" hidden="false" customHeight="false" outlineLevel="0" collapsed="false">
      <c r="D39" s="2" t="s">
        <v>69</v>
      </c>
      <c r="E39" s="2" t="s">
        <v>23</v>
      </c>
      <c r="F39" s="2" t="str">
        <f aca="false">CONCATENATE(F14,"-",F28)</f>
        <v>1-1.25</v>
      </c>
      <c r="G39" s="2" t="n">
        <f aca="false">F14-F28</f>
        <v>-0.25</v>
      </c>
    </row>
    <row r="40" customFormat="false" ht="12.8" hidden="false" customHeight="false" outlineLevel="0" collapsed="false">
      <c r="D40" s="2" t="s">
        <v>70</v>
      </c>
      <c r="E40" s="2" t="s">
        <v>23</v>
      </c>
      <c r="F40" s="2" t="str">
        <f aca="false">CONCATENATE(F14,"-",F35)</f>
        <v>1-0.9056</v>
      </c>
      <c r="G40" s="2" t="n">
        <f aca="false">F14-F35</f>
        <v>0.0944</v>
      </c>
    </row>
    <row r="42" customFormat="false" ht="12.8" hidden="false" customHeight="false" outlineLevel="0" collapsed="false">
      <c r="F42" s="2" t="s">
        <v>7</v>
      </c>
      <c r="G42" s="2" t="s">
        <v>9</v>
      </c>
    </row>
    <row r="43" customFormat="false" ht="12.8" hidden="false" customHeight="false" outlineLevel="0" collapsed="false">
      <c r="A43" s="2" t="n">
        <v>3</v>
      </c>
      <c r="D43" s="2" t="s">
        <v>71</v>
      </c>
      <c r="F43" s="2" t="n">
        <v>3</v>
      </c>
      <c r="G43" s="2" t="n">
        <v>0</v>
      </c>
    </row>
    <row r="44" customFormat="false" ht="12.8" hidden="false" customHeight="false" outlineLevel="0" collapsed="false">
      <c r="E44" s="2" t="s">
        <v>23</v>
      </c>
      <c r="F44" s="2" t="str">
        <f aca="false">CONCATENATE("(",F43,"/",A43,")*log2(",F43,"/",A43,")")</f>
        <v>(3/3)*log2(3/3)</v>
      </c>
      <c r="G44" s="2" t="str">
        <f aca="false">CONCATENATE("(",G43,"/",A43,")*log2(",G43,"/",A43,")")</f>
        <v>(0/3)*log2(0/3)</v>
      </c>
      <c r="H44" s="3" t="str">
        <f aca="false">CONCATENATE("-[",F44,"+",G44,"]")</f>
        <v>-[(3/3)*log2(3/3)+(0/3)*log2(0/3)]</v>
      </c>
    </row>
    <row r="45" customFormat="false" ht="12.8" hidden="false" customHeight="false" outlineLevel="0" collapsed="false">
      <c r="E45" s="2" t="s">
        <v>23</v>
      </c>
      <c r="F45" s="2" t="n">
        <v>0</v>
      </c>
    </row>
    <row r="46" customFormat="false" ht="12.8" hidden="false" customHeight="false" outlineLevel="0" collapsed="false">
      <c r="A46" s="2" t="n">
        <f aca="false">SUM(F46:H46)</f>
        <v>5</v>
      </c>
      <c r="D46" s="2" t="s">
        <v>72</v>
      </c>
      <c r="F46" s="2" t="n">
        <v>1</v>
      </c>
      <c r="G46" s="2" t="n">
        <v>4</v>
      </c>
    </row>
    <row r="47" customFormat="false" ht="12.8" hidden="false" customHeight="false" outlineLevel="0" collapsed="false">
      <c r="E47" s="2" t="s">
        <v>23</v>
      </c>
      <c r="F47" s="2" t="str">
        <f aca="false">CONCATENATE("(",F46,"/",A46,")*log2(",F46,"/",A46,")")</f>
        <v>(1/5)*log2(1/5)</v>
      </c>
      <c r="G47" s="2" t="str">
        <f aca="false">CONCATENATE("(",G46,"/",A46,")*log2(",G46,"/",A46,")")</f>
        <v>(4/5)*log2(4/5)</v>
      </c>
      <c r="H47" s="3" t="str">
        <f aca="false">CONCATENATE("-[",F47,"+",G47,"]")</f>
        <v>-[(1/5)*log2(1/5)+(4/5)*log2(4/5)]</v>
      </c>
    </row>
    <row r="48" customFormat="false" ht="12.8" hidden="false" customHeight="false" outlineLevel="0" collapsed="false">
      <c r="E48" s="2" t="s">
        <v>23</v>
      </c>
      <c r="F48" s="5" t="n">
        <v>0.72</v>
      </c>
      <c r="G48" s="2" t="s">
        <v>73</v>
      </c>
    </row>
  </sheetData>
  <autoFilter ref="J1:N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2"/>
  <sheetViews>
    <sheetView showFormulas="false" showGridLines="true" showRowColHeaders="true" showZeros="true" rightToLeft="false" tabSelected="false" showOutlineSymbols="true" defaultGridColor="true" view="normal" topLeftCell="B18" colorId="64" zoomScale="160" zoomScaleNormal="160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5.2"/>
    <col collapsed="false" customWidth="true" hidden="false" outlineLevel="0" max="2" min="2" style="2" width="3.91"/>
    <col collapsed="false" customWidth="true" hidden="false" outlineLevel="0" max="3" min="3" style="2" width="15.82"/>
    <col collapsed="false" customWidth="true" hidden="false" outlineLevel="0" max="4" min="4" style="2" width="16.25"/>
    <col collapsed="false" customWidth="true" hidden="false" outlineLevel="0" max="5" min="5" style="2" width="2.88"/>
    <col collapsed="false" customWidth="true" hidden="false" outlineLevel="0" max="6" min="6" style="3" width="14.79"/>
    <col collapsed="false" customWidth="true" hidden="false" outlineLevel="0" max="7" min="7" style="3" width="3.82"/>
  </cols>
  <sheetData>
    <row r="1" customFormat="false" ht="12.8" hidden="false" customHeight="false" outlineLevel="0" collapsed="false">
      <c r="J1" s="1"/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6" t="s">
        <v>74</v>
      </c>
    </row>
    <row r="2" customFormat="false" ht="12.8" hidden="false" customHeight="false" outlineLevel="0" collapsed="false">
      <c r="J2" s="1" t="n">
        <v>1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7" t="s">
        <v>43</v>
      </c>
    </row>
    <row r="3" customFormat="false" ht="12.8" hidden="false" customHeight="false" outlineLevel="0" collapsed="false">
      <c r="J3" s="1" t="n">
        <v>2</v>
      </c>
      <c r="K3" s="1" t="s">
        <v>39</v>
      </c>
      <c r="L3" s="1" t="s">
        <v>40</v>
      </c>
      <c r="M3" s="1" t="s">
        <v>41</v>
      </c>
      <c r="N3" s="1" t="s">
        <v>41</v>
      </c>
      <c r="O3" s="1" t="s">
        <v>43</v>
      </c>
      <c r="P3" s="7" t="s">
        <v>43</v>
      </c>
    </row>
    <row r="4" customFormat="false" ht="12.8" hidden="false" customHeight="false" outlineLevel="0" collapsed="false">
      <c r="J4" s="1" t="n">
        <v>3</v>
      </c>
      <c r="K4" s="1" t="s">
        <v>44</v>
      </c>
      <c r="L4" s="1" t="s">
        <v>40</v>
      </c>
      <c r="M4" s="1" t="s">
        <v>41</v>
      </c>
      <c r="N4" s="1" t="s">
        <v>42</v>
      </c>
      <c r="O4" s="1" t="s">
        <v>45</v>
      </c>
      <c r="P4" s="7" t="s">
        <v>45</v>
      </c>
    </row>
    <row r="5" customFormat="false" ht="12.8" hidden="false" customHeight="false" outlineLevel="0" collapsed="false">
      <c r="J5" s="1" t="n">
        <v>4</v>
      </c>
      <c r="K5" s="1" t="s">
        <v>46</v>
      </c>
      <c r="L5" s="1" t="s">
        <v>40</v>
      </c>
      <c r="M5" s="1" t="s">
        <v>42</v>
      </c>
      <c r="N5" s="1" t="s">
        <v>42</v>
      </c>
      <c r="O5" s="1" t="s">
        <v>45</v>
      </c>
      <c r="P5" s="7" t="s">
        <v>45</v>
      </c>
    </row>
    <row r="6" customFormat="false" ht="12.8" hidden="false" customHeight="false" outlineLevel="0" collapsed="false">
      <c r="J6" s="1" t="n">
        <v>5</v>
      </c>
      <c r="K6" s="1" t="s">
        <v>46</v>
      </c>
      <c r="L6" s="1" t="s">
        <v>47</v>
      </c>
      <c r="M6" s="1" t="s">
        <v>48</v>
      </c>
      <c r="N6" s="1" t="s">
        <v>42</v>
      </c>
      <c r="O6" s="1" t="s">
        <v>45</v>
      </c>
      <c r="P6" s="7" t="s">
        <v>45</v>
      </c>
    </row>
    <row r="7" customFormat="false" ht="12.8" hidden="false" customHeight="false" outlineLevel="0" collapsed="false">
      <c r="J7" s="1" t="n">
        <v>6</v>
      </c>
      <c r="K7" s="1" t="s">
        <v>46</v>
      </c>
      <c r="L7" s="1" t="s">
        <v>47</v>
      </c>
      <c r="M7" s="1" t="s">
        <v>48</v>
      </c>
      <c r="N7" s="1" t="s">
        <v>41</v>
      </c>
      <c r="O7" s="1" t="s">
        <v>43</v>
      </c>
      <c r="P7" s="7" t="s">
        <v>43</v>
      </c>
    </row>
    <row r="8" customFormat="false" ht="12.8" hidden="false" customHeight="false" outlineLevel="0" collapsed="false">
      <c r="J8" s="1" t="n">
        <v>7</v>
      </c>
      <c r="K8" s="1" t="s">
        <v>44</v>
      </c>
      <c r="L8" s="1" t="s">
        <v>47</v>
      </c>
      <c r="M8" s="1" t="s">
        <v>48</v>
      </c>
      <c r="N8" s="1" t="s">
        <v>41</v>
      </c>
      <c r="O8" s="1" t="s">
        <v>45</v>
      </c>
      <c r="P8" s="7" t="s">
        <v>45</v>
      </c>
    </row>
    <row r="9" customFormat="false" ht="12.8" hidden="false" customHeight="false" outlineLevel="0" collapsed="false">
      <c r="J9" s="1" t="n">
        <v>8</v>
      </c>
      <c r="K9" s="1" t="s">
        <v>39</v>
      </c>
      <c r="L9" s="1" t="s">
        <v>40</v>
      </c>
      <c r="M9" s="1" t="s">
        <v>42</v>
      </c>
      <c r="N9" s="1" t="s">
        <v>42</v>
      </c>
      <c r="O9" s="1" t="s">
        <v>43</v>
      </c>
      <c r="P9" s="7" t="s">
        <v>43</v>
      </c>
    </row>
    <row r="10" customFormat="false" ht="12.8" hidden="false" customHeight="false" outlineLevel="0" collapsed="false">
      <c r="J10" s="1" t="n">
        <v>9</v>
      </c>
      <c r="K10" s="1" t="s">
        <v>39</v>
      </c>
      <c r="L10" s="1" t="s">
        <v>47</v>
      </c>
      <c r="M10" s="1" t="s">
        <v>48</v>
      </c>
      <c r="N10" s="1" t="s">
        <v>42</v>
      </c>
      <c r="O10" s="1" t="s">
        <v>45</v>
      </c>
      <c r="P10" s="7" t="s">
        <v>45</v>
      </c>
    </row>
    <row r="11" customFormat="false" ht="12.8" hidden="false" customHeight="false" outlineLevel="0" collapsed="false">
      <c r="J11" s="1" t="n">
        <v>10</v>
      </c>
      <c r="K11" s="1" t="s">
        <v>46</v>
      </c>
      <c r="L11" s="1" t="s">
        <v>47</v>
      </c>
      <c r="M11" s="1" t="s">
        <v>42</v>
      </c>
      <c r="N11" s="1" t="s">
        <v>42</v>
      </c>
      <c r="O11" s="1" t="s">
        <v>45</v>
      </c>
      <c r="P11" s="7" t="s">
        <v>45</v>
      </c>
    </row>
    <row r="12" customFormat="false" ht="12.8" hidden="false" customHeight="false" outlineLevel="0" collapsed="false">
      <c r="J12" s="1" t="n">
        <v>11</v>
      </c>
      <c r="K12" s="1" t="s">
        <v>39</v>
      </c>
      <c r="L12" s="1" t="s">
        <v>47</v>
      </c>
      <c r="M12" s="1" t="s">
        <v>42</v>
      </c>
      <c r="N12" s="1" t="s">
        <v>41</v>
      </c>
      <c r="O12" s="1" t="s">
        <v>45</v>
      </c>
      <c r="P12" s="7" t="s">
        <v>45</v>
      </c>
    </row>
    <row r="13" customFormat="false" ht="12.8" hidden="false" customHeight="false" outlineLevel="0" collapsed="false">
      <c r="J13" s="1" t="n">
        <v>12</v>
      </c>
      <c r="K13" s="1" t="s">
        <v>44</v>
      </c>
      <c r="L13" s="1" t="s">
        <v>40</v>
      </c>
      <c r="M13" s="1" t="s">
        <v>42</v>
      </c>
      <c r="N13" s="1" t="s">
        <v>41</v>
      </c>
      <c r="O13" s="1" t="s">
        <v>45</v>
      </c>
      <c r="P13" s="7" t="s">
        <v>45</v>
      </c>
    </row>
    <row r="14" customFormat="false" ht="12.8" hidden="false" customHeight="false" outlineLevel="0" collapsed="false">
      <c r="J14" s="1" t="n">
        <v>13</v>
      </c>
      <c r="K14" s="1" t="s">
        <v>44</v>
      </c>
      <c r="L14" s="1" t="s">
        <v>47</v>
      </c>
      <c r="M14" s="1" t="s">
        <v>41</v>
      </c>
      <c r="N14" s="1" t="s">
        <v>42</v>
      </c>
      <c r="O14" s="1" t="s">
        <v>45</v>
      </c>
      <c r="P14" s="7" t="s">
        <v>45</v>
      </c>
    </row>
    <row r="15" customFormat="false" ht="12.8" hidden="false" customHeight="false" outlineLevel="0" collapsed="false">
      <c r="J15" s="1" t="n">
        <v>14</v>
      </c>
      <c r="K15" s="1" t="s">
        <v>46</v>
      </c>
      <c r="L15" s="1" t="s">
        <v>40</v>
      </c>
      <c r="M15" s="1" t="s">
        <v>42</v>
      </c>
      <c r="N15" s="1" t="s">
        <v>41</v>
      </c>
      <c r="O15" s="1" t="s">
        <v>43</v>
      </c>
      <c r="P15" s="7" t="s">
        <v>43</v>
      </c>
    </row>
    <row r="16" customFormat="false" ht="12.8" hidden="false" customHeight="false" outlineLevel="0" collapsed="false">
      <c r="J16" s="1" t="n">
        <v>15</v>
      </c>
      <c r="K16" s="1" t="s">
        <v>44</v>
      </c>
      <c r="L16" s="1" t="s">
        <v>40</v>
      </c>
      <c r="M16" s="1" t="s">
        <v>48</v>
      </c>
      <c r="N16" s="1" t="s">
        <v>42</v>
      </c>
      <c r="O16" s="1" t="s">
        <v>49</v>
      </c>
      <c r="P16" s="7" t="s">
        <v>45</v>
      </c>
    </row>
    <row r="21" customFormat="false" ht="12.8" hidden="false" customHeight="false" outlineLevel="0" collapsed="false">
      <c r="A21" s="7" t="s">
        <v>50</v>
      </c>
      <c r="B21" s="7"/>
      <c r="C21" s="7" t="s">
        <v>75</v>
      </c>
      <c r="D21" s="7" t="s">
        <v>76</v>
      </c>
      <c r="E21" s="7"/>
      <c r="F21" s="7" t="s">
        <v>77</v>
      </c>
      <c r="G21" s="7"/>
      <c r="H21" s="7" t="s">
        <v>78</v>
      </c>
      <c r="I21" s="1"/>
      <c r="J21" s="1"/>
      <c r="K21" s="1"/>
      <c r="L21" s="1"/>
      <c r="M21" s="1"/>
    </row>
    <row r="22" customFormat="false" ht="12.8" hidden="false" customHeight="false" outlineLevel="0" collapsed="false">
      <c r="A22" s="8"/>
      <c r="B22" s="8"/>
      <c r="C22" s="8" t="n">
        <v>5</v>
      </c>
      <c r="D22" s="8" t="n">
        <v>9</v>
      </c>
      <c r="E22" s="8"/>
      <c r="F22" s="8" t="n">
        <f aca="false">C22+D22</f>
        <v>14</v>
      </c>
      <c r="G22" s="8"/>
      <c r="H22" s="8"/>
      <c r="I22" s="8"/>
      <c r="J22" s="1"/>
      <c r="K22" s="1"/>
      <c r="L22" s="1"/>
      <c r="M22" s="1"/>
    </row>
    <row r="23" s="3" customFormat="true" ht="12.8" hidden="false" customHeight="false" outlineLevel="0" collapsed="false">
      <c r="A23" s="9" t="s">
        <v>51</v>
      </c>
      <c r="B23" s="9" t="s">
        <v>23</v>
      </c>
      <c r="C23" s="9" t="str">
        <f aca="false">CONCATENATE("(",C22,"/",$F22,")*log2(",C22,"/",$F22,")")</f>
        <v>(5/14)*log2(5/14)</v>
      </c>
      <c r="D23" s="9" t="str">
        <f aca="false">CONCATENATE("(",D22,"/",$F22,")*log2(",D22,"/",$F22,")")</f>
        <v>(9/14)*log2(9/14)</v>
      </c>
      <c r="E23" s="9" t="s">
        <v>23</v>
      </c>
      <c r="F23" s="9" t="str">
        <f aca="false">CONCATENATE("-[",C23,"+",D23,"]")</f>
        <v>-[(5/14)*log2(5/14)+(9/14)*log2(9/14)]</v>
      </c>
      <c r="G23" s="9" t="s">
        <v>23</v>
      </c>
      <c r="H23" s="9" t="n">
        <v>0.94</v>
      </c>
      <c r="I23" s="9"/>
      <c r="O23" s="2"/>
      <c r="P23" s="2"/>
      <c r="Q23" s="2"/>
    </row>
    <row r="24" s="3" customFormat="true" ht="12.8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O24" s="2"/>
      <c r="P24" s="2"/>
      <c r="Q24" s="2"/>
    </row>
    <row r="25" customFormat="false" ht="12.8" hidden="false" customHeight="false" outlineLevel="0" collapsed="false">
      <c r="A25" s="8"/>
      <c r="B25" s="8"/>
      <c r="C25" s="8" t="n">
        <v>3</v>
      </c>
      <c r="D25" s="8" t="n">
        <v>2</v>
      </c>
      <c r="E25" s="8"/>
      <c r="F25" s="8" t="n">
        <f aca="false">C25+D25</f>
        <v>5</v>
      </c>
      <c r="G25" s="8"/>
      <c r="H25" s="10"/>
      <c r="I25" s="8"/>
      <c r="J25" s="1"/>
      <c r="K25" s="1"/>
      <c r="L25" s="1"/>
      <c r="M25" s="1"/>
    </row>
    <row r="26" customFormat="false" ht="12.8" hidden="false" customHeight="false" outlineLevel="0" collapsed="false">
      <c r="A26" s="3" t="s">
        <v>79</v>
      </c>
      <c r="B26" s="3" t="s">
        <v>23</v>
      </c>
      <c r="C26" s="3" t="str">
        <f aca="false">CONCATENATE("(",C25,"/",$F25,")*log2(",C25,"/",$F25,")")</f>
        <v>(3/5)*log2(3/5)</v>
      </c>
      <c r="D26" s="3" t="str">
        <f aca="false">CONCATENATE("(",D25,"/",$F25,")*log2(",D25,"/",$F25,")")</f>
        <v>(2/5)*log2(2/5)</v>
      </c>
      <c r="E26" s="3" t="s">
        <v>23</v>
      </c>
      <c r="F26" s="3" t="str">
        <f aca="false">CONCATENATE("-[",C26,"+",D26,"]")</f>
        <v>-[(3/5)*log2(3/5)+(2/5)*log2(2/5)]</v>
      </c>
      <c r="G26" s="3" t="s">
        <v>23</v>
      </c>
      <c r="H26" s="3" t="n">
        <v>0.971</v>
      </c>
      <c r="I26" s="11" t="str">
        <f aca="false">CONCATENATE(F25,"/",$F$22,"*",H26)</f>
        <v>5/14*0.971</v>
      </c>
      <c r="J26" s="3"/>
      <c r="K26" s="3"/>
      <c r="L26" s="3"/>
      <c r="M26" s="3"/>
      <c r="N26" s="3"/>
    </row>
    <row r="27" s="3" customFormat="true" ht="12.8" hidden="false" customHeight="false" outlineLevel="0" collapsed="false">
      <c r="A27" s="1"/>
      <c r="B27" s="1"/>
      <c r="C27" s="1" t="n">
        <v>0</v>
      </c>
      <c r="D27" s="1" t="n">
        <v>4</v>
      </c>
      <c r="E27" s="1"/>
      <c r="F27" s="1" t="n">
        <f aca="false">C27+D27</f>
        <v>4</v>
      </c>
      <c r="G27" s="1"/>
      <c r="H27" s="2"/>
      <c r="I27" s="11"/>
      <c r="J27" s="2"/>
      <c r="K27" s="2"/>
      <c r="L27" s="2"/>
      <c r="M27" s="2"/>
      <c r="N27" s="2"/>
      <c r="O27" s="2"/>
      <c r="P27" s="2"/>
      <c r="Q27" s="2"/>
    </row>
    <row r="28" customFormat="false" ht="12.8" hidden="false" customHeight="false" outlineLevel="0" collapsed="false">
      <c r="A28" s="3" t="s">
        <v>80</v>
      </c>
      <c r="B28" s="3" t="s">
        <v>23</v>
      </c>
      <c r="C28" s="3" t="str">
        <f aca="false">CONCATENATE("(",C27,"/",$F27,")*log2(",C27,"/",$F27,")")</f>
        <v>(0/4)*log2(0/4)</v>
      </c>
      <c r="D28" s="3" t="str">
        <f aca="false">CONCATENATE("(",D27,"/",$F27,")*log2(",D27,"/",$F27,")")</f>
        <v>(4/4)*log2(4/4)</v>
      </c>
      <c r="E28" s="3" t="s">
        <v>23</v>
      </c>
      <c r="F28" s="3" t="str">
        <f aca="false">CONCATENATE("-[",C28,"+",D28,"]")</f>
        <v>-[(0/4)*log2(0/4)+(4/4)*log2(4/4)]</v>
      </c>
      <c r="G28" s="3" t="s">
        <v>23</v>
      </c>
      <c r="H28" s="3" t="n">
        <v>0</v>
      </c>
      <c r="I28" s="11" t="str">
        <f aca="false">CONCATENATE(F27,"/",$F$22,"*",H28)</f>
        <v>4/14*0</v>
      </c>
    </row>
    <row r="29" customFormat="false" ht="12.8" hidden="false" customHeight="false" outlineLevel="0" collapsed="false">
      <c r="A29" s="1"/>
      <c r="B29" s="1"/>
      <c r="C29" s="1" t="n">
        <v>2</v>
      </c>
      <c r="D29" s="1" t="n">
        <v>3</v>
      </c>
      <c r="E29" s="1"/>
      <c r="F29" s="1" t="n">
        <f aca="false">C29+D29</f>
        <v>5</v>
      </c>
      <c r="G29" s="1"/>
    </row>
    <row r="30" customFormat="false" ht="12.8" hidden="false" customHeight="false" outlineLevel="0" collapsed="false">
      <c r="A30" s="3" t="s">
        <v>81</v>
      </c>
      <c r="B30" s="3" t="s">
        <v>23</v>
      </c>
      <c r="C30" s="3" t="str">
        <f aca="false">CONCATENATE("(",C29,"/",$F29,")*log2(",C29,"/",$F29,")")</f>
        <v>(2/5)*log2(2/5)</v>
      </c>
      <c r="D30" s="3" t="str">
        <f aca="false">CONCATENATE("(",D29,"/",$F29,")*log2(",D29,"/",$F29,")")</f>
        <v>(3/5)*log2(3/5)</v>
      </c>
      <c r="E30" s="3" t="s">
        <v>23</v>
      </c>
      <c r="F30" s="3" t="str">
        <f aca="false">CONCATENATE("-[",C30,"+",D30,"]")</f>
        <v>-[(2/5)*log2(2/5)+(3/5)*log2(3/5)]</v>
      </c>
      <c r="G30" s="3" t="s">
        <v>23</v>
      </c>
      <c r="H30" s="3" t="n">
        <v>0.971</v>
      </c>
      <c r="I30" s="11" t="str">
        <f aca="false">CONCATENATE(F29,"/",$F$22,"*",H30)</f>
        <v>5/14*0.971</v>
      </c>
    </row>
    <row r="31" customFormat="false" ht="12.8" hidden="false" customHeight="false" outlineLevel="0" collapsed="false">
      <c r="A31" s="1"/>
      <c r="B31" s="1"/>
      <c r="C31" s="1"/>
      <c r="D31" s="12"/>
      <c r="E31" s="1"/>
      <c r="F31" s="12"/>
      <c r="G31" s="1"/>
      <c r="I31" s="2" t="str">
        <f aca="false">CONCATENATE(I26,"+",I28,"+",I30)</f>
        <v>5/14*0.971+4/14*0+5/14*0.971</v>
      </c>
    </row>
    <row r="32" customFormat="false" ht="12.8" hidden="false" customHeight="false" outlineLevel="0" collapsed="false">
      <c r="A32" s="7" t="s">
        <v>82</v>
      </c>
      <c r="B32" s="7" t="s">
        <v>23</v>
      </c>
      <c r="C32" s="13" t="str">
        <f aca="false">CONCATENATE(F25,"/",$F$22,"*",A26,"+",F27,"/",$F$22,"*",A28,"+",F29,"/",$F$22,"*",A30)</f>
        <v>5/14*Entroy(Young)+4/14*Entroy(Middle)+5/14*Entroy(Senior)</v>
      </c>
      <c r="D32" s="7"/>
      <c r="E32" s="7"/>
      <c r="F32" s="7"/>
      <c r="G32" s="7"/>
      <c r="H32" s="6"/>
      <c r="I32" s="6" t="n">
        <v>0.694</v>
      </c>
    </row>
    <row r="33" customFormat="false" ht="12.8" hidden="false" customHeight="false" outlineLevel="0" collapsed="false">
      <c r="A33" s="7"/>
      <c r="B33" s="7"/>
      <c r="C33" s="13"/>
      <c r="D33" s="7"/>
      <c r="E33" s="7"/>
      <c r="F33" s="7"/>
      <c r="G33" s="7"/>
      <c r="H33" s="6"/>
      <c r="I33" s="6"/>
    </row>
    <row r="34" customFormat="false" ht="12.8" hidden="false" customHeight="false" outlineLevel="0" collapsed="false">
      <c r="A34" s="8"/>
      <c r="B34" s="8"/>
      <c r="C34" s="8" t="n">
        <v>4</v>
      </c>
      <c r="D34" s="8" t="n">
        <v>3</v>
      </c>
      <c r="E34" s="8"/>
      <c r="F34" s="8" t="n">
        <f aca="false">C34+D34</f>
        <v>7</v>
      </c>
      <c r="G34" s="8"/>
      <c r="H34" s="10"/>
      <c r="I34" s="8"/>
    </row>
    <row r="35" customFormat="false" ht="12.8" hidden="false" customHeight="false" outlineLevel="0" collapsed="false">
      <c r="A35" s="3" t="s">
        <v>83</v>
      </c>
      <c r="B35" s="3" t="s">
        <v>23</v>
      </c>
      <c r="C35" s="3" t="str">
        <f aca="false">CONCATENATE("(",C34,"/",$F34,")*log2(",C34,"/",$F34,")")</f>
        <v>(4/7)*log2(4/7)</v>
      </c>
      <c r="D35" s="3" t="str">
        <f aca="false">CONCATENATE("(",D34,"/",$F34,")*log2(",D34,"/",$F34,")")</f>
        <v>(3/7)*log2(3/7)</v>
      </c>
      <c r="E35" s="3" t="s">
        <v>23</v>
      </c>
      <c r="F35" s="3" t="str">
        <f aca="false">CONCATENATE("-[",C35,"+",D35,"]")</f>
        <v>-[(4/7)*log2(4/7)+(3/7)*log2(3/7)]</v>
      </c>
      <c r="G35" s="3" t="s">
        <v>23</v>
      </c>
      <c r="H35" s="3" t="n">
        <v>0.985</v>
      </c>
      <c r="I35" s="11" t="str">
        <f aca="false">CONCATENATE(F34,"/",$F$22,"*",H35)</f>
        <v>7/14*0.985</v>
      </c>
    </row>
    <row r="36" customFormat="false" ht="12.8" hidden="false" customHeight="false" outlineLevel="0" collapsed="false">
      <c r="A36" s="1"/>
      <c r="B36" s="1"/>
      <c r="C36" s="1" t="n">
        <v>1</v>
      </c>
      <c r="D36" s="1" t="n">
        <v>6</v>
      </c>
      <c r="E36" s="1"/>
      <c r="F36" s="1" t="n">
        <f aca="false">C36+D36</f>
        <v>7</v>
      </c>
      <c r="G36" s="1"/>
    </row>
    <row r="37" customFormat="false" ht="12.8" hidden="false" customHeight="false" outlineLevel="0" collapsed="false">
      <c r="A37" s="3" t="s">
        <v>84</v>
      </c>
      <c r="B37" s="3" t="s">
        <v>23</v>
      </c>
      <c r="C37" s="3" t="str">
        <f aca="false">CONCATENATE("(",C36,"/",$F36,")*log2(",C36,"/",$F36,")")</f>
        <v>(1/7)*log2(1/7)</v>
      </c>
      <c r="D37" s="3" t="str">
        <f aca="false">CONCATENATE("(",D36,"/",$F36,")*log2(",D36,"/",$F36,")")</f>
        <v>(6/7)*log2(6/7)</v>
      </c>
      <c r="E37" s="3" t="s">
        <v>23</v>
      </c>
      <c r="F37" s="3" t="str">
        <f aca="false">CONCATENATE("-[",C37,"+",D37,"]")</f>
        <v>-[(1/7)*log2(1/7)+(6/7)*log2(6/7)]</v>
      </c>
      <c r="G37" s="3" t="s">
        <v>23</v>
      </c>
      <c r="H37" s="3" t="n">
        <v>0.592</v>
      </c>
      <c r="I37" s="11" t="str">
        <f aca="false">CONCATENATE(F36,"/",$F$22,"*",H37)</f>
        <v>7/14*0.592</v>
      </c>
    </row>
    <row r="38" customFormat="false" ht="12.8" hidden="false" customHeight="false" outlineLevel="0" collapsed="false">
      <c r="A38" s="1"/>
      <c r="B38" s="1"/>
      <c r="C38" s="1"/>
      <c r="D38" s="12"/>
      <c r="E38" s="1"/>
      <c r="F38" s="12"/>
      <c r="G38" s="1"/>
      <c r="I38" s="2" t="str">
        <f aca="false">CONCATENATE(I35,"+",I37)</f>
        <v>7/14*0.985+7/14*0.592</v>
      </c>
    </row>
    <row r="39" customFormat="false" ht="12.8" hidden="false" customHeight="false" outlineLevel="0" collapsed="false">
      <c r="A39" s="7" t="s">
        <v>85</v>
      </c>
      <c r="B39" s="7" t="s">
        <v>23</v>
      </c>
      <c r="C39" s="13" t="str">
        <f aca="false">CONCATENATE(F34,"/",$F$22,"*",A35,"+",F36,"/",$F$22,"*",A37)</f>
        <v>7/14*Entroy(F)+7/14*Entroy(M)</v>
      </c>
      <c r="D39" s="7"/>
      <c r="E39" s="7"/>
      <c r="F39" s="7"/>
      <c r="G39" s="7"/>
      <c r="H39" s="6"/>
      <c r="I39" s="6" t="n">
        <v>0.789</v>
      </c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</row>
    <row r="41" customFormat="false" ht="12.8" hidden="false" customHeight="false" outlineLevel="0" collapsed="false">
      <c r="A41" s="8"/>
      <c r="B41" s="8"/>
      <c r="C41" s="8" t="n">
        <v>1</v>
      </c>
      <c r="D41" s="8" t="n">
        <v>3</v>
      </c>
      <c r="E41" s="8"/>
      <c r="F41" s="8" t="n">
        <f aca="false">C41+D41</f>
        <v>4</v>
      </c>
      <c r="G41" s="8"/>
      <c r="H41" s="10"/>
      <c r="I41" s="8"/>
    </row>
    <row r="42" customFormat="false" ht="12.8" hidden="false" customHeight="false" outlineLevel="0" collapsed="false">
      <c r="A42" s="3" t="s">
        <v>86</v>
      </c>
      <c r="B42" s="3" t="s">
        <v>23</v>
      </c>
      <c r="C42" s="3" t="str">
        <f aca="false">CONCATENATE("(",C41,"/",$F41,")*log2(",C41,"/",$F41,")")</f>
        <v>(1/4)*log2(1/4)</v>
      </c>
      <c r="D42" s="3" t="str">
        <f aca="false">CONCATENATE("(",D41,"/",$F41,")*log2(",D41,"/",$F41,")")</f>
        <v>(3/4)*log2(3/4)</v>
      </c>
      <c r="E42" s="3" t="s">
        <v>23</v>
      </c>
      <c r="F42" s="3" t="str">
        <f aca="false">CONCATENATE("-[",C42,"+",D42,"]")</f>
        <v>-[(1/4)*log2(1/4)+(3/4)*log2(3/4)]</v>
      </c>
      <c r="G42" s="3" t="s">
        <v>23</v>
      </c>
      <c r="H42" s="3" t="n">
        <v>0.811</v>
      </c>
      <c r="I42" s="11" t="str">
        <f aca="false">CONCATENATE(F41,"/",$F$22,"*",H42)</f>
        <v>4/14*0.811</v>
      </c>
    </row>
    <row r="43" customFormat="false" ht="12.8" hidden="false" customHeight="false" outlineLevel="0" collapsed="false">
      <c r="A43" s="1"/>
      <c r="B43" s="1"/>
      <c r="C43" s="1" t="n">
        <v>2</v>
      </c>
      <c r="D43" s="1" t="n">
        <v>4</v>
      </c>
      <c r="E43" s="1"/>
      <c r="F43" s="1" t="n">
        <f aca="false">C43+D43</f>
        <v>6</v>
      </c>
      <c r="G43" s="1"/>
    </row>
    <row r="44" customFormat="false" ht="12.8" hidden="false" customHeight="false" outlineLevel="0" collapsed="false">
      <c r="A44" s="3" t="s">
        <v>87</v>
      </c>
      <c r="B44" s="3" t="s">
        <v>23</v>
      </c>
      <c r="C44" s="3" t="str">
        <f aca="false">CONCATENATE("(",C43,"/",$F43,")*log2(",C43,"/",$F43,")")</f>
        <v>(2/6)*log2(2/6)</v>
      </c>
      <c r="D44" s="3" t="str">
        <f aca="false">CONCATENATE("(",D43,"/",$F43,")*log2(",D43,"/",$F43,")")</f>
        <v>(4/6)*log2(4/6)</v>
      </c>
      <c r="E44" s="3" t="s">
        <v>23</v>
      </c>
      <c r="F44" s="3" t="str">
        <f aca="false">CONCATENATE("-[",C44,"+",D44,"]")</f>
        <v>-[(2/6)*log2(2/6)+(4/6)*log2(4/6)]</v>
      </c>
      <c r="G44" s="3" t="s">
        <v>23</v>
      </c>
      <c r="H44" s="3" t="n">
        <v>0.918</v>
      </c>
      <c r="I44" s="11" t="str">
        <f aca="false">CONCATENATE(F43,"/",$F$22,"*",H44)</f>
        <v>6/14*0.918</v>
      </c>
    </row>
    <row r="45" customFormat="false" ht="12.8" hidden="false" customHeight="false" outlineLevel="0" collapsed="false">
      <c r="A45" s="1"/>
      <c r="B45" s="1"/>
      <c r="C45" s="1" t="n">
        <v>2</v>
      </c>
      <c r="D45" s="1" t="n">
        <v>2</v>
      </c>
      <c r="E45" s="1"/>
      <c r="F45" s="1" t="n">
        <f aca="false">C45+D45</f>
        <v>4</v>
      </c>
      <c r="G45" s="1"/>
    </row>
    <row r="46" customFormat="false" ht="12.8" hidden="false" customHeight="false" outlineLevel="0" collapsed="false">
      <c r="A46" s="3" t="s">
        <v>88</v>
      </c>
      <c r="B46" s="3" t="s">
        <v>23</v>
      </c>
      <c r="C46" s="3" t="str">
        <f aca="false">CONCATENATE("(",C45,"/",$F45,")*log2(",C45,"/",$F45,")")</f>
        <v>(2/4)*log2(2/4)</v>
      </c>
      <c r="D46" s="3" t="str">
        <f aca="false">CONCATENATE("(",D45,"/",$F45,")*log2(",D45,"/",$F45,")")</f>
        <v>(2/4)*log2(2/4)</v>
      </c>
      <c r="E46" s="3" t="s">
        <v>23</v>
      </c>
      <c r="F46" s="3" t="str">
        <f aca="false">CONCATENATE("-[",C46,"+",D46,"]")</f>
        <v>-[(2/4)*log2(2/4)+(2/4)*log2(2/4)]</v>
      </c>
      <c r="G46" s="3" t="s">
        <v>23</v>
      </c>
      <c r="H46" s="3" t="n">
        <v>1</v>
      </c>
      <c r="I46" s="11" t="str">
        <f aca="false">CONCATENATE(F45,"/",$F$22,"*",H46)</f>
        <v>4/14*1</v>
      </c>
    </row>
    <row r="47" customFormat="false" ht="12.8" hidden="false" customHeight="false" outlineLevel="0" collapsed="false">
      <c r="A47" s="1"/>
      <c r="B47" s="1"/>
      <c r="C47" s="1"/>
      <c r="D47" s="12"/>
      <c r="E47" s="1"/>
      <c r="F47" s="12"/>
      <c r="G47" s="1"/>
      <c r="I47" s="2" t="str">
        <f aca="false">CONCATENATE(I42,"+",I44,"+",I46)</f>
        <v>4/14*0.811+6/14*0.918+4/14*1</v>
      </c>
    </row>
    <row r="48" customFormat="false" ht="12.8" hidden="false" customHeight="false" outlineLevel="0" collapsed="false">
      <c r="A48" s="7" t="s">
        <v>89</v>
      </c>
      <c r="B48" s="7" t="s">
        <v>23</v>
      </c>
      <c r="C48" s="13" t="str">
        <f aca="false">CONCATENATE(F41,"/",$F$22,"*",A42,"+",F43,"/",$F$22,"*",A44,"+",F45,"/",$F$22,"*",A46)</f>
        <v>4/14*Entroy(Low)+6/14*Entroy(Normal)+4/14*Entroy(High)</v>
      </c>
      <c r="D48" s="7"/>
      <c r="E48" s="7"/>
      <c r="F48" s="7"/>
      <c r="G48" s="7"/>
      <c r="H48" s="6"/>
      <c r="I48" s="6" t="n">
        <v>0.911</v>
      </c>
    </row>
    <row r="49" customFormat="false" ht="12.8" hidden="false" customHeight="false" outlineLevel="0" collapsed="false">
      <c r="A49" s="1"/>
      <c r="B49" s="1"/>
      <c r="C49" s="1"/>
      <c r="D49" s="1"/>
      <c r="E49" s="1"/>
      <c r="F49" s="1"/>
      <c r="G49" s="1"/>
    </row>
    <row r="50" customFormat="false" ht="12.8" hidden="false" customHeight="false" outlineLevel="0" collapsed="false">
      <c r="A50" s="8"/>
      <c r="B50" s="8"/>
      <c r="C50" s="8" t="n">
        <v>2</v>
      </c>
      <c r="D50" s="8" t="n">
        <v>6</v>
      </c>
      <c r="E50" s="8"/>
      <c r="F50" s="8" t="n">
        <f aca="false">C50+D50</f>
        <v>8</v>
      </c>
      <c r="G50" s="8"/>
      <c r="H50" s="10"/>
      <c r="I50" s="8"/>
    </row>
    <row r="51" customFormat="false" ht="12.8" hidden="false" customHeight="false" outlineLevel="0" collapsed="false">
      <c r="A51" s="3" t="s">
        <v>87</v>
      </c>
      <c r="B51" s="3" t="s">
        <v>23</v>
      </c>
      <c r="C51" s="3" t="str">
        <f aca="false">CONCATENATE("(",C50,"/",$F50,")*log2(",C50,"/",$F50,")")</f>
        <v>(2/8)*log2(2/8)</v>
      </c>
      <c r="D51" s="3" t="str">
        <f aca="false">CONCATENATE("(",D50,"/",$F50,")*log2(",D50,"/",$F50,")")</f>
        <v>(6/8)*log2(6/8)</v>
      </c>
      <c r="E51" s="3" t="s">
        <v>23</v>
      </c>
      <c r="F51" s="3" t="str">
        <f aca="false">CONCATENATE("-[",C51,"+",D51,"]")</f>
        <v>-[(2/8)*log2(2/8)+(6/8)*log2(6/8)]</v>
      </c>
      <c r="G51" s="3" t="s">
        <v>23</v>
      </c>
      <c r="H51" s="3" t="n">
        <v>0.811</v>
      </c>
      <c r="I51" s="11" t="str">
        <f aca="false">CONCATENATE(F50,"/",$F$22,"*",H51)</f>
        <v>8/14*0.811</v>
      </c>
    </row>
    <row r="52" customFormat="false" ht="12.8" hidden="false" customHeight="false" outlineLevel="0" collapsed="false">
      <c r="A52" s="1"/>
      <c r="B52" s="1"/>
      <c r="C52" s="1" t="n">
        <v>3</v>
      </c>
      <c r="D52" s="1" t="n">
        <v>3</v>
      </c>
      <c r="E52" s="1"/>
      <c r="F52" s="1" t="n">
        <f aca="false">C52+D52</f>
        <v>6</v>
      </c>
      <c r="G52" s="1"/>
    </row>
    <row r="53" customFormat="false" ht="12.8" hidden="false" customHeight="false" outlineLevel="0" collapsed="false">
      <c r="A53" s="3" t="s">
        <v>88</v>
      </c>
      <c r="B53" s="3" t="s">
        <v>23</v>
      </c>
      <c r="C53" s="3" t="str">
        <f aca="false">CONCATENATE("(",C52,"/",$F52,")*log2(",C52,"/",$F52,")")</f>
        <v>(3/6)*log2(3/6)</v>
      </c>
      <c r="D53" s="3" t="str">
        <f aca="false">CONCATENATE("(",D52,"/",$F52,")*log2(",D52,"/",$F52,")")</f>
        <v>(3/6)*log2(3/6)</v>
      </c>
      <c r="E53" s="3" t="s">
        <v>23</v>
      </c>
      <c r="F53" s="3" t="str">
        <f aca="false">CONCATENATE("-[",C53,"+",D53,"]")</f>
        <v>-[(3/6)*log2(3/6)+(3/6)*log2(3/6)]</v>
      </c>
      <c r="G53" s="3" t="s">
        <v>23</v>
      </c>
      <c r="H53" s="3" t="n">
        <v>1</v>
      </c>
      <c r="I53" s="11" t="str">
        <f aca="false">CONCATENATE(F52,"/",$F$22,"*",H53)</f>
        <v>6/14*1</v>
      </c>
    </row>
    <row r="54" customFormat="false" ht="12.8" hidden="false" customHeight="false" outlineLevel="0" collapsed="false">
      <c r="A54" s="1"/>
      <c r="B54" s="1"/>
      <c r="C54" s="1"/>
      <c r="D54" s="12"/>
      <c r="E54" s="1"/>
      <c r="F54" s="12"/>
      <c r="G54" s="1"/>
      <c r="I54" s="2" t="str">
        <f aca="false">CONCATENATE(I51,"+",I53)</f>
        <v>8/14*0.811+6/14*1</v>
      </c>
    </row>
    <row r="55" customFormat="false" ht="12.8" hidden="false" customHeight="false" outlineLevel="0" collapsed="false">
      <c r="A55" s="7" t="s">
        <v>90</v>
      </c>
      <c r="B55" s="7" t="s">
        <v>23</v>
      </c>
      <c r="C55" s="13" t="str">
        <f aca="false">CONCATENATE(F50,"/",$F$22,"*",A51,"+",F52,"/",$F$22,"*",A53)</f>
        <v>8/14*Entroy(Normal)+6/14*Entroy(High)</v>
      </c>
      <c r="D55" s="7"/>
      <c r="E55" s="7"/>
      <c r="F55" s="7"/>
      <c r="G55" s="7"/>
      <c r="H55" s="6"/>
      <c r="I55" s="6" t="n">
        <v>0.892</v>
      </c>
    </row>
    <row r="56" customFormat="false" ht="12.8" hidden="false" customHeight="false" outlineLevel="0" collapsed="false">
      <c r="A56" s="1"/>
      <c r="B56" s="1"/>
      <c r="C56" s="1"/>
      <c r="D56" s="12"/>
      <c r="E56" s="1"/>
      <c r="F56" s="12"/>
      <c r="G56" s="1"/>
    </row>
    <row r="57" customFormat="false" ht="12.8" hidden="false" customHeight="false" outlineLevel="0" collapsed="false">
      <c r="A57" s="7"/>
      <c r="B57" s="7"/>
      <c r="C57" s="13"/>
      <c r="D57" s="7"/>
      <c r="E57" s="7"/>
      <c r="F57" s="7"/>
      <c r="G57" s="7"/>
      <c r="H57" s="6"/>
      <c r="I57" s="6"/>
    </row>
    <row r="58" customFormat="false" ht="12.8" hidden="false" customHeight="false" outlineLevel="0" collapsed="false">
      <c r="A58" s="1" t="s">
        <v>91</v>
      </c>
      <c r="B58" s="1"/>
      <c r="C58" s="1" t="str">
        <f aca="false">A32</f>
        <v>AE(Age)</v>
      </c>
      <c r="D58" s="1" t="str">
        <f aca="false">CONCATENATE($A$23," - ",C58)</f>
        <v>Entroy(S-label) - AE(Age)</v>
      </c>
      <c r="E58" s="1" t="s">
        <v>23</v>
      </c>
      <c r="F58" s="1" t="str">
        <f aca="false">CONCATENATE($H$23," - ",VLOOKUP(C58,$A$25:$I$55,9,0))</f>
        <v>0.94 - 0.694</v>
      </c>
      <c r="G58" s="1" t="s">
        <v>23</v>
      </c>
      <c r="H58" s="1" t="n">
        <v>0.246</v>
      </c>
      <c r="I58" s="1" t="s">
        <v>92</v>
      </c>
    </row>
    <row r="59" customFormat="false" ht="12.8" hidden="false" customHeight="false" outlineLevel="0" collapsed="false">
      <c r="A59" s="12" t="s">
        <v>93</v>
      </c>
      <c r="B59" s="1"/>
      <c r="C59" s="1" t="str">
        <f aca="false">A39</f>
        <v>AE(Sex)</v>
      </c>
      <c r="D59" s="1" t="str">
        <f aca="false">CONCATENATE($A$23," - ",C59)</f>
        <v>Entroy(S-label) - AE(Sex)</v>
      </c>
      <c r="E59" s="1" t="s">
        <v>23</v>
      </c>
      <c r="F59" s="1" t="str">
        <f aca="false">CONCATENATE($H$23," - ",VLOOKUP(C59,$A$25:$I$55,9,0))</f>
        <v>0.94 - 0.789</v>
      </c>
      <c r="G59" s="1" t="s">
        <v>23</v>
      </c>
      <c r="H59" s="1" t="n">
        <v>0.151</v>
      </c>
      <c r="I59" s="1"/>
    </row>
    <row r="60" customFormat="false" ht="12.8" hidden="false" customHeight="false" outlineLevel="0" collapsed="false">
      <c r="A60" s="12" t="s">
        <v>94</v>
      </c>
      <c r="B60" s="1"/>
      <c r="C60" s="1" t="str">
        <f aca="false">A48</f>
        <v>AE(BP)</v>
      </c>
      <c r="D60" s="1" t="str">
        <f aca="false">CONCATENATE($A$23," - ",C60)</f>
        <v>Entroy(S-label) - AE(BP)</v>
      </c>
      <c r="E60" s="1" t="s">
        <v>23</v>
      </c>
      <c r="F60" s="1" t="str">
        <f aca="false">CONCATENATE($H$23," - ",VLOOKUP(C60,$A$25:$I$55,9,0))</f>
        <v>0.94 - 0.911</v>
      </c>
      <c r="G60" s="1" t="s">
        <v>23</v>
      </c>
      <c r="H60" s="1" t="n">
        <v>0.029</v>
      </c>
      <c r="I60" s="1"/>
    </row>
    <row r="61" customFormat="false" ht="12.8" hidden="false" customHeight="false" outlineLevel="0" collapsed="false">
      <c r="A61" s="12" t="s">
        <v>95</v>
      </c>
      <c r="B61" s="1"/>
      <c r="C61" s="1" t="str">
        <f aca="false">A55</f>
        <v>AE(Chol)</v>
      </c>
      <c r="D61" s="1" t="str">
        <f aca="false">CONCATENATE($A$23," - ",C61)</f>
        <v>Entroy(S-label) - AE(Chol)</v>
      </c>
      <c r="E61" s="1" t="s">
        <v>23</v>
      </c>
      <c r="F61" s="1" t="str">
        <f aca="false">CONCATENATE($H$23," - ",VLOOKUP(C61,$A$25:$I$55,9,0))</f>
        <v>0.94 - 0.892</v>
      </c>
      <c r="G61" s="1" t="s">
        <v>23</v>
      </c>
      <c r="H61" s="1" t="n">
        <v>0.048</v>
      </c>
      <c r="I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</row>
    <row r="63" customFormat="false" ht="17.25" hidden="false" customHeight="false" outlineLevel="0" collapsed="false">
      <c r="A63" s="14" t="s">
        <v>96</v>
      </c>
      <c r="B63" s="1"/>
      <c r="C63" s="1"/>
      <c r="D63" s="1"/>
      <c r="E63" s="1"/>
      <c r="F63" s="1"/>
      <c r="G63" s="1"/>
    </row>
    <row r="64" customFormat="false" ht="12.8" hidden="false" customHeight="false" outlineLevel="0" collapsed="false">
      <c r="A64" s="7" t="s">
        <v>50</v>
      </c>
      <c r="B64" s="7"/>
      <c r="C64" s="7" t="s">
        <v>75</v>
      </c>
      <c r="D64" s="7" t="s">
        <v>76</v>
      </c>
      <c r="E64" s="7"/>
      <c r="F64" s="7" t="s">
        <v>77</v>
      </c>
      <c r="G64" s="7"/>
      <c r="H64" s="7" t="s">
        <v>78</v>
      </c>
      <c r="I64" s="1"/>
    </row>
    <row r="65" customFormat="false" ht="12.8" hidden="false" customHeight="false" outlineLevel="0" collapsed="false">
      <c r="A65" s="8"/>
      <c r="B65" s="8"/>
      <c r="C65" s="8" t="n">
        <v>3</v>
      </c>
      <c r="D65" s="8" t="n">
        <v>2</v>
      </c>
      <c r="E65" s="8"/>
      <c r="F65" s="8" t="n">
        <f aca="false">C65+D65</f>
        <v>5</v>
      </c>
      <c r="G65" s="8"/>
      <c r="H65" s="8"/>
      <c r="I65" s="8"/>
    </row>
    <row r="66" customFormat="false" ht="12.8" hidden="false" customHeight="false" outlineLevel="0" collapsed="false">
      <c r="A66" s="9" t="s">
        <v>51</v>
      </c>
      <c r="B66" s="9" t="s">
        <v>23</v>
      </c>
      <c r="C66" s="9" t="str">
        <f aca="false">CONCATENATE("(",C65,"/",$F65,")*log2(",C65,"/",$F65,")")</f>
        <v>(3/5)*log2(3/5)</v>
      </c>
      <c r="D66" s="9" t="str">
        <f aca="false">CONCATENATE("(",D65,"/",$F65,")*log2(",D65,"/",$F65,")")</f>
        <v>(2/5)*log2(2/5)</v>
      </c>
      <c r="E66" s="9" t="s">
        <v>23</v>
      </c>
      <c r="F66" s="9" t="str">
        <f aca="false">CONCATENATE("-[",C66,"+",D66,"]")</f>
        <v>-[(3/5)*log2(3/5)+(2/5)*log2(2/5)]</v>
      </c>
      <c r="G66" s="9" t="s">
        <v>23</v>
      </c>
      <c r="H66" s="9" t="n">
        <v>0.971</v>
      </c>
      <c r="I66" s="9"/>
    </row>
    <row r="67" customFormat="false" ht="12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</row>
    <row r="68" customFormat="false" ht="12.8" hidden="false" customHeight="false" outlineLevel="0" collapsed="false">
      <c r="A68" s="8"/>
      <c r="B68" s="8"/>
      <c r="C68" s="8" t="n">
        <v>3</v>
      </c>
      <c r="D68" s="8" t="n">
        <v>0</v>
      </c>
      <c r="E68" s="8"/>
      <c r="F68" s="8" t="n">
        <f aca="false">C68+D68</f>
        <v>3</v>
      </c>
      <c r="G68" s="8"/>
      <c r="H68" s="10"/>
      <c r="I68" s="8"/>
    </row>
    <row r="69" customFormat="false" ht="12.8" hidden="false" customHeight="false" outlineLevel="0" collapsed="false">
      <c r="A69" s="3" t="s">
        <v>83</v>
      </c>
      <c r="B69" s="3" t="s">
        <v>23</v>
      </c>
      <c r="C69" s="3" t="str">
        <f aca="false">CONCATENATE("(",C68,"/",$F68,")*log2(",C68,"/",$F68,")")</f>
        <v>(3/3)*log2(3/3)</v>
      </c>
      <c r="D69" s="3" t="str">
        <f aca="false">CONCATENATE("(",D68,"/",$F68,")*log2(",D68,"/",$F68,")")</f>
        <v>(0/3)*log2(0/3)</v>
      </c>
      <c r="E69" s="3" t="s">
        <v>23</v>
      </c>
      <c r="F69" s="3" t="str">
        <f aca="false">CONCATENATE("-[",C69,"+",D69,"]")</f>
        <v>-[(3/3)*log2(3/3)+(0/3)*log2(0/3)]</v>
      </c>
      <c r="G69" s="3" t="s">
        <v>23</v>
      </c>
      <c r="H69" s="3" t="n">
        <v>0</v>
      </c>
      <c r="I69" s="11" t="str">
        <f aca="false">CONCATENATE(F68,"/",F65,"*",H69)</f>
        <v>3/5*0</v>
      </c>
    </row>
    <row r="70" customFormat="false" ht="12.8" hidden="false" customHeight="false" outlineLevel="0" collapsed="false">
      <c r="A70" s="1"/>
      <c r="B70" s="1"/>
      <c r="C70" s="1" t="n">
        <v>0</v>
      </c>
      <c r="D70" s="1" t="n">
        <v>2</v>
      </c>
      <c r="E70" s="1"/>
      <c r="F70" s="1" t="n">
        <f aca="false">C70+D70</f>
        <v>2</v>
      </c>
      <c r="G70" s="1"/>
    </row>
    <row r="71" customFormat="false" ht="12.8" hidden="false" customHeight="false" outlineLevel="0" collapsed="false">
      <c r="A71" s="3" t="s">
        <v>84</v>
      </c>
      <c r="B71" s="3" t="s">
        <v>23</v>
      </c>
      <c r="C71" s="3" t="str">
        <f aca="false">CONCATENATE("(",C70,"/",$F70,")*log2(",C70,"/",$F70,")")</f>
        <v>(0/2)*log2(0/2)</v>
      </c>
      <c r="D71" s="3" t="str">
        <f aca="false">CONCATENATE("(",D70,"/",$F70,")*log2(",D70,"/",$F70,")")</f>
        <v>(2/2)*log2(2/2)</v>
      </c>
      <c r="E71" s="3" t="s">
        <v>23</v>
      </c>
      <c r="F71" s="3" t="str">
        <f aca="false">CONCATENATE("-[",C71,"+",D71,"]")</f>
        <v>-[(0/2)*log2(0/2)+(2/2)*log2(2/2)]</v>
      </c>
      <c r="G71" s="3" t="s">
        <v>23</v>
      </c>
      <c r="H71" s="3" t="n">
        <v>0</v>
      </c>
      <c r="I71" s="11" t="str">
        <f aca="false">CONCATENATE(F70,"/",F65,"*",H71)</f>
        <v>2/5*0</v>
      </c>
    </row>
    <row r="72" customFormat="false" ht="12.8" hidden="false" customHeight="false" outlineLevel="0" collapsed="false">
      <c r="A72" s="1"/>
      <c r="B72" s="1"/>
      <c r="C72" s="1"/>
      <c r="D72" s="12"/>
      <c r="E72" s="1"/>
      <c r="F72" s="12"/>
      <c r="G72" s="1"/>
      <c r="I72" s="2" t="str">
        <f aca="false">CONCATENATE(I69,"+",I71)</f>
        <v>3/5*0+2/5*0</v>
      </c>
    </row>
    <row r="73" customFormat="false" ht="12.8" hidden="false" customHeight="false" outlineLevel="0" collapsed="false">
      <c r="A73" s="7" t="s">
        <v>85</v>
      </c>
      <c r="B73" s="7" t="s">
        <v>23</v>
      </c>
      <c r="C73" s="13" t="str">
        <f aca="false">CONCATENATE(F68,"/",F65,"*",A69,"+",F70,"/",F65,"*",A71)</f>
        <v>3/5*Entroy(F)+2/5*Entroy(M)</v>
      </c>
      <c r="D73" s="7"/>
      <c r="E73" s="7"/>
      <c r="F73" s="7"/>
      <c r="G73" s="7"/>
      <c r="H73" s="6"/>
      <c r="I73" s="6" t="n">
        <v>0</v>
      </c>
    </row>
    <row r="74" customFormat="false" ht="12.8" hidden="false" customHeight="false" outlineLevel="0" collapsed="false">
      <c r="A74" s="1"/>
      <c r="B74" s="1"/>
      <c r="C74" s="1"/>
      <c r="D74" s="1"/>
      <c r="E74" s="1"/>
      <c r="F74" s="1"/>
      <c r="G74" s="1"/>
    </row>
    <row r="75" customFormat="false" ht="12.8" hidden="false" customHeight="false" outlineLevel="0" collapsed="false">
      <c r="A75" s="8"/>
      <c r="B75" s="8"/>
      <c r="C75" s="8" t="n">
        <v>1</v>
      </c>
      <c r="D75" s="8" t="n">
        <v>0</v>
      </c>
      <c r="E75" s="8"/>
      <c r="F75" s="8" t="n">
        <f aca="false">C75+D75</f>
        <v>1</v>
      </c>
      <c r="G75" s="8"/>
      <c r="H75" s="10"/>
      <c r="I75" s="8"/>
    </row>
    <row r="76" customFormat="false" ht="12.8" hidden="false" customHeight="false" outlineLevel="0" collapsed="false">
      <c r="A76" s="3" t="s">
        <v>86</v>
      </c>
      <c r="B76" s="3" t="s">
        <v>23</v>
      </c>
      <c r="C76" s="3" t="str">
        <f aca="false">CONCATENATE("(",C75,"/",$F75,")*log2(",C75,"/",$F75,")")</f>
        <v>(1/1)*log2(1/1)</v>
      </c>
      <c r="D76" s="3" t="str">
        <f aca="false">CONCATENATE("(",D75,"/",$F75,")*log2(",D75,"/",$F75,")")</f>
        <v>(0/1)*log2(0/1)</v>
      </c>
      <c r="E76" s="3" t="s">
        <v>23</v>
      </c>
      <c r="F76" s="3" t="str">
        <f aca="false">CONCATENATE("-[",C76,"+",D76,"]")</f>
        <v>-[(1/1)*log2(1/1)+(0/1)*log2(0/1)]</v>
      </c>
      <c r="G76" s="3" t="s">
        <v>23</v>
      </c>
      <c r="H76" s="3" t="n">
        <v>0</v>
      </c>
      <c r="I76" s="11" t="str">
        <f aca="false">CONCATENATE(F75,"/",$F65,"*",H76)</f>
        <v>1/5*0</v>
      </c>
    </row>
    <row r="77" customFormat="false" ht="12.8" hidden="false" customHeight="false" outlineLevel="0" collapsed="false">
      <c r="A77" s="1"/>
      <c r="B77" s="1"/>
      <c r="C77" s="1" t="n">
        <v>1</v>
      </c>
      <c r="D77" s="1" t="n">
        <v>1</v>
      </c>
      <c r="E77" s="1"/>
      <c r="F77" s="1" t="n">
        <f aca="false">C77+D77</f>
        <v>2</v>
      </c>
      <c r="G77" s="1"/>
    </row>
    <row r="78" customFormat="false" ht="12.8" hidden="false" customHeight="false" outlineLevel="0" collapsed="false">
      <c r="A78" s="3" t="s">
        <v>87</v>
      </c>
      <c r="B78" s="3" t="s">
        <v>23</v>
      </c>
      <c r="C78" s="3" t="str">
        <f aca="false">CONCATENATE("(",C77,"/",$F77,")*log2(",C77,"/",$F77,")")</f>
        <v>(1/2)*log2(1/2)</v>
      </c>
      <c r="D78" s="3" t="str">
        <f aca="false">CONCATENATE("(",D77,"/",$F77,")*log2(",D77,"/",$F77,")")</f>
        <v>(1/2)*log2(1/2)</v>
      </c>
      <c r="E78" s="3" t="s">
        <v>23</v>
      </c>
      <c r="F78" s="3" t="str">
        <f aca="false">CONCATENATE("-[",C78,"+",D78,"]")</f>
        <v>-[(1/2)*log2(1/2)+(1/2)*log2(1/2)]</v>
      </c>
      <c r="G78" s="3" t="s">
        <v>23</v>
      </c>
      <c r="H78" s="3" t="n">
        <v>1</v>
      </c>
      <c r="I78" s="11" t="str">
        <f aca="false">CONCATENATE(F77,"/",$F65,"*",H78)</f>
        <v>2/5*1</v>
      </c>
    </row>
    <row r="79" customFormat="false" ht="12.8" hidden="false" customHeight="false" outlineLevel="0" collapsed="false">
      <c r="A79" s="1"/>
      <c r="B79" s="1"/>
      <c r="C79" s="1" t="n">
        <v>2</v>
      </c>
      <c r="D79" s="1" t="n">
        <v>0</v>
      </c>
      <c r="E79" s="1"/>
      <c r="F79" s="1" t="n">
        <f aca="false">C79+D79</f>
        <v>2</v>
      </c>
      <c r="G79" s="1"/>
    </row>
    <row r="80" customFormat="false" ht="12.8" hidden="false" customHeight="false" outlineLevel="0" collapsed="false">
      <c r="A80" s="3" t="s">
        <v>88</v>
      </c>
      <c r="B80" s="3" t="s">
        <v>23</v>
      </c>
      <c r="C80" s="3" t="str">
        <f aca="false">CONCATENATE("(",C79,"/",$F79,")*log2(",C79,"/",$F79,")")</f>
        <v>(2/2)*log2(2/2)</v>
      </c>
      <c r="D80" s="3" t="str">
        <f aca="false">CONCATENATE("(",D79,"/",$F79,")*log2(",D79,"/",$F79,")")</f>
        <v>(0/2)*log2(0/2)</v>
      </c>
      <c r="E80" s="3" t="s">
        <v>23</v>
      </c>
      <c r="F80" s="3" t="str">
        <f aca="false">CONCATENATE("-[",C80,"+",D80,"]")</f>
        <v>-[(2/2)*log2(2/2)+(0/2)*log2(0/2)]</v>
      </c>
      <c r="G80" s="3" t="s">
        <v>23</v>
      </c>
      <c r="H80" s="3" t="n">
        <v>0</v>
      </c>
      <c r="I80" s="11" t="str">
        <f aca="false">CONCATENATE(F79,"/",$F65,"*",H80)</f>
        <v>2/5*0</v>
      </c>
    </row>
    <row r="81" customFormat="false" ht="12.8" hidden="false" customHeight="false" outlineLevel="0" collapsed="false">
      <c r="A81" s="1"/>
      <c r="B81" s="1"/>
      <c r="C81" s="1"/>
      <c r="D81" s="12"/>
      <c r="E81" s="1"/>
      <c r="F81" s="12"/>
      <c r="G81" s="1"/>
      <c r="I81" s="2" t="str">
        <f aca="false">CONCATENATE(I76,"+",I78,"+",I80)</f>
        <v>1/5*0+2/5*1+2/5*0</v>
      </c>
    </row>
    <row r="82" customFormat="false" ht="12.8" hidden="false" customHeight="false" outlineLevel="0" collapsed="false">
      <c r="A82" s="7" t="s">
        <v>89</v>
      </c>
      <c r="B82" s="7" t="s">
        <v>23</v>
      </c>
      <c r="C82" s="13" t="str">
        <f aca="false">CONCATENATE(F75,"/",F65,"*",A76,"+",F77,"/",$F65,"*",A78,"+",F79,"/",$F65,"*",A80)</f>
        <v>1/5*Entroy(Low)+2/5*Entroy(Normal)+2/5*Entroy(High)</v>
      </c>
      <c r="D82" s="7"/>
      <c r="E82" s="7"/>
      <c r="F82" s="7"/>
      <c r="G82" s="7"/>
      <c r="H82" s="6"/>
      <c r="I82" s="6" t="n">
        <v>0.4</v>
      </c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1"/>
    </row>
    <row r="84" customFormat="false" ht="12.8" hidden="false" customHeight="false" outlineLevel="0" collapsed="false">
      <c r="A84" s="8"/>
      <c r="B84" s="8"/>
      <c r="C84" s="8" t="n">
        <v>2</v>
      </c>
      <c r="D84" s="8" t="n">
        <v>1</v>
      </c>
      <c r="E84" s="8"/>
      <c r="F84" s="8" t="n">
        <f aca="false">C84+D84</f>
        <v>3</v>
      </c>
      <c r="G84" s="8"/>
      <c r="H84" s="10"/>
      <c r="I84" s="8"/>
    </row>
    <row r="85" customFormat="false" ht="12.8" hidden="false" customHeight="false" outlineLevel="0" collapsed="false">
      <c r="A85" s="3" t="s">
        <v>87</v>
      </c>
      <c r="B85" s="3" t="s">
        <v>23</v>
      </c>
      <c r="C85" s="3" t="str">
        <f aca="false">CONCATENATE("(",C84,"/",$F84,")*log2(",C84,"/",$F84,")")</f>
        <v>(2/3)*log2(2/3)</v>
      </c>
      <c r="D85" s="3" t="str">
        <f aca="false">CONCATENATE("(",D84,"/",$F84,")*log2(",D84,"/",$F84,")")</f>
        <v>(1/3)*log2(1/3)</v>
      </c>
      <c r="E85" s="3" t="s">
        <v>23</v>
      </c>
      <c r="F85" s="3" t="str">
        <f aca="false">CONCATENATE("-[",C85,"+",D85,"]")</f>
        <v>-[(2/3)*log2(2/3)+(1/3)*log2(1/3)]</v>
      </c>
      <c r="G85" s="3" t="s">
        <v>23</v>
      </c>
      <c r="H85" s="3" t="n">
        <v>0.918</v>
      </c>
      <c r="I85" s="11" t="str">
        <f aca="false">CONCATENATE(F84,"/",F65,"*",H85)</f>
        <v>3/5*0.918</v>
      </c>
    </row>
    <row r="86" customFormat="false" ht="12.8" hidden="false" customHeight="false" outlineLevel="0" collapsed="false">
      <c r="A86" s="1"/>
      <c r="B86" s="1"/>
      <c r="C86" s="1" t="n">
        <v>1</v>
      </c>
      <c r="D86" s="1" t="n">
        <v>1</v>
      </c>
      <c r="E86" s="1"/>
      <c r="F86" s="1" t="n">
        <f aca="false">C86+D86</f>
        <v>2</v>
      </c>
      <c r="G86" s="1"/>
    </row>
    <row r="87" customFormat="false" ht="12.8" hidden="false" customHeight="false" outlineLevel="0" collapsed="false">
      <c r="A87" s="3" t="s">
        <v>88</v>
      </c>
      <c r="B87" s="3" t="s">
        <v>23</v>
      </c>
      <c r="C87" s="3" t="str">
        <f aca="false">CONCATENATE("(",C86,"/",$F86,")*log2(",C86,"/",$F86,")")</f>
        <v>(1/2)*log2(1/2)</v>
      </c>
      <c r="D87" s="3" t="str">
        <f aca="false">CONCATENATE("(",D86,"/",$F86,")*log2(",D86,"/",$F86,")")</f>
        <v>(1/2)*log2(1/2)</v>
      </c>
      <c r="E87" s="3" t="s">
        <v>23</v>
      </c>
      <c r="F87" s="3" t="str">
        <f aca="false">CONCATENATE("-[",C87,"+",D87,"]")</f>
        <v>-[(1/2)*log2(1/2)+(1/2)*log2(1/2)]</v>
      </c>
      <c r="G87" s="3" t="s">
        <v>23</v>
      </c>
      <c r="H87" s="3" t="n">
        <v>1</v>
      </c>
      <c r="I87" s="11" t="str">
        <f aca="false">CONCATENATE(F86,"/",F65,"*",H87)</f>
        <v>2/5*1</v>
      </c>
    </row>
    <row r="88" customFormat="false" ht="12.8" hidden="false" customHeight="false" outlineLevel="0" collapsed="false">
      <c r="A88" s="1"/>
      <c r="B88" s="1"/>
      <c r="C88" s="1"/>
      <c r="D88" s="12"/>
      <c r="E88" s="1"/>
      <c r="F88" s="12"/>
      <c r="G88" s="1"/>
      <c r="I88" s="2" t="str">
        <f aca="false">CONCATENATE(I85,"+",I87)</f>
        <v>3/5*0.918+2/5*1</v>
      </c>
    </row>
    <row r="89" customFormat="false" ht="12.8" hidden="false" customHeight="false" outlineLevel="0" collapsed="false">
      <c r="A89" s="7" t="s">
        <v>90</v>
      </c>
      <c r="B89" s="7" t="s">
        <v>23</v>
      </c>
      <c r="C89" s="13" t="str">
        <f aca="false">CONCATENATE(F84,"/",F65,"*",A85,"+",F65,"/",F81,"*",A87)</f>
        <v>3/5*Entroy(Normal)+5/*Entroy(High)</v>
      </c>
      <c r="D89" s="7"/>
      <c r="E89" s="7"/>
      <c r="F89" s="7"/>
      <c r="G89" s="7"/>
      <c r="H89" s="6"/>
      <c r="I89" s="6" t="n">
        <v>0.951</v>
      </c>
    </row>
    <row r="90" customFormat="false" ht="12.8" hidden="false" customHeight="false" outlineLevel="0" collapsed="false">
      <c r="A90" s="1"/>
      <c r="B90" s="1"/>
      <c r="C90" s="1"/>
      <c r="D90" s="12"/>
      <c r="E90" s="1"/>
      <c r="F90" s="12"/>
      <c r="G90" s="1"/>
    </row>
    <row r="91" customFormat="false" ht="12.8" hidden="false" customHeight="false" outlineLevel="0" collapsed="false">
      <c r="A91" s="7"/>
      <c r="B91" s="7"/>
      <c r="C91" s="13"/>
      <c r="D91" s="7"/>
      <c r="E91" s="7"/>
      <c r="F91" s="7"/>
      <c r="G91" s="7"/>
      <c r="H91" s="6"/>
      <c r="I91" s="6"/>
    </row>
    <row r="92" customFormat="false" ht="12.8" hidden="false" customHeight="false" outlineLevel="0" collapsed="false">
      <c r="A92" s="12" t="s">
        <v>93</v>
      </c>
      <c r="B92" s="1"/>
      <c r="C92" s="1" t="str">
        <f aca="false">A73</f>
        <v>AE(Sex)</v>
      </c>
      <c r="D92" s="1" t="str">
        <f aca="false">CONCATENATE($A$23," - ",C92)</f>
        <v>Entroy(S-label) - AE(Sex)</v>
      </c>
      <c r="E92" s="1" t="s">
        <v>23</v>
      </c>
      <c r="F92" s="1" t="str">
        <f aca="false">CONCATENATE(H66," - ",VLOOKUP(C92,A68:I89,9,0))</f>
        <v>0.971 - 0</v>
      </c>
      <c r="G92" s="1" t="s">
        <v>23</v>
      </c>
      <c r="H92" s="12" t="n">
        <f aca="false">H66- VLOOKUP(C92,A68:I89,9,0)</f>
        <v>0.971</v>
      </c>
      <c r="I92" s="1" t="s">
        <v>97</v>
      </c>
    </row>
    <row r="93" customFormat="false" ht="12.8" hidden="false" customHeight="false" outlineLevel="0" collapsed="false">
      <c r="A93" s="12" t="s">
        <v>94</v>
      </c>
      <c r="B93" s="1"/>
      <c r="C93" s="1" t="str">
        <f aca="false">A82</f>
        <v>AE(BP)</v>
      </c>
      <c r="D93" s="1" t="str">
        <f aca="false">CONCATENATE($A$23," - ",C93)</f>
        <v>Entroy(S-label) - AE(BP)</v>
      </c>
      <c r="E93" s="1" t="s">
        <v>23</v>
      </c>
      <c r="F93" s="12" t="str">
        <f aca="false">CONCATENATE(H66," - ",VLOOKUP(C93,A68:I89,9,0))</f>
        <v>0.971 - 0.4</v>
      </c>
      <c r="G93" s="1" t="s">
        <v>23</v>
      </c>
      <c r="H93" s="1" t="n">
        <f aca="false">H66- VLOOKUP(C93,A68:I89,9,0)</f>
        <v>0.571</v>
      </c>
      <c r="I93" s="1"/>
    </row>
    <row r="94" customFormat="false" ht="12.8" hidden="false" customHeight="false" outlineLevel="0" collapsed="false">
      <c r="A94" s="12" t="s">
        <v>95</v>
      </c>
      <c r="B94" s="1"/>
      <c r="C94" s="1" t="str">
        <f aca="false">A89</f>
        <v>AE(Chol)</v>
      </c>
      <c r="D94" s="1" t="str">
        <f aca="false">CONCATENATE($A$23," - ",C94)</f>
        <v>Entroy(S-label) - AE(Chol)</v>
      </c>
      <c r="E94" s="1" t="s">
        <v>23</v>
      </c>
      <c r="F94" s="12" t="str">
        <f aca="false">CONCATENATE(H66," - ",VLOOKUP(C94,A68:I89,9,0))</f>
        <v>0.971 - 0.951</v>
      </c>
      <c r="G94" s="1" t="s">
        <v>23</v>
      </c>
      <c r="H94" s="12" t="n">
        <f aca="false">H66- VLOOKUP(C94,A68:I89,9,0)</f>
        <v>0.02</v>
      </c>
      <c r="I94" s="1"/>
    </row>
    <row r="96" customFormat="false" ht="17.25" hidden="false" customHeight="false" outlineLevel="0" collapsed="false">
      <c r="A96" s="14" t="s">
        <v>98</v>
      </c>
      <c r="B96" s="1"/>
      <c r="C96" s="1"/>
      <c r="D96" s="1"/>
      <c r="E96" s="1"/>
      <c r="F96" s="1"/>
      <c r="G96" s="1"/>
    </row>
    <row r="97" customFormat="false" ht="12.8" hidden="false" customHeight="false" outlineLevel="0" collapsed="false">
      <c r="A97" s="7" t="s">
        <v>50</v>
      </c>
      <c r="B97" s="7"/>
      <c r="C97" s="7" t="s">
        <v>75</v>
      </c>
      <c r="D97" s="7" t="s">
        <v>76</v>
      </c>
      <c r="E97" s="7"/>
      <c r="F97" s="7" t="s">
        <v>77</v>
      </c>
      <c r="G97" s="7"/>
      <c r="H97" s="7" t="s">
        <v>78</v>
      </c>
      <c r="I97" s="1"/>
    </row>
    <row r="98" customFormat="false" ht="12.8" hidden="false" customHeight="false" outlineLevel="0" collapsed="false">
      <c r="A98" s="8"/>
      <c r="B98" s="8"/>
      <c r="C98" s="8" t="n">
        <v>3</v>
      </c>
      <c r="D98" s="8" t="n">
        <v>0</v>
      </c>
      <c r="E98" s="8"/>
      <c r="F98" s="8" t="n">
        <f aca="false">C98+D98</f>
        <v>3</v>
      </c>
      <c r="G98" s="8"/>
      <c r="H98" s="8"/>
      <c r="I98" s="8"/>
    </row>
    <row r="99" customFormat="false" ht="12.8" hidden="false" customHeight="false" outlineLevel="0" collapsed="false">
      <c r="A99" s="9" t="s">
        <v>51</v>
      </c>
      <c r="B99" s="9" t="s">
        <v>23</v>
      </c>
      <c r="C99" s="9" t="str">
        <f aca="false">CONCATENATE("(",C98,"/",$F98,")*log2(",C98,"/",$F98,")")</f>
        <v>(3/3)*log2(3/3)</v>
      </c>
      <c r="D99" s="9" t="str">
        <f aca="false">CONCATENATE("(",D98,"/",$F98,")*log2(",D98,"/",$F98,")")</f>
        <v>(0/3)*log2(0/3)</v>
      </c>
      <c r="E99" s="9" t="s">
        <v>23</v>
      </c>
      <c r="F99" s="9" t="str">
        <f aca="false">CONCATENATE("-[",C99,"+",D99,"]")</f>
        <v>-[(3/3)*log2(3/3)+(0/3)*log2(0/3)]</v>
      </c>
      <c r="G99" s="9" t="s">
        <v>23</v>
      </c>
      <c r="H99" s="9" t="n">
        <v>0</v>
      </c>
      <c r="I99" s="9"/>
    </row>
    <row r="100" customFormat="false" ht="12.8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</row>
    <row r="101" customFormat="false" ht="17.25" hidden="false" customHeight="false" outlineLevel="0" collapsed="false">
      <c r="A101" s="14" t="s">
        <v>99</v>
      </c>
      <c r="B101" s="1"/>
      <c r="C101" s="1"/>
      <c r="D101" s="1"/>
      <c r="E101" s="1"/>
      <c r="F101" s="1"/>
      <c r="G101" s="1"/>
    </row>
    <row r="102" customFormat="false" ht="12.8" hidden="false" customHeight="false" outlineLevel="0" collapsed="false">
      <c r="A102" s="7" t="s">
        <v>50</v>
      </c>
      <c r="B102" s="7"/>
      <c r="C102" s="7" t="s">
        <v>75</v>
      </c>
      <c r="D102" s="7" t="s">
        <v>76</v>
      </c>
      <c r="E102" s="7"/>
      <c r="F102" s="7" t="s">
        <v>77</v>
      </c>
      <c r="G102" s="7"/>
      <c r="H102" s="7" t="s">
        <v>78</v>
      </c>
    </row>
    <row r="103" customFormat="false" ht="12.8" hidden="false" customHeight="false" outlineLevel="0" collapsed="false">
      <c r="A103" s="8"/>
      <c r="B103" s="8"/>
      <c r="C103" s="8" t="n">
        <v>0</v>
      </c>
      <c r="D103" s="8" t="n">
        <v>2</v>
      </c>
      <c r="E103" s="8"/>
      <c r="F103" s="8" t="n">
        <f aca="false">C103+D103</f>
        <v>2</v>
      </c>
      <c r="G103" s="8"/>
      <c r="H103" s="8"/>
    </row>
    <row r="104" customFormat="false" ht="12.8" hidden="false" customHeight="false" outlineLevel="0" collapsed="false">
      <c r="A104" s="9" t="s">
        <v>51</v>
      </c>
      <c r="B104" s="9" t="s">
        <v>23</v>
      </c>
      <c r="C104" s="9" t="str">
        <f aca="false">CONCATENATE("(",C103,"/",$F103,")*log2(",C103,"/",$F103,")")</f>
        <v>(0/2)*log2(0/2)</v>
      </c>
      <c r="D104" s="9" t="str">
        <f aca="false">CONCATENATE("(",D103,"/",$F103,")*log2(",D103,"/",$F103,")")</f>
        <v>(2/2)*log2(2/2)</v>
      </c>
      <c r="E104" s="9" t="s">
        <v>23</v>
      </c>
      <c r="F104" s="9" t="str">
        <f aca="false">CONCATENATE("-[",C104,"+",D104,"]")</f>
        <v>-[(0/2)*log2(0/2)+(2/2)*log2(2/2)]</v>
      </c>
      <c r="G104" s="9" t="s">
        <v>23</v>
      </c>
      <c r="H104" s="9" t="n">
        <v>0</v>
      </c>
    </row>
    <row r="106" customFormat="false" ht="17.25" hidden="false" customHeight="false" outlineLevel="0" collapsed="false">
      <c r="A106" s="14" t="s">
        <v>100</v>
      </c>
      <c r="B106" s="1"/>
      <c r="C106" s="1"/>
      <c r="D106" s="1"/>
      <c r="E106" s="1"/>
      <c r="F106" s="1"/>
      <c r="G106" s="1"/>
    </row>
    <row r="107" customFormat="false" ht="12.8" hidden="false" customHeight="false" outlineLevel="0" collapsed="false">
      <c r="A107" s="7" t="s">
        <v>50</v>
      </c>
      <c r="B107" s="7"/>
      <c r="C107" s="7" t="s">
        <v>75</v>
      </c>
      <c r="D107" s="7" t="s">
        <v>76</v>
      </c>
      <c r="E107" s="7"/>
      <c r="F107" s="7" t="s">
        <v>77</v>
      </c>
      <c r="G107" s="7"/>
      <c r="H107" s="7" t="s">
        <v>78</v>
      </c>
      <c r="I107" s="1"/>
    </row>
    <row r="108" customFormat="false" ht="12.8" hidden="false" customHeight="false" outlineLevel="0" collapsed="false">
      <c r="A108" s="8"/>
      <c r="B108" s="8"/>
      <c r="C108" s="8" t="n">
        <v>0</v>
      </c>
      <c r="D108" s="8" t="n">
        <v>4</v>
      </c>
      <c r="E108" s="8"/>
      <c r="F108" s="8" t="n">
        <f aca="false">C108+D108</f>
        <v>4</v>
      </c>
      <c r="G108" s="8"/>
      <c r="H108" s="8"/>
      <c r="I108" s="8"/>
    </row>
    <row r="109" customFormat="false" ht="12.8" hidden="false" customHeight="false" outlineLevel="0" collapsed="false">
      <c r="A109" s="9" t="s">
        <v>51</v>
      </c>
      <c r="B109" s="9" t="s">
        <v>23</v>
      </c>
      <c r="C109" s="9" t="str">
        <f aca="false">CONCATENATE("(",C108,"/",$F108,")*log2(",C108,"/",$F108,")")</f>
        <v>(0/4)*log2(0/4)</v>
      </c>
      <c r="D109" s="9" t="str">
        <f aca="false">CONCATENATE("(",D108,"/",$F108,")*log2(",D108,"/",$F108,")")</f>
        <v>(4/4)*log2(4/4)</v>
      </c>
      <c r="E109" s="9" t="s">
        <v>23</v>
      </c>
      <c r="F109" s="9" t="str">
        <f aca="false">CONCATENATE("-[",C109,"+",D109,"]")</f>
        <v>-[(0/4)*log2(0/4)+(4/4)*log2(4/4)]</v>
      </c>
      <c r="G109" s="9" t="s">
        <v>23</v>
      </c>
      <c r="H109" s="9" t="n">
        <v>0</v>
      </c>
      <c r="I109" s="9"/>
    </row>
    <row r="110" customFormat="false" ht="12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</row>
    <row r="111" customFormat="false" ht="17.25" hidden="false" customHeight="false" outlineLevel="0" collapsed="false">
      <c r="A111" s="14" t="s">
        <v>101</v>
      </c>
      <c r="B111" s="1"/>
      <c r="C111" s="1"/>
      <c r="D111" s="1"/>
      <c r="E111" s="1"/>
      <c r="F111" s="1"/>
      <c r="G111" s="1"/>
    </row>
    <row r="112" customFormat="false" ht="12.8" hidden="false" customHeight="false" outlineLevel="0" collapsed="false">
      <c r="A112" s="7" t="s">
        <v>50</v>
      </c>
      <c r="B112" s="7"/>
      <c r="C112" s="7" t="s">
        <v>75</v>
      </c>
      <c r="D112" s="7" t="s">
        <v>76</v>
      </c>
      <c r="E112" s="7"/>
      <c r="F112" s="7" t="s">
        <v>77</v>
      </c>
      <c r="G112" s="7"/>
      <c r="H112" s="7" t="s">
        <v>78</v>
      </c>
      <c r="I112" s="1"/>
    </row>
    <row r="113" customFormat="false" ht="12.8" hidden="false" customHeight="false" outlineLevel="0" collapsed="false">
      <c r="A113" s="8"/>
      <c r="B113" s="8"/>
      <c r="C113" s="8" t="n">
        <v>2</v>
      </c>
      <c r="D113" s="8" t="n">
        <v>3</v>
      </c>
      <c r="E113" s="8"/>
      <c r="F113" s="8" t="n">
        <f aca="false">C113+D113</f>
        <v>5</v>
      </c>
      <c r="G113" s="8"/>
      <c r="H113" s="8"/>
      <c r="I113" s="8"/>
    </row>
    <row r="114" customFormat="false" ht="12.8" hidden="false" customHeight="false" outlineLevel="0" collapsed="false">
      <c r="A114" s="9" t="s">
        <v>51</v>
      </c>
      <c r="B114" s="9" t="s">
        <v>23</v>
      </c>
      <c r="C114" s="9" t="str">
        <f aca="false">CONCATENATE("(",C113,"/",$F113,")*log2(",C113,"/",$F113,")")</f>
        <v>(2/5)*log2(2/5)</v>
      </c>
      <c r="D114" s="9" t="str">
        <f aca="false">CONCATENATE("(",D113,"/",$F113,")*log2(",D113,"/",$F113,")")</f>
        <v>(3/5)*log2(3/5)</v>
      </c>
      <c r="E114" s="9" t="s">
        <v>23</v>
      </c>
      <c r="F114" s="9" t="str">
        <f aca="false">CONCATENATE("-[",C114,"+",D114,"]")</f>
        <v>-[(2/5)*log2(2/5)+(3/5)*log2(3/5)]</v>
      </c>
      <c r="G114" s="9" t="s">
        <v>23</v>
      </c>
      <c r="H114" s="9" t="n">
        <v>0.971</v>
      </c>
      <c r="I114" s="9"/>
    </row>
    <row r="115" customFormat="false" ht="12.8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</row>
    <row r="116" customFormat="false" ht="12.8" hidden="false" customHeight="false" outlineLevel="0" collapsed="false">
      <c r="A116" s="8"/>
      <c r="B116" s="8"/>
      <c r="C116" s="8" t="n">
        <v>1</v>
      </c>
      <c r="D116" s="8" t="n">
        <v>1</v>
      </c>
      <c r="E116" s="8"/>
      <c r="F116" s="8" t="n">
        <f aca="false">C116+D116</f>
        <v>2</v>
      </c>
      <c r="G116" s="8"/>
      <c r="H116" s="10"/>
      <c r="I116" s="8"/>
    </row>
    <row r="117" customFormat="false" ht="12.8" hidden="false" customHeight="false" outlineLevel="0" collapsed="false">
      <c r="A117" s="3" t="s">
        <v>83</v>
      </c>
      <c r="B117" s="3" t="s">
        <v>23</v>
      </c>
      <c r="C117" s="3" t="str">
        <f aca="false">CONCATENATE("(",C116,"/",$F116,")*log2(",C116,"/",$F116,")")</f>
        <v>(1/2)*log2(1/2)</v>
      </c>
      <c r="D117" s="3" t="str">
        <f aca="false">CONCATENATE("(",D116,"/",$F116,")*log2(",D116,"/",$F116,")")</f>
        <v>(1/2)*log2(1/2)</v>
      </c>
      <c r="E117" s="3" t="s">
        <v>23</v>
      </c>
      <c r="F117" s="3" t="str">
        <f aca="false">CONCATENATE("-[",C117,"+",D117,"]")</f>
        <v>-[(1/2)*log2(1/2)+(1/2)*log2(1/2)]</v>
      </c>
      <c r="G117" s="3" t="s">
        <v>23</v>
      </c>
      <c r="H117" s="3" t="n">
        <v>1</v>
      </c>
      <c r="I117" s="11" t="str">
        <f aca="false">CONCATENATE(F116,"/",F113,"*",H117)</f>
        <v>2/5*1</v>
      </c>
    </row>
    <row r="118" customFormat="false" ht="12.8" hidden="false" customHeight="false" outlineLevel="0" collapsed="false">
      <c r="A118" s="1"/>
      <c r="B118" s="1"/>
      <c r="C118" s="1" t="n">
        <v>1</v>
      </c>
      <c r="D118" s="1" t="n">
        <v>2</v>
      </c>
      <c r="E118" s="1"/>
      <c r="F118" s="1" t="n">
        <f aca="false">C118+D118</f>
        <v>3</v>
      </c>
      <c r="G118" s="1"/>
    </row>
    <row r="119" customFormat="false" ht="12.8" hidden="false" customHeight="false" outlineLevel="0" collapsed="false">
      <c r="A119" s="3" t="s">
        <v>84</v>
      </c>
      <c r="B119" s="3" t="s">
        <v>23</v>
      </c>
      <c r="C119" s="3" t="str">
        <f aca="false">CONCATENATE("(",C118,"/",$F118,")*log2(",C118,"/",$F118,")")</f>
        <v>(1/3)*log2(1/3)</v>
      </c>
      <c r="D119" s="3" t="str">
        <f aca="false">CONCATENATE("(",D118,"/",$F118,")*log2(",D118,"/",$F118,")")</f>
        <v>(2/3)*log2(2/3)</v>
      </c>
      <c r="E119" s="3" t="s">
        <v>23</v>
      </c>
      <c r="F119" s="3" t="str">
        <f aca="false">CONCATENATE("-[",C119,"+",D119,"]")</f>
        <v>-[(1/3)*log2(1/3)+(2/3)*log2(2/3)]</v>
      </c>
      <c r="G119" s="3" t="s">
        <v>23</v>
      </c>
      <c r="H119" s="3" t="n">
        <v>0.918</v>
      </c>
      <c r="I119" s="11" t="str">
        <f aca="false">CONCATENATE(F118,"/",F113,"*",H119)</f>
        <v>3/5*0.918</v>
      </c>
    </row>
    <row r="120" customFormat="false" ht="12.8" hidden="false" customHeight="false" outlineLevel="0" collapsed="false">
      <c r="A120" s="1"/>
      <c r="B120" s="1"/>
      <c r="C120" s="1"/>
      <c r="D120" s="12"/>
      <c r="E120" s="1"/>
      <c r="F120" s="12"/>
      <c r="G120" s="1"/>
      <c r="I120" s="2" t="str">
        <f aca="false">CONCATENATE(I117,"+",I119)</f>
        <v>2/5*1+3/5*0.918</v>
      </c>
    </row>
    <row r="121" customFormat="false" ht="12.8" hidden="false" customHeight="false" outlineLevel="0" collapsed="false">
      <c r="A121" s="7" t="s">
        <v>85</v>
      </c>
      <c r="B121" s="7" t="s">
        <v>23</v>
      </c>
      <c r="C121" s="13" t="str">
        <f aca="false">CONCATENATE(F116,"/",F113,"*",A117,"+",F118,"/",F113,"*",A119)</f>
        <v>2/5*Entroy(F)+3/5*Entroy(M)</v>
      </c>
      <c r="D121" s="7"/>
      <c r="E121" s="7"/>
      <c r="F121" s="7"/>
      <c r="G121" s="7"/>
      <c r="H121" s="6"/>
      <c r="I121" s="6" t="n">
        <v>0.951</v>
      </c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  <c r="G122" s="1"/>
    </row>
    <row r="123" customFormat="false" ht="12.8" hidden="false" customHeight="false" outlineLevel="0" collapsed="false">
      <c r="A123" s="8"/>
      <c r="B123" s="8"/>
      <c r="C123" s="8" t="n">
        <v>1</v>
      </c>
      <c r="D123" s="8" t="n">
        <v>1</v>
      </c>
      <c r="E123" s="8"/>
      <c r="F123" s="8" t="n">
        <f aca="false">C123+D123</f>
        <v>2</v>
      </c>
      <c r="G123" s="8"/>
      <c r="H123" s="10"/>
      <c r="I123" s="8"/>
    </row>
    <row r="124" customFormat="false" ht="12.8" hidden="false" customHeight="false" outlineLevel="0" collapsed="false">
      <c r="A124" s="3" t="s">
        <v>86</v>
      </c>
      <c r="B124" s="3" t="s">
        <v>23</v>
      </c>
      <c r="C124" s="3" t="str">
        <f aca="false">CONCATENATE("(",C123,"/",$F123,")*log2(",C123,"/",$F123,")")</f>
        <v>(1/2)*log2(1/2)</v>
      </c>
      <c r="D124" s="3" t="str">
        <f aca="false">CONCATENATE("(",D123,"/",$F123,")*log2(",D123,"/",$F123,")")</f>
        <v>(1/2)*log2(1/2)</v>
      </c>
      <c r="E124" s="3" t="s">
        <v>23</v>
      </c>
      <c r="F124" s="3" t="str">
        <f aca="false">CONCATENATE("-[",C124,"+",D124,"]")</f>
        <v>-[(1/2)*log2(1/2)+(1/2)*log2(1/2)]</v>
      </c>
      <c r="G124" s="3" t="s">
        <v>23</v>
      </c>
      <c r="H124" s="3" t="n">
        <v>1</v>
      </c>
      <c r="I124" s="11" t="str">
        <f aca="false">CONCATENATE(F123,"/",$F113,"*",H124)</f>
        <v>2/5*1</v>
      </c>
    </row>
    <row r="125" customFormat="false" ht="12.8" hidden="false" customHeight="false" outlineLevel="0" collapsed="false">
      <c r="A125" s="1"/>
      <c r="B125" s="1"/>
      <c r="C125" s="1" t="n">
        <v>1</v>
      </c>
      <c r="D125" s="1" t="n">
        <v>2</v>
      </c>
      <c r="E125" s="1"/>
      <c r="F125" s="1" t="n">
        <f aca="false">C125+D125</f>
        <v>3</v>
      </c>
      <c r="G125" s="1"/>
    </row>
    <row r="126" customFormat="false" ht="12.8" hidden="false" customHeight="false" outlineLevel="0" collapsed="false">
      <c r="A126" s="3" t="s">
        <v>87</v>
      </c>
      <c r="B126" s="3" t="s">
        <v>23</v>
      </c>
      <c r="C126" s="3" t="str">
        <f aca="false">CONCATENATE("(",C125,"/",$F125,")*log2(",C125,"/",$F125,")")</f>
        <v>(1/3)*log2(1/3)</v>
      </c>
      <c r="D126" s="3" t="str">
        <f aca="false">CONCATENATE("(",D125,"/",$F125,")*log2(",D125,"/",$F125,")")</f>
        <v>(2/3)*log2(2/3)</v>
      </c>
      <c r="E126" s="3" t="s">
        <v>23</v>
      </c>
      <c r="F126" s="3" t="str">
        <f aca="false">CONCATENATE("-[",C126,"+",D126,"]")</f>
        <v>-[(1/3)*log2(1/3)+(2/3)*log2(2/3)]</v>
      </c>
      <c r="G126" s="3" t="s">
        <v>23</v>
      </c>
      <c r="H126" s="3" t="n">
        <v>0.918</v>
      </c>
      <c r="I126" s="11" t="str">
        <f aca="false">CONCATENATE(F125,"/",$F113,"*",H126)</f>
        <v>3/5*0.918</v>
      </c>
    </row>
    <row r="127" customFormat="false" ht="12.8" hidden="false" customHeight="false" outlineLevel="0" collapsed="false">
      <c r="A127" s="1"/>
      <c r="B127" s="1"/>
      <c r="C127" s="1" t="n">
        <v>0</v>
      </c>
      <c r="D127" s="1" t="n">
        <v>0</v>
      </c>
      <c r="E127" s="1"/>
      <c r="F127" s="1" t="n">
        <f aca="false">C127+D127</f>
        <v>0</v>
      </c>
      <c r="G127" s="1"/>
    </row>
    <row r="128" customFormat="false" ht="12.8" hidden="false" customHeight="false" outlineLevel="0" collapsed="false">
      <c r="A128" s="3" t="s">
        <v>88</v>
      </c>
      <c r="B128" s="3" t="s">
        <v>23</v>
      </c>
      <c r="C128" s="3" t="str">
        <f aca="false">CONCATENATE("(",C127,"/",$F127,")*log2(",C127,"/",$F127,")")</f>
        <v>(0/0)*log2(0/0)</v>
      </c>
      <c r="D128" s="3" t="str">
        <f aca="false">CONCATENATE("(",D127,"/",$F127,")*log2(",D127,"/",$F127,")")</f>
        <v>(0/0)*log2(0/0)</v>
      </c>
      <c r="E128" s="3" t="s">
        <v>23</v>
      </c>
      <c r="F128" s="3" t="str">
        <f aca="false">CONCATENATE("-[",C128,"+",D128,"]")</f>
        <v>-[(0/0)*log2(0/0)+(0/0)*log2(0/0)]</v>
      </c>
      <c r="G128" s="3" t="s">
        <v>23</v>
      </c>
      <c r="H128" s="3" t="n">
        <v>0</v>
      </c>
      <c r="I128" s="11" t="str">
        <f aca="false">CONCATENATE(F127,"/",$F113,"*",H128)</f>
        <v>0/5*0</v>
      </c>
    </row>
    <row r="129" customFormat="false" ht="12.8" hidden="false" customHeight="false" outlineLevel="0" collapsed="false">
      <c r="A129" s="1"/>
      <c r="B129" s="1"/>
      <c r="C129" s="1"/>
      <c r="D129" s="12"/>
      <c r="E129" s="1"/>
      <c r="F129" s="12"/>
      <c r="G129" s="1"/>
      <c r="I129" s="2" t="str">
        <f aca="false">CONCATENATE(I124,"+",I126,"+",I128)</f>
        <v>2/5*1+3/5*0.918+0/5*0</v>
      </c>
    </row>
    <row r="130" customFormat="false" ht="12.8" hidden="false" customHeight="false" outlineLevel="0" collapsed="false">
      <c r="A130" s="7" t="s">
        <v>89</v>
      </c>
      <c r="B130" s="7" t="s">
        <v>23</v>
      </c>
      <c r="C130" s="13" t="str">
        <f aca="false">CONCATENATE(F123,"/",F113,"*",A124,"+",F125,"/",$F113,"*",A126,"+",F127,"/",$F113,"*",A128)</f>
        <v>2/5*Entroy(Low)+3/5*Entroy(Normal)+0/5*Entroy(High)</v>
      </c>
      <c r="D130" s="7"/>
      <c r="E130" s="7"/>
      <c r="F130" s="7"/>
      <c r="G130" s="7"/>
      <c r="H130" s="6"/>
      <c r="I130" s="6" t="n">
        <v>0.951</v>
      </c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</row>
    <row r="132" customFormat="false" ht="12.8" hidden="false" customHeight="false" outlineLevel="0" collapsed="false">
      <c r="A132" s="8"/>
      <c r="B132" s="8"/>
      <c r="C132" s="8" t="n">
        <v>0</v>
      </c>
      <c r="D132" s="8" t="n">
        <v>3</v>
      </c>
      <c r="E132" s="8"/>
      <c r="F132" s="8" t="n">
        <f aca="false">C132+D132</f>
        <v>3</v>
      </c>
      <c r="G132" s="8"/>
      <c r="H132" s="10"/>
      <c r="I132" s="8"/>
    </row>
    <row r="133" customFormat="false" ht="12.8" hidden="false" customHeight="false" outlineLevel="0" collapsed="false">
      <c r="A133" s="3" t="s">
        <v>87</v>
      </c>
      <c r="B133" s="3" t="s">
        <v>23</v>
      </c>
      <c r="C133" s="3" t="str">
        <f aca="false">CONCATENATE("(",C132,"/",$F132,")*log2(",C132,"/",$F132,")")</f>
        <v>(0/3)*log2(0/3)</v>
      </c>
      <c r="D133" s="3" t="str">
        <f aca="false">CONCATENATE("(",D132,"/",$F132,")*log2(",D132,"/",$F132,")")</f>
        <v>(3/3)*log2(3/3)</v>
      </c>
      <c r="E133" s="3" t="s">
        <v>23</v>
      </c>
      <c r="F133" s="3" t="str">
        <f aca="false">CONCATENATE("-[",C133,"+",D133,"]")</f>
        <v>-[(0/3)*log2(0/3)+(3/3)*log2(3/3)]</v>
      </c>
      <c r="G133" s="3" t="s">
        <v>23</v>
      </c>
      <c r="H133" s="3" t="n">
        <v>0</v>
      </c>
      <c r="I133" s="11" t="str">
        <f aca="false">CONCATENATE(F132,"/",F113,"*",H133)</f>
        <v>3/5*0</v>
      </c>
    </row>
    <row r="134" customFormat="false" ht="12.8" hidden="false" customHeight="false" outlineLevel="0" collapsed="false">
      <c r="A134" s="1"/>
      <c r="B134" s="1"/>
      <c r="C134" s="1" t="n">
        <v>2</v>
      </c>
      <c r="D134" s="1" t="n">
        <v>0</v>
      </c>
      <c r="E134" s="1"/>
      <c r="F134" s="1" t="n">
        <f aca="false">C134+D134</f>
        <v>2</v>
      </c>
      <c r="G134" s="1"/>
    </row>
    <row r="135" customFormat="false" ht="12.8" hidden="false" customHeight="false" outlineLevel="0" collapsed="false">
      <c r="A135" s="3" t="s">
        <v>88</v>
      </c>
      <c r="B135" s="3" t="s">
        <v>23</v>
      </c>
      <c r="C135" s="3" t="str">
        <f aca="false">CONCATENATE("(",C134,"/",$F134,")*log2(",C134,"/",$F134,")")</f>
        <v>(2/2)*log2(2/2)</v>
      </c>
      <c r="D135" s="3" t="str">
        <f aca="false">CONCATENATE("(",D134,"/",$F134,")*log2(",D134,"/",$F134,")")</f>
        <v>(0/2)*log2(0/2)</v>
      </c>
      <c r="E135" s="3" t="s">
        <v>23</v>
      </c>
      <c r="F135" s="3" t="str">
        <f aca="false">CONCATENATE("-[",C135,"+",D135,"]")</f>
        <v>-[(2/2)*log2(2/2)+(0/2)*log2(0/2)]</v>
      </c>
      <c r="G135" s="3" t="s">
        <v>23</v>
      </c>
      <c r="H135" s="3" t="n">
        <v>0</v>
      </c>
      <c r="I135" s="11" t="str">
        <f aca="false">CONCATENATE(F134,"/",F113,"*",H135)</f>
        <v>2/5*0</v>
      </c>
    </row>
    <row r="136" customFormat="false" ht="12.8" hidden="false" customHeight="false" outlineLevel="0" collapsed="false">
      <c r="A136" s="1"/>
      <c r="B136" s="1"/>
      <c r="C136" s="1"/>
      <c r="D136" s="12"/>
      <c r="E136" s="1"/>
      <c r="F136" s="12"/>
      <c r="G136" s="1"/>
      <c r="I136" s="2" t="str">
        <f aca="false">CONCATENATE(I133,"+",I135)</f>
        <v>3/5*0+2/5*0</v>
      </c>
    </row>
    <row r="137" customFormat="false" ht="12.8" hidden="false" customHeight="false" outlineLevel="0" collapsed="false">
      <c r="A137" s="7" t="s">
        <v>90</v>
      </c>
      <c r="B137" s="7" t="s">
        <v>23</v>
      </c>
      <c r="C137" s="13" t="str">
        <f aca="false">CONCATENATE(F132,"/",F113,"*",A133,"+",F113,"/",F129,"*",A135)</f>
        <v>3/5*Entroy(Normal)+5/*Entroy(High)</v>
      </c>
      <c r="D137" s="7"/>
      <c r="E137" s="7"/>
      <c r="F137" s="7"/>
      <c r="G137" s="7"/>
      <c r="H137" s="6"/>
      <c r="I137" s="6" t="n">
        <v>0</v>
      </c>
    </row>
    <row r="138" customFormat="false" ht="12.8" hidden="false" customHeight="false" outlineLevel="0" collapsed="false">
      <c r="A138" s="1"/>
      <c r="B138" s="1"/>
      <c r="C138" s="1"/>
      <c r="D138" s="12"/>
      <c r="E138" s="1"/>
      <c r="F138" s="12"/>
      <c r="G138" s="1"/>
    </row>
    <row r="139" customFormat="false" ht="12.8" hidden="false" customHeight="false" outlineLevel="0" collapsed="false">
      <c r="A139" s="7"/>
      <c r="B139" s="7"/>
      <c r="C139" s="13"/>
      <c r="D139" s="7"/>
      <c r="E139" s="7"/>
      <c r="F139" s="7"/>
      <c r="G139" s="7"/>
      <c r="H139" s="6"/>
      <c r="I139" s="6"/>
    </row>
    <row r="140" customFormat="false" ht="12.8" hidden="false" customHeight="false" outlineLevel="0" collapsed="false">
      <c r="A140" s="12" t="s">
        <v>93</v>
      </c>
      <c r="B140" s="1"/>
      <c r="C140" s="1" t="str">
        <f aca="false">A121</f>
        <v>AE(Sex)</v>
      </c>
      <c r="D140" s="1" t="str">
        <f aca="false">CONCATENATE($A$23," - ",C140)</f>
        <v>Entroy(S-label) - AE(Sex)</v>
      </c>
      <c r="E140" s="1" t="s">
        <v>23</v>
      </c>
      <c r="F140" s="1" t="str">
        <f aca="false">CONCATENATE(H114," - ",VLOOKUP(C140,A116:I137,9,0))</f>
        <v>0.971 - 0.951</v>
      </c>
      <c r="G140" s="1" t="s">
        <v>23</v>
      </c>
      <c r="H140" s="12" t="n">
        <f aca="false">H114- VLOOKUP(C140,A116:I137,9,0)</f>
        <v>0.02</v>
      </c>
      <c r="I140" s="1"/>
    </row>
    <row r="141" customFormat="false" ht="12.8" hidden="false" customHeight="false" outlineLevel="0" collapsed="false">
      <c r="A141" s="12" t="s">
        <v>94</v>
      </c>
      <c r="B141" s="1"/>
      <c r="C141" s="1" t="str">
        <f aca="false">A130</f>
        <v>AE(BP)</v>
      </c>
      <c r="D141" s="1" t="str">
        <f aca="false">CONCATENATE($A$23," - ",C141)</f>
        <v>Entroy(S-label) - AE(BP)</v>
      </c>
      <c r="E141" s="1" t="s">
        <v>23</v>
      </c>
      <c r="F141" s="12" t="str">
        <f aca="false">CONCATENATE(H114," - ",VLOOKUP(C141,A116:I137,9,0))</f>
        <v>0.971 - 0.951</v>
      </c>
      <c r="G141" s="1" t="s">
        <v>23</v>
      </c>
      <c r="H141" s="1" t="n">
        <f aca="false">H114- VLOOKUP(C141,A116:I137,9,0)</f>
        <v>0.02</v>
      </c>
      <c r="I141" s="1"/>
    </row>
    <row r="142" customFormat="false" ht="12.8" hidden="false" customHeight="false" outlineLevel="0" collapsed="false">
      <c r="A142" s="12" t="s">
        <v>95</v>
      </c>
      <c r="B142" s="1"/>
      <c r="C142" s="1" t="str">
        <f aca="false">A137</f>
        <v>AE(Chol)</v>
      </c>
      <c r="D142" s="1" t="str">
        <f aca="false">CONCATENATE($A$23," - ",C142)</f>
        <v>Entroy(S-label) - AE(Chol)</v>
      </c>
      <c r="E142" s="1" t="s">
        <v>23</v>
      </c>
      <c r="F142" s="12" t="str">
        <f aca="false">CONCATENATE(H114," - ",VLOOKUP(C142,A116:I137,9,0))</f>
        <v>0.971 - 0</v>
      </c>
      <c r="G142" s="1" t="s">
        <v>23</v>
      </c>
      <c r="H142" s="12" t="n">
        <f aca="false">H114- VLOOKUP(C142,A116:I137,9,0)</f>
        <v>0.971</v>
      </c>
      <c r="I142" s="1" t="s">
        <v>97</v>
      </c>
    </row>
    <row r="144" customFormat="false" ht="17.25" hidden="false" customHeight="false" outlineLevel="0" collapsed="false">
      <c r="A144" s="14" t="s">
        <v>102</v>
      </c>
      <c r="B144" s="1"/>
      <c r="C144" s="1"/>
      <c r="D144" s="1"/>
      <c r="E144" s="1"/>
      <c r="F144" s="1"/>
      <c r="G144" s="1"/>
    </row>
    <row r="145" customFormat="false" ht="12.8" hidden="false" customHeight="false" outlineLevel="0" collapsed="false">
      <c r="A145" s="7" t="s">
        <v>50</v>
      </c>
      <c r="B145" s="7"/>
      <c r="C145" s="7" t="s">
        <v>75</v>
      </c>
      <c r="D145" s="7" t="s">
        <v>76</v>
      </c>
      <c r="E145" s="7"/>
      <c r="F145" s="7" t="s">
        <v>77</v>
      </c>
      <c r="G145" s="7"/>
      <c r="H145" s="7" t="s">
        <v>78</v>
      </c>
    </row>
    <row r="146" customFormat="false" ht="12.8" hidden="false" customHeight="false" outlineLevel="0" collapsed="false">
      <c r="A146" s="8"/>
      <c r="B146" s="8"/>
      <c r="C146" s="8" t="n">
        <v>0</v>
      </c>
      <c r="D146" s="8" t="n">
        <v>3</v>
      </c>
      <c r="E146" s="8"/>
      <c r="F146" s="8" t="n">
        <f aca="false">C146+D146</f>
        <v>3</v>
      </c>
      <c r="G146" s="8"/>
      <c r="H146" s="8"/>
    </row>
    <row r="147" customFormat="false" ht="12.8" hidden="false" customHeight="false" outlineLevel="0" collapsed="false">
      <c r="A147" s="9" t="s">
        <v>51</v>
      </c>
      <c r="B147" s="9" t="s">
        <v>23</v>
      </c>
      <c r="C147" s="9" t="str">
        <f aca="false">CONCATENATE("(",C146,"/",$F146,")*log2(",C146,"/",$F146,")")</f>
        <v>(0/3)*log2(0/3)</v>
      </c>
      <c r="D147" s="9" t="str">
        <f aca="false">CONCATENATE("(",D146,"/",$F146,")*log2(",D146,"/",$F146,")")</f>
        <v>(3/3)*log2(3/3)</v>
      </c>
      <c r="E147" s="9" t="s">
        <v>23</v>
      </c>
      <c r="F147" s="9" t="str">
        <f aca="false">CONCATENATE("-[",C147,"+",D147,"]")</f>
        <v>-[(0/3)*log2(0/3)+(3/3)*log2(3/3)]</v>
      </c>
      <c r="G147" s="9" t="s">
        <v>23</v>
      </c>
      <c r="H147" s="9" t="n">
        <v>0</v>
      </c>
    </row>
    <row r="149" customFormat="false" ht="17.25" hidden="false" customHeight="false" outlineLevel="0" collapsed="false">
      <c r="A149" s="14" t="s">
        <v>103</v>
      </c>
      <c r="B149" s="1"/>
      <c r="C149" s="1"/>
      <c r="D149" s="1"/>
      <c r="E149" s="1"/>
      <c r="F149" s="1"/>
      <c r="G149" s="1"/>
    </row>
    <row r="150" customFormat="false" ht="12.8" hidden="false" customHeight="false" outlineLevel="0" collapsed="false">
      <c r="A150" s="7" t="s">
        <v>50</v>
      </c>
      <c r="B150" s="7"/>
      <c r="C150" s="7" t="s">
        <v>75</v>
      </c>
      <c r="D150" s="7" t="s">
        <v>76</v>
      </c>
      <c r="E150" s="7"/>
      <c r="F150" s="7" t="s">
        <v>77</v>
      </c>
      <c r="G150" s="7"/>
      <c r="H150" s="7" t="s">
        <v>78</v>
      </c>
    </row>
    <row r="151" customFormat="false" ht="12.8" hidden="false" customHeight="false" outlineLevel="0" collapsed="false">
      <c r="A151" s="8"/>
      <c r="B151" s="8"/>
      <c r="C151" s="8" t="n">
        <v>2</v>
      </c>
      <c r="D151" s="8" t="n">
        <v>0</v>
      </c>
      <c r="E151" s="8"/>
      <c r="F151" s="8" t="n">
        <f aca="false">C151+D151</f>
        <v>2</v>
      </c>
      <c r="G151" s="8"/>
      <c r="H151" s="8"/>
    </row>
    <row r="152" customFormat="false" ht="12.8" hidden="false" customHeight="false" outlineLevel="0" collapsed="false">
      <c r="A152" s="9" t="s">
        <v>51</v>
      </c>
      <c r="B152" s="9" t="s">
        <v>23</v>
      </c>
      <c r="C152" s="9" t="str">
        <f aca="false">CONCATENATE("(",C151,"/",$F151,")*log2(",C151,"/",$F151,")")</f>
        <v>(2/2)*log2(2/2)</v>
      </c>
      <c r="D152" s="9" t="str">
        <f aca="false">CONCATENATE("(",D151,"/",$F151,")*log2(",D151,"/",$F151,")")</f>
        <v>(0/2)*log2(0/2)</v>
      </c>
      <c r="E152" s="9" t="s">
        <v>23</v>
      </c>
      <c r="F152" s="9" t="str">
        <f aca="false">CONCATENATE("-[",C152,"+",D152,"]")</f>
        <v>-[(2/2)*log2(2/2)+(0/2)*log2(0/2)]</v>
      </c>
      <c r="G152" s="9" t="s">
        <v>23</v>
      </c>
      <c r="H152" s="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3" colorId="64" zoomScale="160" zoomScaleNormal="16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5.91"/>
  </cols>
  <sheetData>
    <row r="1" customFormat="false" ht="12.8" hidden="false" customHeight="false" outlineLevel="0" collapsed="false">
      <c r="H1" s="1"/>
      <c r="I1" s="1" t="s">
        <v>0</v>
      </c>
      <c r="J1" s="1" t="s">
        <v>1</v>
      </c>
      <c r="K1" s="1" t="s">
        <v>2</v>
      </c>
      <c r="L1" s="1" t="s">
        <v>3</v>
      </c>
    </row>
    <row r="2" customFormat="false" ht="12.8" hidden="false" customHeight="false" outlineLevel="0" collapsed="false">
      <c r="H2" s="1" t="n">
        <v>1</v>
      </c>
      <c r="I2" s="1" t="s">
        <v>4</v>
      </c>
      <c r="J2" s="1" t="s">
        <v>5</v>
      </c>
      <c r="K2" s="1" t="s">
        <v>6</v>
      </c>
      <c r="L2" s="1" t="s">
        <v>7</v>
      </c>
    </row>
    <row r="3" customFormat="false" ht="12.8" hidden="false" customHeight="false" outlineLevel="0" collapsed="false">
      <c r="H3" s="1" t="n">
        <v>2</v>
      </c>
      <c r="I3" s="1" t="s">
        <v>8</v>
      </c>
      <c r="J3" s="1" t="s">
        <v>5</v>
      </c>
      <c r="K3" s="1" t="s">
        <v>6</v>
      </c>
      <c r="L3" s="1" t="s">
        <v>9</v>
      </c>
    </row>
    <row r="4" customFormat="false" ht="12.8" hidden="false" customHeight="false" outlineLevel="0" collapsed="false">
      <c r="H4" s="1" t="n">
        <v>3</v>
      </c>
      <c r="I4" s="1" t="s">
        <v>4</v>
      </c>
      <c r="J4" s="1" t="s">
        <v>10</v>
      </c>
      <c r="K4" s="1" t="s">
        <v>6</v>
      </c>
      <c r="L4" s="1" t="s">
        <v>7</v>
      </c>
    </row>
    <row r="5" customFormat="false" ht="12.8" hidden="false" customHeight="false" outlineLevel="0" collapsed="false">
      <c r="H5" s="1" t="n">
        <v>4</v>
      </c>
      <c r="I5" s="1" t="s">
        <v>8</v>
      </c>
      <c r="J5" s="1" t="s">
        <v>10</v>
      </c>
      <c r="K5" s="1" t="s">
        <v>6</v>
      </c>
      <c r="L5" s="1" t="s">
        <v>9</v>
      </c>
    </row>
    <row r="6" customFormat="false" ht="12.8" hidden="false" customHeight="false" outlineLevel="0" collapsed="false">
      <c r="H6" s="1" t="n">
        <v>5</v>
      </c>
      <c r="I6" s="1" t="s">
        <v>8</v>
      </c>
      <c r="J6" s="1" t="s">
        <v>11</v>
      </c>
      <c r="K6" s="1" t="s">
        <v>6</v>
      </c>
      <c r="L6" s="1" t="s">
        <v>9</v>
      </c>
    </row>
    <row r="7" customFormat="false" ht="12.8" hidden="false" customHeight="false" outlineLevel="0" collapsed="false">
      <c r="H7" s="1" t="n">
        <v>6</v>
      </c>
      <c r="I7" s="1" t="s">
        <v>4</v>
      </c>
      <c r="J7" s="1" t="s">
        <v>5</v>
      </c>
      <c r="K7" s="1" t="s">
        <v>12</v>
      </c>
      <c r="L7" s="1" t="s">
        <v>7</v>
      </c>
    </row>
    <row r="8" customFormat="false" ht="12.8" hidden="false" customHeight="false" outlineLevel="0" collapsed="false">
      <c r="D8" s="2" t="s">
        <v>58</v>
      </c>
      <c r="H8" s="1" t="n">
        <v>7</v>
      </c>
      <c r="I8" s="1" t="s">
        <v>8</v>
      </c>
      <c r="J8" s="1" t="s">
        <v>5</v>
      </c>
      <c r="K8" s="1" t="s">
        <v>12</v>
      </c>
      <c r="L8" s="1" t="s">
        <v>9</v>
      </c>
    </row>
    <row r="9" customFormat="false" ht="12.8" hidden="false" customHeight="false" outlineLevel="0" collapsed="false">
      <c r="C9" s="2" t="s">
        <v>8</v>
      </c>
      <c r="D9" s="2" t="s">
        <v>5</v>
      </c>
      <c r="E9" s="2" t="s">
        <v>104</v>
      </c>
      <c r="H9" s="1" t="n">
        <v>8</v>
      </c>
      <c r="I9" s="1" t="s">
        <v>8</v>
      </c>
      <c r="J9" s="1" t="s">
        <v>10</v>
      </c>
      <c r="K9" s="1" t="s">
        <v>12</v>
      </c>
      <c r="L9" s="1" t="s">
        <v>7</v>
      </c>
    </row>
    <row r="10" customFormat="false" ht="12.8" hidden="false" customHeight="false" outlineLevel="0" collapsed="false">
      <c r="C10" s="2" t="s">
        <v>4</v>
      </c>
      <c r="D10" s="2" t="s">
        <v>10</v>
      </c>
      <c r="E10" s="2" t="s">
        <v>12</v>
      </c>
    </row>
    <row r="11" customFormat="false" ht="12.8" hidden="false" customHeight="false" outlineLevel="0" collapsed="false">
      <c r="A11" s="2" t="s">
        <v>105</v>
      </c>
      <c r="B11" s="2" t="n">
        <v>4</v>
      </c>
      <c r="C11" s="2" t="n">
        <v>3</v>
      </c>
      <c r="D11" s="2" t="n">
        <v>2</v>
      </c>
      <c r="E11" s="2" t="n">
        <v>2</v>
      </c>
    </row>
    <row r="12" customFormat="false" ht="12.8" hidden="false" customHeight="false" outlineLevel="0" collapsed="false">
      <c r="A12" s="2" t="s">
        <v>106</v>
      </c>
      <c r="B12" s="2" t="n">
        <v>4</v>
      </c>
      <c r="C12" s="2" t="n">
        <v>0</v>
      </c>
      <c r="D12" s="2" t="n">
        <v>1</v>
      </c>
      <c r="E12" s="2" t="n">
        <v>1</v>
      </c>
    </row>
    <row r="13" customFormat="false" ht="12.8" hidden="false" customHeight="false" outlineLevel="0" collapsed="false">
      <c r="A13" s="2" t="s">
        <v>107</v>
      </c>
      <c r="B13" s="2" t="s">
        <v>23</v>
      </c>
      <c r="C13" s="2" t="str">
        <f aca="false">CONCATENATE("(",C11,"+1)/(",$B11,"+",COUNTA(C$8:C$10),")")</f>
        <v>(3+1)/(4+2)</v>
      </c>
      <c r="D13" s="2" t="str">
        <f aca="false">CONCATENATE("(",D11,"+1)/(",$B11,"+",COUNTA(D8:D10),")")</f>
        <v>(2+1)/(4+3)</v>
      </c>
      <c r="E13" s="2" t="str">
        <f aca="false">CONCATENATE("(",E11,"+1)/(",$B11,"+",COUNTA(E8:E10),")")</f>
        <v>(2+1)/(4+2)</v>
      </c>
      <c r="F13" s="2" t="str">
        <f aca="false">CONCATENATE(C13,"*",D13,"*",E13)</f>
        <v>(3+1)/(4+2)*(2+1)/(4+3)*(2+1)/(4+2)</v>
      </c>
      <c r="I13" s="15" t="s">
        <v>108</v>
      </c>
    </row>
    <row r="14" customFormat="false" ht="12.8" hidden="false" customHeight="false" outlineLevel="0" collapsed="false">
      <c r="A14" s="2" t="s">
        <v>109</v>
      </c>
      <c r="B14" s="2" t="s">
        <v>23</v>
      </c>
      <c r="C14" s="2" t="str">
        <f aca="false">CONCATENATE("(",C12,"+1)/(",$B12,"+",COUNTA(C$8:C$10),")")</f>
        <v>(0+1)/(4+2)</v>
      </c>
      <c r="D14" s="2" t="str">
        <f aca="false">CONCATENATE("(",D12,"+1)/(",$B12,"+",COUNTA(D$8:D$10),")")</f>
        <v>(1+1)/(4+3)</v>
      </c>
      <c r="E14" s="2" t="str">
        <f aca="false">CONCATENATE("(",E12,"+1)/(",$B12,"+",COUNTA(E$8:E$10),")")</f>
        <v>(1+1)/(4+2)</v>
      </c>
      <c r="F14" s="2" t="str">
        <f aca="false">CONCATENATE(C14,"*",D14,"*",E14)</f>
        <v>(0+1)/(4+2)*(1+1)/(4+3)*(1+1)/(4+2)</v>
      </c>
      <c r="I14" s="2" t="s">
        <v>110</v>
      </c>
    </row>
    <row r="16" customFormat="false" ht="12.8" hidden="false" customHeight="false" outlineLevel="0" collapsed="false">
      <c r="A16" s="2" t="s">
        <v>111</v>
      </c>
      <c r="B16" s="2" t="s">
        <v>23</v>
      </c>
      <c r="C16" s="2" t="s">
        <v>112</v>
      </c>
      <c r="D16" s="2" t="s">
        <v>113</v>
      </c>
      <c r="E16" s="2" t="s">
        <v>114</v>
      </c>
      <c r="F16" s="2" t="s">
        <v>115</v>
      </c>
    </row>
    <row r="17" customFormat="false" ht="12.8" hidden="false" customHeight="false" outlineLevel="0" collapsed="false">
      <c r="B17" s="2" t="s">
        <v>23</v>
      </c>
      <c r="C17" s="2" t="s">
        <v>108</v>
      </c>
      <c r="D17" s="2" t="str">
        <f aca="false">CONCATENATE("(",B11,"+1)/(",SUM($B$11:$B$12),"+2)")</f>
        <v>(4+1)/(8+2)</v>
      </c>
      <c r="E17" s="2" t="s">
        <v>110</v>
      </c>
      <c r="F17" s="2" t="str">
        <f aca="false">CONCATENATE("(",B12,"+1)/(",SUM($B$11:$B$12),"+2)")</f>
        <v>(4+1)/(8+2)</v>
      </c>
    </row>
    <row r="18" customFormat="false" ht="12.8" hidden="false" customHeight="false" outlineLevel="0" collapsed="false">
      <c r="B18" s="2" t="s">
        <v>23</v>
      </c>
      <c r="C18" s="2" t="str">
        <f aca="false">CONCATENATE(C17,"x",D17,"+",E17,"x",F17)</f>
        <v>1/7x(4+1)/(8+2)+1/63x(4+1)/(8+2)</v>
      </c>
    </row>
    <row r="19" customFormat="false" ht="12.8" hidden="false" customHeight="false" outlineLevel="0" collapsed="false">
      <c r="B19" s="2" t="s">
        <v>23</v>
      </c>
      <c r="C19" s="2" t="s">
        <v>116</v>
      </c>
    </row>
    <row r="21" customFormat="false" ht="12.8" hidden="false" customHeight="false" outlineLevel="0" collapsed="false">
      <c r="A21" s="2" t="s">
        <v>117</v>
      </c>
      <c r="B21" s="2" t="s">
        <v>23</v>
      </c>
      <c r="C21" s="2" t="s">
        <v>112</v>
      </c>
      <c r="D21" s="2" t="s">
        <v>118</v>
      </c>
      <c r="E21" s="2" t="s">
        <v>111</v>
      </c>
    </row>
    <row r="22" customFormat="false" ht="12.8" hidden="false" customHeight="false" outlineLevel="0" collapsed="false">
      <c r="B22" s="2" t="s">
        <v>23</v>
      </c>
      <c r="C22" s="2" t="str">
        <f aca="false">I13</f>
        <v>1/7</v>
      </c>
      <c r="D22" s="2" t="s">
        <v>119</v>
      </c>
      <c r="E22" s="2" t="str">
        <f aca="false">C19</f>
        <v>5/63</v>
      </c>
    </row>
    <row r="23" customFormat="false" ht="12.8" hidden="false" customHeight="false" outlineLevel="0" collapsed="false">
      <c r="B23" s="2" t="s">
        <v>23</v>
      </c>
      <c r="C23" s="2" t="str">
        <f aca="false">CONCATENATE(C22,"x",D22,"/(",E22,")")</f>
        <v>1/7x4/8/(5/63)</v>
      </c>
    </row>
    <row r="25" customFormat="false" ht="12.8" hidden="false" customHeight="false" outlineLevel="0" collapsed="false">
      <c r="A25" s="2" t="s">
        <v>120</v>
      </c>
      <c r="B25" s="2" t="s">
        <v>23</v>
      </c>
      <c r="C25" s="2" t="s">
        <v>114</v>
      </c>
      <c r="D25" s="2" t="s">
        <v>121</v>
      </c>
      <c r="E25" s="2" t="s">
        <v>111</v>
      </c>
    </row>
    <row r="26" customFormat="false" ht="12.8" hidden="false" customHeight="false" outlineLevel="0" collapsed="false">
      <c r="B26" s="2" t="s">
        <v>23</v>
      </c>
      <c r="C26" s="2" t="str">
        <f aca="false">I14</f>
        <v>1/63</v>
      </c>
      <c r="D26" s="2" t="s">
        <v>119</v>
      </c>
      <c r="E26" s="2" t="str">
        <f aca="false">C19</f>
        <v>5/63</v>
      </c>
    </row>
    <row r="27" customFormat="false" ht="12.8" hidden="false" customHeight="false" outlineLevel="0" collapsed="false">
      <c r="B27" s="2" t="s">
        <v>23</v>
      </c>
      <c r="C27" s="2" t="str">
        <f aca="false">CONCATENATE(C26,"x",D26,"/(",E26,")")</f>
        <v>1/63x4/8/(5/63)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C38" activeCellId="0" sqref="C3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5.91"/>
    <col collapsed="false" customWidth="true" hidden="false" outlineLevel="0" max="9" min="9" style="2" width="15.64"/>
  </cols>
  <sheetData>
    <row r="1" customFormat="false" ht="12.8" hidden="false" customHeight="false" outlineLevel="0" collapsed="false">
      <c r="H1" s="1"/>
      <c r="I1" s="1"/>
      <c r="J1" s="1"/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customFormat="false" ht="12.8" hidden="false" customHeight="false" outlineLevel="0" collapsed="false">
      <c r="H2" s="1"/>
      <c r="I2" s="1"/>
      <c r="J2" s="1" t="n">
        <v>1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</row>
    <row r="3" customFormat="false" ht="12.8" hidden="false" customHeight="false" outlineLevel="0" collapsed="false">
      <c r="H3" s="1"/>
      <c r="I3" s="1"/>
      <c r="J3" s="1" t="n">
        <v>2</v>
      </c>
      <c r="K3" s="1" t="s">
        <v>39</v>
      </c>
      <c r="L3" s="1" t="s">
        <v>40</v>
      </c>
      <c r="M3" s="1" t="s">
        <v>41</v>
      </c>
      <c r="N3" s="1" t="s">
        <v>41</v>
      </c>
      <c r="O3" s="1" t="s">
        <v>43</v>
      </c>
    </row>
    <row r="4" customFormat="false" ht="12.8" hidden="false" customHeight="false" outlineLevel="0" collapsed="false">
      <c r="H4" s="1"/>
      <c r="I4" s="1"/>
      <c r="J4" s="1" t="n">
        <v>3</v>
      </c>
      <c r="K4" s="1" t="s">
        <v>44</v>
      </c>
      <c r="L4" s="1" t="s">
        <v>40</v>
      </c>
      <c r="M4" s="1" t="s">
        <v>41</v>
      </c>
      <c r="N4" s="1" t="s">
        <v>42</v>
      </c>
      <c r="O4" s="1" t="s">
        <v>45</v>
      </c>
    </row>
    <row r="5" customFormat="false" ht="12.8" hidden="false" customHeight="false" outlineLevel="0" collapsed="false">
      <c r="H5" s="1"/>
      <c r="I5" s="1"/>
      <c r="J5" s="1" t="n">
        <v>4</v>
      </c>
      <c r="K5" s="1" t="s">
        <v>46</v>
      </c>
      <c r="L5" s="1" t="s">
        <v>40</v>
      </c>
      <c r="M5" s="1" t="s">
        <v>42</v>
      </c>
      <c r="N5" s="1" t="s">
        <v>42</v>
      </c>
      <c r="O5" s="1" t="s">
        <v>45</v>
      </c>
    </row>
    <row r="6" customFormat="false" ht="12.8" hidden="false" customHeight="false" outlineLevel="0" collapsed="false">
      <c r="H6" s="1"/>
      <c r="I6" s="1"/>
      <c r="J6" s="1" t="n">
        <v>5</v>
      </c>
      <c r="K6" s="1" t="s">
        <v>46</v>
      </c>
      <c r="L6" s="1" t="s">
        <v>47</v>
      </c>
      <c r="M6" s="1" t="s">
        <v>48</v>
      </c>
      <c r="N6" s="1" t="s">
        <v>42</v>
      </c>
      <c r="O6" s="1" t="s">
        <v>45</v>
      </c>
    </row>
    <row r="7" customFormat="false" ht="12.8" hidden="false" customHeight="false" outlineLevel="0" collapsed="false">
      <c r="H7" s="1"/>
      <c r="I7" s="1"/>
      <c r="J7" s="1" t="n">
        <v>6</v>
      </c>
      <c r="K7" s="1" t="s">
        <v>46</v>
      </c>
      <c r="L7" s="1" t="s">
        <v>47</v>
      </c>
      <c r="M7" s="1" t="s">
        <v>48</v>
      </c>
      <c r="N7" s="1" t="s">
        <v>41</v>
      </c>
      <c r="O7" s="1" t="s">
        <v>43</v>
      </c>
    </row>
    <row r="8" customFormat="false" ht="12.8" hidden="false" customHeight="false" outlineLevel="0" collapsed="false">
      <c r="H8" s="1"/>
      <c r="I8" s="1"/>
      <c r="J8" s="1" t="n">
        <v>7</v>
      </c>
      <c r="K8" s="1" t="s">
        <v>44</v>
      </c>
      <c r="L8" s="1" t="s">
        <v>47</v>
      </c>
      <c r="M8" s="1" t="s">
        <v>48</v>
      </c>
      <c r="N8" s="1" t="s">
        <v>41</v>
      </c>
      <c r="O8" s="1" t="s">
        <v>45</v>
      </c>
    </row>
    <row r="9" customFormat="false" ht="12.8" hidden="false" customHeight="false" outlineLevel="0" collapsed="false">
      <c r="H9" s="1"/>
      <c r="I9" s="1"/>
      <c r="J9" s="1" t="n">
        <v>8</v>
      </c>
      <c r="K9" s="1" t="s">
        <v>39</v>
      </c>
      <c r="L9" s="1" t="s">
        <v>40</v>
      </c>
      <c r="M9" s="1" t="s">
        <v>42</v>
      </c>
      <c r="N9" s="1" t="s">
        <v>42</v>
      </c>
      <c r="O9" s="1" t="s">
        <v>43</v>
      </c>
    </row>
    <row r="10" customFormat="false" ht="12.8" hidden="false" customHeight="false" outlineLevel="0" collapsed="false">
      <c r="H10" s="1"/>
      <c r="I10" s="1"/>
      <c r="J10" s="1" t="n">
        <v>9</v>
      </c>
      <c r="K10" s="1" t="s">
        <v>39</v>
      </c>
      <c r="L10" s="1" t="s">
        <v>47</v>
      </c>
      <c r="M10" s="1" t="s">
        <v>48</v>
      </c>
      <c r="N10" s="1" t="s">
        <v>42</v>
      </c>
      <c r="O10" s="1" t="s">
        <v>45</v>
      </c>
    </row>
    <row r="11" customFormat="false" ht="12.8" hidden="false" customHeight="false" outlineLevel="0" collapsed="false">
      <c r="H11" s="1"/>
      <c r="I11" s="1"/>
      <c r="J11" s="1" t="n">
        <v>10</v>
      </c>
      <c r="K11" s="1" t="s">
        <v>46</v>
      </c>
      <c r="L11" s="1" t="s">
        <v>47</v>
      </c>
      <c r="M11" s="1" t="s">
        <v>42</v>
      </c>
      <c r="N11" s="1" t="s">
        <v>42</v>
      </c>
      <c r="O11" s="1" t="s">
        <v>45</v>
      </c>
    </row>
    <row r="12" customFormat="false" ht="12.8" hidden="false" customHeight="false" outlineLevel="0" collapsed="false">
      <c r="H12" s="1"/>
      <c r="I12" s="1"/>
      <c r="J12" s="1" t="n">
        <v>11</v>
      </c>
      <c r="K12" s="1" t="s">
        <v>39</v>
      </c>
      <c r="L12" s="1" t="s">
        <v>47</v>
      </c>
      <c r="M12" s="1" t="s">
        <v>42</v>
      </c>
      <c r="N12" s="1" t="s">
        <v>41</v>
      </c>
      <c r="O12" s="1" t="s">
        <v>45</v>
      </c>
    </row>
    <row r="13" customFormat="false" ht="12.8" hidden="false" customHeight="false" outlineLevel="0" collapsed="false">
      <c r="H13" s="1"/>
      <c r="I13" s="1"/>
      <c r="J13" s="1" t="n">
        <v>12</v>
      </c>
      <c r="K13" s="1" t="s">
        <v>44</v>
      </c>
      <c r="L13" s="1" t="s">
        <v>40</v>
      </c>
      <c r="M13" s="1" t="s">
        <v>42</v>
      </c>
      <c r="N13" s="1" t="s">
        <v>41</v>
      </c>
      <c r="O13" s="1" t="s">
        <v>45</v>
      </c>
    </row>
    <row r="14" customFormat="false" ht="12.8" hidden="false" customHeight="false" outlineLevel="0" collapsed="false">
      <c r="H14" s="1"/>
      <c r="I14" s="1"/>
      <c r="J14" s="1" t="n">
        <v>13</v>
      </c>
      <c r="K14" s="1" t="s">
        <v>44</v>
      </c>
      <c r="L14" s="1" t="s">
        <v>47</v>
      </c>
      <c r="M14" s="1" t="s">
        <v>41</v>
      </c>
      <c r="N14" s="1" t="s">
        <v>42</v>
      </c>
      <c r="O14" s="1" t="s">
        <v>45</v>
      </c>
    </row>
    <row r="15" customFormat="false" ht="12.8" hidden="false" customHeight="false" outlineLevel="0" collapsed="false">
      <c r="H15" s="1"/>
      <c r="I15" s="1"/>
      <c r="J15" s="1" t="n">
        <v>14</v>
      </c>
      <c r="K15" s="1" t="s">
        <v>46</v>
      </c>
      <c r="L15" s="1" t="s">
        <v>40</v>
      </c>
      <c r="M15" s="1" t="s">
        <v>42</v>
      </c>
      <c r="N15" s="1" t="s">
        <v>41</v>
      </c>
      <c r="O15" s="1" t="s">
        <v>43</v>
      </c>
    </row>
    <row r="16" customFormat="false" ht="12.8" hidden="false" customHeight="false" outlineLevel="0" collapsed="false">
      <c r="H16" s="1"/>
      <c r="I16" s="1"/>
      <c r="J16" s="1" t="n">
        <v>15</v>
      </c>
      <c r="K16" s="1" t="s">
        <v>44</v>
      </c>
      <c r="L16" s="1" t="s">
        <v>40</v>
      </c>
      <c r="M16" s="1" t="s">
        <v>48</v>
      </c>
      <c r="N16" s="1" t="s">
        <v>42</v>
      </c>
      <c r="O16" s="1" t="s">
        <v>49</v>
      </c>
    </row>
    <row r="17" customFormat="false" ht="12.8" hidden="false" customHeight="false" outlineLevel="0" collapsed="false">
      <c r="C17" s="1" t="s">
        <v>46</v>
      </c>
      <c r="D17" s="2"/>
      <c r="E17" s="1" t="s">
        <v>41</v>
      </c>
    </row>
    <row r="18" customFormat="false" ht="12.8" hidden="false" customHeight="false" outlineLevel="0" collapsed="false">
      <c r="C18" s="1" t="s">
        <v>39</v>
      </c>
      <c r="D18" s="2" t="s">
        <v>47</v>
      </c>
      <c r="E18" s="1" t="s">
        <v>42</v>
      </c>
      <c r="F18" s="1" t="s">
        <v>41</v>
      </c>
      <c r="H18" s="1"/>
    </row>
    <row r="19" customFormat="false" ht="12.8" hidden="false" customHeight="false" outlineLevel="0" collapsed="false">
      <c r="C19" s="1" t="s">
        <v>44</v>
      </c>
      <c r="D19" s="1" t="s">
        <v>40</v>
      </c>
      <c r="E19" s="1" t="s">
        <v>48</v>
      </c>
      <c r="F19" s="1" t="s">
        <v>42</v>
      </c>
    </row>
    <row r="20" customFormat="false" ht="12.8" hidden="false" customHeight="false" outlineLevel="0" collapsed="false">
      <c r="A20" s="1" t="s">
        <v>75</v>
      </c>
      <c r="B20" s="2" t="n">
        <v>5</v>
      </c>
      <c r="C20" s="2" t="n">
        <v>0</v>
      </c>
      <c r="D20" s="2" t="n">
        <v>4</v>
      </c>
      <c r="E20" s="2" t="n">
        <v>1</v>
      </c>
      <c r="F20" s="2" t="n">
        <v>2</v>
      </c>
    </row>
    <row r="21" customFormat="false" ht="12.8" hidden="false" customHeight="false" outlineLevel="0" collapsed="false">
      <c r="A21" s="1" t="s">
        <v>76</v>
      </c>
      <c r="B21" s="2" t="n">
        <v>9</v>
      </c>
      <c r="C21" s="2" t="n">
        <v>4</v>
      </c>
      <c r="D21" s="2" t="n">
        <v>3</v>
      </c>
      <c r="E21" s="2" t="n">
        <v>3</v>
      </c>
      <c r="F21" s="2" t="n">
        <v>6</v>
      </c>
    </row>
    <row r="22" customFormat="false" ht="12.8" hidden="false" customHeight="false" outlineLevel="0" collapsed="false">
      <c r="A22" s="2" t="s">
        <v>122</v>
      </c>
      <c r="B22" s="2" t="s">
        <v>23</v>
      </c>
      <c r="C22" s="2" t="str">
        <f aca="false">CONCATENATE("(",C20,"+1)/(",$B20,"+",COUNTA(C$17:C$19),")")</f>
        <v>(0+1)/(5+3)</v>
      </c>
      <c r="D22" s="2" t="str">
        <f aca="false">CONCATENATE("(",D20,"+1)/(",$B20,"+",COUNTA(D17:D19),")")</f>
        <v>(4+1)/(5+2)</v>
      </c>
      <c r="E22" s="2" t="str">
        <f aca="false">CONCATENATE("(",E20,"+1)/(",$B20,"+",COUNTA(E17:E19),")")</f>
        <v>(1+1)/(5+3)</v>
      </c>
      <c r="F22" s="2" t="str">
        <f aca="false">CONCATENATE("(",F20,"+1)/(",$B20,"+",COUNTA(F17:F19),")")</f>
        <v>(2+1)/(5+2)</v>
      </c>
      <c r="G22" s="2" t="str">
        <f aca="false">CONCATENATE(C22,"*",D22,"*",E22,"*",F22)</f>
        <v>(0+1)/(5+3)*(4+1)/(5+2)*(1+1)/(5+3)*(2+1)/(5+2)</v>
      </c>
      <c r="J22" s="16" t="n">
        <v>0.0096</v>
      </c>
      <c r="K22" s="15" t="s">
        <v>123</v>
      </c>
    </row>
    <row r="23" customFormat="false" ht="12.8" hidden="false" customHeight="false" outlineLevel="0" collapsed="false">
      <c r="A23" s="2" t="s">
        <v>124</v>
      </c>
      <c r="B23" s="2" t="s">
        <v>23</v>
      </c>
      <c r="C23" s="2" t="str">
        <f aca="false">CONCATENATE("(",C21,"+1)/(",$B21,"+",COUNTA(C$17:C$19),")")</f>
        <v>(4+1)/(9+3)</v>
      </c>
      <c r="D23" s="2" t="str">
        <f aca="false">CONCATENATE("(",D21,"+1)/(",$B21,"+",COUNTA(D$17:D$19),")")</f>
        <v>(3+1)/(9+2)</v>
      </c>
      <c r="E23" s="2" t="str">
        <f aca="false">CONCATENATE("(",E21,"+1)/(",$B21,"+",COUNTA(E$17:E$19),")")</f>
        <v>(3+1)/(9+3)</v>
      </c>
      <c r="F23" s="2" t="str">
        <f aca="false">CONCATENATE("(",F21,"+1)/(",$B21,"+",COUNTA(F$17:F$19),")")</f>
        <v>(6+1)/(9+2)</v>
      </c>
      <c r="G23" s="2" t="str">
        <f aca="false">CONCATENATE(C23,"*",D23,"*",E23,"*",F23)</f>
        <v>(4+1)/(9+3)*(3+1)/(9+2)*(3+1)/(9+3)*(6+1)/(9+2)</v>
      </c>
      <c r="J23" s="2" t="n">
        <v>0.0321</v>
      </c>
      <c r="K23" s="2" t="s">
        <v>125</v>
      </c>
    </row>
    <row r="25" customFormat="false" ht="12.8" hidden="false" customHeight="false" outlineLevel="0" collapsed="false">
      <c r="A25" s="2" t="s">
        <v>111</v>
      </c>
      <c r="B25" s="2" t="s">
        <v>23</v>
      </c>
      <c r="C25" s="2" t="s">
        <v>126</v>
      </c>
      <c r="D25" s="2" t="s">
        <v>127</v>
      </c>
      <c r="E25" s="2" t="s">
        <v>128</v>
      </c>
      <c r="F25" s="2" t="s">
        <v>129</v>
      </c>
    </row>
    <row r="26" customFormat="false" ht="12.8" hidden="false" customHeight="false" outlineLevel="0" collapsed="false">
      <c r="B26" s="2" t="s">
        <v>23</v>
      </c>
      <c r="C26" s="2" t="n">
        <f aca="false">J22</f>
        <v>0.0096</v>
      </c>
      <c r="D26" s="2" t="str">
        <f aca="false">CONCATENATE("(",B20,"+1)/(",SUM($B$20:$B$21),"+2)")</f>
        <v>(5+1)/(14+2)</v>
      </c>
      <c r="E26" s="2" t="n">
        <f aca="false">J23</f>
        <v>0.0321</v>
      </c>
      <c r="F26" s="2" t="str">
        <f aca="false">CONCATENATE("(",B21,"+1)/(",SUM($B$20:$B$21),"+2)")</f>
        <v>(9+1)/(14+2)</v>
      </c>
    </row>
    <row r="27" customFormat="false" ht="12.8" hidden="false" customHeight="false" outlineLevel="0" collapsed="false">
      <c r="B27" s="2" t="s">
        <v>23</v>
      </c>
      <c r="C27" s="2" t="str">
        <f aca="false">CONCATENATE(C26,"x",D26,"+",E26,"x",F26)</f>
        <v>0.0096x(5+1)/(14+2)+0.0321x(9+1)/(14+2)</v>
      </c>
    </row>
    <row r="28" customFormat="false" ht="12.8" hidden="false" customHeight="false" outlineLevel="0" collapsed="false">
      <c r="B28" s="2" t="s">
        <v>23</v>
      </c>
      <c r="C28" s="2" t="n">
        <v>0.0237</v>
      </c>
      <c r="D28" s="2" t="s">
        <v>130</v>
      </c>
    </row>
    <row r="30" customFormat="false" ht="12.8" hidden="false" customHeight="false" outlineLevel="0" collapsed="false">
      <c r="A30" s="2" t="s">
        <v>131</v>
      </c>
      <c r="B30" s="2" t="s">
        <v>23</v>
      </c>
      <c r="C30" s="2" t="s">
        <v>126</v>
      </c>
      <c r="D30" s="2" t="s">
        <v>132</v>
      </c>
      <c r="E30" s="2" t="s">
        <v>111</v>
      </c>
    </row>
    <row r="31" customFormat="false" ht="12.8" hidden="false" customHeight="false" outlineLevel="0" collapsed="false">
      <c r="B31" s="2" t="s">
        <v>23</v>
      </c>
      <c r="C31" s="2" t="n">
        <f aca="false">J22</f>
        <v>0.0096</v>
      </c>
      <c r="D31" s="2" t="str">
        <f aca="false">CONCATENATE(B20,"/",SUM(B20:B21))</f>
        <v>5/14</v>
      </c>
      <c r="E31" s="2" t="n">
        <f aca="false">C28</f>
        <v>0.0237</v>
      </c>
    </row>
    <row r="32" customFormat="false" ht="12.8" hidden="false" customHeight="false" outlineLevel="0" collapsed="false">
      <c r="B32" s="2" t="s">
        <v>23</v>
      </c>
      <c r="C32" s="2" t="str">
        <f aca="false">CONCATENATE(C31,"x",D31,"/(",E31,")")</f>
        <v>0.0096x5/14/(0.0237)</v>
      </c>
    </row>
    <row r="33" customFormat="false" ht="12.8" hidden="false" customHeight="false" outlineLevel="0" collapsed="false">
      <c r="B33" s="2" t="s">
        <v>23</v>
      </c>
      <c r="C33" s="2" t="n">
        <v>0.1447</v>
      </c>
    </row>
    <row r="35" customFormat="false" ht="12.8" hidden="false" customHeight="false" outlineLevel="0" collapsed="false">
      <c r="A35" s="2" t="s">
        <v>133</v>
      </c>
      <c r="B35" s="2" t="s">
        <v>23</v>
      </c>
      <c r="C35" s="2" t="s">
        <v>128</v>
      </c>
      <c r="D35" s="2" t="s">
        <v>134</v>
      </c>
      <c r="E35" s="2" t="s">
        <v>111</v>
      </c>
    </row>
    <row r="36" customFormat="false" ht="12.8" hidden="false" customHeight="false" outlineLevel="0" collapsed="false">
      <c r="B36" s="2" t="s">
        <v>23</v>
      </c>
      <c r="C36" s="2" t="n">
        <f aca="false">J23</f>
        <v>0.0321</v>
      </c>
      <c r="D36" s="16" t="str">
        <f aca="false">CONCATENATE(B21,"/",SUM(B20:B21))</f>
        <v>9/14</v>
      </c>
      <c r="E36" s="2" t="n">
        <f aca="false">C28</f>
        <v>0.0237</v>
      </c>
    </row>
    <row r="37" customFormat="false" ht="12.8" hidden="false" customHeight="false" outlineLevel="0" collapsed="false">
      <c r="B37" s="2" t="s">
        <v>23</v>
      </c>
      <c r="C37" s="2" t="str">
        <f aca="false">CONCATENATE(C36,"x",D36,"/(",E36,")")</f>
        <v>0.0321x9/14/(0.0237)</v>
      </c>
    </row>
    <row r="38" customFormat="false" ht="12.8" hidden="false" customHeight="false" outlineLevel="0" collapsed="false">
      <c r="B38" s="2" t="s">
        <v>23</v>
      </c>
      <c r="C38" s="2" t="n">
        <v>0.8707</v>
      </c>
    </row>
  </sheetData>
  <autoFilter ref="J1:O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23" colorId="64" zoomScale="160" zoomScaleNormal="160" zoomScalePageLayoutView="100" workbookViewId="0">
      <selection pane="topLeft" activeCell="E39" activeCellId="0" sqref="E3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5.91"/>
    <col collapsed="false" customWidth="true" hidden="false" outlineLevel="0" max="9" min="9" style="2" width="15.64"/>
  </cols>
  <sheetData>
    <row r="1" customFormat="false" ht="12.8" hidden="false" customHeight="false" outlineLevel="0" collapsed="false">
      <c r="H1" s="1"/>
      <c r="I1" s="1"/>
      <c r="J1" s="1"/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</row>
    <row r="2" customFormat="false" ht="12.8" hidden="false" customHeight="false" outlineLevel="0" collapsed="false">
      <c r="H2" s="1"/>
      <c r="I2" s="1"/>
      <c r="J2" s="1" t="n">
        <v>1</v>
      </c>
      <c r="K2" s="1" t="s">
        <v>140</v>
      </c>
      <c r="L2" s="1" t="s">
        <v>141</v>
      </c>
      <c r="M2" s="1" t="s">
        <v>41</v>
      </c>
      <c r="N2" s="17" t="b">
        <v>0</v>
      </c>
      <c r="O2" s="1" t="s">
        <v>142</v>
      </c>
    </row>
    <row r="3" customFormat="false" ht="12.8" hidden="false" customHeight="false" outlineLevel="0" collapsed="false">
      <c r="H3" s="1"/>
      <c r="I3" s="1"/>
      <c r="J3" s="1" t="n">
        <v>2</v>
      </c>
      <c r="K3" s="1" t="s">
        <v>140</v>
      </c>
      <c r="L3" s="1" t="s">
        <v>141</v>
      </c>
      <c r="M3" s="1" t="s">
        <v>41</v>
      </c>
      <c r="N3" s="17" t="b">
        <v>1</v>
      </c>
      <c r="O3" s="1" t="s">
        <v>142</v>
      </c>
    </row>
    <row r="4" customFormat="false" ht="12.8" hidden="false" customHeight="false" outlineLevel="0" collapsed="false">
      <c r="H4" s="1"/>
      <c r="I4" s="1"/>
      <c r="J4" s="1" t="n">
        <v>3</v>
      </c>
      <c r="K4" s="1" t="s">
        <v>143</v>
      </c>
      <c r="L4" s="1" t="s">
        <v>141</v>
      </c>
      <c r="M4" s="1" t="s">
        <v>41</v>
      </c>
      <c r="N4" s="17" t="b">
        <v>0</v>
      </c>
      <c r="O4" s="1" t="s">
        <v>144</v>
      </c>
    </row>
    <row r="5" customFormat="false" ht="12.8" hidden="false" customHeight="false" outlineLevel="0" collapsed="false">
      <c r="H5" s="1"/>
      <c r="I5" s="1"/>
      <c r="J5" s="1" t="n">
        <v>4</v>
      </c>
      <c r="K5" s="1" t="s">
        <v>145</v>
      </c>
      <c r="L5" s="1" t="s">
        <v>146</v>
      </c>
      <c r="M5" s="1" t="s">
        <v>41</v>
      </c>
      <c r="N5" s="17" t="b">
        <v>0</v>
      </c>
      <c r="O5" s="1" t="s">
        <v>144</v>
      </c>
    </row>
    <row r="6" customFormat="false" ht="12.8" hidden="false" customHeight="false" outlineLevel="0" collapsed="false">
      <c r="H6" s="1"/>
      <c r="I6" s="1"/>
      <c r="J6" s="1" t="n">
        <v>5</v>
      </c>
      <c r="K6" s="1" t="s">
        <v>145</v>
      </c>
      <c r="L6" s="1" t="s">
        <v>147</v>
      </c>
      <c r="M6" s="1" t="s">
        <v>42</v>
      </c>
      <c r="N6" s="17" t="b">
        <v>0</v>
      </c>
      <c r="O6" s="1" t="s">
        <v>144</v>
      </c>
    </row>
    <row r="7" customFormat="false" ht="12.8" hidden="false" customHeight="false" outlineLevel="0" collapsed="false">
      <c r="H7" s="1"/>
      <c r="I7" s="1"/>
      <c r="J7" s="1" t="n">
        <v>6</v>
      </c>
      <c r="K7" s="1" t="s">
        <v>145</v>
      </c>
      <c r="L7" s="1" t="s">
        <v>147</v>
      </c>
      <c r="M7" s="1" t="s">
        <v>42</v>
      </c>
      <c r="N7" s="17" t="b">
        <v>1</v>
      </c>
      <c r="O7" s="1" t="s">
        <v>142</v>
      </c>
    </row>
    <row r="8" customFormat="false" ht="12.8" hidden="false" customHeight="false" outlineLevel="0" collapsed="false">
      <c r="H8" s="1"/>
      <c r="I8" s="1"/>
      <c r="J8" s="1" t="n">
        <v>7</v>
      </c>
      <c r="K8" s="1" t="s">
        <v>143</v>
      </c>
      <c r="L8" s="1" t="s">
        <v>147</v>
      </c>
      <c r="M8" s="1" t="s">
        <v>42</v>
      </c>
      <c r="N8" s="17" t="b">
        <v>1</v>
      </c>
      <c r="O8" s="1" t="s">
        <v>144</v>
      </c>
    </row>
    <row r="9" customFormat="false" ht="12.8" hidden="false" customHeight="false" outlineLevel="0" collapsed="false">
      <c r="H9" s="1"/>
      <c r="I9" s="1"/>
      <c r="J9" s="1" t="n">
        <v>8</v>
      </c>
      <c r="K9" s="1" t="s">
        <v>140</v>
      </c>
      <c r="L9" s="1" t="s">
        <v>146</v>
      </c>
      <c r="M9" s="1" t="s">
        <v>41</v>
      </c>
      <c r="N9" s="17" t="b">
        <v>0</v>
      </c>
      <c r="O9" s="1" t="s">
        <v>142</v>
      </c>
    </row>
    <row r="10" customFormat="false" ht="12.8" hidden="false" customHeight="false" outlineLevel="0" collapsed="false">
      <c r="H10" s="1"/>
      <c r="I10" s="1"/>
      <c r="J10" s="1" t="n">
        <v>9</v>
      </c>
      <c r="K10" s="1" t="s">
        <v>140</v>
      </c>
      <c r="L10" s="1" t="s">
        <v>147</v>
      </c>
      <c r="M10" s="1" t="s">
        <v>42</v>
      </c>
      <c r="N10" s="17" t="b">
        <v>0</v>
      </c>
      <c r="O10" s="1" t="s">
        <v>144</v>
      </c>
    </row>
    <row r="11" customFormat="false" ht="12.8" hidden="false" customHeight="false" outlineLevel="0" collapsed="false">
      <c r="H11" s="1"/>
      <c r="I11" s="1"/>
      <c r="J11" s="1" t="n">
        <v>10</v>
      </c>
      <c r="K11" s="1" t="s">
        <v>145</v>
      </c>
      <c r="L11" s="1" t="s">
        <v>146</v>
      </c>
      <c r="M11" s="1" t="s">
        <v>42</v>
      </c>
      <c r="N11" s="17" t="b">
        <v>0</v>
      </c>
      <c r="O11" s="1" t="s">
        <v>144</v>
      </c>
    </row>
    <row r="12" customFormat="false" ht="12.8" hidden="false" customHeight="false" outlineLevel="0" collapsed="false">
      <c r="H12" s="1"/>
      <c r="I12" s="1"/>
      <c r="J12" s="1" t="n">
        <v>11</v>
      </c>
      <c r="K12" s="1" t="s">
        <v>140</v>
      </c>
      <c r="L12" s="1" t="s">
        <v>146</v>
      </c>
      <c r="M12" s="1" t="s">
        <v>42</v>
      </c>
      <c r="N12" s="17" t="b">
        <v>1</v>
      </c>
      <c r="O12" s="1" t="s">
        <v>144</v>
      </c>
    </row>
    <row r="13" customFormat="false" ht="12.8" hidden="false" customHeight="false" outlineLevel="0" collapsed="false">
      <c r="H13" s="1"/>
      <c r="I13" s="1"/>
      <c r="J13" s="1" t="n">
        <v>12</v>
      </c>
      <c r="K13" s="1" t="s">
        <v>143</v>
      </c>
      <c r="L13" s="1" t="s">
        <v>146</v>
      </c>
      <c r="M13" s="1" t="s">
        <v>41</v>
      </c>
      <c r="N13" s="17" t="b">
        <v>1</v>
      </c>
      <c r="O13" s="1" t="s">
        <v>144</v>
      </c>
    </row>
    <row r="14" customFormat="false" ht="12.8" hidden="false" customHeight="false" outlineLevel="0" collapsed="false">
      <c r="H14" s="1"/>
      <c r="I14" s="1"/>
      <c r="J14" s="1" t="n">
        <v>13</v>
      </c>
      <c r="K14" s="1" t="s">
        <v>143</v>
      </c>
      <c r="L14" s="1" t="s">
        <v>141</v>
      </c>
      <c r="M14" s="1" t="s">
        <v>42</v>
      </c>
      <c r="N14" s="17" t="b">
        <v>0</v>
      </c>
      <c r="O14" s="1" t="s">
        <v>144</v>
      </c>
    </row>
    <row r="15" customFormat="false" ht="12.8" hidden="false" customHeight="false" outlineLevel="0" collapsed="false">
      <c r="H15" s="1"/>
      <c r="I15" s="1"/>
      <c r="J15" s="1" t="n">
        <v>14</v>
      </c>
      <c r="K15" s="1" t="s">
        <v>145</v>
      </c>
      <c r="L15" s="1" t="s">
        <v>146</v>
      </c>
      <c r="M15" s="1" t="s">
        <v>41</v>
      </c>
      <c r="N15" s="17" t="b">
        <v>1</v>
      </c>
      <c r="O15" s="1" t="s">
        <v>142</v>
      </c>
    </row>
    <row r="16" customFormat="false" ht="12.8" hidden="false" customHeight="false" outlineLevel="0" collapsed="false">
      <c r="H16" s="1"/>
      <c r="I16" s="1"/>
      <c r="J16" s="1"/>
      <c r="K16" s="1" t="s">
        <v>140</v>
      </c>
      <c r="L16" s="1" t="s">
        <v>141</v>
      </c>
      <c r="M16" s="1" t="s">
        <v>42</v>
      </c>
      <c r="N16" s="17" t="b">
        <v>1</v>
      </c>
      <c r="O16" s="1" t="s">
        <v>49</v>
      </c>
    </row>
    <row r="17" customFormat="false" ht="12.8" hidden="false" customHeight="false" outlineLevel="0" collapsed="false">
      <c r="C17" s="1" t="s">
        <v>143</v>
      </c>
      <c r="D17" s="1" t="s">
        <v>147</v>
      </c>
      <c r="E17" s="1"/>
    </row>
    <row r="18" customFormat="false" ht="12.8" hidden="false" customHeight="false" outlineLevel="0" collapsed="false">
      <c r="C18" s="1" t="s">
        <v>145</v>
      </c>
      <c r="D18" s="1" t="s">
        <v>146</v>
      </c>
      <c r="E18" s="1" t="s">
        <v>41</v>
      </c>
      <c r="F18" s="17" t="b">
        <v>0</v>
      </c>
      <c r="H18" s="1"/>
    </row>
    <row r="19" customFormat="false" ht="12.8" hidden="false" customHeight="false" outlineLevel="0" collapsed="false">
      <c r="C19" s="1" t="s">
        <v>140</v>
      </c>
      <c r="D19" s="1" t="s">
        <v>141</v>
      </c>
      <c r="E19" s="1" t="s">
        <v>42</v>
      </c>
      <c r="F19" s="17" t="b">
        <v>1</v>
      </c>
    </row>
    <row r="20" customFormat="false" ht="12.8" hidden="false" customHeight="false" outlineLevel="0" collapsed="false">
      <c r="A20" s="1" t="s">
        <v>142</v>
      </c>
      <c r="B20" s="2" t="n">
        <v>5</v>
      </c>
      <c r="C20" s="2" t="n">
        <v>3</v>
      </c>
      <c r="D20" s="2" t="n">
        <v>2</v>
      </c>
      <c r="E20" s="2" t="n">
        <v>1</v>
      </c>
      <c r="F20" s="2" t="n">
        <v>3</v>
      </c>
    </row>
    <row r="21" customFormat="false" ht="12.8" hidden="false" customHeight="false" outlineLevel="0" collapsed="false">
      <c r="A21" s="1" t="s">
        <v>144</v>
      </c>
      <c r="B21" s="2" t="n">
        <v>9</v>
      </c>
      <c r="C21" s="2" t="n">
        <v>2</v>
      </c>
      <c r="D21" s="2" t="n">
        <v>2</v>
      </c>
      <c r="E21" s="2" t="n">
        <v>6</v>
      </c>
      <c r="F21" s="2" t="n">
        <v>3</v>
      </c>
    </row>
    <row r="22" customFormat="false" ht="12.8" hidden="false" customHeight="false" outlineLevel="0" collapsed="false">
      <c r="A22" s="2" t="s">
        <v>122</v>
      </c>
      <c r="B22" s="2" t="s">
        <v>23</v>
      </c>
      <c r="C22" s="2" t="str">
        <f aca="false">CONCATENATE("(",C20,"+1)/(",$B20,"+",COUNTA(C$17:C$19),")")</f>
        <v>(3+1)/(5+3)</v>
      </c>
      <c r="D22" s="2" t="str">
        <f aca="false">CONCATENATE("(",D20,"+1)/(",$B20,"+",COUNTA(D17:D19),")")</f>
        <v>(2+1)/(5+3)</v>
      </c>
      <c r="E22" s="2" t="str">
        <f aca="false">CONCATENATE("(",E20,"+1)/(",$B20,"+",COUNTA(E17:E19),")")</f>
        <v>(1+1)/(5+2)</v>
      </c>
      <c r="F22" s="2" t="str">
        <f aca="false">CONCATENATE("(",F20,"+1)/(",$B20,"+",COUNTA(F17:F19),")")</f>
        <v>(3+1)/(5+2)</v>
      </c>
      <c r="G22" s="2" t="str">
        <f aca="false">CONCATENATE(C22,"*",D22,"*",E22,"*",F22)</f>
        <v>(3+1)/(5+3)*(2+1)/(5+3)*(1+1)/(5+2)*(3+1)/(5+2)</v>
      </c>
      <c r="J22" s="15" t="s">
        <v>148</v>
      </c>
      <c r="K22" s="15" t="s">
        <v>148</v>
      </c>
    </row>
    <row r="23" customFormat="false" ht="12.8" hidden="false" customHeight="false" outlineLevel="0" collapsed="false">
      <c r="A23" s="2" t="s">
        <v>124</v>
      </c>
      <c r="B23" s="2" t="s">
        <v>23</v>
      </c>
      <c r="C23" s="2" t="str">
        <f aca="false">CONCATENATE("(",C21,"+1)/(",$B21,"+",COUNTA(C$17:C$19),")")</f>
        <v>(2+1)/(9+3)</v>
      </c>
      <c r="D23" s="2" t="str">
        <f aca="false">CONCATENATE("(",D21,"+1)/(",$B21,"+",COUNTA(D$17:D$19),")")</f>
        <v>(2+1)/(9+3)</v>
      </c>
      <c r="E23" s="2" t="str">
        <f aca="false">CONCATENATE("(",E21,"+1)/(",$B21,"+",COUNTA(E$17:E$19),")")</f>
        <v>(6+1)/(9+2)</v>
      </c>
      <c r="F23" s="2" t="str">
        <f aca="false">CONCATENATE("(",F21,"+1)/(",$B21,"+",COUNTA(F$17:F$19),")")</f>
        <v>(3+1)/(9+2)</v>
      </c>
      <c r="G23" s="2" t="str">
        <f aca="false">CONCATENATE(C23,"*",D23,"*",E23,"*",F23)</f>
        <v>(2+1)/(9+3)*(2+1)/(9+3)*(6+1)/(9+2)*(3+1)/(9+2)</v>
      </c>
      <c r="J23" s="2" t="s">
        <v>149</v>
      </c>
      <c r="K23" s="2" t="s">
        <v>149</v>
      </c>
    </row>
    <row r="25" customFormat="false" ht="12.8" hidden="false" customHeight="false" outlineLevel="0" collapsed="false">
      <c r="A25" s="2" t="s">
        <v>111</v>
      </c>
      <c r="B25" s="2" t="s">
        <v>23</v>
      </c>
      <c r="C25" s="2" t="s">
        <v>126</v>
      </c>
      <c r="D25" s="2" t="s">
        <v>127</v>
      </c>
      <c r="E25" s="2" t="s">
        <v>128</v>
      </c>
      <c r="F25" s="2" t="s">
        <v>129</v>
      </c>
    </row>
    <row r="26" customFormat="false" ht="12.8" hidden="false" customHeight="false" outlineLevel="0" collapsed="false">
      <c r="B26" s="2" t="s">
        <v>23</v>
      </c>
      <c r="C26" s="2" t="str">
        <f aca="false">J22</f>
        <v>3/98</v>
      </c>
      <c r="D26" s="2" t="str">
        <f aca="false">CONCATENATE("(",B20,"+1)/(",SUM($B$20:$B$21),"+2)")</f>
        <v>(5+1)/(14+2)</v>
      </c>
      <c r="E26" s="2" t="str">
        <f aca="false">J23</f>
        <v>7/484</v>
      </c>
      <c r="F26" s="2" t="str">
        <f aca="false">CONCATENATE("(",B21,"+1)/(",SUM($B$20:$B$21),"+2)")</f>
        <v>(9+1)/(14+2)</v>
      </c>
    </row>
    <row r="27" customFormat="false" ht="12.8" hidden="false" customHeight="false" outlineLevel="0" collapsed="false">
      <c r="B27" s="2" t="s">
        <v>23</v>
      </c>
      <c r="C27" s="2" t="str">
        <f aca="false">CONCATENATE(C26,"x",D26,"+",E26,"x",F26)</f>
        <v>3/98x(5+1)/(14+2)+7/484x(9+1)/(14+2)</v>
      </c>
    </row>
    <row r="28" customFormat="false" ht="12.8" hidden="false" customHeight="false" outlineLevel="0" collapsed="false">
      <c r="B28" s="2" t="s">
        <v>23</v>
      </c>
      <c r="C28" s="2" t="s">
        <v>150</v>
      </c>
      <c r="D28" s="2"/>
    </row>
    <row r="30" customFormat="false" ht="12.8" hidden="false" customHeight="false" outlineLevel="0" collapsed="false">
      <c r="A30" s="2" t="s">
        <v>131</v>
      </c>
      <c r="B30" s="2" t="s">
        <v>23</v>
      </c>
      <c r="C30" s="2" t="s">
        <v>126</v>
      </c>
      <c r="D30" s="2" t="s">
        <v>132</v>
      </c>
      <c r="E30" s="2" t="s">
        <v>111</v>
      </c>
    </row>
    <row r="31" customFormat="false" ht="12.8" hidden="false" customHeight="false" outlineLevel="0" collapsed="false">
      <c r="B31" s="2" t="s">
        <v>23</v>
      </c>
      <c r="C31" s="2" t="str">
        <f aca="false">J22</f>
        <v>3/98</v>
      </c>
      <c r="D31" s="2" t="str">
        <f aca="false">CONCATENATE(B20,"/",SUM(B20:B21))</f>
        <v>5/14</v>
      </c>
      <c r="E31" s="2" t="str">
        <f aca="false">C28</f>
        <v>3893/189728</v>
      </c>
    </row>
    <row r="32" customFormat="false" ht="12.8" hidden="false" customHeight="false" outlineLevel="0" collapsed="false">
      <c r="B32" s="2" t="s">
        <v>23</v>
      </c>
      <c r="C32" s="2" t="str">
        <f aca="false">CONCATENATE(C31,"x",D31,"/(",E31,")")</f>
        <v>3/98x5/14/(3893/189728)</v>
      </c>
    </row>
    <row r="33" customFormat="false" ht="12.8" hidden="false" customHeight="false" outlineLevel="0" collapsed="false">
      <c r="B33" s="2" t="s">
        <v>23</v>
      </c>
      <c r="C33" s="2" t="n">
        <v>0.1447</v>
      </c>
    </row>
    <row r="35" customFormat="false" ht="12.8" hidden="false" customHeight="false" outlineLevel="0" collapsed="false">
      <c r="A35" s="2" t="s">
        <v>133</v>
      </c>
      <c r="B35" s="2" t="s">
        <v>23</v>
      </c>
      <c r="C35" s="2" t="s">
        <v>128</v>
      </c>
      <c r="D35" s="2" t="s">
        <v>134</v>
      </c>
      <c r="E35" s="2" t="s">
        <v>111</v>
      </c>
    </row>
    <row r="36" customFormat="false" ht="12.8" hidden="false" customHeight="false" outlineLevel="0" collapsed="false">
      <c r="B36" s="2" t="s">
        <v>23</v>
      </c>
      <c r="C36" s="2" t="str">
        <f aca="false">J23</f>
        <v>7/484</v>
      </c>
      <c r="D36" s="16" t="str">
        <f aca="false">CONCATENATE(B21,"/",SUM(B20:B21))</f>
        <v>9/14</v>
      </c>
      <c r="E36" s="2" t="str">
        <f aca="false">C28</f>
        <v>3893/189728</v>
      </c>
    </row>
    <row r="37" customFormat="false" ht="12.8" hidden="false" customHeight="false" outlineLevel="0" collapsed="false">
      <c r="B37" s="2" t="s">
        <v>23</v>
      </c>
      <c r="C37" s="2" t="str">
        <f aca="false">CONCATENATE(C36,"x",D36,"/(",E36,")")</f>
        <v>7/484x9/14/(3893/189728)</v>
      </c>
    </row>
    <row r="38" customFormat="false" ht="12.8" hidden="false" customHeight="false" outlineLevel="0" collapsed="false">
      <c r="B38" s="2" t="s">
        <v>23</v>
      </c>
      <c r="C38" s="2" t="n">
        <v>0.8707</v>
      </c>
    </row>
  </sheetData>
  <autoFilter ref="J1:O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2023-11-07T13:51:58Z</dcterms:created>
  <dc:creator/>
  <dc:description/>
  <dc:language>en-US</dc:language>
  <cp:lastModifiedBy/>
  <dcterms:modified xsi:type="dcterms:W3CDTF">2023-11-14T20:35:07Z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