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bookViews>
  <sheets>
    <sheet name="DataSurvey" sheetId="1" r:id="rId1"/>
    <sheet name="DataValidation" sheetId="2" r:id="rId2"/>
  </sheets>
  <calcPr calcId="152511"/>
</workbook>
</file>

<file path=xl/calcChain.xml><?xml version="1.0" encoding="utf-8"?>
<calcChain xmlns="http://schemas.openxmlformats.org/spreadsheetml/2006/main">
  <c r="H21" i="1" l="1"/>
  <c r="H22" i="1"/>
  <c r="J23" i="1"/>
  <c r="J24" i="1"/>
  <c r="J25" i="1"/>
  <c r="J29" i="1"/>
  <c r="J30" i="1"/>
  <c r="J31" i="1"/>
  <c r="H37" i="1"/>
  <c r="I37" i="1"/>
  <c r="H38" i="1"/>
  <c r="I38" i="1"/>
  <c r="H39" i="1"/>
  <c r="I39" i="1"/>
  <c r="H40" i="1"/>
  <c r="I40" i="1"/>
  <c r="H41" i="1"/>
  <c r="I41" i="1"/>
  <c r="H42" i="1"/>
  <c r="I42" i="1"/>
  <c r="H43" i="1"/>
  <c r="I43" i="1"/>
  <c r="H44" i="1"/>
  <c r="I44" i="1"/>
  <c r="H45" i="1"/>
  <c r="I45" i="1"/>
  <c r="H46" i="1"/>
  <c r="I46" i="1"/>
  <c r="J47" i="1"/>
  <c r="J48" i="1"/>
  <c r="J49" i="1"/>
  <c r="J50" i="1"/>
  <c r="J51" i="1"/>
  <c r="H57" i="1"/>
  <c r="H58" i="1"/>
  <c r="H59" i="1"/>
  <c r="H60" i="1"/>
  <c r="H61" i="1"/>
  <c r="H62" i="1"/>
  <c r="H63" i="1"/>
  <c r="H64" i="1"/>
  <c r="H65" i="1"/>
  <c r="H66" i="1"/>
  <c r="H76" i="1"/>
  <c r="H77" i="1"/>
  <c r="H78" i="1"/>
  <c r="H79" i="1"/>
  <c r="H80" i="1"/>
  <c r="H81" i="1"/>
  <c r="H82" i="1"/>
  <c r="H83" i="1"/>
  <c r="H84" i="1"/>
  <c r="H93" i="1"/>
  <c r="H94" i="1"/>
  <c r="H95" i="1"/>
  <c r="H96" i="1"/>
  <c r="H102" i="1"/>
  <c r="H103" i="1"/>
  <c r="H104" i="1"/>
  <c r="H113" i="1"/>
  <c r="H114" i="1"/>
  <c r="H115" i="1"/>
  <c r="H116" i="1"/>
  <c r="J116" i="1"/>
  <c r="H117" i="1"/>
  <c r="J117" i="1"/>
  <c r="J118" i="1"/>
  <c r="J119" i="1"/>
  <c r="H120" i="1"/>
  <c r="H121" i="1"/>
  <c r="H122" i="1"/>
  <c r="H123" i="1"/>
  <c r="H124" i="1"/>
  <c r="H125" i="1"/>
  <c r="J125" i="1"/>
  <c r="H126" i="1"/>
  <c r="J126" i="1"/>
  <c r="H127" i="1"/>
  <c r="J127" i="1"/>
  <c r="H128" i="1"/>
  <c r="H129" i="1"/>
  <c r="H130" i="1"/>
  <c r="H131" i="1"/>
  <c r="J131" i="1"/>
  <c r="H132" i="1"/>
  <c r="J132" i="1"/>
  <c r="H133" i="1"/>
  <c r="J133" i="1"/>
  <c r="H143" i="1"/>
  <c r="H144" i="1"/>
  <c r="H145" i="1"/>
  <c r="H146" i="1"/>
  <c r="H147" i="1"/>
  <c r="H148" i="1"/>
  <c r="H149" i="1"/>
  <c r="H150" i="1"/>
  <c r="J151" i="1"/>
  <c r="J152" i="1"/>
  <c r="I153" i="1"/>
  <c r="J153" i="1"/>
  <c r="I154" i="1"/>
  <c r="J154" i="1"/>
  <c r="I155" i="1"/>
  <c r="J155" i="1"/>
  <c r="J156" i="1"/>
  <c r="J157" i="1"/>
  <c r="J161" i="1"/>
  <c r="J162" i="1"/>
  <c r="J163" i="1"/>
  <c r="H164" i="1"/>
  <c r="J164" i="1"/>
  <c r="H165" i="1"/>
  <c r="J165" i="1"/>
  <c r="H166" i="1"/>
  <c r="J166" i="1"/>
  <c r="H170" i="1"/>
  <c r="H171" i="1"/>
  <c r="J172" i="1"/>
  <c r="J173" i="1"/>
  <c r="J174" i="1"/>
  <c r="H193" i="1"/>
  <c r="H194" i="1"/>
  <c r="H195" i="1"/>
  <c r="H196" i="1"/>
  <c r="H197" i="1"/>
  <c r="H201" i="1"/>
  <c r="H202" i="1"/>
  <c r="H203" i="1"/>
  <c r="H210" i="1"/>
  <c r="J210" i="1"/>
  <c r="H211" i="1"/>
  <c r="J211" i="1"/>
  <c r="H212" i="1"/>
  <c r="J212" i="1"/>
  <c r="H213" i="1"/>
  <c r="J213" i="1"/>
  <c r="H216" i="1"/>
  <c r="H217" i="1"/>
  <c r="H218" i="1"/>
  <c r="H219" i="1"/>
  <c r="H220" i="1"/>
  <c r="H221" i="1"/>
  <c r="H222" i="1"/>
  <c r="H223" i="1"/>
  <c r="H224" i="1"/>
  <c r="H225" i="1"/>
  <c r="H226" i="1"/>
  <c r="H227" i="1"/>
  <c r="I228" i="1"/>
  <c r="I229" i="1"/>
  <c r="H233" i="1"/>
  <c r="J233" i="1"/>
  <c r="H234" i="1"/>
  <c r="J234" i="1"/>
  <c r="H235" i="1"/>
  <c r="J235" i="1"/>
  <c r="H245" i="1"/>
  <c r="H246" i="1"/>
  <c r="J256" i="1"/>
  <c r="J257" i="1"/>
  <c r="J258" i="1"/>
  <c r="J259" i="1"/>
  <c r="J260" i="1"/>
  <c r="J261" i="1"/>
  <c r="H262" i="1"/>
  <c r="H263" i="1"/>
  <c r="I263" i="1"/>
  <c r="H264" i="1"/>
  <c r="I264" i="1"/>
  <c r="H265" i="1"/>
  <c r="I265" i="1"/>
  <c r="J275" i="1"/>
  <c r="J276" i="1"/>
  <c r="J277" i="1"/>
  <c r="H278" i="1"/>
  <c r="J278" i="1"/>
  <c r="H279" i="1"/>
  <c r="J279" i="1"/>
  <c r="H282" i="1"/>
  <c r="J282" i="1"/>
  <c r="H283" i="1"/>
  <c r="J283" i="1"/>
  <c r="H284" i="1"/>
  <c r="J284" i="1"/>
  <c r="H290" i="1"/>
  <c r="I290" i="1"/>
  <c r="H291" i="1"/>
  <c r="J291" i="1"/>
  <c r="H292" i="1"/>
  <c r="J292" i="1"/>
  <c r="H293" i="1"/>
  <c r="J293" i="1"/>
  <c r="J306" i="1"/>
  <c r="J313" i="1"/>
  <c r="J314" i="1"/>
  <c r="J315" i="1"/>
  <c r="J316" i="1"/>
  <c r="J317" i="1"/>
  <c r="J318" i="1"/>
  <c r="J319" i="1"/>
  <c r="J320" i="1"/>
  <c r="J321" i="1"/>
  <c r="J324" i="1"/>
  <c r="H356" i="1"/>
  <c r="H357" i="1"/>
  <c r="H358" i="1"/>
  <c r="H359" i="1"/>
  <c r="H362" i="1"/>
  <c r="H363" i="1"/>
  <c r="H364" i="1"/>
  <c r="J365" i="1"/>
  <c r="J366" i="1"/>
  <c r="H367" i="1"/>
  <c r="H368" i="1"/>
  <c r="H371" i="1"/>
  <c r="H372" i="1"/>
  <c r="I374" i="1"/>
  <c r="I375" i="1"/>
  <c r="H376" i="1"/>
  <c r="H377" i="1"/>
  <c r="H378" i="1"/>
  <c r="H379" i="1"/>
  <c r="H380" i="1"/>
  <c r="H381" i="1"/>
  <c r="H382" i="1"/>
  <c r="H383" i="1"/>
  <c r="H384" i="1"/>
  <c r="H385" i="1"/>
  <c r="H386" i="1"/>
  <c r="H387" i="1"/>
  <c r="H388" i="1"/>
  <c r="H389" i="1"/>
  <c r="H393" i="1"/>
  <c r="J393" i="1"/>
  <c r="H402" i="1"/>
  <c r="H403" i="1"/>
  <c r="I407" i="1"/>
  <c r="I408" i="1"/>
  <c r="I409" i="1"/>
  <c r="J412" i="1"/>
  <c r="J413" i="1"/>
  <c r="J414" i="1"/>
  <c r="H415" i="1"/>
  <c r="H416" i="1"/>
  <c r="H423" i="1"/>
  <c r="H424" i="1"/>
  <c r="H425" i="1"/>
  <c r="H426" i="1"/>
  <c r="H427" i="1"/>
  <c r="J427" i="1"/>
  <c r="H428" i="1"/>
  <c r="J428" i="1"/>
  <c r="H429" i="1"/>
  <c r="J429" i="1"/>
  <c r="H430" i="1"/>
  <c r="J430" i="1"/>
  <c r="H431" i="1"/>
  <c r="J431" i="1"/>
  <c r="H432" i="1"/>
  <c r="J432" i="1"/>
  <c r="H433" i="1"/>
  <c r="J433" i="1"/>
  <c r="H434" i="1"/>
  <c r="J434" i="1"/>
  <c r="H435" i="1"/>
  <c r="J435" i="1"/>
  <c r="H436" i="1"/>
  <c r="J436" i="1"/>
  <c r="H437" i="1"/>
  <c r="J437" i="1"/>
  <c r="H438" i="1"/>
  <c r="J438" i="1"/>
  <c r="H439" i="1"/>
  <c r="J439" i="1"/>
  <c r="H442" i="1"/>
  <c r="J442" i="1"/>
  <c r="H443" i="1"/>
  <c r="J443" i="1"/>
  <c r="H444" i="1"/>
  <c r="J444" i="1"/>
  <c r="J445" i="1"/>
  <c r="J446" i="1"/>
  <c r="J447" i="1"/>
  <c r="J455" i="1"/>
  <c r="J456" i="1"/>
  <c r="J457" i="1"/>
  <c r="H458" i="1"/>
  <c r="H467" i="1"/>
  <c r="J467" i="1"/>
  <c r="H468" i="1"/>
  <c r="J468" i="1"/>
  <c r="H469" i="1"/>
  <c r="J469" i="1"/>
  <c r="H473" i="1"/>
  <c r="H474" i="1"/>
  <c r="H475" i="1"/>
  <c r="H498" i="1"/>
  <c r="H499" i="1"/>
  <c r="H500" i="1"/>
  <c r="H501" i="1"/>
  <c r="H502" i="1"/>
  <c r="H503" i="1"/>
  <c r="H504" i="1"/>
  <c r="J504" i="1"/>
  <c r="H505" i="1"/>
  <c r="J505" i="1"/>
  <c r="J507" i="1"/>
  <c r="J508" i="1"/>
  <c r="J509" i="1"/>
  <c r="H516" i="1"/>
  <c r="H517" i="1"/>
  <c r="H518" i="1"/>
  <c r="H519" i="1"/>
  <c r="H520" i="1"/>
  <c r="H521" i="1"/>
  <c r="H522" i="1"/>
  <c r="H523" i="1"/>
  <c r="H530" i="1"/>
  <c r="H531" i="1"/>
  <c r="H532" i="1"/>
  <c r="H533" i="1"/>
  <c r="H534" i="1"/>
  <c r="H535" i="1"/>
  <c r="H536" i="1"/>
  <c r="H537" i="1"/>
  <c r="H538" i="1"/>
  <c r="H539" i="1"/>
  <c r="H540" i="1"/>
  <c r="H541" i="1"/>
  <c r="H542" i="1"/>
  <c r="H546" i="1"/>
  <c r="H547" i="1"/>
  <c r="H548" i="1"/>
  <c r="H549" i="1"/>
  <c r="H550" i="1"/>
  <c r="J563" i="1"/>
  <c r="J564" i="1"/>
  <c r="J565" i="1"/>
  <c r="H566" i="1"/>
  <c r="H567" i="1"/>
  <c r="H568" i="1"/>
  <c r="H569" i="1"/>
  <c r="I569" i="1"/>
  <c r="J569" i="1"/>
  <c r="H570" i="1"/>
  <c r="I570" i="1"/>
  <c r="J570" i="1"/>
  <c r="H571" i="1"/>
  <c r="I571" i="1"/>
  <c r="J571" i="1"/>
  <c r="H572" i="1"/>
  <c r="I572" i="1"/>
  <c r="J572" i="1"/>
  <c r="H573" i="1"/>
  <c r="I573" i="1"/>
  <c r="J573" i="1"/>
  <c r="H574" i="1"/>
  <c r="I574" i="1"/>
  <c r="J574" i="1"/>
  <c r="H575" i="1"/>
  <c r="I575" i="1"/>
  <c r="J575" i="1"/>
  <c r="H576" i="1"/>
  <c r="I576" i="1"/>
  <c r="J576" i="1"/>
  <c r="H577" i="1"/>
  <c r="I577" i="1"/>
  <c r="J577" i="1"/>
  <c r="H578" i="1"/>
  <c r="J578" i="1"/>
  <c r="H579" i="1"/>
  <c r="J579" i="1"/>
  <c r="H580" i="1"/>
  <c r="J580" i="1"/>
  <c r="H581" i="1"/>
  <c r="J581" i="1"/>
  <c r="H582" i="1"/>
  <c r="J582" i="1"/>
  <c r="H583" i="1"/>
  <c r="H584" i="1"/>
  <c r="H585" i="1"/>
  <c r="H586" i="1"/>
  <c r="H587" i="1"/>
  <c r="J588" i="1"/>
  <c r="J589" i="1"/>
  <c r="H590" i="1"/>
  <c r="I590" i="1"/>
  <c r="J590" i="1"/>
  <c r="I591" i="1"/>
  <c r="I592" i="1"/>
  <c r="I593" i="1"/>
  <c r="H594" i="1"/>
  <c r="H595" i="1"/>
  <c r="H596" i="1"/>
  <c r="J597" i="1"/>
  <c r="J598" i="1"/>
  <c r="H599" i="1"/>
  <c r="H600" i="1"/>
  <c r="H601" i="1"/>
  <c r="H602" i="1"/>
  <c r="H603" i="1"/>
  <c r="H604" i="1"/>
  <c r="H620" i="1"/>
  <c r="H621" i="1"/>
  <c r="H622" i="1"/>
  <c r="H625" i="1"/>
  <c r="H626" i="1"/>
  <c r="H627" i="1"/>
  <c r="H628" i="1"/>
  <c r="H629" i="1"/>
  <c r="H630" i="1"/>
  <c r="J630" i="1"/>
  <c r="H631" i="1"/>
  <c r="J631" i="1"/>
  <c r="H632" i="1"/>
  <c r="I632" i="1"/>
  <c r="H633" i="1"/>
  <c r="I633" i="1"/>
  <c r="H634" i="1"/>
  <c r="I634" i="1"/>
  <c r="I641" i="1"/>
  <c r="I642" i="1"/>
  <c r="I643" i="1"/>
  <c r="H644" i="1"/>
  <c r="H645" i="1"/>
  <c r="H646" i="1"/>
  <c r="J652" i="1"/>
  <c r="J653" i="1"/>
  <c r="I656" i="1"/>
  <c r="J656" i="1"/>
  <c r="I657" i="1"/>
  <c r="J657" i="1"/>
  <c r="I658" i="1"/>
  <c r="J658" i="1"/>
  <c r="I659" i="1"/>
  <c r="I660" i="1"/>
  <c r="I661" i="1"/>
  <c r="H677" i="1"/>
  <c r="H678" i="1"/>
  <c r="H679" i="1"/>
  <c r="H680" i="1"/>
  <c r="J680" i="1"/>
  <c r="H681" i="1"/>
  <c r="J681" i="1"/>
  <c r="H682" i="1"/>
  <c r="J682" i="1"/>
  <c r="H683" i="1"/>
  <c r="H684" i="1"/>
  <c r="H685" i="1"/>
  <c r="J725" i="1"/>
  <c r="J726" i="1"/>
  <c r="J727" i="1"/>
  <c r="I733" i="1"/>
  <c r="I734" i="1"/>
  <c r="I735" i="1"/>
  <c r="H736" i="1"/>
  <c r="H737" i="1"/>
  <c r="J738" i="1"/>
  <c r="J739" i="1"/>
  <c r="J740" i="1"/>
  <c r="J741" i="1"/>
  <c r="H742" i="1"/>
  <c r="H743" i="1"/>
  <c r="H744" i="1"/>
  <c r="H745" i="1"/>
  <c r="J745" i="1"/>
  <c r="H746" i="1"/>
  <c r="J746" i="1"/>
  <c r="H747" i="1"/>
  <c r="J747" i="1"/>
  <c r="J748" i="1"/>
  <c r="J749" i="1"/>
  <c r="H750" i="1"/>
  <c r="J750" i="1"/>
  <c r="H751" i="1"/>
  <c r="J751" i="1"/>
  <c r="H752" i="1"/>
  <c r="J752" i="1"/>
  <c r="H759" i="1"/>
  <c r="H760" i="1"/>
  <c r="H761" i="1"/>
  <c r="H762" i="1"/>
  <c r="H763" i="1"/>
  <c r="H764" i="1"/>
  <c r="H767" i="1"/>
  <c r="H768" i="1"/>
  <c r="H769" i="1"/>
  <c r="H775" i="1"/>
  <c r="J775" i="1"/>
  <c r="H776" i="1"/>
  <c r="J776" i="1"/>
  <c r="H777" i="1"/>
  <c r="J777" i="1"/>
  <c r="H778" i="1"/>
  <c r="H779" i="1"/>
  <c r="H780" i="1"/>
  <c r="H781" i="1"/>
  <c r="J781" i="1"/>
  <c r="H782" i="1"/>
  <c r="J782" i="1"/>
  <c r="H783" i="1"/>
  <c r="J783" i="1"/>
  <c r="H796" i="1"/>
  <c r="J796" i="1"/>
  <c r="H797" i="1"/>
  <c r="J797" i="1"/>
  <c r="H798" i="1"/>
  <c r="J798" i="1"/>
  <c r="H799" i="1"/>
  <c r="H800" i="1"/>
  <c r="H801" i="1"/>
  <c r="H802" i="1"/>
  <c r="H803" i="1"/>
  <c r="J810" i="1"/>
  <c r="J811" i="1"/>
  <c r="J812" i="1"/>
  <c r="H826" i="1"/>
  <c r="J826" i="1"/>
  <c r="H827" i="1"/>
  <c r="J827" i="1"/>
  <c r="H828" i="1"/>
  <c r="I828" i="1"/>
  <c r="J828" i="1"/>
  <c r="H829" i="1"/>
  <c r="I829" i="1"/>
  <c r="J829" i="1"/>
  <c r="H830" i="1"/>
  <c r="I830" i="1"/>
  <c r="J830" i="1"/>
  <c r="H860" i="1"/>
  <c r="H861" i="1"/>
  <c r="H862" i="1"/>
  <c r="H865" i="1"/>
  <c r="J873" i="1"/>
  <c r="J874" i="1"/>
  <c r="J875" i="1"/>
  <c r="H876" i="1"/>
  <c r="J876" i="1"/>
  <c r="H877" i="1"/>
  <c r="H878" i="1"/>
  <c r="H879" i="1"/>
  <c r="H880" i="1"/>
  <c r="H881" i="1"/>
  <c r="H882" i="1"/>
  <c r="H883" i="1"/>
  <c r="H884" i="1"/>
  <c r="H885" i="1"/>
  <c r="H886" i="1"/>
  <c r="J886" i="1"/>
  <c r="H887" i="1"/>
  <c r="J887" i="1"/>
  <c r="H888" i="1"/>
  <c r="H889" i="1"/>
  <c r="H890" i="1"/>
  <c r="H892" i="1"/>
  <c r="H893" i="1"/>
  <c r="H894" i="1"/>
  <c r="H895" i="1"/>
  <c r="H896" i="1"/>
  <c r="H897" i="1"/>
  <c r="H898" i="1"/>
  <c r="J899" i="1"/>
  <c r="J900" i="1"/>
  <c r="J901" i="1"/>
  <c r="H902" i="1"/>
  <c r="H903" i="1"/>
  <c r="H904" i="1"/>
  <c r="J905" i="1"/>
  <c r="J906" i="1"/>
  <c r="J907" i="1"/>
  <c r="J908" i="1"/>
  <c r="J911" i="1"/>
  <c r="J912" i="1"/>
  <c r="J916" i="1"/>
  <c r="J917" i="1"/>
  <c r="H918" i="1"/>
  <c r="H919" i="1"/>
  <c r="H920" i="1"/>
  <c r="H945" i="1"/>
  <c r="H946" i="1"/>
  <c r="H947" i="1"/>
  <c r="J955" i="1"/>
  <c r="J956" i="1"/>
  <c r="H957" i="1"/>
  <c r="H958" i="1"/>
  <c r="H959" i="1"/>
  <c r="J960" i="1"/>
  <c r="J961" i="1"/>
  <c r="H965" i="1"/>
  <c r="H966" i="1"/>
  <c r="H967" i="1"/>
  <c r="H968" i="1"/>
  <c r="H969" i="1"/>
  <c r="H970" i="1"/>
  <c r="H971" i="1"/>
  <c r="H972" i="1"/>
  <c r="H973" i="1"/>
  <c r="J973" i="1"/>
  <c r="H974" i="1"/>
  <c r="J974" i="1"/>
  <c r="H975" i="1"/>
  <c r="J975" i="1"/>
  <c r="J996" i="1"/>
  <c r="J997" i="1"/>
  <c r="H1019" i="1"/>
  <c r="H1020" i="1"/>
  <c r="H1021" i="1"/>
  <c r="J1027" i="1"/>
  <c r="J1028" i="1"/>
  <c r="J1029" i="1"/>
  <c r="H1030" i="1"/>
  <c r="J1034" i="1"/>
  <c r="J1035" i="1"/>
  <c r="H1036" i="1"/>
  <c r="H1037" i="1"/>
  <c r="H1038" i="1"/>
  <c r="J1039" i="1"/>
  <c r="J1040" i="1"/>
  <c r="J1041" i="1"/>
  <c r="H1044" i="1"/>
  <c r="H1045" i="1"/>
  <c r="H1046" i="1"/>
  <c r="H1047" i="1"/>
  <c r="H1048" i="1"/>
  <c r="H1049" i="1"/>
  <c r="H1050" i="1"/>
  <c r="H1051" i="1"/>
  <c r="H1052" i="1"/>
  <c r="H1053" i="1"/>
  <c r="J1054" i="1"/>
  <c r="J1055" i="1"/>
  <c r="J1056" i="1"/>
  <c r="J1059" i="1"/>
  <c r="J1060" i="1"/>
  <c r="J1061" i="1"/>
  <c r="J1062" i="1"/>
  <c r="J1063" i="1"/>
  <c r="J1064" i="1"/>
  <c r="J1065" i="1"/>
  <c r="J1066" i="1"/>
  <c r="J1067" i="1"/>
  <c r="J1068" i="1"/>
  <c r="J1069" i="1"/>
  <c r="J1070" i="1"/>
  <c r="J1071" i="1"/>
  <c r="J1072" i="1"/>
  <c r="J1073" i="1"/>
  <c r="H1079" i="1"/>
  <c r="I1079" i="1"/>
  <c r="H1080" i="1"/>
  <c r="I1080" i="1"/>
  <c r="H1081" i="1"/>
  <c r="I1081" i="1"/>
  <c r="H1082" i="1"/>
  <c r="H1083" i="1"/>
  <c r="H1084" i="1"/>
  <c r="H1091" i="1"/>
  <c r="J1095" i="1"/>
  <c r="J1096" i="1"/>
  <c r="J1097" i="1"/>
  <c r="H1101" i="1"/>
  <c r="H1102" i="1"/>
  <c r="H1103" i="1"/>
  <c r="H1104" i="1"/>
  <c r="H1105" i="1"/>
  <c r="H1106" i="1"/>
  <c r="H1107" i="1"/>
  <c r="H1108" i="1"/>
  <c r="H1109" i="1"/>
  <c r="H1110" i="1"/>
  <c r="H1111" i="1"/>
  <c r="H1112" i="1"/>
  <c r="H1115" i="1"/>
  <c r="H1116" i="1"/>
  <c r="H1117" i="1"/>
  <c r="J1117" i="1"/>
  <c r="H1118" i="1"/>
  <c r="J1118" i="1"/>
  <c r="H1119" i="1"/>
  <c r="J1119" i="1"/>
  <c r="H1120" i="1"/>
  <c r="J1120" i="1"/>
  <c r="H1121" i="1"/>
  <c r="J1121" i="1"/>
  <c r="H1124" i="1"/>
  <c r="H1125" i="1"/>
  <c r="H1126" i="1"/>
  <c r="H1127" i="1"/>
  <c r="J1128" i="1"/>
  <c r="J1129" i="1"/>
  <c r="J1130" i="1"/>
  <c r="J1131" i="1"/>
  <c r="J1135" i="1"/>
  <c r="J1136" i="1"/>
  <c r="H1143" i="1"/>
  <c r="H1144" i="1"/>
  <c r="J1145" i="1"/>
  <c r="J1146" i="1"/>
  <c r="J1162" i="1"/>
  <c r="J1163" i="1"/>
  <c r="H1165" i="1"/>
  <c r="H1166" i="1"/>
  <c r="H1167" i="1"/>
  <c r="H1202" i="1"/>
  <c r="H1203" i="1"/>
  <c r="H1204" i="1"/>
  <c r="J1205" i="1"/>
  <c r="J1206" i="1"/>
  <c r="J1207" i="1"/>
  <c r="H1208" i="1"/>
  <c r="H1209" i="1"/>
  <c r="H1210" i="1"/>
  <c r="H1214" i="1"/>
  <c r="J1214" i="1"/>
  <c r="H1215" i="1"/>
  <c r="J1215" i="1"/>
  <c r="J1226" i="1"/>
  <c r="J1227" i="1"/>
  <c r="H1228" i="1"/>
  <c r="H1229" i="1"/>
  <c r="H1230" i="1"/>
  <c r="H1232" i="1"/>
  <c r="H1233" i="1"/>
  <c r="H1236" i="1"/>
  <c r="H1237" i="1"/>
  <c r="H1246" i="1"/>
  <c r="H1145" i="1"/>
  <c r="H1095" i="1"/>
  <c r="J1102" i="1"/>
  <c r="H788" i="1"/>
  <c r="J1101" i="1"/>
  <c r="H789" i="1"/>
  <c r="H1096" i="1"/>
  <c r="H1146" i="1"/>
  <c r="H996" i="1"/>
  <c r="H1097" i="1"/>
  <c r="H997" i="1"/>
  <c r="H787" i="1"/>
</calcChain>
</file>

<file path=xl/sharedStrings.xml><?xml version="1.0" encoding="utf-8"?>
<sst xmlns="http://schemas.openxmlformats.org/spreadsheetml/2006/main" count="12847" uniqueCount="2183">
  <si>
    <t>jobName</t>
  </si>
  <si>
    <t>salaryFrom</t>
  </si>
  <si>
    <t>salaryTo</t>
  </si>
  <si>
    <t>experienceRequirement</t>
  </si>
  <si>
    <t>degreeRequirement</t>
  </si>
  <si>
    <t>numOfVacancy</t>
  </si>
  <si>
    <t>genderRequirement</t>
  </si>
  <si>
    <t>description</t>
  </si>
  <si>
    <t>benefit</t>
  </si>
  <si>
    <t>otherRequirement</t>
  </si>
  <si>
    <t>contactAddress</t>
  </si>
  <si>
    <t>companyId</t>
  </si>
  <si>
    <t>companyAddress</t>
  </si>
  <si>
    <t>fieldId</t>
  </si>
  <si>
    <t>isInVietNam</t>
  </si>
  <si>
    <t>locationName</t>
  </si>
  <si>
    <t>Nhân Viên Tư Vấn Mỹ Phẩm - Kinh Doanh (Tại Q. Bình Thạnh)</t>
  </si>
  <si>
    <t>Không yêu cầu kinh nghiệm</t>
  </si>
  <si>
    <t>Trung học</t>
  </si>
  <si>
    <t>NULL</t>
  </si>
  <si>
    <t>- Tư vấn, chốt đơn hàng vàchăm sóc khách hàng.- Link tham khảo về sản phẩm :+https://bcaliving.vn/- Thời gian làm việc : 8h30-17h30 (Thứ 2 - Thứ 7 )- Địa điểm làm việc :+ Văn phòng Bùi Đình Túy, Phường 24, QuậnBình Thạnh,HCM.</t>
  </si>
  <si>
    <t>- Tổng thu nhập bao gồm : LCB (6-10 triệu) + Thưởng lễ tết, lương tháng 13 toàn bộ nhân viên, thưởng nóng theo ngày, ...) + Hoa hồng cao + Phụ cấp, thu nhập ổn định.TỔNG THU NHẬP TỪ 15 – 40 TRIỆU / THÁNG- Hỗ trợ chi phí Chăm sóc, Khai thác Khách hàng và c</t>
  </si>
  <si>
    <t>- Thái độ được ưu tiên hàng đầu- Không yêu cầu kinh nghiệm (nếu có sẽ là một lợi thế)- Nhiệt tình, siêng năng, chủ động trong công việc- Tự tin trong giao tiếp là một lợi thế- Nam / Nữ dưới 30 tuổi.- Có laptop cá nhân</t>
  </si>
  <si>
    <t>Landmark 81, Vinhome Central park, 208 Nguyễn Hữu Cảnh, P22, Bình Thạnh, HCM</t>
  </si>
  <si>
    <t>Landmark 3, 208 Nguyễn Hữu Cảnh, Phường 22, quận Bình Thạnh</t>
  </si>
  <si>
    <t>TP.HCM</t>
  </si>
  <si>
    <t>Sale Trực Chiến Các Dự Án Căn Hộ Tp.Hcm (Đất Xanh Group)</t>
  </si>
  <si>
    <t>Dưới 1 năm</t>
  </si>
  <si>
    <t>Trung cấp</t>
  </si>
  <si>
    <t>- Làm việc cho tập đoàn đất xanh là tập đoàn BĐS lớn mạnh nhất khu vực ĐNA hiện nay .Chạy các sản phẩm nhà phố, căn hộ , các sp do Đất Xanh đầu tư và phân phối- Tìm kiếm khách hàng tiềm năng, mở rộng nguồn khách hàng.- Cung cấp, tư vấn giới thiệu đầy đủ c</t>
  </si>
  <si>
    <t>Làm việc tại Đất Xanh bạn sẽ được hưởng các chế độ hấp dẫn như:- Tổng thu nhập: Lương cơ bản 6.000.000/tháng + Phụ cấp cơm trưa 550.000/tháng+ Phụ cấp gửi xe + Hoa hồng (Lên đến 100 triệu đồng/sản phẩm).- Chính sách phúc lợi tốt: Ốm đau, hiếu hỉ, sinh nhật.- Thưởng Lễ lớn trong năm.- Nghỉ phép: 12 ngày/năm- Cơ hội được đào tạo nâng cao kiến thức đáp ứng tốt nhu cầu công việc. Chương trình đào tạo cho sale vô cùng hấp dẫn, có thể áp dụng vào thực tế ngay khi kết thúc khóa học được Giảng dạy bởi Quản lý kinh doanh có kinh nghiệm thực tế và thành công trong lĩnh vựcbất động sản.- Đầy đủ các chế độ BHXH, BHYT, BHTN, BH 24/24 cho người lao động.- Company Trip hàng năm</t>
  </si>
  <si>
    <t>- Nam/Nữ có đam mê kinh doanh.- Tuổi : Từ 22 - 35 tuổi.- Kinh nghiệm: các lĩnh vực bán hàng, ứng viên có kinh nghiệm trong ngành Bất Động Sản, Tư vấn Tài chính, Chứng khoán, Ô tô... là một lợi thế- Các yêu cầu khác:+ Giọng nói dễ nghe.+ Gương mặt dễ nhìn,</t>
  </si>
  <si>
    <t>27 Đinh Bộ Lĩnh, P.24, Quận Bình Thạnh, Tp.HCM.</t>
  </si>
  <si>
    <t>Nhân Viên Sale Marketing Online - Media</t>
  </si>
  <si>
    <t xml:space="preserve">- Xây dựng kho media (Video clip, hình ảnh, toturial...) liên quan đến sản phẩm và dịch vụ của công ty.- Quản lý nội dung trên website, fanpage, google my business: thông tinsản phẩm, cập nhật tin tức, sự kiện công ty, khuyến mãi giảm giá.- Quảng bá hình </t>
  </si>
  <si>
    <t>- Mức lương khởi điểm từ 7 triệu, nâng lương theo năng lực phát triển. Có thưởng hàng tháng theo doanh thu nếu đạt chỉ tiêu của Công Ty đưa ra.- Tăng lương theo hiệu quả công việc, được hưởng đầy đủ các chế độ dành cho người lao động theo quy định pháp lu</t>
  </si>
  <si>
    <t>- Ít nhất 01 năm kinh nghiệm ở vị trí Digital Marketing.- Vui vẻ, hòa đồng, có chí cầu tiến, ham học hỏi, chịu khó tìm tòi nghiên cứu, thực sự nhiệt huyết và mong muốn gắn bó lâu dài.- Nhanh nhẹn, cầu tiến, chịu được áp lực công việc cao.- Có kỹ năng viết</t>
  </si>
  <si>
    <t>106, đường số 8, kp3, P. Trường Thọ, Q. Thủ Đức, HCM</t>
  </si>
  <si>
    <t>Nhân Viên Thiết Kế Nội Thất 3D - Đi Làm Ngay</t>
  </si>
  <si>
    <t>2 năm</t>
  </si>
  <si>
    <t>- Khảo sát mặt bằng tại công trình, lên ý tưởng, phương ánthiết kế.- Làm việc với khách hàng nắm bắt nhu cầu lên concept, 3D.- Triển khai kỹ thuật nội thất các công trình : Chung cư, biệt thự, nhà phố v...v.</t>
  </si>
  <si>
    <t xml:space="preserve">- Lương từ: 15tr - 18tr triệu tùy theo năng lực.- Lương cơ bản + % dự án: trao đổi trực tiếp khi phỏng vấn.- Luôn luôn trau dồi kiến thức phục vụ cho phát triển bản thân và công việc- Các thỏa thuận khác sẽ được trao đổi cụ thể khi phỏng vấn.- Hưởng phép </t>
  </si>
  <si>
    <t>• Kinh nghiệm tối thiểu 3 nămthiết kế3D trong các công ty thiết kế nội thất• Chịu được áp lực công việc cao.• Có tính sáng tạo, nhiệt tình, có tinh thần trách nhiệm cao.• Khả năng làm việc độc lập.• Có khả năng thuyết phục khách hàng- Thành thạo phần mềm thiết kế chuyên ngành: Auto Cad, 3D Max Corona- Đọc hiểu bản vẽ kỹ thuật bản vẽ kiến trúc- Hoàn thành hồ sơ khai triển cho từng giai đoạn một các đúng đắn thích hợp, đúng thời gian.- Chịu trách nhiệm trực tiếp về các tiêu chí kỹ thuật, mỹ thuật của hồ sơ bản vẽ do cá nhân thực hiện</t>
  </si>
  <si>
    <t>95/13 Lương Định Của, P.Bình An, Quận 2</t>
  </si>
  <si>
    <t>Kế Toán Công Nợ - Thủ Dầu Một Bình Dương</t>
  </si>
  <si>
    <t>- Theo giỏi công nợ phải thu của toàn bộ khách hàng công ty.- Đối chiếu công nợ.- Thu hồi công nợ.- Báo cáo công nợ hàng tuần, hàng tháng.- Công việc theo dõi trên phần mềmkế toán.- Thời gian làm việc:  từ thứ 2 đến thứ bảy hàng tuần.</t>
  </si>
  <si>
    <t>- Lương: 7-10 Tr/Tháng . Tùy năng lực và kinh nghiệm- Tham gia BHXH, BHYT, BHTN- Hỗ trợ ăn trưa, công tác phí…- Cơ hội được đào tạo và thăng tiến.- Môi trường làm việc trẻ chuyên nghiệp. </t>
  </si>
  <si>
    <t>- Yêu cầu tin học: Tin văn phòng- Có Kinh nghiệm làm sổ sáchkế toán: là 1 ưu thế- Năng nổ, hoạt bát, kỹ năng giao tiếp tốt.- Có tinh thần trách nhiệm cao và chịu áp lực trong công việc.</t>
  </si>
  <si>
    <t>Số 561/209/7 Đại lộ Bình Dương, Tổ 18, Khu 2 - Phường Hiệp Thành - Thành phố Thủ Dầu Một - Bình Dương.</t>
  </si>
  <si>
    <t>Bình Dương</t>
  </si>
  <si>
    <t>Nhân Viên Thiết Kế Trong Ngành Thời Trang (Thiết Kế Mẫu Cườm Ép)</t>
  </si>
  <si>
    <t>1 năm</t>
  </si>
  <si>
    <t>Cao đẳng</t>
  </si>
  <si>
    <t>- Thiết kế mẫu cườm ép (cườm ép nhiệt)- Làm mẫu và gửi khách duyệt mẫu- Làm việc giờhành chínhtừ thứ 2 - thứ 7.</t>
  </si>
  <si>
    <t>- Mức lương: Thỏa thuận + lương tháng 13- Tham gia BHXH sau 2 tháng thử việc, ngày phép và các chế độ theo quy định- Thưởng lễ, tết, lương Tháng 13, sinh nhật-Du lịchhàng năm cùng công ty- Tham gia các lớp nâng cao kỹ năng - nghiệp vụ..- Tăng lương và thư</t>
  </si>
  <si>
    <t>- Tốt nghiệp Trung cấp, Cao Đẳng hoặc Đại học (chuyên ngành ngành Thời Trang- May mặc là một lợi thế).- Biết sử dụng phần mềm Corel- Năng động, sáng tạo, có tinh thần trách nhiệm.</t>
  </si>
  <si>
    <t>93/1 Nguyễn Phúc Chu, P 15, Q Tân Bình, HCM</t>
  </si>
  <si>
    <t>Kế Toán Giá Thành</t>
  </si>
  <si>
    <t>+ Cập nhật chi phí theo từng công việc triển khai tại công trình+ Cập nhật theo dõi hợp đồng mua vào, thầu phu, đội khoán và tình hình thực hiện hợp đồng ( Giá trị kl nghiệm thu/ công nợ, giá trị thanh toán, giá trị đã xuất hóa đơn,...), cảnh báo tình trạ</t>
  </si>
  <si>
    <t>+ Lương: 8tr - 10tr theo năng lực và kinh nghiệm+ Hưởng đầy đủ quyền lợi về BHXH theo quy định của nhà nước</t>
  </si>
  <si>
    <t>+ Nam/nữ: 25 tuổi trở lên, có ít nhất 01 năm kinh nghiệm tại vị trí tương đương+ Tốt nghiệp cao đẳng CNkế toántrở lên+ Nhanh nhẹn, trung thực+ Có ý định gắn bó lâu dài với công ty</t>
  </si>
  <si>
    <t>396A/14 KP1, P. Tân Định, TX. Bến Cát, Bình Dương</t>
  </si>
  <si>
    <t>02A - E6, KDC Phú Hoà 1, tổ 3, Khu phố 7, Bình Dương</t>
  </si>
  <si>
    <t>Nhân Viên Sales</t>
  </si>
  <si>
    <t>- Được hưởng lương + hoa hồng + trợ cấp- Thưởng theo năng lực- Thưởng tháng 13 của năm và các phúc lợi khác.</t>
  </si>
  <si>
    <t>- Có ít nhất 1 năm kinh nghiệm với công việc tương tự- Có đam mê, yêu thích công việc, chịu được áp lực công việc- Năng động, nhiệt tình, có tinh thần trách nhiệm cao trong công việc.- Đượcđào tạonâng cao trình độ chuyên ngành- Làm việc môi trường năng độ</t>
  </si>
  <si>
    <t>Số 57/12 Nguyễn Thị Minh Khai, Khu phố Tân Long, Phường Tân Đông Hiệp, Thành phố Dĩ An, Tỉnh Bình Dương, Việt Nam</t>
  </si>
  <si>
    <t>Nhân Viên Kinh Doanh Quốc Tế - Thương Mại</t>
  </si>
  <si>
    <t>- Thu thập thông tin, tổng hợp và báo cáo cho quản lý trực tiếp về các vấn đề có liên quan đến hoạt động xuất nhập khẩu như: thị trường, hàng hóa, giá cả, khách hàng, đối tác, đối thủ cạnh tranh…- Giới thiệu thông tin về sản phẩm, xúc tiến đàm phán với kh</t>
  </si>
  <si>
    <t>- Lương : 9 -10 Tr/Tháng- Thưởng hiệu quả công việc , phụ cấp, hoa hồng- Môi trường làm việc thân thiện, chuyên nghiệp, có cơ hội học hỏi và phát triển nghề nghiệp .- Được đào tạo các kỹ năng cần thiết cho công việc.- Được tham gia BHXH theo quy định.- Đư</t>
  </si>
  <si>
    <t>G1120, tòa nhà The Manor, 91 Ngyễn Hữu Cảnh, p22, Bình Thạnh, Hồ Chí Minh</t>
  </si>
  <si>
    <t>Nhân Viên Xuất Nhập Khẩu Bình Dương</t>
  </si>
  <si>
    <t>- Liên hệ hãng tàu lấy booking- Làm chứng từ (Commercial Invoice + Packing list)- Làm lịch xuất hàng,- Theo dõi cont phun trùng theo quy định,- Hoàn thành thủ tục chứng từ khách hàng- Cập nhật thông tin tình hình cnt với khách hàng.</t>
  </si>
  <si>
    <t>- Trả lương, thưởng theo năng lực,- Phụ cấp cơm, xăng, điện thoại, …- Đào tạo những kỹ năng cần thiết cho chuyên môn,- Môi trường làm việc chuyên nghiệp, dễ thăng tiến.</t>
  </si>
  <si>
    <t>- Am hiểu thủ tục xuấtnhập khẩu.- Viết, đọc hiểutiếng Anh- Ưu tiên ứng viên có kinh nghiệm trong giao tiếp với hãng tàu.* Yêu cầu chung:- Chịu khó tăng ca khi Công ty có yêu cầu,- Tác phong tốt, trung thực, chịu được áp lực công việc cao.- Thành thạo vi t</t>
  </si>
  <si>
    <t>Số 85, Kp7, Phường Uyên Hưng, Thị xã Tân Uyên, Tỉnh Bình Dương</t>
  </si>
  <si>
    <t>Chăm Sóc Khách Hàng Và Nhận Đơn Hàng Qua Điện Thoại Lương 200 Triệu / Năm (Nữ)</t>
  </si>
  <si>
    <t>-Trực điện thoại và tiếp nhận đơn hàng, làm đơn hàng, ra phiếu giao hàng.- Lên lịch gọi điện thoại chăm sóc và giới thiệu sản phẩm mới.-Chăm sóc khách hàngcũ, mở rộng thị trường phát triển khách hàng mới.- Địa điểm làm việc: 58 / 3 Lương Thế Vinh.Tân Thới</t>
  </si>
  <si>
    <t>- Lương 7-10 triệu ( lương cứng+hoa hồng+phụ cấp...), lương cao hơn tùy vào khả năng ứng viên-Lương thử việc 6.500.000 đ,chỉ cần thử việc 1 tháng- Lương chính thức 7.000.000đ (bao cơm trưa 650.000đ) +hoa hồng (từ 4- 7 triệu) = tổng thu nhập tối thiểu 12 t</t>
  </si>
  <si>
    <t>58/3 Lương Thế Vinh , Tân Thới Hòa .Tân Phú .TPHCM</t>
  </si>
  <si>
    <t>58/3 Lương thế Vinh . Phường Tân Thới Hòa . Tân phú</t>
  </si>
  <si>
    <t>Nhân Viên Điện Tử, Tự Động Hóa (Biên Hòa)</t>
  </si>
  <si>
    <t>Đại học</t>
  </si>
  <si>
    <t>· Thiết kế bản vẽ điện, layout tủ điện điều khiển;· Lên kế hoạch vật tư lắp máy· Lắp đặt tủ điện và hệ thống điện của máy· Cài đặt Servo, biến tần và các thiết nị ngoại vi· Chạy thử máy và hiệu chỉnh trước khi bàn giao máy· Phối hợp hộ trợ bộ phận lắp máy hiện trường xử lý sự cố máy móc· Setup máy cho khách hàng;· Hiệu chỉnh tối ưu các chương trình, thiết bị· Bàn giao máy và hướng dẫn vận hành cho khách hàng;· Một số công việc khác theo phân công củaquản lý.</t>
  </si>
  <si>
    <t>1. Lương thưởng /phúc lợi:· Lương cơ bản: Cạnh tranh theo năng lực;· Thưởng theo kết quả kinh doanh, dự án..;· Thưởng lợi nhuận sau thuế;· Lương tháng thứ 13;· Xét tăng lương theo năm· Tham gia BHXH, BHTN, BHYT theo quy định của Nhà nước;· Tham gia Bảo hiểm tai nạn 24h theo quy định của Công ty;· Chính sách chăm sóc sức khỏe CBNV và người thân.2. Cơ hội đào tạo và phát triển:· Tham gia các chương trình đào tạo kỹ năng chuyên môn do các hãng phân phối: Mitsubishi, IPG,Victor…· Cơ hội đề bạt thăng tiến trên cơ sở năng lực, thành tích và mong muốn phát triển của bản thân;· Cơ hội phát triển nghề nghiệp rõ ràng cho từng vị trí.3. Văn hóa &amp; Giá trị:· Môi trường làm việc chuyên nghiệp, thân thiện, năng động và nhân văn;.Chế độ chính sách và văn hóa Công ty thân thiện, an toàn, công bằng, minh bạch.</t>
  </si>
  <si>
    <t>1. Trình độ học vấn:· Tốt nghiệp Đại học, cao học ngành: Cơđiện tử, Tự động hóa, Điều khiển tự động hóa, điện tử…2. Kinh nghiệm làm việc:· Có từ 1 năm làm việc tại vị trí Thiết kế điện, cài đặt servo , biến tần…3. Kỹ năng:· Khả năng sử dụng phần mềm thiết kế điện: Autocad Điện, Eplan;· Kiến thức về PLC, HMI, hệ thống Scada…;· Kỹ năng lập kế hoạch, triển khai thực tế theo tiến độ;· Kỹ năng làm việc nhóm, làm việc độc lập;· Khả năng xử lý tình huống.4. Tư duy và tính cách:· Khả năng tư duy logic, tập trung, chuyên cần;· Chịu được áp lực công việc;· Có thể đi công tác theo yêu cầu công việc.</t>
  </si>
  <si>
    <t>Số N3/1, quốc lộ 51, KP 1, Phường Long Bình Tân, Thành phố Biên Hoà, Tỉnh Đồng Nai, Việt Nam</t>
  </si>
  <si>
    <t>Đồng Nai</t>
  </si>
  <si>
    <t>Trưởng Phòng Quản Lý Chất Lượng</t>
  </si>
  <si>
    <t>-Quản lý&amp; điều hành Phòng QLCL của Công ty.- Theo dõi &amp; cải tiến kiểm soát chất lượng sản phẩm Giày dép của Công ty.- Theo dõi kiểm tra kiểm soát Vật tư-Nguyên phụ liệu đầu vào – trong quá trìnhsản xuấtvà thành phẩm trong quá trình kinh doanh của Công ty.</t>
  </si>
  <si>
    <t>- Việc làm luôn ổn định.- Cơ hội được đào tạo và phát triển nghề nghiệp.- Thưởng các dịp lễ, tết,...- Tăng lương hằng năm theo quy định công ty.- Có nhiều chính sách phúc lợi tốt.- Chế độ BHXH, BHYT, BHTN, …. theo quy định.- Môi trường làm việc thân thiện</t>
  </si>
  <si>
    <t>- Kinh nghiệm ít nhất 2 năm tại vị trí tương đương.- Kỹ năng:quản lý, giao tiếp, truyền đạt thông tin, đàm phán, trao đổi nhóm và có khả năng tạo động lực cho nhân viên- Khả năng dùng máy tính, sử dụng Office tốt, am hiểu các hệ thống của nhà cung cấp/ Kh</t>
  </si>
  <si>
    <t>Ấp 3, Xã An Thạnh, Huyện Bến Lức, Tỉnh Long An</t>
  </si>
  <si>
    <t>Long An</t>
  </si>
  <si>
    <t>Nhân Viên Kinh  Doanh- Ngành Dược Phẩm Hisamitsu</t>
  </si>
  <si>
    <t xml:space="preserve">- Nam, nữ từ 23 đến 32 tuổi.- Tốt nghiệp Cao Đẳng, Đại Học ngành Quản trị kinh doanh,Bán hànghoặc Marketing- Thông thạo vi tính văn phòng.- Có Giấy phép lái xe mô tô 2 bánh có dung tích xi lanh từ trên 50 cm3- Tự tin, nhanh nhẹn, chăm chỉ, yêu thích kinh </t>
  </si>
  <si>
    <t>Tầng 2, Tòa Nhà Pax Sky, 123 Nguyễn Đình Chiểu, P. 6, Quận 3, TP. HCM</t>
  </si>
  <si>
    <t>Số 14-15, đường 2A, KCN Biên Hòa 2, Phường An Bình, Thành phố Biên Hoà, Tỉnh Đồng Nai</t>
  </si>
  <si>
    <t>Bình Phước</t>
  </si>
  <si>
    <t>Bà Rịa - Vũng Tàu</t>
  </si>
  <si>
    <t>Nhân Viên Bán Hàng Telesale- Quận 12</t>
  </si>
  <si>
    <t>Chưa có kinh nghiệm</t>
  </si>
  <si>
    <t>- Gọi điện chốt đơn hàng có file sẵn (tỷ lệ mua hàng 75%)- Làm việc tại văn phòng ngồi máy tính- Tư vấnchăm sóc khách hàngVip- Chi tiết công việc trao đổi khi phỏng vấn- Địa chỉ làm việc: 122/50 Thạnh Xuân 22 Phường Thạnh Xuân Quận 12</t>
  </si>
  <si>
    <t>- Lương cơ bản 3,5tr +500k phụ cấp + % hoa hồng trên mỗi đơn chốt được- Tổng lương 6 đến 12 triệu/ tháng- Môi trường làm việc chuyên nghiệp, trẻ trung, năng động.- Được đào tạo thêm về các kỹ năng nghề nghiệp.</t>
  </si>
  <si>
    <t>122/50 Thạnh Xuân 22 Phường Thạnh Xuân Quận 12</t>
  </si>
  <si>
    <t>Nhân Viên Kho - Đi Làm Ngay</t>
  </si>
  <si>
    <t>Không yêu cầu</t>
  </si>
  <si>
    <t>- Thực hiện công việc giao hàng và đi lấy hàng tại nội thành- Phụ sắp xếp hàng hóa khi không có hàng đi giao* Địa chỉ làm việc: Số 204/8, Đường Nguyễn Văn Hưởng, Phường Bình An,Quận 2, Thành phố Hồ Chí Minh, Việt Nam* Giờ làm việc từ 8h đến đến 17h</t>
  </si>
  <si>
    <t>- Lương từ 6.000.000 triệu trở lên + phụ trách xăng xe- Chính sách thưởng và nghỉ lễ, tết- Hưởng đầy đủ chế độ theo quy định luật Lao động- Được thưởng thêm nếu phát sinhlàm thêmgiờ- Được đóng BHXH, BHYT, BHTN theo quy định Nhà Nước</t>
  </si>
  <si>
    <t>Số 204/8, Đường Nguyễn Văn Hưởng, Phường Bình An, Quận 2, Thành phố Hồ Chí Minh, Việt Nam</t>
  </si>
  <si>
    <t>Nhân Viên Tiếp Thị Thương Mại (Trade Marketing)</t>
  </si>
  <si>
    <t>- Lên kế hoạch, chiến lược truyền thông cho từng chi nhánh trong chuỗi hệ thống Siêu Thị, Hội chợ,...- Tổng hợp báo cáo các chương trình khuyến mại. Báo cáo và đề xuất các cải tiến nhằm gia tăng hiệu quả các chương trình.- Phối hợp xử lý đề xuất phát sinh</t>
  </si>
  <si>
    <t>- Mức lương: Thu nhập hàng tháng từ 8 - 10 triệu ( có thể thỏa thuận thêm nếu năng lực đáp ứng công việc tốt)- Tham gia đầy đủ chế độ bảo hiểm xã hội,y tế, thất nghiệp theo quy định của nhà nước.- Lương tháng 13… và các khoản thưởng theo quy định của công</t>
  </si>
  <si>
    <t>- Tốt nghiệp Cao đẳng/Đại học chuyên ngành Marketing, QTKD, Kinh tế...- Tối thiểu 1 năm kinh nghiệp về lĩnh vực Marketing, Trade và Promotion- Ưu tiên ứng viên có kinh nghiệm trong lĩnh vực điện máy, bán lẻ- Tác phong lịch sự, nghiêm túc- Tự tin và độc lậ</t>
  </si>
  <si>
    <t>87 Cao Xuân Dục , P.12 , Q.8 , TP.HCM</t>
  </si>
  <si>
    <t>87 Cao Xuân Dục, P.12, Q.8, TP.HCM</t>
  </si>
  <si>
    <t>Telesale Theo Data Có Sẵn- Tân Bình</t>
  </si>
  <si>
    <t>- Gọi điện tư vấn đầy đủ và chính xác theo nhu cầu của KH. (theo nguồn KH có sẵn từ công ty)- Tiếp nhận và xử lý các thắc mắc và yêu cầu của khách hàng thông qua điện thoại,- Hỗ trợ bộ phận kinh doanh trong quá trình tìm kiếm khách hàng,chăm sóc khách hàn</t>
  </si>
  <si>
    <t>- Lương cứng cố định: Từ 8-15tr/tháng- Chế độ phúc lợi tốt cho nhân viên- Cơ hội mở rộng mối quan hệ.- Xét tăng lương 6 tháng/ lần.- Được làm việc trong môi trường trẻ trung và năng động, đồng nghiệp dễ thương và vô cùng supportive.- Phát triển các kĩ năn</t>
  </si>
  <si>
    <t xml:space="preserve">- Năng động, nhiệt tình, trung thực.- Có trách nhiệm với công việc.- Làm hết sức chơi hết mình.- Trang phục: Công sở.- Công việc: Sẽ được trainingHồ sơ khi tham dư phỏng vấn trực tiếp tại văn phòng 73 bàu cát- phường 14- tân bình- Đơn dự tuyển- Sơ yếu lí </t>
  </si>
  <si>
    <t>73 bàu cát- phường 14- tân bình</t>
  </si>
  <si>
    <t>Nhân Viên Kỹ Thuật Điện - Điện Lạnh (Six Senses Côn Đảo)</t>
  </si>
  <si>
    <t>- Lương từ 8 - 12 triệu- Công ty hỗ trợ chỗ ở và bữa ăn trong ca làm việc.- Xe đưa đón- Hỗ trợ vé máy bay khứ hồi về thăm nhà ( Côn Đảo - HCM - Côn Đảo)- Lương thưởng, BHXH, BHYT theo đúng qui định.</t>
  </si>
  <si>
    <t>- Bằng cấp, chứng chỉ về Điện- Điện lạnh- Ưu tiên ứng viên có kinh nghiệm và đã làm việc trong cácKhách sạn, Resort 5 sao</t>
  </si>
  <si>
    <t>Huyện Côn Đảo, Tỉnh Bà Rịa Vũng Tàu</t>
  </si>
  <si>
    <t>Tiền Giang</t>
  </si>
  <si>
    <t>Cần Thơ</t>
  </si>
  <si>
    <t>Trà Vinh</t>
  </si>
  <si>
    <t>Vĩnh Long</t>
  </si>
  <si>
    <t>Nhân Viên Tư Vấn Bất Động Sản - Quận 1 HCM</t>
  </si>
  <si>
    <t>1 Thực hiện công việc bán hàng2 Lập và tổ chức thực hiện các kế hoạch kinh doanh của nhóm nhằm đảm bảo doanh thu đề ra5 Hỗ trợnhân viên kinh doanhkhác trong việc đàm phán, chốt giao dịch với khách hàng6 Đảm bảo nhân viên kinh doanh thực hiện đầy đủ, nghiêm túc các báo cáo7 Tham gia đàm phán, ký kết hợp đồng với khách hàng8 Triển khai thực hiện chiến lược, kế hoạch kinh doanh các dự án của công ty dưới sự chỉ đạo của Ban Giám đốc9 Nghiên cứu thị trường và phát triển hệ thống khách hàng theo kế hoạch của công ty10 Báo cáo hàng tuần về kết quả công việc và tình hình kinh doanh lên Ban Giám đốc</t>
  </si>
  <si>
    <t>- Lương cơ bản 5 triệu + phụ cấp marketing + hoa hồng + thưởng = thu nhập từ 30-100 triệu- Giờ làm việc: giờ hành chính- Hình thức làm việc: Nhân viên chính thức(Sẽ đặc cách ký HĐ lao động trước thời hạn thử việc nếu nhân viên thử việc có được giao dịch)-</t>
  </si>
  <si>
    <t>- Nam/ nữnhân viên kinh doanh, tuổi từ 20- 28- Nhanh nhẹn, năng động, tự tin, giao tiếp tốt;- Ưu tiên có kinh nghiệm về lĩnh vực kinh doanh BĐS từ 1 năm trở lên- Có laptop cá nhân và phương tiện đi lại.- Am hiểu về thị trường bất động sản, đối thủ cạnh tr</t>
  </si>
  <si>
    <t>09 Phan Kế Bính – Đa Kao - Q.1 – TP. HCM – Việt Nam</t>
  </si>
  <si>
    <t>Nhân Viên Tư Vấn Tại Văn Phòng  (Tp.Hcm - Long An)</t>
  </si>
  <si>
    <t>-Quản lýdanh sách thông tin học viên- Sắp xếp lớp và tư vấn về khóa học cho phụ huynh và học viên- Chăm sóc học viên cũ và học viên mới- Làm việc 8h/1 ngày và làm theo ca gãy, xoay ca- Giải đáp, lắng nghe các thắc mắc của phụ huynh- Thu học phí, viết biên</t>
  </si>
  <si>
    <t>HÃY ĐẾN VỚI CHÚNG TÔI, BẠN SẼ ĐƯƠC NHIỀU HƠN LÀ MỘT CÔNG VIỆC ĐƠN THUẦN- Làm việc trong môi trường năng động trẻ trung và chuyên nghiệp- Được hưởng các chế độ lương, thưởng, nghỉ phép và các khoản bảo hiểm theo luật lao động- Tháng được nghỉ 4 ngày- Việc làm nhẹ lương cao: mức lương &gt;=7 triệu (lương cơ bản + hoa hồng). Sẽ trao đổi kỹ hơn trong quá trình phỏng vấn tùy theo năng lực và kinh nghiệm.- Có hỗ trợ chỗ ở cho nhân viên- Cơ hội thăng tiến nhanh - Trao đổi chi tiết hơn khi phỏng vấn</t>
  </si>
  <si>
    <t xml:space="preserve">- Nữ độ tuổi từ 22- 27 tuổi, ngoại hình ưa nhìn, nhanh nhẹn, tự tin, giọng nói hay, khả năng thuyết phục tốt- Tốt nghiệp Cao đăng trở lên chuyên ngành Marketing, quản trị kinh doanh,kế toán, ngôn ngữ anh,quản lýkhách sạn nhà hàng....- Ưu tiên cho các ứng </t>
  </si>
  <si>
    <t>84 AN PHÚ TÂY - HƯNG LONG, XÃ AN PHÚ TÂY, HUYỆN BÌNH CHÁNH</t>
  </si>
  <si>
    <t>Nhân Viên Kinh Doanh Thiết Bị Vệ Sinh Ltại Đồng Nai, Vũng Tàu, Hồ Chí Minh</t>
  </si>
  <si>
    <t>- Lương thỏa thuận theo năng lực- Chế độ xét tăng lương mỗi năm, lương tháng 13, thưởng cuối năm, thưởng lễ, tết, hiếu hỉ…- 12 ngày phép năm.- Đầy đủ các chế độ bảo hiểm theo quy định nhà nước, BHXH, BHTN, BHYT,- Du lịch hằng năm cùng công ty, team buildi</t>
  </si>
  <si>
    <t>- Nam/ nữ độ tuổi từ 24 – 35. Tốt nghiệp kinh tế hoặc các ngành nghề khác liên quan- Có kinh nghiệm trong lĩnh vực kinh doanh vlxd, trang trí nội thất, thiết bị vệ sinh- Thành thạo vi tính văn phòng: Word, Excel, email, internet,…- Trung thực, chăm chỉ, c</t>
  </si>
  <si>
    <t>Số 1 D15, Khu phố Châu Thới, Dĩ An, Bình Dương</t>
  </si>
  <si>
    <t>Dĩ An, Bình Dương</t>
  </si>
  <si>
    <t>Quản Lý Bộ Phận Xe Cơ Giới</t>
  </si>
  <si>
    <t>- Điều phối xe vàtài xếtại các công trình dự án- Kết hợp vớikế toántheo dõi chi phí của bộ phận xe (chi phí sửa chữa,...) và cuối tháng tổng kết báo cáo lại cho BGĐ- Báo cáo doanh thu hàng tháng, quý theo công trình cho BGĐ- Các công việc liên quan khác t</t>
  </si>
  <si>
    <t>- Lương: 10tr - 13tr- Hưởng đầy đủ quyền lợi về BHXH theo quy định của nhà nước- Các chương trình đào tạo theo quy định công ty- Các hoạt động sinh hoạt tập thể, du lịch,... theo quy định công ty</t>
  </si>
  <si>
    <t>- Nam: Từ 27 tuổi trở lên, ưu tiên đã có kinh nghiệm làm quản lý bộ phận xe tại các dự án công ty xây dựng- Tốt nghiệp cao đẳng trở lên chuyên ngành QTKD hoặc xây dựng</t>
  </si>
  <si>
    <t>Cán Bộ Kỹ Thuật Hiện Trường (Đi Làm Ngay)</t>
  </si>
  <si>
    <t>3 năm</t>
  </si>
  <si>
    <t>– Lập kế hoạch vàquản lýcông việc được giao theo kế hoạch và tiến độ tổng thể đã được phê duyệt của dự án. Thu thập yêu cầu cụ thể về công việc tại hiện trường;– Kiểm soát chất lượng thi công, biện pháp thi công và các quy trình kiểm soát chất lượng các hạng mục của dự án; giám sát việc triển khai các kế hoạch, biện pháp và các quy trình kiểm soát chất lượng đã được phê duyệt, đánh giá chất lượng thi công các hạng mục của gói thầu– Kiểm soát An ninh, an toàn lao động, PCCC và VSMTcho gói thầu (bao gồm hệ thống các quy định liên quan);– Kiểm soát cung ứng và sử dụng vật tư, thiết bị: lập kế hoạch cung ứng vật tư thiết bị tổng thể cho gói thầu, kế hoạch cung ứng định kỳ; kiểm soát việc cung ứng và sử dụng vật tư thiết bị trên công trường;– Kiểm soát công tác tổ chức nhân lực:– Giám sát hệ thống tổ chức công trường bao gồm từ khâu phân công nhiệm vụ của Ban chỉ huy công trường, phân công các cán bộ kỹ thuật, việc áp dụng các chế tài theo quy định;– Các công việc khác thực hiện theo sự phân công của CBQL trực tiếp.</t>
  </si>
  <si>
    <t>- Mức lương thỏa thuận, chế độ đãi ngộ hấp dẫn.- Được làm việc trong môi trường chuyên nghiệp và sáng tạo, nhiều cơ hội thăng tiến.- Được tham đầy đủ các chế độ BHXH, BHYT, BHTN; Khám sức khỏe định kỳ.- Thưởng định kỳ theo các ngày lễ và KQ HĐ SXKD của Cô</t>
  </si>
  <si>
    <t>- Trình độ: TN cao đẳng - Đại học chính quy chuyên ngành Xây dựng dân dụng &amp; công nghiệp.- Kinh nghiệm: Có ít nhất 03 năm kinh nghiệm làm CBKT các công trình xây dựng dân dụng &amp; công nghiệp.- Trung thực, sáng tạo, nhanh nhẹn, siêng năng, cẩn thận, chịu đư</t>
  </si>
  <si>
    <t>số 10 đường 19, P. Bình Trị Đông, Q. Bình Tân, TP. HCM</t>
  </si>
  <si>
    <t>Thửa đất số 664, tờ bản đồ số 36 ấp Vườn Vũ, Xã Tân Mỹ, Huyện Bắc Tân Uyên Tỉnh Bình Dương</t>
  </si>
  <si>
    <t>Sóc Trăng</t>
  </si>
  <si>
    <t>Trưởng Phòng Kinh Doanh</t>
  </si>
  <si>
    <t>- Quản lý huấn luyện, đôn đốc, kiểm tra đội ngũ nhânnhân viên kinh doanh.- Đảm bảo mục tiêu của bộ phận theo chỉ tiêu được giao,- Phân bổ, kiêm tra, đôn đốc chỉ tiêu doanh thu cụ thể cho từng nhân viên.- Theo dõi quá trình tiếp xúc khách hàng của từng nhâ</t>
  </si>
  <si>
    <t>- Lương CƠ BẢN HẤP DẪN- Hoa hồng , phí quản lý, thưởng doanh thu- Công ty chạy Marketing và chuyển khách hàng xuống cho sales,hỗ trợ sale chốt giao dịch trong thángđầu tiên- Đóng BHYT, BHTN...đầy đủ theo quy định.- Được làm việc trong môi trường chuyên ng</t>
  </si>
  <si>
    <t>Yêu cầu- Độ tuổi: 20 đến 30.- Ngoại hình ưa nhìn, năng động và trẻ trung.- Tốt nghiệp THPT, ưu tiên từ Trung cấp trở lên- Có kinh nghiệm vềbất động sản, đặc biệt là mảng kinh doanh căn hộ, biệt thự,...- Có kỹ năng làm việc độc lập và làm việc theo nhóm, có sức khỏe tốt.- Ưu tiên có đội nhóm riêng</t>
  </si>
  <si>
    <t>191 Nguyễn Hoàng - quận 2 (Tòa nhà RedStar Land)</t>
  </si>
  <si>
    <t>Tòa nhà RedStar 191 Nguyễn Hoàng, Phường An Phú, Quận 2, TpHCM</t>
  </si>
  <si>
    <t>Call Center - Nhân Viên Trực Tổng Đài &amp; Chốt Đơn Hàng</t>
  </si>
  <si>
    <t xml:space="preserve">- Lương cơ bản + Thưởng KD + Thưởng nóng- Thu nhập dao động từ 9.000.000 đến 25.000.000 triệu- Tháng OFF 3 ngày bất kỳ đăng ký trước.- Bao cơm trưa- Team-building, Birthday party hàng tháng- Các chính sách phúc lợi cơ bản như thăm hỏi, động viên, hỗ trợ, </t>
  </si>
  <si>
    <t>- Ưu tiên ứng viên đã có kinh nghiệm làm về ngành hàng MẸ BÉ.- Ưu tiên :Nữ- Đánh máy nhanh, 40 chữ/ phút- Giọng nói dễ nghe, kỹ năng bán hàng, giao tiếp và thương lượng tốt- Có kinh nghiệm làm việc tối thiểu 6 tháng trong lĩnh vực bán hàng</t>
  </si>
  <si>
    <t>198/A7 Hoàng VĂn Thụ, P9, Phú Nhuận</t>
  </si>
  <si>
    <t>198/A7 Hoàng VĂn Thụ, P9, Phú Nhuận, Thành phố Hồ Chí Minh, Việt Nam</t>
  </si>
  <si>
    <t>Kế Toán Thuế (Quận 10)</t>
  </si>
  <si>
    <t>- Hưởng đầy đủ chế độ phúc lợi theo quy định Công ty BHXH, BHYT, BHTN,- Thưởng lễ, tết, lương tháng thứ 13, sinh nhật, hiếu; hỉ, .......- Môi trường làm việc chuyên nghiệp, trẻ trung, đồng nghiệp vui vẻ, thân thiện.</t>
  </si>
  <si>
    <t>- Ứng viên là Nữ- Có kinh nghiệm làm vị tríKế toánthuế 03 năm trở lên.- Sử dụng thành thạo tin học văn phòng; sử dụng tốt phần mềm kế toán misa, bảo hiểm- Có kinh nghiệm trong ngành Dược là 1 lợi thế.- Chăm chỉ, chịu khó tìm tòi, học hỏi và mong muốn gắ</t>
  </si>
  <si>
    <t>243/9/10C Tô Hiến Thành, Phường 13, Quận 10, Thành phố Hồ Chí Minh</t>
  </si>
  <si>
    <t>Nhân Viên Kinh Doanh (Đi Làm Ngay)</t>
  </si>
  <si>
    <t>− Tìm hiểu thị trường sắt thép và cập nhập tình hình giá thép.− Tiếp cận các dự án, khách hàng để tư vấn về các mặt hàng, sản phẩm sắt thép cho khách .− Xây dựng, duy trì quan hệ với khách hàng.− Tìm kiếm, mở rộng thị trường tiêu thụ, mở rộng khách hàng mới.− Nhận đơn đặt hàng, báo giá cho khách hàng kịp thời.− Chốt đơn hàng, giá cả,số lượng, chủng loại ngày giao hàng cho khách− Thu hồi công nợ từ khách hàng</t>
  </si>
  <si>
    <t>− Thu nhập theo năng lực bản thân: Lương Cơ bản + hoa hồng (không giới hạn dựa trên doanh sốbán hàng, hoa hồng cao)− Phụ cấp tiền xăng khi đi thị trường, đi công tác, điện thoại theo quy định của công ty.− Phụ cấp ăn uống− Được thưởng cuối năm + thưởng cổ phần− Đi du lịch, tham quan hàng năm− Tiêu chí : Làm theo năng lực, hưởng theo thành quả làm việc.− Tham gia BHXH , BHYT theo luật nhà nước− Các chế độ phúc lợi khác đầy đủ theo quy định của pháp luật.</t>
  </si>
  <si>
    <t>− Nam, Nữ tuổi từ 23 đến 35− Tốt nghiệp cấp 3, ưu tiên có kinh nghiệm lĩnh vựcbán hàngxây dựng, sắt thép.− Thành thạo vi tính văn phòng (word, exel, internet…)− Yêu thích công việc bán hàng, nhanh nhẹn, hoạt bát – xử lý tình huống tốt− Có khả năng thích ứng công việc nhanh, chủ động và kiểm soát được công việc− Khả năng giao tiếp, thuyết phục và diễn đạt tốt.</t>
  </si>
  <si>
    <t>Số 889, đường Mỹ Phước,Tân Vạn, khu phố Bình Thung 2, Phường Bình An, TX Dĩ An, Bình Dương</t>
  </si>
  <si>
    <t>Nhân Viên Bán Hàng Tại Bạc Liêu</t>
  </si>
  <si>
    <t>Không yêu cầu bằng cấp</t>
  </si>
  <si>
    <t>- Bán hàng qua điện thoại vàtư vấntrực tiếp khách hàng đến cty mua hàng, nhận đơn hàng từnhân viên kinh doanhqua điện thoại, zalo.- Ra phiếu đặt hàng của khách hàng cho thủ kho (quy cách tole, số lượng và chủng loại sản phẩm theo yêu cầu đặt hàng của khác</t>
  </si>
  <si>
    <t>- Thu nhập: cạnh tranh (Lương cơ bản + Lương kinh doanh).- Được tham gia đóng BHYT, BHTN,BHXH và các chế độ khác theo quy định của nhà nước.- Thưởng lễ tết đúng năng lực- Được tham gia các hoạt động do công ty tổ chức hàng quý, hàng năm. &amp; rất nhiều quyền</t>
  </si>
  <si>
    <t>Xã Long Thạnh, Huyện Vĩnh Lợi, Tỉnh Bạc Liêu</t>
  </si>
  <si>
    <t>Bạc Liêu</t>
  </si>
  <si>
    <t>Nhân Viên Thống Kê Sản Xuất - Làm Việc Bình Dương</t>
  </si>
  <si>
    <t> Mức lương hấp dẫn, tương xứng với năng lực.  Thưởng tháng lương 13, thưởng thành tích: tháng 14-15, thưởng kinh doanh theotháng/quý/năm, thưởng Lễ Tết.  Phụ cấp cơm và các khoản phụ cấp khác (theo tính chất công việc) Đồng phục cho nhân viên hằng năm  Khám sức khỏe định kỳ hằng năm  Bảo hiểm xã hội; Bảo hiểm chăm sóc sức khoẻ toàn diện Chế độ nghỉ phép cho nhân viên từ 12-14 ngày/năm  Chương trình đào tạo và phát triển sự nghiệp. Môi trường làm việc chuyên nghiệp. Các họat động tập thể: Team Building, Ngày hội gia đình, Văn nghệ, CLB thể dục thểthao, nghỉ mát…  Các hoạt động công đồng: Quà tặng nhân dịp 8/3, 20/10, Quốc tế thiếu nhi 1/6, Tết trung thu.....</t>
  </si>
  <si>
    <t> Nam, tốt nghiệp Đại học chuyên ngànhkế toán, thống kê, quản trị kinh doanh Ưu tiên có kinh nghiệm vị trí tương đương Chủ động trong việc điều phối, triển khai công việc.</t>
  </si>
  <si>
    <t>A6 - A12, Khu Công nghiệp Đại Đăng, Phường Phú Tân, Thành phố Thủ Dầu Một, Tỉnh Bình Dương</t>
  </si>
  <si>
    <t>Số 3, Đường Số 2, KP.4, P. Linh Trung, Q. Thủ Đức, Tp. HCM</t>
  </si>
  <si>
    <t>Quản Lý Dự Án (Thầu Chính M&amp;e) - Lương Trên 30 Triệu</t>
  </si>
  <si>
    <t>- Quản lý Bộ phận triển khai các công trình M&amp;E (Điện, Điều hòa không khí, PCCC, cấp thoát nước, ...)- Chuẩn bị, tổ chức, lên kế hoạch thực hiện công việc tại thời điểm trước khi triển khai thi công ngoài công trường.- Tổ chức và quản lý việc thi công trê</t>
  </si>
  <si>
    <t>- Lương: Trên 30 triệu/tháng- Nâng lương định kỳ và đột xuất- HĐLĐ, BHXH, BHYT, bảo hiểm tai nạn 24/24- Nâng lương định kỳ, cạnh tranh- Thưởng theo hệ số hiệu quả công việc: thưởng dự án, thâm niên, hiệu quả, đột xuất, lương tháng 13 ++- Phụ cấp đầy đủ th</t>
  </si>
  <si>
    <t>- Trình độ: Tốt nghiệp Đại học trở lên- Kinh nghiệm: Trên 3 năm kinh nghiệm trong lĩnh vực Quản Lý Dự Án (PM) các công trình M&amp;E hoặc nhiều năm trong vị trí Chỉ Huy Trưởng (SM)- Khả năng lập kế hoạch, tổ chức triển khai dự án M&amp;E, lãnh đạo, kiểm soát- Khả</t>
  </si>
  <si>
    <t>36 Đường Số 52 - BTT, KP.3, P.Bình Trưng Tây, Q.2 (Khu Thế Kỷ 21)</t>
  </si>
  <si>
    <t>36 Đường Số 52-BTT, KP.3,  P. Bình Trưng Tây, Q.2(Khu Thế Kỷ 21)</t>
  </si>
  <si>
    <t>Nhân Viên Tư Vấn - Chăm Sóc Khách Hàng</t>
  </si>
  <si>
    <t>-Lương + phụ cấp : 7,4tr – 8,2tr + Thưởng cá nhân/ nhóm/ phòng ban hàng tuần ( Lương cơ bản hàng tháng up to 10 triệu ) + Hoa hồng (25 đến 50 triệu/ giao dịch thành công) + Thưởng nóng 100$ - 200$ trong tuần khi chốt được giao dịch-Hỗ trợ 100% Chi phí Mar</t>
  </si>
  <si>
    <t>-Nam/Nữ từ 18-30 tuổi-Nhiệt huyết với công việc-Ham học hỏi, có tinh thần cầu tiến-Chưa kinh nghiệm sẽ được đào tạo-Có kinh nghiệm BDS là 1 lợi thế</t>
  </si>
  <si>
    <t>Trụ sở 63, đường 19, phường Bình An, Quận 2, Tp.HCM.</t>
  </si>
  <si>
    <t>63/4 đường số 19, Phường Bình An, Quận 2, TP HCM</t>
  </si>
  <si>
    <t>Nhân Viên Kinh Doanh Xuất Nhập Khẩu - Bình Chánh</t>
  </si>
  <si>
    <t>- Tham gia BHXH, BHYT, BHTN ngay sau khi hết thời gian thử việc- Xét thưởng chuyên cần 200.000đ- Thưởng hiệu quả công việc theo KPI hàng tháng từ 1.000.000 đồng trở lên- Phúc lợi cao: thưởng Lễ theo năng lực, quà tặng sinh nhật,du lịch...- Thưởng Tết âm l</t>
  </si>
  <si>
    <t>Lô C 42b/I đường số 7, KCN Vĩnh Lộc, xã Vĩnh Lộc A, Bình Chánh (Nằm kế Khu công nghiệp Tân Bình)</t>
  </si>
  <si>
    <t>Nhân Viên Thiết Kế Hoa Văn Trên Vải</t>
  </si>
  <si>
    <t>-Thiết kếhoa văn in trên vải áo dài, sơ mi, đầm,....- Dàn xuất file in, kiểm tra và sửa file theo yêu cầu.- Sử dụng các phần mềm thiết kế để thực hiện chỉnh sửa thiết kế- Theo dõi, chịu trách nhiệm về tiến độ và khối lượng công việc- Chi tiết công việc sẽ</t>
  </si>
  <si>
    <t>- Lương 8-15 triệu/ tháng- Được đào tạo và có kế hoạch huấn luyện để phát triển nhân viên- Đầy đủ chế độ theo luật Lao động hiện hành: Ngày phép, Các chế độ khác theo nội quy Công ty, các ngày lễ tết- Thu nhập ổn định, luôn tăng trưởng và nhiều cơ hội tạo</t>
  </si>
  <si>
    <t>142 Bàu Cát 1, P.12, Q. Tân Bình</t>
  </si>
  <si>
    <t>-Thu nhập: Lương cơ bản: 15,000,000Đ/tháng + Thưởng+ Hoa Hồng + phụ cấp (Trao đổi chi tiết khi phỏng vấn)- Được làm việc trong môi trường năng động, sáng tạo- Được thưởng lễ tết + thưởng tháng, thưởng quý, thưởng cuối năm + các chế độ phúc lợi (sinh nhật,</t>
  </si>
  <si>
    <t>- Kinh nghiệm từ 2 - 5 năm vị trí tương đương- Có kiến thức cơ bản lĩnh vực Digital Marketing, Google ads, Facebook Ads- Ưu tiên ứng viên có sẵn đội nhóm nhân viên- Có khả năng tổ chức, quản lý, điều hành và sắp xếp công việc.- Lập kế hoạch, triển khai, g</t>
  </si>
  <si>
    <t>1053A Đường Lê Hoàn. Tp Thủ Dầu Một .Bình Dương</t>
  </si>
  <si>
    <t>Nhân Viên Kinh Doanh Lương Từ 10-15Tr</t>
  </si>
  <si>
    <t>- Mức lương: thu nhập từ 8- 15 triệu (không giới hạn tùy theo năng lực ứng viên)- Đóng bảo hiểm xã hội -y tếtheo quy định bộ luật lao động VN.- Môi trường làm việc chuyên nghiệp, năng động với đội ngũ nhân viên trẻ và nhiệt huyết- Được tham gia các khóa đ</t>
  </si>
  <si>
    <t>-Nam, nữ tuổi từ 22 đến 35-Tốt nghiệp trung cấp trở lên. Đam mê kinh doanh-Vi tính văn phòng- Nếu giao tiếp được lương Tiếng Anh là 1 lợi thế.-Muốn gắn bó lâu dài và phát triển cùng Công ty-Kinh nghiệm: ưu tiên ứng viên có kinh nghiệm tối thiểu 01 năm tro</t>
  </si>
  <si>
    <t>831 Trường Chinh, P.Tây Thạnh, Tân Phú, TPHCM</t>
  </si>
  <si>
    <t>Nhân Viên Chăm Sóc Khách Hàng Ứng Dụng Đặt Xe Hàng Đầu</t>
  </si>
  <si>
    <t>- Thu nhập cạnh tranh- Tham gia đầy đủ các loạibảo hiểm, BHYT, BHTN, Bh tai nạn 24 / 7- 14 ngày phép / năm- Lộ trình tăng lương, thăng tiến rõ ràng- Khám sức khỏe định kỳ 1 năm / 1 lần- Môi trường năng động, trẻ trung- Được đào tạo bài bản theo lộ trình c</t>
  </si>
  <si>
    <t>QTSC Building l,Lô 34, đường số 14, Công Viên Phần Mềm Quang Trung, Phường Tân Chánh Hiệp, Quận 12, Thành phố Hồ Chí Minh, Việt Nam</t>
  </si>
  <si>
    <t>Giao Hàng Bảo Hộ Lao Động Bằng Xe Máy, Xe Tải (Nam)</t>
  </si>
  <si>
    <t>Lao động phổ thông</t>
  </si>
  <si>
    <t>- Lương cơ bản theo quy định nhà nước.- Lương tổng cộng trên 7 triệu/ tháng- Được thưởng 0.1% doanh số x số năm làm việc.- Được hỗ trợ xăng (35km / 1L), điện thoại, hao mòn xe.- Lương tháng 13, thưởng Lễ, Tết.- Đóng BHXH đầy đủ, 12 ngày phép trong năm, đư</t>
  </si>
  <si>
    <t>- Nhân viên giao hàng tuổi từ 21 đến 31 tuổi- Tốt nghiệp THPT, nói chuyện lưu loát,- Thái độ làm việc tốt, siêng năng, thật thà.- Có thể hỗ trợ công việc trong xưởng. (có tính thêm thu nhập)- Ưu tiên hộ khẩu Tp Hồ Chí Minh- Ứng viên có xe máy và rành đườn</t>
  </si>
  <si>
    <t>Ngã 4 Bình Phước, Quận Thủ Đức, TP HCM</t>
  </si>
  <si>
    <t>Nhân Viên Văn Phòng (Tiếng Trung, Tiếng Anh)</t>
  </si>
  <si>
    <t>- Chế độ BHXH đầy đủ- Lương tháng 13- Thưởng thâm niên-Du lịchnghỉ mát hàng năm- Có cơ hội được cử đi học tập ở nước ngoài</t>
  </si>
  <si>
    <t>Lô B201A Đường DH, KCN Thái Hòa, Xã Đức Lập Hạ, Huyện Đức Hoà, Long An</t>
  </si>
  <si>
    <t>Nhân Viên Kỹ Thuật - Làm Việc Tại Hóc Môn (Mức Lương 10 – 12 Triệu)</t>
  </si>
  <si>
    <t xml:space="preserve">- Phụ trách cơ điện và sửa chữa bảo trì thiết bị- Kiểm tra chất lượng đầu vào, đầu ra của nguyên vật liệu và thành phẩm- Khảo sát, thiết kế, làm dự toán công trình- Hướng dẫn, đào tạo về kỹ thuật chuyên môn chiết nạp, an toàn lao động cho công nhân- Thực </t>
  </si>
  <si>
    <t>- Thưởng: tháng lương 13 + thưởng đánh giá cuối năm theo năng lực- Chế độ BHXH, BHYT, BHTN theo qui định nhà nước- Bố trí ở trọ miễn phí- Được đào tạo kiến kiến thức chuyên môn về lĩnh vực khí công nghiệp hóa lỏng, máy móc, thiết bị phục vụ công nghiệpsản</t>
  </si>
  <si>
    <t>- Trình độ: Cao đẳngcơ khí, chế tạo máy, vận hành ứng dụng- Kinh nghiệm: Từ 1 năm trở lên- Ứng viên: tốt nghiệp Cao Đẳng, Đại học chuyên ngành Cơ khí chế tạo máy</t>
  </si>
  <si>
    <t>26/49 Nguyễn Minh Hoàng, phường 12, quận Tân Bình, thành phố HCM</t>
  </si>
  <si>
    <t>Nhân Viên Văn Phòng (Thu Nhập Tới 10 Triệu)</t>
  </si>
  <si>
    <t>-Tư vấnkhách hàng theo data có sẵn của công ty- Hỗ trợ , chăm sóc khách hàng qua Điện Thoại công ty.- Hướng dẫn , tiếp nhận và quản lý hồ sơ khách hàng trước và sau khi giải ngân.- Sẽ được đào tạo thêm trong quá trình làm việc.- Làm việc tại văn phòng - G</t>
  </si>
  <si>
    <t xml:space="preserve">- Được ký hợp đồng lao động, các chế độ, BHYT,BHXH... theo quy định- Lương thưởng tháng 13 và các ngày lễ tết theo luật lao động- Ðược đào tạo về nghiệp vụ tài chính khi đi làm.- du lịch công ty hàng năm.- Cơ hội thăng tiến cao.- Cơ hội tham gia các khóa </t>
  </si>
  <si>
    <t>***YÊU CẦU ĐỘ TUỔI : SINH NĂM 1990 TRỞ LẠI- Yêu thích công việc tư vấn.- Giọng nói dễ nghe.- Có tinh thần hɑm học hỏi.- Chịu được áp lực cao trong công việc.- Có mục tiêu phấn đấu để thăng tiến.</t>
  </si>
  <si>
    <t>Số 20 Cộng Hòa, Phường 12, Quận Tân Bình, TP Hồ Chí Minh</t>
  </si>
  <si>
    <t>20 cộng hòa, phường 12, tân bình, tp Hồ Chí Minh.</t>
  </si>
  <si>
    <t>Chuyên Viên Marketing Nền Tảng (Senior Growth Marketing Executive)</t>
  </si>
  <si>
    <t>• Nền tảng – Xây dựng nền tảng kết nối môi giới BĐS, làm việc với các team khác để mang đến sản phẩm mới cho lĩnh vực môi giới• Tuyển dụng – Quản lý, xây dựng và chuyển đổi data môi giới thành các đối tác của công ty• Thúc đẩy kinh doanh – Cùng tham gia với team Kinh doanh để xây dựng các vật liệu, công cụ marketing tuyển dụng nhằm mục tiêu thúc đẩybán hàngvà đạt chỉ tiêu doanh số• Trải nghiệm người dùng – Hiểu và đo lường các điểm chạm người dùng thông qua các kênh tiếp xúc và tối ưu trải nghiệm này nhằm đạt được các mục tiêu tăng trưởng. Cùng với team Kinh doanh để vẽ nên chân dung đối tác cũng như hành trình trải nghiệm của đối tác• Marketing- Thực hiện các chiến dịch digital marketing online-to-offline.- Xây dựng và thực thi các chiến lược marketing dài hạn, trung hạn và ngắn hạn.- Quản lý và tối ưu ngân sách chiến dịch marketing- Kết nối đến các agency bên ngoài và team bên trong để tối ưu hóa nguồn lực và khả năng thực thi.- Báo cáo kết quả thực hiện chiến dịch marketing đến Giám đốc Khối.- Quản lý hoạt động truyền thông như: PR, Ads, Promotion Ads, Branding, Co-Marketing- Thực hiện khảo sát thị trường và các chương trình quảng cáo khác (signboards, product display, POSM…)</t>
  </si>
  <si>
    <t>- Thu nhập từ 15.000.000 – 30.000.000 đồng- Lương cứng + chính sách hoa hồng chung của công ty + chế độ khen thưởng, phúc lợi khác theo Quy định của Công ty- Cơ hội gia nhập, xây dựng phát triển dự án, startup cùng ban lãnh đạo công ty- Được xét tăng lươn</t>
  </si>
  <si>
    <t>• Tốt nghiệp chuyên ngành: Marketing, Economics, Foreign Trade, Business Administration, IT• Ít nhất 2 năm kinh nghiệm với vị trí công việc tương tự.• Có kinh nghiệp làm việc trong lĩnh vựcbất động sảnlà lợi thế.• Có khả năng chịu áp lực cao.• Nhiệt tình, trách nhiệm với công việc.• Ham học hỏi, cầu tiến.</t>
  </si>
  <si>
    <t>Tòa nhà HT Building, 132-134 Đường Nguyễn Gia Trí, Phường 25, Quận Bình Thạnh, TP Hồ Chí Minh</t>
  </si>
  <si>
    <t>Giám Sát Kinh Doanh Lương Trên 10 Triệu</t>
  </si>
  <si>
    <t>1. Tìm hiểu các thông tin về thị trường, đối thủ, sản phẩm và khách hàng2. Tư vấn, giới thiệu và bán các sản phẩm được phụ trách cho khách hàng3. Tìm kiếm khách hàng mới, duy trì và phát triển quan hệ kinh doanh với các khách hàng hiện có4. Có kế hoạch mở rộng thị trường sản phẩm mìnhquản lýnhằm đạt mục tiêu doanh số đề ra5. Đàm phán thương thảo với khách hàng về các thiết bị, giá cả và các điều khoản liên quan, lêndự thảo hợp đồng và ký kết hợp đồng6. Theo dõi việc thực hiện hợp đồng, kiểm soát công nợ</t>
  </si>
  <si>
    <t>1 Lương CB+ phụ cấp + hoa hồng trên 10 triệu tùy vào năng lực của bản thân, chế độ thưởng rõ ràng – công bằng2 Chế độ thăng tiến và quyền lợi theo sự phát triển của công ty.3 Được thường xuyên đào tạo chuyên môn và kỹ năng4 Đảm bảo đầy đủ quyền lợi của người lao động theo quy định của luật lao động.</t>
  </si>
  <si>
    <t>1. Tốt nghiệp đại học hoặc cao đẳng, ưu tiên các ngành công nghệ sinh học, dược sỹ, kỹ sư y sinh hoặc các lĩnh vực tương đương2. Có kinh nghiệmbán hàngtrong lĩnh vực hóa sinh, công nghệ sinh học, dược phẩm, trang thiết bị xét nghiệm là 1 lợi thế.3. Có thể nghe, nói, đọc hiểu tiếng Anh.4. Trung thực, chịu khó, có khả năng làm việc theo nhóm hoặc độc lập.</t>
  </si>
  <si>
    <t>319 A8 Lý Thường Kiệt, Q11, TPHCM</t>
  </si>
  <si>
    <t>319 A8 Ly Thuong Kiet, Q11, TPHCM</t>
  </si>
  <si>
    <t>Quản Lý Kinh Doanh</t>
  </si>
  <si>
    <t>- Lương cơ bản 7,5 triệu- Mở mới khách hàng 1 triệu/KH mới- KPI lên tới 10-15 triệu- Thưởng nhân viên xuất sắc hàng tháng 1 chỉ vàng, hàng năm 1 cây vàng 9999.- Tham gia BHXH + BHYT- Hàng năm đidu lịchcùng công ty.- Đi công tác tỉnh có xe công ty đưa đón,</t>
  </si>
  <si>
    <t>- Nam độ tuổi từ 23 tới 40- Có kinh nghiệm sale, quản lý nhóm- Thông thạo địa bàn tỉnh, chịu khó đi thị trường- Ưu tiên có thường trú tại địa phương, có bảo lãnh của gia đình</t>
  </si>
  <si>
    <t>36A Phan Đăng Lưu, phường 5, quận Phú Nhuận</t>
  </si>
  <si>
    <t>An Giang</t>
  </si>
  <si>
    <t>Bến Tre</t>
  </si>
  <si>
    <t>Đồng Tháp</t>
  </si>
  <si>
    <t>Nhân Viên Admin-Marketing</t>
  </si>
  <si>
    <t>- Nhập liệu các thông tin cho phần mềm công ty- Thực hiện công việc Marketing online .- Đưa các Hình ảnh lên các trang truyền thông của Viện dưỡng lão- Quản lý – phân quyền – hướng dẫn các BP. sử dụng phần mềm công ty</t>
  </si>
  <si>
    <t>- Phần mềm công ty sẽ được hướng dẫn và đạo tạo- Mức lương từ 7 đến 9 triệu- Tất cả chế độ theo luật lao động- Được tham gia các chương trình của công ty như hội họp, team building,...- BHXH, YT, TN- Lương, thưởng, thâm niên, lễ tết,du lịch, cơm trưa</t>
  </si>
  <si>
    <t>225/3/1 Tỉnh lộ 9 (Hà Duy Phiên) - Bình Mỹ - Củ Chi - Tp.HCM</t>
  </si>
  <si>
    <t>Thủ Kho Nguyên Vật Liệu - Nam</t>
  </si>
  <si>
    <t>- Phân công công việc cho nhân viên kho, giám sát nhân viên thực thi công việc được giao- Nhập hàng (Nhập nguyên liệu, nhập gia công/nhập điều chuyển kho)- Xuất hàng (Xuất sử dụng, xuất điều chuyển kho)-Quản lýhàng trong kho- Theo dõi tiến độ đơn hàng, ph</t>
  </si>
  <si>
    <t>Đường DT747B, Khánh Bình Phường  Huyện Tân Uyên, Tỉnh Bình Dương, Việt Nam</t>
  </si>
  <si>
    <t>Đường DT747B, Phường Khánh Bình, Thị Xã Tân Uyên, Tỉnh Bình Dương, Việt Nam</t>
  </si>
  <si>
    <t>Nhân Viên Kinh Doanh Thị Trường Lương 250 Triệu / Năm</t>
  </si>
  <si>
    <t xml:space="preserve">- Nắm vững địa bàn, mở rộng đối tượng khách hàng tiềm năng tại địa phương.-Bán hàng, Chăm sóc, thăm gặp KH tại khu vực phụ trách .- Khảo sát thị trường &amp; thu thập thông tin Khách hàng tiềm năng- Lên đơn hàng, quản lý và theo dõi việc bán hàng/giao </t>
  </si>
  <si>
    <t>- Lương cơ bản: 7 - 12 triệu- Thưởng doanh thu ( trao đổi thêm khi phỏng vấn)- Đủ 1 năm tăng lương tiếp , có thể tăng trước thời hạn nếu làm tốt- Chế độ khen thưởng, phúc lợi phong phú- Lương tháng 13, du lịch hàng năm- Được hưởng đầy đủ chế độ theo quy đ</t>
  </si>
  <si>
    <t>Nhân Viên Kế Toán Thu Nhập Lên Đến 12 Triệu</t>
  </si>
  <si>
    <t>• Tư vấn cho khách hàng để đảm bảo tuân thủ Pháp luật về Thuế và Kế toán.• Kê khai tất cả các loại thuế theo quy định Nhà nước.• Ghi chép sổ sách kế toán theo đúng Chuẩn mực kế toán và Pháp luật liên quan.• Giải trình số liệu với cơ quan thuế khi có yêu cầu.• Thực hiện các công việc khác có liên quan theo sự phân công của công ty.- Sẽ được đào tạo các kỹ năng nghiệp vụ kế toán (Như kế toán tổng hợp - Kế toán thuế)</t>
  </si>
  <si>
    <t>- Lương: 6-12 triệu- Phụ cấp:+ Cơm, xăng xe, điện thoại,+ Lương tháng 13+ Thưởng quý+ Phép năm+ Thưởng KPIs+ Phép năm...- BHXH công ty đóng 100%.- Du lịch ít nhất 1 lần / năm</t>
  </si>
  <si>
    <t>- Giới tính: Nam- Trình độ: Cao đẳng/đại học- Độ tuổi: không quá 26 tuổi- Kinh nghiệm: Không yêu cầu kinh nghiệm hoặc không quá 2 năm kinh nghiệm- Tốt nghiệp chuyên ngành:Tài chính; Kế toán; Kiểm toán- Ưu tiên:+ Tham gia các Hoạt động Đội nhóm; Câu lạc bộ</t>
  </si>
  <si>
    <t>Phòng 105, TNVP Hoàng Anh Safomec, Số 7/1 Thành Thái, Phường 14, Quận 10 Tp. Hồ Chí Minh</t>
  </si>
  <si>
    <t>Nhân Viên Hành Chính Văn Phòng</t>
  </si>
  <si>
    <t xml:space="preserve">- Nhận đơn đặt hàng và chăm sóc khách hàng qua điện thoại (AdminTelesales)- Theo dõi, xử lí đơn hàng và cập nhật đơn hàng từnhân viên kinh doanh(Admin điều phối đơn hàng)- Thống kê, phân tích số liệu và lập các báo cáo kinh doanh theo yêu cầu của Bộ phận </t>
  </si>
  <si>
    <t>- Môi trường làm việc CHUYÊN NGHIỆP, NĂNG ĐỘNG, THÂN THIỆN, HÒA ĐỒNG;- Đào tạo và định kỳ nâng cao trình độ nghiệp vụ, kỷ năng, kiến thức và thái độ làm việc cho nhân sự;- Chia sẽ tất cả những kinh nghiệm làm việc quý báu để cùng nhau học hỏi và phát triể</t>
  </si>
  <si>
    <t>Số 2C Phổ Quang , Phường 2, Quận Tân Bình</t>
  </si>
  <si>
    <t>2C Phổ Quang, Phường 2, Quận Tân Bình</t>
  </si>
  <si>
    <t>Nhân Viên Hành Chính Văn Phòng (Đi Làm Ngay)</t>
  </si>
  <si>
    <t>- Lương cơ bản theo quy định của NN- Được tham gia BHXH, thưởng lễ, Tết, tháng 13, ngày phép, được đidu lịch.</t>
  </si>
  <si>
    <t>Quận 1, tp. Hồ Chí Minh</t>
  </si>
  <si>
    <t>TP. Hồ Chí Minh</t>
  </si>
  <si>
    <t>Giám Đốc Tài Chính</t>
  </si>
  <si>
    <t>− Tiến hành phân tích tình hìnhtài chínhcủa doanh nghiệp để đưa ra các chiến lược phù hợp.− Lập kế hoạch tài chính cho các dự án của Công ty (FS)− Hoạch định chiến lược tài chính cho doanh nghiệp.− Đánh giá các dự án của doanh nghiệp trên phương diện tài chính.− Lập kế hoạch dự phòng ngân quỹ phòng cho các tình huống có rủi ro xảy ra.− Duy trì khả năng thanh khoản và nguồn tài chính cho Doanh nghiệp.− Xây dựng một chính sách phân chia lợi nhuận.− Thiết lập chính sách quản lý tiền mặt của doanh nghiệp.− Quản lý và chỉ đạo hoạt động của Phòng Kế toán, Phòng Tài vụ, Phòng sản xuất - Kinh doanh, Phòng Xuất Nhập khẩu và các Chuyên viên kiểm toán, ngân quỹ, …− Chỉ đạo thực hiện báo cáo tài chính định kỳ, duyệt báo cáo và trình lên giám đốc.− Thực hiện các công việc được ủy quyền khác.</t>
  </si>
  <si>
    <t>− Thu nhập từ 20-30 triệu− Thưởng nóng theo từng dự án + lương tháng 13 + thưởng tết theo kết quả kinh doanh Sàn− Thường xuyên được đào tạo nâng cao kỹ năng trong công việc)− Được ký HĐLĐ, đóng BHXH- BHYT- BHTN đầy đủ theo quy định của Nhà nước− Môi trường làm việc chuyên nghiệp, thân thiện, đoàn kết cùng phát triển vì mục tiêu chung− Ban lãnh đạo công ty sẵn sàng đón nhận ý kiến trong các cuộc họp định kỳ với toàn thể nhân viên− Được tham gia du lịch hàng năm cùng công ty− Được thưởng cổ phần công ty hàng năm theo hiệu quả công việc− Các chế độ đãi ngộ hấp dẫn khác.</t>
  </si>
  <si>
    <t>− Tốt nghiệp trình độ Đại học trở lên các ngành liên quan tớiTài chính, Kế toán - Kiểm toán,Ngân hàngvà các ngành liên quan khác.− Có kinh nghiệm 2-3 năm kinh nghiệm tại vị trí Giám đốc Tài chính hoặc vị trí quản lý có cấp độ tương tự.− Nắm vững chuyên môn tài chính và quản lý tài chính.− Là người có khả năng lãnh đạo, bao quát và quản lý tốt.− Là người có khả năng tổng hợp, phân tích và đưa ra những kế hoạch / quyết định tài chính nhạy bén giúp bảo toàn và phát triển khối tài sản của doanh nghiệp.− Khả năng dự trù và quản lý rủi ro tốt</t>
  </si>
  <si>
    <t>211 Nguyễn Khuyến, Tổ 10, KP5, P.Trảng Dài, Thành phố Biên Hoà, Tỉnh Đồng Nai</t>
  </si>
  <si>
    <t>Số 101, hẻm 1, tổ 33, KP 5, Phường Trảng Dài, Thành phố Biên Hoà, Tỉnh Đồng Nai</t>
  </si>
  <si>
    <t>Nhân Viên Tư Vấn - Làm Việc Tại Văn Phòng Quận 1</t>
  </si>
  <si>
    <t>- Lương cứng 4 triệu + phụ cấp marketing.- Lương lũy tuyến lên đến 19,000,000đ.- Hỗ trợ chi phí marketing lên đến 10,000,000đ / tháng.- Hỗ trợ data khách hàng.- Hệ thống quản lý khách hàng CRM.- Nguồn hàng phong phú.- Thu nhập không giới hạn.- Đào tạo bán</t>
  </si>
  <si>
    <t>- TN Cao đẳng trở lên.- Độ tuổi: 21-32.</t>
  </si>
  <si>
    <t>170 Bùi Thị Xuân, Phương Phạm Ngũ Lão, Q. 1, Tp. Hồ Chí Minh</t>
  </si>
  <si>
    <t>170, Bùi Thị Xuân, Phường Phạm Ngũ Lão, Quận 1, TP. Hồ Chí Minh</t>
  </si>
  <si>
    <t>Trưởng Phòng Xuất Nhập Khẩu</t>
  </si>
  <si>
    <t>-Quản lývà điều hành mọi hoạt động của phòng Xuất nhập khẩu và chịu trách nhiệm trước Giám đốc trong phạm vi công việc phụ trách, bao gồm:- Xây dựng quy trình mua hàng trong và ngoài nước; quy trình giao nhận và xuất, nhập hàng hóa;- Xây dựng và triển kha</t>
  </si>
  <si>
    <t>- Được hưởng đầy đủ các chế độ BH theo quy định pháp luật- Thưởng theo thành tích công việc, nâng lương hằng năm và theo năng lực- Thưởng thâm niên hấp dẫn- Thưởng tháng 13-Du lịchtrong và ngoài nước- Có cơ hội ra nước ngoài học tập</t>
  </si>
  <si>
    <t>Trưởng Nhóm Thiết Kế Nội Thất- Đi Làm Ngay</t>
  </si>
  <si>
    <t>- Gặp gỡ lấy ý kiến khách hàng, trao đổi về các ý tưởng thiết kế- Khảo sát mặt bằng hiện trạng, đo đạc- Lên phương án bố trí mặt bằng 2D, concept- Lên thiết kế 3D- Triển khai bản vẽ kỹ thuật, hồ sơ thi công- Kết hợp cùng với bộ phận kinh doanh để tư vấn t</t>
  </si>
  <si>
    <t>- Lương từ 12-15 triệu thỏa thuận theo năng lực- Hoa hồng theo công trình- Thưởng tháng 13, thưởng các ngày lễ trong năm, thưởng thâm niên, thưởng nóng khi có đóng góp ý kiến/cải tiến hiệu quả,....- Môi trường làm việc thân thiện, cởi mở;- Phụ cấp ăn trưa</t>
  </si>
  <si>
    <t>- Tốt nghiệp đại học chuyên ngành Kiến trúc hoặc Thiết kế nội thất- Có ít nhất 3 năm kinh nghiệm- Sử dụng thành thạo các phần mềm: Sketchup (bắt buộc), 3dmax, Vray, Autocad, photoshop, Ai,....- Khả năng sáng tạo cao, thiết kế ý tưởng tốt.- Giao tiếp và xử</t>
  </si>
  <si>
    <t>Lầu 2, Long Mã building số 602 Đường Cộng Hòa Quận Tân Bình TP.HCM</t>
  </si>
  <si>
    <t>Tầng 2, Long Mã building số 602 Đường Cộng Hòa Quận Tân Bình TP.HCM</t>
  </si>
  <si>
    <t>Quản Lý Bán Hàng Khu Vực _Asm_Miền Đông / Mekong</t>
  </si>
  <si>
    <t>5 năm</t>
  </si>
  <si>
    <t>Tập đoàn KANGAROO CNMN tuyển dụng1. Vị trí: Quản lýbán hàngkhu vực (ASM)Ngành hàng Thiết bị nhà bếp: 01 ASM Miền Đông + 01 ASM Mekong2.MÔ TẢ CÔNG VIỆC-Lập kế hoạch và thực hiện chỉ tiêu doanh số, doanh thu, chỉ tiêu KPIs và công nợ khu vực được giao.-Phân bổ kế hoạch và theo dõi, kiểm tra, giám sát tình hình thực hiện kế hoạch của Nhân viên bán hàng trực thuộc;-Quản lý và phát triển hệ thống khách hàng và phát triển hệ thống phân phối tuyến (đại lý). Chăm sóc và tìm kiếm các khách hàng mới trong khu vực mình phụ trách-Triển khai thực hiện các chương trình bán hàng, các hoạt động khuyến mại, hỗ trợ khách hàng;-Quản lý bán hàng, sản lượng, doanh thu, hàng xuất trả của từng mã hàng, hàng bảo hành, công nợ. phân tích nguyên nhân khi có những doanh thu tăng, giảm đột biến-Thu thập, tổng hợp, phân tích, đánh giá thông tin thị trường, thị hiếu khách hàng, thông tin về đối thủ cạnh tranh, các chương trình, hình thức khuyến mại tại khu vực mình phụ trách và đưa ra đề xuất, kiến nghị;-Tuyển dụng, quản lý, đào tạo và kiểm tra, giám sát và đánh giá nhân viên bán hàng khu vực quản lý.-Làm báo cáo và báo cáo về hoạt động kinh doanh của khu vực địa bàn quản lý</t>
  </si>
  <si>
    <t>1.QUYỀN LỢI- Thu nhập đảm bảo: 20tr ++2.Chế độ phúc lợi:-BHXH,Y tế, TN đầy đủ-Bảo hiểm CSSK toàn diện 24/24 - Kangaroo Care-Phụ cấp hàng tháng cho cha mẹ ruột &gt;70 tuổi-Thưởng ngày Tết Dương lịch, Tết Nguyên đán, Lễ Quốc Khánh, Thưởng đột xuất.-Phúc lợi cho con: Thưởng học sinh giỏi, xuất sắc, tết Thiếu nhi, Trung thu…-Phúc lợi thăm hỏi: Hôn nhân, sinh nhật, ốm đau, tang gia..-Nghỉ mát hàng năm do Công ty tổ chức và đài thọ.-Thâm niên 3 năm có thêm 1 ngày phép năm-Hỗ trợ 40% - 50% khi mua sắm các sản phẩm Kangaroo</t>
  </si>
  <si>
    <t>- Kinh nghiệm bắt buộc 05 năm QL sales ngành hàng ĐIỆN MÁY GIA DỤNG/THIẾT BỊ NHÀ BẾP/ĐIỆN LẠNH, am hiểu khách hàng/thị trường ứng tuyển.- Giới tính: Nam/Nữ &gt; 30 tuổi, TN Đại học trở lên chuyên ngành QTKD/Kỹ thuật điện điện tử/ngành liên quan.</t>
  </si>
  <si>
    <t>Tầng 24 Tháp A2, Tòa nhà Viettel, 285 Cách Mạng Tháng 8, Phường 12, Quận 10, Tp Hồ Chí Minh</t>
  </si>
  <si>
    <t>Tầng 5, tòa nhà Ocean Park, số 1 Phố Đào Duy Anh, P.Phương Mai, Q. Đống Đa, TP Hà Nội, Việt Nam</t>
  </si>
  <si>
    <t>Kiên Giang</t>
  </si>
  <si>
    <t>Graphics Design</t>
  </si>
  <si>
    <t>- Môi trường năng động và thân thiện- Hưởng đầy đủ BHXH, BHYT theo quy định của nhà nước-Chế độ thưởng linh động theo năng lực &amp; kết quả công việc- Lương tháng 13</t>
  </si>
  <si>
    <t>- Có kiến thức ngành Marketing là một lợi thế- Kinh nghiệm tại vị trí tương đương : &gt; 1 năm- Có khả năng dư duy logic để hiểu được yêu cầu cần thiết kế- Có khả năng dựng video- Sử dụng thành thạo các phần mềm thiết kế- Nhiệt tình &amp; có trách nhiệm trong cô</t>
  </si>
  <si>
    <t>VP 6.02, tầng 6, chung cư cao tầng kết hợp Thương Mại - Dịch Vụ tại số 290 An Dương Vương, Phường 4, Quận 5, HCM</t>
  </si>
  <si>
    <t>Thợ Sửa Chữa Ô Tô - Bình Dương</t>
  </si>
  <si>
    <t xml:space="preserve">- Được hưởng đầy đủ chế độ bảo hiểm, phúc lợi theo quy định pháp luật- Chế độ đãi ngộ tốt, lương thưởng hấp dẫn, xét tăng lương hàng năm- Thưởng cuối năm tính theo mức tổng thu nhập- Thưởng lễ 30/4, 2/9, Tết dương lịch- Cuối năm có xe đưa rước về quê vui </t>
  </si>
  <si>
    <t xml:space="preserve">- Nam, có ít nhất 2 năm kinh nghiệm sửa chữa ô tô. Biết về thủy lực- Ưu tiên các ứng viên có kinh nghiệm sửa chữa xe ben, xe cạp- Tốt nghiệp các trường dạy nghề trở lên chuyên ngành sửa chữa ô tô- Cẩn thận, năng động, nhạy bén trong công việc.- Chăm chỉ, </t>
  </si>
  <si>
    <t>Nhà máy: Khu phố 3, P. Tân Định, TX. Bến Cát, T. Bình Dương</t>
  </si>
  <si>
    <t>VP Đại diện: Tòa nhà HMC, 193 Đinh Tiên Hoàng, TP.HCM - NM: P. Tân Định, TX. Bến Cát, T. Bình Dương</t>
  </si>
  <si>
    <t>Chuyên Viên Tư Vấn</t>
  </si>
  <si>
    <t xml:space="preserve">- Liên hệ trực tiếp với khách hàng qua điện thoại để tư vấn, hỗ trợ khách hàng (dựa trên data có sẳn do công ty quản lý).- Chăm sóc khách hàng dựa trên nhu cầu, hỗ trợ khách hàng tiếp cận thông tin- Chăm sóc, duy trì quan hệ với khách hàng hiện tại, phát </t>
  </si>
  <si>
    <t>- Thu nhập hấp dẫn tương xứng năng lực: Lương cứng 7 triệu+ Phụ cấp+ % doanh số bán hàng, thu nhập lên đến 15 triệu- Lương cứng sẽ lên 500$ khi được ký hợp đồng nhân viên chính thức- Cơ hội thăng tiến lên các vị trí team lead, giám đốc khu vực được chọn c</t>
  </si>
  <si>
    <t>- Độ tuổi: Từ 20-30 tuổi- Có kinh nghiệm ít nhất 1 năm bán hàng trong ngànhbất động sảnvà tài chính- Có kỹ năng đàm phán &amp; thuyết phục, khả năng giải quyết vấn đề phát sinh.</t>
  </si>
  <si>
    <t>Tầng trệt căn nhà ký hiệu SH07.02 SARITOWN, Đô thị Sala, phường an lợi đông, Quận 2</t>
  </si>
  <si>
    <t>Nhân Viên Kinh Doanh (Thép)</t>
  </si>
  <si>
    <t>- Lương tháng 13,- Khám sức khỏe,- Nghỉ phép, Du lịch, Phụ cấp xăng, điện thoại,...- Bảo hiểm theo qui định của luật lao động</t>
  </si>
  <si>
    <t>- Nam, từ 22-35 tuổi- Ưu tiên có kinh nghiệm lĩnh vực bán hàng xây dựng- Tự tin, lịch sự- Khả năng giao tiếp, thuyết phục, diễn đạt tốt- Năng động, tư duy logic- Khả năng chịu đựng áp lực công việc</t>
  </si>
  <si>
    <t>394 Ung Văn Khiêm, P. 25, Q. Bình Thạnh, TPHCM</t>
  </si>
  <si>
    <t>Marketing Online - Thu Nhập Trên 10 Triệu - Tại Quận 12</t>
  </si>
  <si>
    <t>– Thử việc 6 - 10 triệu + hoa hồng 1%. Thu nhập trên 10 triệu– Được học, đào tạo nâng cao các kỹ năng chuyên môn về marketing– Sẵn sàng, nhiệt tình đào tạo nhân viên mới– Hướng đến việc phát triển cho mỗi nhân viên– Luôn thúc đẩy và tạo động lực để nhân viên gia tăng giá trị bản thân– Văn minh, lịch sự, minh bạch, giúp đỡ lẫn nhau cùng tiến bộ</t>
  </si>
  <si>
    <t>- Tốt nghiệp cao đẳng trở lên chuyên ngành Marketing hoặc ngành có liên quan.- Tuổi từ 23 đến 30.- Ưu tiên kinh nghiệm về Trade Marketing, SEO web / FB / Youtube / Instagram- Thành Thạo Tin họcvăn phòng.- Sửa hình ảnh cơ bản</t>
  </si>
  <si>
    <t>Văn Phòng: Lầu 6 Tòa Nhà Thái An, 2290 Quốc Lộ 1A, P.Trung Mỹ Tây,Q12, Tp.Hồ Chí Minh. (gần cầu vượt Qung Trung và Công Viên Phần Mền Quang Trung).</t>
  </si>
  <si>
    <t>Văn Phòng: Lầu 6 Tòa Nhà Thái An, 2290 Quốc Lộ 1A, P.Trung Mỹ Tây,Q12, Tp.Hồ Chí Minh. (gần cầu vượt Quang Trung và Công Viên Phần Mền Quang Trung).</t>
  </si>
  <si>
    <t>Telesale - Kinh Doanh Nội Thất Tại Quận 7 Hoặc Quận 9 (Thu Nhập Tb 10-15 Triệu)</t>
  </si>
  <si>
    <t>- Thực hiện các cuộc gọi chăm sóc khách hàng, tiếp xúc khách hàng trực tiếp, gián tiếp; từ DATA của công ty cấp...- Khảo sát thị trường, khai thác tìm kiếm khách hàng tiềm năng có nhu cầu thiết kế, thi công trang trí nội thất: Căn hộ, biệt thự, nhà phố,vă</t>
  </si>
  <si>
    <t>- Mức lương: 6 - 10 triệu ( + Hoa hồng ++) -&gt; Thu nhập TB từ 10-30 triệu/tháng- Thử việc: 80%chính thức.- Training kĩ năng bán hàng về ngành nội thất- Được hỗ trợ chi phí Marketing và công cụ để thực hiện ++- Được làm việc trong môi trường nhân viên trẻ đ</t>
  </si>
  <si>
    <t>- Có khả năng giao tiếp tốt, tự tin- Ưu Tiên có kinh nghiệm ngành có liên quan nội thất,bất động sản..- Tốt nghiệp từ Trung cấp trở lên.- Tuổi từ 25</t>
  </si>
  <si>
    <t>Saigon South Residences Phú Mỹ Hưng - Nguyễn Hữu Thọ</t>
  </si>
  <si>
    <t>Nhân Viên Kế Toán Nội Bộ</t>
  </si>
  <si>
    <t>* 01 KẾ TOÁN VẬT TƯ- Phụ trách mua hàng vật tư, nguyên phụ liệu cho công ty- Theo dõi công nợ khách hàng và lên lịch thanh toán hàng tuần- Theo dõi xuất - nhập - tồn để lên kế hoạch mua hàng* 01 KẾ TOÁN BÁN HÀNG- Nhận đơn đặt hàng từ phòng bán hàng, sắp xếp xe giao hàng cho khách- Theo dõi công nợ khách hàng- Chăm sóc khách hàng* 01 KẾ TOÁN TỔNG HỢP- Có khả năng tính giá thành và theo dõi định mức tiêu hao nguyên vật liệu.- Quản lý hợp đồng lao động, công việc liên quan đến thuế TNCN (đăng ký mã số thuế TNCN, tính thuế TNCN, quyết toán thuế TNCN)- Có nghiệp vụ, kinh nghiệm về thủ tục, quy trìnhxuất nhập khẩu- Nắm vững những kiến thức về lao động, thuế- Lập các báo cáo hàng tháng.- Thống kê và tổng hợp số liệu kế toán khi có yêu cầu.- Giải trình số liệu và cung cấp hồ sơ cho các cơ quan thuế, lao động, bảo hiểm, thống kê.* 01 KẾ TOÁN CÔNG NỢ- Tổng hợp doanh thu, định kỳ báo cáo tình hình bán hàng cho Trưởng nhóm- Kiểm tra, đối chiếu xuất - nhập hàng- Xử lý đơn hàng- Chăm sóc, hỗ trợ sau bán hàng cho khách</t>
  </si>
  <si>
    <t>- Lương 9.000.000 đồng / tháng (thử việc 85%). Riêng Kế toán tổng hợp lương tùy theo năng lực.- Tham gia đầy đủ BHXH, BHTN và BHYT- Quà sinh nhật- Du lịch hàng năm- Xét tăng lương mỗi năm 1 lần</t>
  </si>
  <si>
    <t>- Cẩn thận, tỉ mỉ- Tận tâm với công việc- Chịu được áp lực công việc cao**************************************Thời gian làm việc tại công ty:- Sáng: 7g30 đến 11g30- Chiều: 13g đến 17gTừ thứ 2 đến thứ 7ỨNG VIÊN NỘP HỒ SƠ VUI LÒNG GHI RÕ VỊ TRÍ MUỐN ỨNG TUY</t>
  </si>
  <si>
    <t>8H, Đường An Dương Vương,Phường 16, Quận 8, TP.Hồ Chí Minh</t>
  </si>
  <si>
    <t>8H, An Dương Vương, Phường 16, Quận 8</t>
  </si>
  <si>
    <t>Kế Toán Kho</t>
  </si>
  <si>
    <t>- Lương tháng 13,- Khám sức khỏe,- Nghỉ phép, Du lịch, Phụ cấp điện thoại,...- Bảo hiểm theo qui định của luật lao động</t>
  </si>
  <si>
    <t>396 Ung Văn Khiêm, P. 25, Q. Bình Thạnh, TPHCM</t>
  </si>
  <si>
    <t>Nhân Viên Kinh Doanh Thu Nhập 10 - 15 Triệu</t>
  </si>
  <si>
    <t>- Thu nhập cao theo chính sách công ty: Lương cứng 7-20tr + Phụ cấp + Thưởng thêm lũy tiến theo kết quả- Thưởng theo doanh số tháng, quý, năm.- Được hưởng đầy đủ chế độ lương, BHXH, BHYT, BHTN theo quy định.- Thưởng theo chính sách công ty,du lịchmiễn phí</t>
  </si>
  <si>
    <t>52 Thiên Phước, Phường 9, Quận Tân Bình, TP HCM</t>
  </si>
  <si>
    <t>Nhân Viên Phòng Marketing</t>
  </si>
  <si>
    <t>Nhân Viên Marketing:- Lập kế hoạch và triển khai thực hiện các chiến dịch marketing cho sản phẩm/ dịch vụ của Công ty- Trực tiếp setup và tối ưu hóaquảng cáo: Facebook, Google Ads,- Quản lý và xây dựng kênh Socia: Facebook, Website, Zalo, Instagram- Xây dựng và quản lý chiến dịch quảng cáo theo từng giai đoạn từng kênh- Viết bài PR cho các sản phẩm/ dịch vụ của Công ty- Thu thập thông tin, phân tích thị trường và chiến dịch digital marketing của đối thủ- Cập nhật và báo cáo quá trình thực hiện chiến dịch theo tuần/ tháng/ quý theo yêu cầu của quản lý bộ phậnTrade Marketing Executive :- Phối hợp với các bộ phận trong công ty tiển khai các chương trình khuyến mãi tại Đại lý, lên kế hoạch trade marketing, kiểm tra và đánh giá hiệu quả chương trình đã thực hiện.- Lên kế hoạch chi tiết, trực tiếp triển khai chương trình Trade MKT dựa trên định hướng và mục tiêu đã thống nhất- Đảm bảo hình ảnh của nhãn hàng. Luôn theo sát và đề xuất phương án tối ưu hoá trưng bày, hình ảnh sản phẩm tại các Đại lý, điểm bán, …</t>
  </si>
  <si>
    <t>- Mức lương: 6-8tr(NET) + KPI + Thưởng Làm việc thứ 2 - thứ 6 ( Thứ 7 làm cách tuần).- Hưởng đầy đủ các chế độ BHXH, BHYT, BHTN.- Lương tháng 13- Được mua sản phẩm công ty với giá ưu đãi.- Dịp sinh nhật được tặng quà và thưởng.- Du lịch, tham gia các chươ</t>
  </si>
  <si>
    <t> ít nhất 1 năm kinh nghiệm ở vị trí tương đương Tốt nghiệp cao đẳng trở lên các chuyên ngành kinh tế,quản trị kinh doanh, marketing Ưu tiên ứng viên biết sử dụng Photoshop, phần mềm Ai</t>
  </si>
  <si>
    <t>Số 62, Đường 31C, Phường An Phú, Quận 2, TP Hồ Chí Minh</t>
  </si>
  <si>
    <t>Nhân Viên Thiết Kế Nội Thất (Kim Loại)</t>
  </si>
  <si>
    <t>- Lương thỏa thuận theo năng lực- Được tham gia BHXH – BHYT – BHTN với mức đóng cao- Được nghỉ lễ, Tết theo quy định- Được hưởng lương tháng 13</t>
  </si>
  <si>
    <t>- Tuổi từ 22 tuổi trở lên- Biết sử dụng các phần mềm vẽ : Autocad, Soliworks…- Không cần kinh nghiệm, ưu tiên sinh viên mới ra trường</t>
  </si>
  <si>
    <t>0650 3553 598</t>
  </si>
  <si>
    <t>Telesales Làm Việc Tại Quận 2</t>
  </si>
  <si>
    <t xml:space="preserve">- Lương dao động 10 – 15tr gồm lương căn bản + phụ cấp + hoa hồng nếu có (không áp doanh số)- Thưởng các ngày Lễ (2 / 9, 30 / 4, Tết Dương Lịch…..)- Lương tháng 13.- Du lịch trong và ngoài nước hằng năm (mỗi năm 1 lần với toàn Công ty, Du lịch nước ngoài </t>
  </si>
  <si>
    <t>- Nam / Nữ từ 24 - 35 tuổi,Tốt nghiệp Cao Đẳng: chuyên ngành QTKD, Marketing, Kinh Tế..- Có kinh nghiệm ít nhất 1 năm trong lĩnh vực kinh doanh /bán hàng, CSKH, ưu tiên ngành hàng công nghiệp.- Ngoại hình dễ nhìn</t>
  </si>
  <si>
    <t>204/27 Nguyễn Văn Hưởng, P. Thảo Điền, Q.2</t>
  </si>
  <si>
    <t>Tầng 2, tòa nhà 204/27 Nguyễn Văn Hưởng, P.Thảo Điền, Q.2, TP HCM</t>
  </si>
  <si>
    <t>Nhân Viên Kinh Doanh Ngành Nhựa</t>
  </si>
  <si>
    <t>- Lương: 7.000.000 trở lên + phụ cấp + thưởng- Được thưởng, nhận quà vào các dịp lễ, tết, lương tháng 13.- Chế độ BHXH + BHYT + BHTN- Nghĩ lễ, phép theo Luật Lao động.- Hưởng đầy đủ quyền lợi theo quy định của luật lao động.</t>
  </si>
  <si>
    <t>- Tuổi từ 20 - 32- Năng động, nhiệt tình, chăm chỉ- Có khả năng giao tiếp và làm việc độc lập- Ưu tiên ứng viên có kinh nghiệm về các sản phẩm máy móc thiết bị trong ngành nhựa</t>
  </si>
  <si>
    <t>Số 95A Trần Thủ Độ,Phường Phú Thạnh, Quận Tân Phú</t>
  </si>
  <si>
    <t>Kế Toán Thuế Lương Trên 10 Triệu</t>
  </si>
  <si>
    <t>- Lương khởi điểm 10,000,000 đ- Có cơ hội thăng tiến và xét duyệt tăng lương sau thử thách.- Được đóng BHXH, BHYT và BHTN theo quy định- Có ngày nghỉ phép năm và các ngày nghỉ lễ, tết theo luật định- Được làm việc trong môi trường năng động, sáng tạo, nhi</t>
  </si>
  <si>
    <t>- Tốt nghiệp Đại học trở lên chuyên ngành Kế toán, Kiểm toán, Thuế, Tài chính.- Có kinh nghiệm từ 2 năm trở lên ở vị trí tương đương.- Nắm vững các quy định và các chính sách thuế hiện hành.- Cẩn thận, trung thực, có tinh thần trách nhiệm cao trong công v</t>
  </si>
  <si>
    <t>614- 618 đường 3 tháng 2 - Phường 14 - Quận 10 - TP Hồ Chí Minh</t>
  </si>
  <si>
    <t>614-618 Đường 3/2, Phường 14, Quận 10, HCM</t>
  </si>
  <si>
    <t>Nhân Viên Kinh Doanh Thu Nhập 20 - 35 Triệu (Không Yêu Cầu Kinh Nghiệm)</t>
  </si>
  <si>
    <t xml:space="preserve">- Sản phẩm đa dạng dễ giao dịch, do chủ đầu tư trực tiếp Tập Đoàn BĐS TRẦN ANH GROUP làm Chủ Đầu Tư. Đất Nền, Nhà Phố, Villa, Biệt thự- Lương cơ bản: 7-10 triệu/tháng + Hoa hồng từ 2.5% đến 4% / sản phẩm =&gt; Có thu nhập khủng mua đất cất nhà thay đổi cuộc </t>
  </si>
  <si>
    <t>- Nam / nữ tuổi từ 18 trở lên (không yêu cầu kinh nghiệm)- Ưu tiên: ứng viên có kinh nghiệm về kinh doanhtư vấnBất động sản / Tài chính – Ngân hàng</t>
  </si>
  <si>
    <t>82 Lê trọng tấn, P. Tây thạnh, Q. Tân phú, TPHCM</t>
  </si>
  <si>
    <t>Nhân Viên Digital Marketing Thu Nhập Từ 10 - 15 Triệu</t>
  </si>
  <si>
    <t>- Xây dựng hệ thống bán hàng Marketing Online cho công ty vệ sinh công nghiệp TKTG ngành nghề: dịch vụ, kinh doanh máy móc thiết bị hóa chất- Tiếp nhận hệ thống bán hàng Marketing Online hiện tại bao gồm:- Quản trị website: viết nội dung, thiết kế hình ản</t>
  </si>
  <si>
    <t>- Kinh nghiệm: 1 năm trở lên trong nghề Digital Marketing- Giỏi trong sử dụng ADS và SEO.</t>
  </si>
  <si>
    <t>161 Ung Văn Khiêm, phường 25, Quận Bình Thạnh, Thành phố Hồ Chí Minh</t>
  </si>
  <si>
    <t>46/12/28 Tân Hòa 2, Phường Hiệp Phú, Quận 9, Thành phố Hồ Chí Minh</t>
  </si>
  <si>
    <t>Nhân Viên Bảo Trì - Hệ Thống Nhà Hàng Adora</t>
  </si>
  <si>
    <t>- Thực hiện công tác bảo dưỡng thiết bị, máy móc theo kế hoạch được phân công- Thường xuyên kiểm tra các thiết bị, máy móc, hệ thống điện nước, PCCC của Trung tâm, ghi nhận những dấu hiệu hư hỏng để thực hiện việc sửa chữa kịp thời.- Lắp đặt các trang thi</t>
  </si>
  <si>
    <t>- Lương dao động từ 6.500.000 - 7.500.000đ- Bao cơm giữa ca- Lương tháng 13- Nghỉ off 1 ngày / tuần.- Được đào tạo những kỹ năng còn thiếu.</t>
  </si>
  <si>
    <t>- Tốt nghiệp trung cấp trở lên các chuyên ngành kỹ thuật điện, điện tử , điện công nghiệp … (không cần kinh nghiệm)- Đối với trình độ THPT thì phải có tay nghề đã làm qua công việc bảo trì.- Chấp nhận làm xoay ca:+ Ca A: 8h - 16h+ Ca B: 14h - 22h- Có kiến</t>
  </si>
  <si>
    <t>431 Hoàng Văn Thụ, P.4, Q.Tân Bình (P.Tuyển Dụng - Lầu 4)</t>
  </si>
  <si>
    <t>431 Hoàng Văn Thụ, Phường 4, Quận Tân Bình, Thành phố Hồ Chí Minh</t>
  </si>
  <si>
    <t>Nhân Viên Thiết Kế</t>
  </si>
  <si>
    <t>- Lương được thỏa thuận xứng đáng với năng lực, thử việc 8 - 10 triệu/ tháng.- Được tăng lương theo lộ trình làm việc.- Được hưởng các quyền lợi của người lao động (BHXH, BHYT,...)- Làm việc trong môi trường năng động, với nhiều người trẻ tuổi.- Công việc</t>
  </si>
  <si>
    <t>Tầng 4, Số 47 Điện Biên Phủ, Phường Đaka, Quận 1, HCM</t>
  </si>
  <si>
    <t>Ngân Hàng Scb (Tmcp Sài Gòn) – Chuyên Viên Tư Vấn Tài Chính Bancassurance</t>
  </si>
  <si>
    <t>Kênh hợp tác độc quyền giữa tập đoàn Manulife và ngân hàng TMCP Sài Gòn - SCB- Vị trí Chuyên viên Tư vấn tài chính, nhân viên sẽ làm việc trực tiếp tại chi nhánh của ngân hàng SCB (thứ 2 đến sáng thứ 7): tư vấn về các sản phẩm Bảo hiểm Nhân thọ của công ty;- Xây dựng mối quan hệ hợp tác và hỗ trợ với nhân viên ngân hàng, nhận lượng khách hàng referal để tư vấn chuyên sâu;- Hoạch định tài chính phù hợp với nhu cầu và đáp ứng quyền lợi của khách hàng;- Hỗ trợ khách hàng tham gia Bảo hiểm Nhân thọ tại Ngân hàng, hoàn tất các thủ tục theo quy định;- Thực hiện các nhiệm vụ khác theo kế hoạch của cấp trên.- 106A Bà Hom, Phường 13, Quận 6, Hồ Chí Minh- 305 Đường số 7, Bình Trị Đông B, Bình Tân, Hồ Chí Minh- 92 Đường Ngô Quyền, Phường 7,Quận 5, Thành Phố Hồ Chí Minh- 11 Lý Thái Tổ, Phường 1, Quận 10, Thành Phố Hồ Chí Minh- 18 An Dương Vương, phường 9, quận 5, HCM- 69 Nguyễn Thông, Phường 9, Quận 3, Hồ Chí Minh- 164A Quốc Lộ 1A, Phường Lê Bình, Quận Cái Răng, Thành Phố Cần Thơ- Lô L04-04 đường Mai Thị Hồng Hạnh, phường Rạch Sỏi, thành phố Rạch Giá, Tỉnh Kiên Giang</t>
  </si>
  <si>
    <t>- Lương cố định hằng tháng: 5 - 9 triệu (không phụ thuộc doanh số)- Lương kinh doanh (tùy năng lực); thu nhập trên 15 triệu / tháng;- Thưởng tháng - quý - năm; lương tháng 13, các chính sách thưởng lễ tết theo quy định- Tham gia Bảo hiểm Chăm sóc sức khỏe</t>
  </si>
  <si>
    <t>- Tốt nghiệp Cao đẳng trở lên;- Có trên 6 tháng kinh nghiệm trong lĩnh vực kinh doanh bất kì- Ứng viên chưa có kinh nghiệm sẽ được đào tạo trước khi làm việc.- Kỹ năng giao tiếp và phong thái chuyên nghiệp;- Tham vọng nâng cao thu nhập</t>
  </si>
  <si>
    <t>TPHCM: Manulife Plaza, 75 Hoàng Văn Thái, P. Tân Phú, Q7, TP. Hồ Chí Minh</t>
  </si>
  <si>
    <t>HCM: Manulife Plaza, 75 Hoàng Văn Thái, P. Tân Phú, Q7, TP. Hồ Chí Minh - HN: Số 11, Duy Tân, Dịch Vọng Hậu, Cầu Giấy, Hà Nội, TPHCM: Manulife Plaza, 75 Hoàng Văn Thái, P. Tân Phú, Q7, TP. Hồ Chí Minh</t>
  </si>
  <si>
    <t>Nhân Viên Vận Hành Sản Xuất</t>
  </si>
  <si>
    <t>- Thu nhập bình quân hàng tháng từ 7,000,000 - 10,000,000 VNĐ- Xét tăng lương hàng năm- Thưởng lương tháng thứ 13 &amp; thưởng thành tích- Phụ cấp đi lại, nhà ở và hỗ trợ lãi suất vay mua nhà / xe theo chính sách công ty- Môi trường làm việc An Toàn và Năng Đ</t>
  </si>
  <si>
    <t>- Tốt nghiệp Trung Cấp hoặc Cao Đẳng thuộc các chuyên ngành kỹ thuật (Cơ khí, Điện,…)- Có thể làm việc theo ca 8 tiếng, 6 ngày / tuần và luân chuyển ca mỗi tuần:+ Ca 1: 06:00 – 14:00+ Ca 2: 14:00 – 22:00+ Ca 3: 22:00 - 06:00</t>
  </si>
  <si>
    <t>Số 5, Đường số 23, Khu Công Nghiệp Việt Nam – Singapore 2-A, Tân Uyên, Bình Dương</t>
  </si>
  <si>
    <t>Nhân Viên Tư Vấn Không Cần Kinh Nghiệm- HCM Và Cần Thơ</t>
  </si>
  <si>
    <t>- Tư vấn khách hàng về các sản phẩm dự án của công ty.- Hướng dẫn khách hàng tham quan các dự án (Công ty có xe ôtô đưa đón)- Tìm kiếm khai thác và chăm sóc khách hàng tiềm năng.- Công việc cụ thể sẽ được hướng dẫn chi tiết khi vào làm việc.- Địa điểm làm</t>
  </si>
  <si>
    <t>- Lương căn bản: 6,000,000 đến 8,000,000 đồng / tháng- Thu nhập bình quân hàng tháng 30,000,000 đến 100,000,000 đồng- Hoa hồng: Theo chính sách chung của công ty cho mỗi dự án- Được tham giadu lịchnghỉ dưỡng, teambuilding hàng năm cùng Công ty.- Ký hợp đồ</t>
  </si>
  <si>
    <t>• Nam / Nữ tuổi từ 18 – 32,• Cầu tiến, tham vọng trong công việc.• Chưa có kinh nghiệm sẽ được đào tạo.• Nhiệt tình, siêng năng trong công việc.• Khả năng giao tiếp tốt.</t>
  </si>
  <si>
    <t>16-18 Xuân Diệu, Phường 04, Quận Tân Bình</t>
  </si>
  <si>
    <t>Ấp mới 1, xã Mỹ Hạnh Nam, Huyện Đức Hòa, Long An</t>
  </si>
  <si>
    <t>Nhân Viên Telesales Thu Nhập Từ 10-15 Triệu Làm Việc Tại Quận 1</t>
  </si>
  <si>
    <t>Bạn mong muốn làm việc tại 1 môi trường chuyên nghiệp và năng động, bạn khao khát có 1 mức thu nhập đáng mơ ước. Hãy đến với Việc Làm 24H, chúng tôi sẽ giúp bạn thực hiện những mong muốn của mình.Với quy mô đang mở rộng Việc Làm 24H cần tuyển 10 nhân viên telesales, với công việc này bạn sẽ trở thành người đồng hành và hỗ trợ cho các doanh nghiệp trong việc tuyển dụng, mang lại cơ hội việc làm cho hàng chục nghìn ứng viên trên Vieclam24h.vn.***- Gọi điện thoạitư vấn, thuyết phục khách hàng sử dụng dịch vụ đăng tin tuyển dụng ưu tiên trên website: www.vieclam24h.vn- Chăm sóc khách hàng, hỗ trợ giải đáp những thắc mắc của khách hàng qua email, điện.thoại.- Làm việc theo Dữ liệu khách hàng công ty sẽ cung cấp để bạn sử dụng.- Công việc sẽ trao đổi kỹ hơn khi phỏng vấn trực tiếp.</t>
  </si>
  <si>
    <t>** Chế độ đãi ngộ- Tổng thu nhập bao gồm: Lương cơ bản: 5 triệu + hoa hồng: 5% – 7% + thưởng ngày / tuần / tháng + phụ cấp cơm trưa 40,000đ / ngày + phụ cấp tiền gửi xe: 10,000đ / ngày- Thu nhập từ 8 - 12 triệu đối với nhân viên chính thức có thời gian làm việc từ 2-6 tháng, trên 6 tháng mức thu nhập từ 12 triệu trở lên.- Đầy đủ các chế độbảo hiểm, phúc lợi, chế độ thai sản, nhiều ưu đãi cho nhân viên gắn bó và đóng góp nhiều cho công ty.- Du lịch, nghỉ mát cùng Công ty.***Cơ hội thăng tiến:- Được đào tạo bài bản về telesales, tham gia rèn luyện và nâng cao kĩ năng tư vấn, kĩ năng kinh doanh trong suốt quá trình làm việc.- Cơ hội thăng tiến lên Trưởng nhóm kinh doanh với mức thu nhập rất hấp dẫn.- Thời gian làm việc: từ 8h – 17h, từ thứ 2 đến thứ 6, thứ 7 làm buổi sáng đến 12h.</t>
  </si>
  <si>
    <t>- Giới tính: Nữ- Sinh từ năm 1998 -1990- Chăm chỉ, có tinh thần cầu tiến, yêu thích kinh doanh, thích kiềm tiền.- Bắt buộc: Có máy tính xách tay.- Tốt nghiệp từ cao đẳng trở lên, ưu tiên tốt nghiệp các ngành về kinh tế.- Ưu tiên ứng viên nộp hồ sơ sớm.</t>
  </si>
  <si>
    <t>23 Trần Cao Vân, Phường Dakao, Quận 1</t>
  </si>
  <si>
    <t>Nhân Viên Kinh Doanh Tại Tphcm - Bình Dương</t>
  </si>
  <si>
    <t xml:space="preserve">- Khai thác,tư vấnvà giới thiệu sản phẩmbất động sảncủa Công ty cho khách hàng.- Tư vấn chốt giao dịch, hỗ trợ khách hàng giao dịch sản phẩm, tạo dựng mối quan hệ tốt với khách hàng.- Tham gia các sự kiện đào tạo của công ty và chủ đầu tư.- Tham gia hoạt </t>
  </si>
  <si>
    <t>- Lương cứng: Từ 5 triệu - 12 triệu / tháng.- Hoa hồng: Từ 15 triệu - 100 triệu / sản phẩm (Hoa hồng được nhận nhanh chóng NGAY sau khi hoàn tất giao dịch).- Cam kết mức THU NHẬP làm việc trên 6 tháng ÍT NHẤT từ 20 triệu - 100 triệu / tháng.- Chế độ đãi n</t>
  </si>
  <si>
    <t>Lầu 3B Tòa nhà BCONS - 4A/167 Nguyễn Văn Thương (đường D1 cũ), phường 25, quận Bình Thạnh, TPHCM</t>
  </si>
  <si>
    <t>(Gò Vấp) Nhân Viên Kinh Doanh Lương Trên 10 Triệu</t>
  </si>
  <si>
    <t>- Tham gia đầy đủ các cuộc họp và khóa huấn luyện theo yêu cầu của Công ty- Hoạt động thị trường, xây dựng và phát triển đội ngũ kinh doanh- Chăm sóc khách hàng và các dịch vụ hậu mãi- Chi tiết cụ thể trao đổi trực tiếp khi phỏng vấn- Địa chỉ làm viêc: Số</t>
  </si>
  <si>
    <t xml:space="preserve">- Tổng thu nhập : trên 10 tr mỗi tháng, cóbảo hiểm, thưởng ...- Chính sách thăng tiến rõ ràng- Quyền lợi nghỉ phép hàng năm, nghỉ thai sản- Tham gia các chương trình đào tạo chuyên nghiệp và hoàn chỉnh- Du lịch hàng năm, sinh nhật Công ty, liên hoan cuối </t>
  </si>
  <si>
    <t>Số 39 Đường số 12,  KDC City Land Park Hill , P.10, Gò Vấp</t>
  </si>
  <si>
    <t>300/6 đường Thạnh Xuân 25, Khu phố 2, Phường Thạnh Xuân, Quận 12, Thành phố Hồ Chí Minh</t>
  </si>
  <si>
    <t>Biên Phiên Dịch Anh – Việt</t>
  </si>
  <si>
    <t>- Mức lương: 10 - 15 triệu / tháng.- Là công ty liên kết với nước ngoài nên các nhân viên sẽ có cơ hội thăng tiến cao.- Làm việc dưới hình thức hoạt động nhóm, thân thiện hòa đồng và chuyên nghiệp.- Được tham gia các hoạt động teambuilding,du lịchhàng năm</t>
  </si>
  <si>
    <t>- TIẾNG ANH ĐỌC HIỂU TỐT.- THÀNH THẠO VI TÍNH VĂN PHÒNG- Có laptop- Yêu cầu kinh nghiệm ít nhất 2 năm ở vị trí tương đương.- Chịu được áp lực trong công việc.</t>
  </si>
  <si>
    <t>1/2/58 Đường Võ Oanh, Phường 25 Quận Bình Thạnh, Tp.HCM</t>
  </si>
  <si>
    <t>Lập Trình Php</t>
  </si>
  <si>
    <t>- Có kinh nghiệm trong việc lập trình PHP / MySQL (Yii Framework).- Thành thạo các kỹ năng liên quan như HTML5, CSS3, Javascript (jQuery, Ajax), Bootstrap...- Tư duy hệ thống, logic tốt, tìm hiểu công nghệ mới nhanh chóng.- Nhiệt tình, có trách nhiệm tron</t>
  </si>
  <si>
    <t>334-336 Tân Sơn Nhì Phường Tân Quý Quận Tân Phú</t>
  </si>
  <si>
    <t>145 Nguyễn Hồng Đào, phường 14 quận Tân Bình_334 Tân Sơn Nhì Tân Phú</t>
  </si>
  <si>
    <t>Nhân Viên Sale / tư Vấn Tài Chính Làm Việc Tại Văn Phòng (Thu Nhập 10 - 15 Triệu / Tháng)</t>
  </si>
  <si>
    <t>- Tư vấn, giới thiệu các sản phẩm, dịch vụ của công ty hàng đầu Đông Nam Á.- Nhận đơn yêu cầu, hướng dẫn khách hàng hoàn tất thủ tục hồ sơ.- Thời gian làm việc: 8h30 - 5h30: Thứ 2 - Thứ 6 &amp; sáng thứ 7.- Địa chỉ làm việc: Toà nhà Pico - Số 20 Cộng Hoà, P.1</t>
  </si>
  <si>
    <t xml:space="preserve">- Lương căn bản: 5.500.000 - 6.300.000 + Thưởng + Thưởng Quý + Thưởng Đặc biệt- Tổng thu nhập từ hàng tháng từ 8.000.000 đến 20.000.000, làm từ tháng thứ 2 trở đi, sẽ duy trì ở mức lương từ 8.000.000 trở lên- Lương thưởng tháng 13 và các ngày lễ tết theo </t>
  </si>
  <si>
    <t>- Nam, nữ: từ 18 đến 30 tuổi- Tốt nghiệp: THPT trở lên- Không yêu cầu kinh nghiệm</t>
  </si>
  <si>
    <t>Lầu 14, tòa nhà 319, Số 20 Cộng Hòa, Tân Bình, TP.HCM</t>
  </si>
  <si>
    <t>Nhân Viên Kinh Doanh Hệ Điện Mặt Trời</t>
  </si>
  <si>
    <t>- Tìm kiếm thị trường,tư vấnkhách hàng và chốt hợp đồng về cho công ty mảng năng lượng mặt trời.- Phát triển thị trường, chăm sóc khách hàng cũ.- Địa điểm An Giang: Số 326 Hùng Vương, Phường Mỹ Long, Thành phố Long Xuyên, Tỉnh An Giang- Địa điểm HCM: Số 2</t>
  </si>
  <si>
    <t>• Thu nhập hoa hồng hấp dẫn: 10.000.000đ / sp ;• Lương cơ bản : 8.000.000đ - 10.000.000đ.• Phụ cấp cơm trưa, Gửi xe, Điện thoại: 1.000.000 đ / Tháng• Thưởng nóng cho từng giao dịch, thưởng theo chương trình hàng tháng, quý, thưởng lương tháng 13...• Môi trường làm việc thân thiện, trẻ, năng động, chuyên nghiệp.• Chương trình Du lịch hàng năm cho CBNV• Đồng nghiệp:- Thân thiện, vui vẻ, hòa đồng.- Hỗ trợ nhiệt tình.• Phúc lợi:- BHXH, BHYT, BHTN- 12 ngày phép năm.- Chế độ ốm đau, sinh nhật, hiếu hỷ, ma chay- Khám sức khỏe định kỳ cho người lao động• Phụ cấp khác:• Phụ cấp hàng tháng: 1.000.000 đồng / tháng</t>
  </si>
  <si>
    <t>• Ưu tiên những ứng viên có kinh nghiệm trong lĩnh vực, kinh doanh, CSKH, telesale, Chuyên viên tư vấn.</t>
  </si>
  <si>
    <t>Số 326 Hùng Vương, Phường Mỹ Long, Thành phố Long Xuyên, Tỉnh An Giang</t>
  </si>
  <si>
    <t>Nhân Viên Kinh Doanh Thu Nhập 15 - 40 Triệu / tháng</t>
  </si>
  <si>
    <t>+ Bán đất nền, pháp lý rõ ràng, nên chỉ cần đăng tin trên các trang mạng uy tín do Công ty lựa chọn là có khách gọi. (Không phải đi tìm khách).+ Tiếp nhận điện thoại, khai thác thông tin, nhu cầu của khách hàng,tư vấnbán các sản phẩm Bất động sản phong ph</t>
  </si>
  <si>
    <t>- Lương: 5 triệu + 500k tiền chuyên cần + 500k tiền trách nhiệm ( nhân viên giao dịch 1 nền + 1 triệu vào lũy tuyến lương, kích cầu chính sách cho nhân viên chạy sản phẩm, không tính vào hoa hồng )+ Hoa hồng: 17tr / 1 nền+ Thưởng nóng: 5 nền / 1 tháng / 1</t>
  </si>
  <si>
    <t>139 Tên Lửa , Bình Trị Đông B ,Bình Tân</t>
  </si>
  <si>
    <t>Nhân Viên Tư Vấn( Telesale)</t>
  </si>
  <si>
    <t xml:space="preserve">- Mức lương cơ bản từ 7,000,000 VND đến 9,000,000 VND- Được nghỉ lễ tết, hưởng đầy đủ chế độ BHYT, BHXH theo quy định của nhà nước.- Lương tháng 13 + thưởng thâm niên- Được làm việc trong môi trường năng động, vui vẻ.- Thời gian làm việc: Thứ 2- thứ 7 từ </t>
  </si>
  <si>
    <t>106 Tái Thiết Phường 11 Quận Tân Bình, HCM</t>
  </si>
  <si>
    <t>Giáo Viên Kiêm Trợ Giảng Tin Học Tại HCM</t>
  </si>
  <si>
    <t>• Tham gia trợ giảng hoặc giảng dạy, biên soạn tài liệu, giáo trình, đề thi…các lớp Tin Học Văn Phòng:CNTT Cơ Bản (CCA), CNTT Nâng Cao (CCB), IC3 &amp; MOS. Tại các Chi Nhánh của Tin Học Đại Dương, các Trường THCS, THPT hoặc các Trường Cao Đẳng - Đại Học là đơn vị đối tác của Tin Học Đại Dương• Cài đặt các chương trình học cho Trung Tâm và học viên• Phối hợp với các bộ phận khác để sắp xếp, tổ chức, quản lý các lớp học• Đề xuất và thực hiện các giải pháp công nghệ mới• Hỗ trợ bộ phận IT khi có yêu cầu</t>
  </si>
  <si>
    <t>• Mức lương chính thức từ 10 triệu – 25 triệu• Tham gia BHXH, BHYT• Chế độ thưởng cuối năm• Nghỉ mát hàng năm• Tăng lương định kỳ theo năng lực làm việc• Sẽ được đào tạo nếu chưa có kinh nghiệm</t>
  </si>
  <si>
    <t>• Giới tính: Ưu tiên nam, ngoại hình dễ nhìn, tuổi không quá 30, giọng nói dễ nghe• Ưu tiên có chứng chỉ nghiệp vụ sư phạm• Đã hoặc sắp tốt nghiệp chuyên ngành CNTT hoặc Sư Phạm Tin Học, có năng khiếu và yêu thích việc đào tạo, giảng dạy, nghiên cứu CNTT , Đại Học, Thạc Sĩ• Ký cam kết đào tạo từ 2-3 tháng và sẽ được ký hợp đồng chính thức trước thời hạn tùy theo năng lực của từng Giáo Viên• Trung thực, năng động và có trách nhiệm cao trong công việc• Có tính chủ động nghiên cứu cập nhật kiến thức để nâng cao giá trị bản thân• Làm việc tại các CN của Tin Học Đại Dương hoặc các Trường THCS, THPT, Cao Đẳng, Đại Học là đơn vị đối tác của Tin Học Đại Dương</t>
  </si>
  <si>
    <t>Số 25,  đường 23, Khu phố 3, P. Linh Chiểu, Quận Thủ Đức, TP.HCM</t>
  </si>
  <si>
    <t>Số 25, đường 23, Khu phố 3, P. Linh Chiểu, Quận Thủ Đức, TP.HCM</t>
  </si>
  <si>
    <t>Đại diện kinh doanh kênh siêu thị/ Sales Rep- MT channel</t>
  </si>
  <si>
    <t>- Lương 10-15 triệu + hoa hồng- Lương tháng 13- Đầy đủ các quyền lợi về BHXH, BHYT, BHTN.- Chế độ khen thưởng thường xuyên đối với cá nhân có thành tích xuất sắc.- Môi trường làm việc chuyên nghiệp, nhiệt huyết.- Cơ hội: làm việc với các đối tác chuyên ng</t>
  </si>
  <si>
    <t>Phòng 2, Lầu 2, tòa nhà Broadway B, số 102 Nguyễn Lương Bằng, P.Tân Phú, Q.7, TP.Hồ Chí Minh, Việt Nam</t>
  </si>
  <si>
    <t>Nhân Viên Telesales Làm Tại Gò Vấp</t>
  </si>
  <si>
    <t xml:space="preserve">- Được hưởng đầy đủ các chế độ do nhà nước quy định (BHXH, BHYT, BHTN).- Được hưởng đầy đủ các chế độ chính sách của công ty: tham quan,du lịch…- Được hưởng Lương cứng và thưởng theo doanh số.- Thời gian làm việc: từ 07h30 - 17h00 (nghỉ giữa giờ từ 11h30 </t>
  </si>
  <si>
    <t>730/126 Lê Đức Thọ, P.15, Q. Gò Vấp, TP. HCM</t>
  </si>
  <si>
    <t>Chung Cư Phú Gia Hưng, 730/126 Lê Đức Thọ, P.15, Q. Gò Vấp, TP. HCM</t>
  </si>
  <si>
    <t>Nhân Viên Product Marketing</t>
  </si>
  <si>
    <t>- Xây dựng chiến lược sản phẩm phù hợp với thị trường &amp; khách hàng mục tiêu.- Phối hợp xây dựng và thực thi chiến lược hành động theo chiến lược sản phẩm.- Chịu trách nhiệm quản lý và tổ chức các chương trình sự kiện, đảm bảo các sự kiện diễn ra theo kế h</t>
  </si>
  <si>
    <t>- Hưởng các quyền lợi Theo Bộ luật lao động năm 2012- Tham gia BHXH, BHYT, BHTN- Chế độ nghỉ lễ Tết, đidu lịchhằng năm- Cơ hội làm việc trong môi trường trẻ trung năng động và hỗ trợ bạn phát huy tối đa khả năng của mình</t>
  </si>
  <si>
    <t>• Ứng viên từ 25t trở lên, tốt nghiệp chuyên ngành về truyền thông, tiếp thị hoặc các ngành có liên quan• Tối thiểu 01 năm kinh nghiệm đảm nhiệm vị trí tương đương, ưu tiên ứng viên từng làm việc trong lĩnh vực game online.• Có tinh thần trách nhiệm cao.• Có khả năng làm việc nhóm.• Yêu thích game online, từng chơi game online là một lợi thế.• Có thể đi công tác• Linh hoạt, nhạy bén và thích sự đổi mới.</t>
  </si>
  <si>
    <t>T5-04 Tòa nhà Lữ Gia, Số 70 Lữ Gia, F.15, Q.11</t>
  </si>
  <si>
    <t>Chuyên Viên Tư Vấn Tại Văn Phòng Quận 10 - Không Áp Doanh Số</t>
  </si>
  <si>
    <t>- Lập kế hoạch, triển khai các công tác tư vấn qua điện thoại, tư vấn trực tiếp, chăm sóc khách hàng qua điện thoại dựa trên nguồn khách hàng công ty hỗ trợ..- Thực hiện các công cụ tìm kiếm khách hàng Online.- Làm việc nhóm, Không áp đặt doanh số cá nhân</t>
  </si>
  <si>
    <t>- Lương cơ bản từ 6,5 - 10 triệu / tháng (Không áp lực Doanh số) + Phụ cấp cơm trưa 1 Triệu / tháng- Hỗ trợ thêm chi phí Marketing để chạy Quảng cáo : hằng tuần từ 1 - 3 triệu.- Hoa hồng 35 - 50 triệu / sản phẩm + Thưởng nóng từ 200 – 500 Đô la / sản phẩm</t>
  </si>
  <si>
    <t>- Nam / nữ: tuổi từ 20– 30, ngoại hình khá.- Không yêu cầu kinh nghiệm và bằng cấp liên quan. (Sẽ được đào tạo bài bản nếu trúng tuyển).- Tự tin vào khả năng giao tiếp, tư vấn, thuyết phục.- Muốn phát triển bản thân, đột phá thu nhập.- Ưu tiên ứng viên có</t>
  </si>
  <si>
    <t>429 TÔ HIẾN THÀNH , P.14, Q.10, TP.HCM</t>
  </si>
  <si>
    <t>429 Tô Hiến Thành, P14, Q10, TPHCM</t>
  </si>
  <si>
    <t>Nhân Viên Kế Toán Nội Bộ- HCM</t>
  </si>
  <si>
    <t>- Yêu cầu độ tuổi từ 20-25- Giọng nói dễ nghe, ngoại hình dễ nhìn.-Ngoài các kỹ năng chính đối với nghành nghề kế toán, yêu cầu:+Nhanh nhẹn, trung thực.+Có thể làm việc trong môi trường áp lực.+Kỹ năng làm việc nhóm tốt.-Có tinh thần trách nhiệm cao đối v</t>
  </si>
  <si>
    <t>967- 969 Quốc lộ 1A, Phường Thới An, Quận 12</t>
  </si>
  <si>
    <t>967 Quốc lộ 1A, phường Thới An, quận 12</t>
  </si>
  <si>
    <t>Nhân Viên Kỹ Thuật IT Máy In, Máy Tính Không Yêu Cầu Kinh Nghiệm HCM</t>
  </si>
  <si>
    <t xml:space="preserve">- Lương + thưởng hiệu quả công việc- Công Ty Hỗ trợ tiền điện thoại hàng tháng- Làm việc từ thứ 2 tới thứ 6 từ 8 giờ đến 17 giờ, Thứ 7 từ 8 giờ đến 12 giờ trưa.- Phụ cấp đi công tác tỉnh, Tăng lương theo định kỳ và hưởng các chế độ đãi ngộ tương xứng với </t>
  </si>
  <si>
    <t>17 Cù Lao, Phường 2, Quận Phú Nhuận, Thành phố Hồ Chí Minh</t>
  </si>
  <si>
    <t>Ngân Hàng Acb - Chuyên Viên Tư Vấn Tài Chính</t>
  </si>
  <si>
    <t>• Bancassurance là kênh hợp tác giữa tập đoàn bảo hiểm nhân thọ Manulife và những ngân hàng danh tiếng khác (Techcombank, SCB, ACB,.v.v… )• Đại diện cho công ty bảo hiểm Manulife tư vấn cho khách hàng VIP của Ngân hàng về các gói sản phẩm bảo hiểm, tài chính, đầu tư…• Làm việc trực tiếp với CBNV và quản lý của đối tác• Sử dụng nguồn khách hàng tiềm năng như khách hàng VIP, khách hàng cấp cao từ Ngân hàng để giới thiệu, tư vấn chọn lựa những giải pháp tài chính và bảo vệ tốt nhất• Đồng hành quan tâm chăm sóc khách hàng</t>
  </si>
  <si>
    <t>• Lương cơ bản: 8.000.000đ – 11.000.000đ/tháng + Phụ cấp + Hoa hồngbán hàng.• Địa điểm làm việc: cố định tại chi nhánh của Ngân hàng.• Thời gian làm việc: theo giờ hành chính của ngân hàng.• Cơ hội huấn luyện: Được đào tạo các kỹ năng kiến thức cơ bản về ngành bảo hiểm và kỹ năng chuyên sâu về Sales• Được đi du lịch trong và ngoài nước khi đạt doanh số• Môi trường làm việc chuyên nghiệp tại ngân hàng lớn và hàng đầu Việt Nam</t>
  </si>
  <si>
    <t>• Tốt nghiệp Đại học hoặc Cao Đẳng trở lên• Có kinh nghiệm SALE là một lợi thế• Ứng viên chưa có kinh nghiệm sẽ được đào tạo trước khi làm việc.• Kỹ năng giao tiếp và đàm phán tốt• Có tinh thần trách nhiệm cao, khả năng làm việc nhóm, gắn kết làm việc lâu dài• Nhanh nhẹn, năng động, chịu học hỏi.• Phong cách chuyên nghiệp.• Ưu tiên có ngoại hình.• Độ tuổi: 22-35</t>
  </si>
  <si>
    <t>Manulife Plaza, 75 Hoàng Văn Thái, P. Tân Phú, Q7, TP. Hồ Chí Minh</t>
  </si>
  <si>
    <t>Nhân Viên Kinh Doanh Gạo</t>
  </si>
  <si>
    <t>* Địa chỉ Văn phòng:+ Hà Nội: 453 Nguyễn Khang, P. Yên Hòa, Q. Cầu Giấy, Hà Nội+ Hồ Chí Minh: 177 / 24 Ba Thánh Hai, Phường 11, Quận 10, Thành phố Hồ Chí Minh* King Green cần tuyển Đội ngũ Nhân viên Kinh doanh, phát triển Thị trường:+ NVKD Kênh CVS - các cửa hàng tiện lợi.+ NVKD Kênh GT đi Thị trường+ NVKD Kênh Horeca - Nhà hàng, Khách sạn, các Khu Công nghiệp...+ NVKD Kênh VN-Post, Viettel- Tìm kiếm Khách hàng mới, đơn hàng mới.- Nghiên cứu thị trường, nghiên cứu khách hàng tiềm năng,- Giới thiệu các sản phẩm của King Green (gạo...)- Đàm phán, ký kết hợp đồng.- Phát triển thị trường, Kênh quản lý được giao.- Hỗ trợ xây dựng kế hoạch phát triển kinh doanh của công ty King Green</t>
  </si>
  <si>
    <t>- Mức lương sẽ được thỏa thuận trong buổi phỏng vấn- Lương cơ bản, chế độ phúc lợi, hoa hồng: 7.000.000 đồng - 15.000.000 đồng / tháng- Mỗi tháng được tặng 5kg gạo thương hiệu Vua Gạo- Công ty đóng 100%bảo hiểmxã hội sau khi tham gia hợp đồng lao động.- G</t>
  </si>
  <si>
    <t>- Độ tuổi: 18-30 tuổi- Ít nhất 1 năm kinh nghiệm trong lĩnh vực kinh doanh Kênh Horeca, MT, GT hoặc B2B.- Có kinh nghiệm trong ngành FMCG là một lợi thế-Tốt nghiệp THPT trở lên, có kinh nghiệm trong lĩnh vực kinh doanh- Sức khỏe tốt để đi nghiên cứu, khảo</t>
  </si>
  <si>
    <t>177/24 Ba Tháng Hai, Phường 11, Quận 10, Thành phố Hồ Chí Minh</t>
  </si>
  <si>
    <t>177/24 Ba Thánh Hai, Phường 11, Quận 10, Thành phố Hồ Chí Minh</t>
  </si>
  <si>
    <t>Hà Nội</t>
  </si>
  <si>
    <t>Nhân Viên Kinh Doanh Nội Thất</t>
  </si>
  <si>
    <t>- Khảo sát mặt bằng và lấy yêu cầu từ KH (kết hợp với bộ phận thiết kế).- Tìm kiếm và phát triển các KH về mảng thiết kế, xây dựng nội thất.- Các công trình nhà phố, biệt thự,căn hộ, nhà phố.- Chăm sóc và cập nhật thông tin KH đến các bộ phận liên quan ởv</t>
  </si>
  <si>
    <t>- Lương từ 5-7tr/ tháng thử việc, sau 2 tháng thử việc sẽ thỏa thuận lương cứng.- Thưởng 0.5-2% % tổng giá trị công trình (tùy vào tổng giá trị công trình).- Thưởng lễ, tết,...- Nghỉ phép năm.- Lương tháng 13.- Đi du lịch cùng công ty.- Đăng ký BHXH, BHYT</t>
  </si>
  <si>
    <t>- Biết tiếng Anh giao tiếp là lợi thế.- Biết sử dụng các trang đăng tin hay biết khai thác khách hàng trên mạng.- Biết tìm kiếm khách hàng (telephone...), các trang xã hội: Face, web đăng tin, ,mail...</t>
  </si>
  <si>
    <t>69 đường 49, P. Bình Thuận, Q.7 , Tp. Hồ Chí Minh</t>
  </si>
  <si>
    <t>số 69, đường 49, phường bình thuận, q7</t>
  </si>
  <si>
    <t>Nhân Viên Content Marketing Đi Làm Ngay</t>
  </si>
  <si>
    <t>- Quản trị nội dung website (viết bài &amp; đăng bài)- Đảm bảo tiến độ công việc được giao và đúng thời hạn- Thực hiện các công việc khác khi được phân công.- Thực hiện các nhiệm vụ khác theo chức năng và yêu cầu của trưởng phòng marketing.</t>
  </si>
  <si>
    <t>- Lương cơ bản từ 7 triệu - 15 triệu / tháng- Được đóng BHYT, BHXH, nghỉ phép, nghỉ lễ theo chế độ qui định ...- Được hưởng các chương trình thưởng theo tháng, quý, năm, doanh số công ty phát động- Được làm việc trong môi trường chuyên nghiệp, năng động v</t>
  </si>
  <si>
    <t>134 Đường 3/2, Phường 12, Quận 10, HCM</t>
  </si>
  <si>
    <t>134 Đường 3/2, Phường 12, Quận 10, HCM.</t>
  </si>
  <si>
    <t>Nhân Viên Thiết Kế Nội Thất</t>
  </si>
  <si>
    <t>- Lên ý tưởng thiết kế Nội thất, Tủ bếp;- Diễn họa 3D Nội thất, Tủ bếp;- Triển khai hồ sơ bản vẽ gửi Chủ đầu tư;- Triển khai bản vẽ kỹ thuật thi công;- Thực hiện các công việc khác theo chỉ đạo của cấp trên</t>
  </si>
  <si>
    <t>- Làm việc trong môi trường chuyên nghiệp, năng động,thân thiện, có định hướng phát triển bền vững;- Được hưởng đầy đủ chế độ BHXH, BHYT, BHTN theo luật lao động Việt Nam và theo quy định của công ty;- Được trải nghiệm thực tế quy trình sản xuất hiện đại.</t>
  </si>
  <si>
    <t xml:space="preserve">- Giới tính: Nam/Nữ- Tuổi: từ 20 - 35- Được đào tạo chuyên ngành Kiến trúc hoặc Mỹ thuật công nghiệp;- Kinh nghiệm: 01 năm trở lên.- Sử dụng thành thạo các phần mềm chuyên ngành: AutoCad, 3dMax (hoặc Sketchup), Photoshop;- Trung thực, sáng tạo, chịu khó, </t>
  </si>
  <si>
    <t>363/10 Hà Duy Phiên ( Tỉnh lộ 9) Bình mỹ củ chi</t>
  </si>
  <si>
    <t>Nhân Viên Kế Toán</t>
  </si>
  <si>
    <t>Công ty cổ phần Ba Thanh Hóc Môn tuyển nhân viên kế toán:-Kiểm tra, kiểm soát tính hợp lệ, hợp pháp của chứng từ kế toán và luân chuyển theo đúng trình tự quy định.- Hạch toán toàn bộ các nghiệp vụ phát sinh.- Theo dõi báo cáo tình hình nộp ngân sách, hoàn thuế.- Lập và kiểm tra báo cáo tình hình sử dụng hóa đơn.- Kiểm tra và xuất hóa đơn đầu ra hàng hóa, dịch vụ.- Lên tờ khai thuế GTGT, TNCN, TNDN và nộp thuế vào ngân sách nhà nước.- Lập các báo cáo nộp cho cơ quan thuế, cơ quan ban ngành theo quy định bao gồm các báo cáo tháng, quý, năm với sự kiểm soát của kế toán trưởng.-Làm bảo hiểm cho người lao động.- Thực hiện các công việc khác theo phân công nhiệm vụ của kế toán trưởng.- Thời gian làm việc: 7h30-17h, thứ 2 đến thứ 7.- Địa chỉ phỏng vấn: 730 Lê Văn Khương, Khu phố 7, Phường Thới An, Quận 12.- Nơi làm việc: 75 / 8C Ấp Dân Thắng 1, Xã Tân Thới Nhì, Huyện Hóc Môn, TP. Hồ Chí Minh.</t>
  </si>
  <si>
    <t>- Mức lương thỏa thuận từ 7-8 triệu / tháng (lương NET).- Phụ cấp ăn trưa.- Tham gia BHXH, BHYT, BHTN theo quy định.- Môi trường làm việc năng động, đồng nghiệp hòa đồng.- Thưởng lễ, tết, lương tháng 13 và các chế độ khác theo quy định Công ty.- Cơ hội th</t>
  </si>
  <si>
    <t>- Nữ, tốt nghiệp trung cấp trở lên chuyên ngành kế toán hoặc chuyên ngành có liên quan.- Kỹ năng:+ Thành thạo vi tínhvăn phòng: Word, Excel, ưu tiên ứng viên có sử dụng phần mềm kế toán Misa.+ Nhanh nhẹn , hoạt bát, vui vẻ và nắm bắt vấn đề tốt.+ Có nhiệt</t>
  </si>
  <si>
    <t>730 Lê Văn Khương, Khu phố 7, Phường Thới An, Quận 12, TP. HCM</t>
  </si>
  <si>
    <t>1073/71 Đường Cách Mạng Tháng 8, Phường 7, Quận Tân Bình, TP. Hồ Chí Minh</t>
  </si>
  <si>
    <t>Nhân Viên PG - Phát Voucher Quà Tặng</t>
  </si>
  <si>
    <t>- Làm việc theo đội nhóm tại các Trung Tâm Thương Mại, Building cao cấp- Khảo sát về nhu cầudu lịchnghỉ dưỡng của khách hàng- Tặng quà, voucher cho khách hàng và ghi lại thông tin- Mời khách hàng tham dự sự kiện do công ty tổ chức- Báo cáo kết quả cuối ng</t>
  </si>
  <si>
    <t>- Lương cứng 7 triệu + 300k tiền xăng + thưởng kpis (2 triệu - 5 triệu)- 19 ngày phép năm hưởng nguyên lương- Tháng lương 13- Bảo hiểm và các chế độ đầy đủ- Cung cấp đầy đủ công cụ làm việc: Ipad, đồng phục</t>
  </si>
  <si>
    <t>9-11 Tôn Đức Thắng, Quận 1, Hồ Chí Minh</t>
  </si>
  <si>
    <t>9-11 Tôn Đức Thắng Bến Nghé Quận 1 Hồ Chí Minh</t>
  </si>
  <si>
    <t>Chuyên Viên Thẩm Định Giá Tại Tp.hcm</t>
  </si>
  <si>
    <t>- Điều tra, thu thập thông tin và cơ sở dữ liệu phục vụ thẩm định giá.- Trực tiếp thẩm định giá các hồ sơ vềbất động sản(nhà phố, căn hộ, đất thổ cư, …), động sản (máy móc thiết bị, dây chuyền công nghệ, ...).- Lập chứng thư và báo cáo thẩm định giá.- Thự</t>
  </si>
  <si>
    <t xml:space="preserve">- Được đào tạo chuyên môn về lĩnh vực bất động sản- Mức lương + phụ cấp cơm trưa + hoa hồng sản phẩm + tiền điện thoại + Xăng- Năng lực tốt lương càng cao- Được kí hợp đồng nhân viên chính thức sau thời gian thử việc từ 1 đến 2 tháng- Các chế độbảo hiểm, </t>
  </si>
  <si>
    <t>928 Lê Văn Lương, ấp 3, xã Phước Kiển, huyện Nhà Bè, Tp.HCM</t>
  </si>
  <si>
    <t>Nhân Viên Chăm Sóc Khách Hàng Khối Tài Chính</t>
  </si>
  <si>
    <t>- Tiếp nhận cuộc gọi từ khách hàng thắc mắc về dịch vụ.- Khách hàng là đối tượng đang sử dụng dịch vụ của công ty.- Hướng dẫn khách hàng sử dụng ứng dụng, hoàn tất thủ tục, giải đáp thắc mắc / khiếu nại / phản hồi từ phía khách hàng.- Thời gian làm việc 8</t>
  </si>
  <si>
    <t>- Lương từ 6-7 triệu/ tháng sẽ trao đổi thêm khi đến phỏng vấn trực tiếp- Thu nhập cạnh tranh- Tham gia đầy đủ các loạibảo hiểm: BHXH, BHYT - BHTN, BH 24 / 7- 14 ngày phép / năm- Lộ trình tăng lương, thăng tiến rõ ràng- Khám sức khỏe định kỳ 1 năm / 1 lần</t>
  </si>
  <si>
    <t>Nhân Viên Content Marketing</t>
  </si>
  <si>
    <t>- Tham gia lập kế hoạch xây dựng nội dung Website – Fanpage- Quản trị nội dung website (viết bài &amp; đăng bài)- Đảm bảo tiến độ công việc được giao và đúng thời hạn- Thực hiện các công việc khác khi được phân công.- Thực hiện các nhiệm vụ khác theo chức năn</t>
  </si>
  <si>
    <t>số 19 – 21 đường Cách Mạng Tháng Tám, Phường Bến Thành, Quận 1, Hồ Chí Minh</t>
  </si>
  <si>
    <t>số 19 – 21 đường Cách Mạng Tháng Tám, Phường Phạm Ngũ Lão, Quận 1, Hồ Chí Minh.    Nhập tin nhắn</t>
  </si>
  <si>
    <t>Nhân Viên Kinh Doanh Lương 25 Triệu Tại HCM</t>
  </si>
  <si>
    <t>- Thời gian làm việc: 8h30 - 12h, 13h - 17h30 (thứ 2 – thứ 6), Thứ 7: 8h30 - 12h30- Sale online, Sale Thị Trường, làm việc tạivăn phòngbán hàng nội thất bàn ghế café, nhà hàng, khách sạn….- Giới thiệu,tư vấncho khách hàng về sản phẩm nội thất của công ty.</t>
  </si>
  <si>
    <t>- Mức lương: Lương căn bản từ 8tr-14.5tr VND (Bao gồm khoản phụ cấp khách hàng) + hoa hồng tới 13- 15%.+ Lương căn bản : Thử việc 8tr (bao gồm các khoản hỗ trợ tiềm kiếm khách hàng) + hoa hồng tới 13%.+ Ký hợp đồng 14.5tr (bao gồm các khoản hỗ trợ tìm kiế</t>
  </si>
  <si>
    <t>115 đường số 1, khu dân cư City Land, phường 7, Gò Vấp. Tp.Hồ Chí Minh.</t>
  </si>
  <si>
    <t>24 Nguyễn Oanh, Phường 7, Gò Vấp, TP HCM</t>
  </si>
  <si>
    <t>Nhân Viên Kinh Doanh (Làm Việc Tại Văn Phòng)</t>
  </si>
  <si>
    <t>• Không cần tìm kiếm khách hàng, Data có sẵn và chăm sóc khách hàng tiềm năng cho đến khi chốt đơn hàng để đạt được mục tiêu doanh số đề ra.• Danh sách khách hàng chất lượng cao từquảng cáoFacebook và Google.• Liên tục cập nhật thông tin thị trường và sản phẩm của Công ty.• Đặt mục tiêu cho bản thân và luôn luôn nỗ lực để đạt được mục tiêu.• Chăm sóc khách hàng cũ để gia tăng doanh thu và sản phẩm• Báo cáo công việc theo sự hướng dẫn của Team Leader• Sau khi đã trao đổi và học hỏi được nhiều kiến thức và kỹ năng sẽ cùng Leader hỗ trợ cho những đồng nghiệp mới.</t>
  </si>
  <si>
    <t> Lương cứng: 6 - 10 triệu (tùy năng lực) + Hoa hồng + bonus (thu nhập tăng theo doanh số) Thưởng nóng tháng / quý / năm. Phụ cấp : cơm trưa + phí giữ xe Được trang bị điện thoại riêng Môi trường làm việc trẻ trung, năng động và thân thiện Được đào tạo trong và ngoài nước về kiến thức thị trường và các kĩ năng mềm khác. Được đào tạo kĩ năng sales từ cơ bản đến nâng cao theo tuần và tháng. Xét tăng lương 6 tháng / lần Lương tháng 13 và chế độ bảo hiểm đầy đủ theo quy định của nhà nước.Phúc lợi khác: Team building và xem phim tại rạp 1 quý 1 lần Hàng năm được đi du lịch trong hoặc ngoài nước. Thời gian làm việc: Từ 8h30 đến 18h từ thứ 2 đến thứ 6 - nghỉ trưa 12h13h30 Ngày nghỉ: 12 ngày phép / năm (được tính lương)</t>
  </si>
  <si>
    <t>• Tốt nghiệp cao đẳng trở lên các chuyên ngành kinh tế, ngoại ngữ, Quản trị kinh doanh, Marketing,… hoặc các chuyên ngành liên quan là một lợi thế• Yêu thích kinh doanh, nắm bắt thông tin tốt.• Giao tiếp điện thoại tốt, giọng nói chuẩn.• Có kỹ năng lắng nghe, kỹ năng thuyết phục: Ngoài việctư vấnvề dịch vụ của công ty bên cạnh đó cần lắng nghe nhu cầu của khách hàng, từ đó sẽ nhận được sự quan tâm từ khách hàng.• Kinh nghiệm tư vấn sản phẩm dịch vụ qua điện thoại (không có kinh nghiệm sẽ được training từ đầu)• Chịu học hỏi và chịu được áp lực công việc.</t>
  </si>
  <si>
    <t>Lầu 6, Số 104 Ung Văn Khiêm, Phường 25, Quận Bình Thạnh</t>
  </si>
  <si>
    <t>Nhân Viên Triển Khai Phần Mềm Ứng Dụng</t>
  </si>
  <si>
    <t>· Hỗ trợ Kinh doanhtư vấnthêm chuyên sâu về kỹ thuật các sản phẩm của công ty· Triển khai các phần mềm ứng dụng của công ty đến với khách hàng: Phần mềm điều hành taxi truyền thống, taxi công nghệ , tổng đài VoiIP· Khắc phục hoặc hướng dẫn khách hàng về kỹ thuật các vấn đề phát sinh khi vận hành phần mềm· Hỗ trợ Kinh doanh nghiệm thu sản phẩm với khách hàng.</t>
  </si>
  <si>
    <t>· Mức lương khởi điểm hấp dẫn, cạnh tranh, tương xứng với năng lực và kinh nghiệm làm việc.· Môi trường hiện đại, chuyên nghiệp và năng động.· Cơ hội được đào tạo và thăng tiến tốt trong công việc· Văn hóa công ty phong phú cho phép phát huy tối đa khả năng và tính sáng tạo trong công việc của ứng viên.· Thưởng lương tháng 13, thưởng đột xuất khi có thành tích đặc biệt, thưởng Tết và các dịp lễ lớn· Được xét tăng lương hàng năm theo năng lực và hiệu quả công việc· Đóng BHXH, BHYT đầy đủ theo quy định của nhà nước.</t>
  </si>
  <si>
    <t>· Tốt nghiệp Cao đẳng / Đại học chuyên ngànhcông nghệ thông tin, phần cứng, phần mềm máy tính.· Có kỹ năng giao tiếp và thuyết phục tốt· Ưu tiên ứng viện có kinh nghiệm triển khai phần mề tổng đài VoiIP, APP ứng dụng cho các doanh nghiệp taxi· Ưu tiên ứng viên có kiến thức, kinh nghiệm về hệ thống mạng nội bộ· Ưu tiên ứng viên có kiến thức về các giải pháp IT, hệ thống cơ sở hạ tầng IT như máy chủ, thiết bị lưu trữ, thiết bị mạng, Firewall, điện toán đám mây, quản trị và vận hành hệ thống.</t>
  </si>
  <si>
    <t>340/16 Lê Văn Quới,  khu phố 11, P.Bình Hưng Hòa A, Q. Bình Tân, TP. HCM</t>
  </si>
  <si>
    <t>Nhân Viên Biên Phiên Dịch Tiếng Trung Có Kinh Nghiêm Ngành May Mặc Toàn Quốc</t>
  </si>
  <si>
    <t>- Hỗ trợ Phiên dịch tiếng Trung sang Việt hoặc ngược lại cho chuyên gia QC .- Dịch báo cáo tiếng Hoa sang Việt .Chi tiết cụ thể trao đổi khi phỏng vấn.</t>
  </si>
  <si>
    <t>- Lương thưởng hấp dẫn thỏa thuận theo năng lực- Thưởng tết âm lich .- Công ty hỗ trợ phụ cấp ăn ở.</t>
  </si>
  <si>
    <t>- Yêu cầu có kinh nghiệm làm việc qua ngành may mặc 1 năm- Công việc thường xuyên di chuyển , làm việc trong xưởng , không cố định ởvăn phòng</t>
  </si>
  <si>
    <t>25 Hoàng Diệu , Phường 14, Quận 4, Tp HCM</t>
  </si>
  <si>
    <t>Toàn quốc</t>
  </si>
  <si>
    <t>Thừa Thiên Huế</t>
  </si>
  <si>
    <t>Phú Thọ</t>
  </si>
  <si>
    <t>Hưng Yên</t>
  </si>
  <si>
    <t>Nhân Viên Bảo Trì (Điện, Nước, Máy Móc)</t>
  </si>
  <si>
    <t>- Thực hiện hoạt động bảo dưỡng, bảo trì, sửa chữa máy móc, trang thiết bị, cơ sở vật chất, điện, nước tại các chi nhánh của The New Gym- Làm một số công việc khác theo sự phân công, diều động của của người phụ trách khi cần thiết- Thời gian làm việc từ t</t>
  </si>
  <si>
    <t>- Thu nhập: 5.000.000 (cho sinh viên mới ra trường)- Thu nhập: 6-8trieu cho nguoi có kinh nghiem- Làm việc trong môi trường năng động, chuyên nghiệp có nhiều cơ hội thăng tiến.- Cung cấp trang thiết bị đầy đủ để phục vụ công việc.- Được đóng BHXH, BHYT, B</t>
  </si>
  <si>
    <t>344 Nguyễn Trọng Tuyển, P.2, Tân Bình</t>
  </si>
  <si>
    <t>Số 546 Lê Văn Lương, Phường Tân Phong, Quận 7, TPHCM</t>
  </si>
  <si>
    <t>- Lập bản vẽ thiết kế trạm xử lý nước thải, nước cấp công nghiệp; hoặc thiết kế kết cấu môi trường- Thực hiện hồ sơ thầu, dự toán, báo giá- Các công việc khác theo yêu cầu của cấp trên- Chi tiết sẽ trao đổi trong quá trình phỏng vấn</t>
  </si>
  <si>
    <t>- Tốt nghiệp CĐ trở lên chuyên ngành môi trường, M&amp;E- Từ 2 năm kinh nghiệm ở vị trí tương đương- Sử dụng tốt các phần mềm chuyên ngành- Khả năng làm việc theo nhóm</t>
  </si>
  <si>
    <t>42/36D Ung Văn Khiêm, P.25, Q Bình Thạnh, Hồ Chí Minh</t>
  </si>
  <si>
    <t>Nhân Viên Kỹ Thuật</t>
  </si>
  <si>
    <t>- Lương khởi điểm: thỏa thuận- Lương tháng 13- Thưởng theo trách nhiệm, năng lực và tình hình kinh doanh của công ty- Hưởng đầy đủ các chế độ theo quy định: BHYT, BHXH, BHTN...- Phụ cấp: điện thoại + ăn trưa- Thời gian làm việc: 8 giờ / ngày, từ thứ 2 đến</t>
  </si>
  <si>
    <t>- Trình độ chuyên môn: chuyên ngành CNTT hoặc văn bằng tương đương.- Có tinh thần trách nhiệm, chăm chỉ, cẩn thận trong công việc- Có kỹ năng giao tiếp- Chấp nhận đi công tác xa, hỗ trợ khách hàng khi có yêu cầu- Có kiến thức thức về lập trình C#, SQL Ser</t>
  </si>
  <si>
    <t>20/1 Bùi Thị Xuân, P.2, Q.Tân Bình, HCM</t>
  </si>
  <si>
    <t>Giáo Viên Giáo Dục Thể Chất</t>
  </si>
  <si>
    <t>- Hướng dẫn học viên thực hiện các bài tập thể dục (body-weight training)- Theo dõi sự tiến bộ của học viên- Quản lí, tổ chức lớp học 15~30 người- Sắp xếp, lên kế hoạch giảng dạy (yêu cầu sử dụng word, excel căn bản)- Có thể đi công tác tại chi nhánh ở cá</t>
  </si>
  <si>
    <t>- Lương theo năng lực thực tế; điều chỉnh định kỳ hằng năm, năm đầu chế độ điều chỉnh 2 lần- Thưởng hiệu quả công việc: 2 kỳ / năm &amp; các kỳ thưởng lễ (30/04, 02/09, 20/11, 01/01)- Tham gia các sự kiện:du lịch, teambuilding, …- Phúc lợi Sinh nhật, Đám cưới</t>
  </si>
  <si>
    <t>- Sức khỏe tốt- Có thể dạy tăng ca 4-8 tiết/tuần- Tính cách nhiệt tình, vui vẻ, thích giúp đỡ người khác- Kỹ năng sư phạm</t>
  </si>
  <si>
    <t>40/12 - 40/14 Ấp Bắc, P.13, Q.Tân Bình</t>
  </si>
  <si>
    <t>Thư Ký - Trợ Lý Giám Đốc</t>
  </si>
  <si>
    <t>-Tham dự các cuộc họp công ty thành viên-Lập biên bản cuộc họp- Rà soát hợp đồng,kiểm tra thông tin hợp đồng- Lập báo cáo hằng ngày,tháng quý- Quản lý bảng giá,sản phẩm công ty-Thay mặt tổng giám đốc đi gặp đối tác công ty.- Sử dụng thành thạo MS Office v</t>
  </si>
  <si>
    <t>-Thời gian làm việc từ thứ 2-thứ 7 (8h15 -17h15)-Mức lương từ 8-15 triệu / tháng tùy năng lực-Được đóng đầy đủ bảo hiểm sau 2 tháng thử việc-Thưởng lễ tết cuối năm-Du lịch hàng năm cùng công ty từ 2-3 lần trở lên</t>
  </si>
  <si>
    <t>-Nữ tuổi từ 21-27 tuổi sức khỏe tốt,ngoại hình dễ nhìn / xinh xắn.-Tốt nghiệp từ Cao Đẳng trở lên.- Đã từng có kinh nghiệm làm trong ngành tài chính, đầu tư,bất động sản, du lịch, nghỉ dưỡng là một lợi thế.- Có thể làm thêm giờ, đi công tác xa theo yêu cầ</t>
  </si>
  <si>
    <t>348/9 Ung Văn Khiêm, Phường 25, Quận Bình Thạnh. Tp.HCM.</t>
  </si>
  <si>
    <t>Kỹ Sư Lập Trình Công Nghệ Thông Tin Tp HCM</t>
  </si>
  <si>
    <t>A. Lương, thưởng theo năng suất lao động thực tế, thu nhập cạnh tranh, bình quân trên 20.000.000 đồng/tháng.b. Môi trường làm việc chuyên nghiệp, năng động, có cơ hội thăng tiến cao trong công việc.c. Thường xuyên được tham gia bồi dưỡng chuyên môn, tập huấn nâng cao trình độ, kỹ năng.d. Chế độ đãi ngộ hấp dẫn, công việc ổn định lâu dài, ưu tiên trọng dụng nhân tài.e. Thực hiện đầy đủ các chế độ theo quy định của pháp luật (BHYT, BHXH, BHTN,…); thực hiện đúng quy định của pháp luật về thời gian làm việc, thời gian nghỉ ngơi, chế độ nghỉ phép… Hưởng các chế độ phúc lợi: du lịch, thăm hỏi động viên ốm đau, mừng sinh nhật,… Khám sức khỏe định kỳ 1 lần/năm tại bệnh viện uy tín. Được trang bị đầy đủ các phương tiện và các thiết bị làm việc.</t>
  </si>
  <si>
    <t>+ Từ 27 tuổi trở xuống (sinh năm 1993 trở về sau).+ Không giới hạn độ tuổi tuyển dụng đối với lao động CNTT đáp ứng ít nhất một trong các điều kiện sau:+ Đã tham gia tối thiểu 03 dự án lớn triển khai cho các khách hàng là các tổ chức/doanh nghiệp uy tín t</t>
  </si>
  <si>
    <t>Số 125 Hai Bà Trưng, P.Bến nghé, Quận 1, TP.Hồ Chí Minh.</t>
  </si>
  <si>
    <t>Chuyên Viên Tư Vấn Dự Án Mức Lương 20 – 30 Triệu (Biên Hòa - Đồng Nai)</t>
  </si>
  <si>
    <t>Nhiệm vụ 1: Tư vấnbán hàng- Tìm kiếm khách hàng tiềm năng, mở rộng nguồn khách hàng- Tư vấn khách hàng, giới thiệu sản phẩm.- Thuyết phục khách hàng mua sản phẩm.- Tham gia thực hiện quy trình ra hợp đồng.- Thực hiện ký hợp đồng cho khách hàng.- Theo dõi thanh toán theo đợt.Nhiệm vụ 2: Chăm sóc khách hàng- Cập nhật thông tin phản hồi khách hàng kịp thời.- Thực hiện các chương trình chăm sóc khách hàng.- Báo cáo hoạt động hằng ngày.- Thời gian làm việc: từ 8h00 - 17h00 (thứ 2 đến thứ 6), từ 8h00 - 12h00 (thứ 7)* Địa điểm làm việc:1. Tại Biên Hòa:- Lô C1/17 + 18, Khu Quy Hoạch Nhà Ở, KP1, Phường Long Bình Tân, Thành phố Biên Hòa, Đồng Nai- 2/9 Đường Đồng Khởi ,Phường Tân Hiệp, Thành phố Biên Hòa, Đồng Nai- 12/A12 Lê Thị Vân, P An Bình, Thành phố Biên Hòa, Đồng Nai2. Tại Long Khánh- Số 03, Đường Nguyễn Trãi, Phường Xuân Hòa, Thành phố Long Khánh, Đồng Nai</t>
  </si>
  <si>
    <t>- Thu nhập 20 - 25 triệu bao gồm: Lương cơ bản: 7tr + hoa hồng 2 -3 % + phụ cấp- Hoa hồng hấp dẫn 2 - 3% (từ 15 -50tr), thưởng nóng theo từng dự án.- Đồng phục, cơm trưa (600.000đ)- Được tham gia BHXH, BHYT, BHTN- Được đào tạo theo yêu cầu công việc- Có n</t>
  </si>
  <si>
    <t>Lô C1/ 17 + 18, Khu Quy Hoạch Nhà Ở, KP1, Phường Long Bình Tân, Biên Hòa, Đồng Nai</t>
  </si>
  <si>
    <t>Nhân Viên Kinh Doanh Bánh Kẹo Thực Phẩm</t>
  </si>
  <si>
    <t>- Hưởng thêm hoa hồng- Công việc ổn định, nhiều cơ hội thăng tiến- Môi trường làm việc năng động, thân thiện và gắn kết- Hưởng đầy đủ các chế độbảo hiểm, nghỉ lễ, tết theo quy định của nhà nước- Xét tăng lương 1 năm 1 lần- Thưởng lương tháng 13 đối với nh</t>
  </si>
  <si>
    <t>- Yêu cầu kinh nghiệm: tối thiểu 1 năm kinh nghiệm- Tốt nghiệp: Trung Cấp, Cao Đẳng trở lên- Sử dụng thành thạo Word, Excel, Power Point- Tinh thần trách nhiệm trong công việc</t>
  </si>
  <si>
    <t>05 Hoa Hue, Phu Nhuan District, Ho Chi Minh City, Vietnam,</t>
  </si>
  <si>
    <t>Nhân Viên Kinh Doanh</t>
  </si>
  <si>
    <t xml:space="preserve">- Liên hệ khách hàng mà công ty phân bổ và tìm kiếm khách hàng mới.- Liên lạc và gặp gỡ với khách hàng để giới thiệu sản phẩm Sơn cách nhiệt cho kính Newonpaint, khảo sát, xác định mục đích và yêu cầu của khách hàng.- Phối hợp với các đơn vị liên quan để </t>
  </si>
  <si>
    <t xml:space="preserve">- Thu nhập : Lương + %/ Doanh thu (&gt;12 triệu)- Môi trường làm việc trẻ trung, năng động, cơ hội phát triển cao.- Tăng lương + thưởng định kỳ, xét thưởng,chế độ BH, nghỉ phép theo quý theo quy chế của Công ty.- Du lịch 02 lần / năm, tham gia các hoạt động </t>
  </si>
  <si>
    <t>- Có kinh nghiệm trên 01 năm làm sale.- Tốt nghiệp Trung cấp, Cao đẳng,…vv..- Độ tuổi từ 20 đến 30 tuổi.- Ưu tiên ứng viên có kinh nghiệm sale vềbất động sản, xây dựng, sơn,...</t>
  </si>
  <si>
    <t>339/58B Lê Văn Sỹ, Phường 13, Quận 3</t>
  </si>
  <si>
    <t>Nhân Viên Digital Marketing</t>
  </si>
  <si>
    <t>- Mức lương: 10-15tr- Thưởng lễ Tết lương tháng 13,- Được tham gia đầy đủ các chế độ BHXH, BHTN- Được đi du lịch và tham gia các khóa học ngoại khóa do cty tổ chức</t>
  </si>
  <si>
    <t>- Kinh nghiệm: 2 năm- Yêu cầu bằng cấp: Cao đẳng, đại học hoặc chứng chỉ Google- Sử dụng thành thạo các công cụ: Google Webmaster Tool, Google Analytics, Facebook Ads, Google Adwords- Sử dụng được các phần mềm thiết kế và dựng phim như Photoshop, AI, Adob</t>
  </si>
  <si>
    <t>69 trần quốc tuấn, p1, gò vấp, tp hcm</t>
  </si>
  <si>
    <t>69 Trần Quốc Tuấn, P.1, Q.Gò Vấp, TP HCM.</t>
  </si>
  <si>
    <t>Nhân Viên Kinh Doanh Máy Móc Công Nghiệp</t>
  </si>
  <si>
    <t>1. Thực hiện công tácbán hàngtheo các chỉ tiêu kế hoạch được giao từ cấp QLTT2. Chủ động tìm kiếm và tiếp cận khách hàng trong phạm vi khu vực và đối tượng khách hàng được phân công3. Tìm kiếm thông tin dự án để thực hiện việc chào thầu.4. Làm và gửi báo giá khi Khách yêu cầu5. Phát triển hệ thống khách hàng mới theo chỉ đạo của cấp trên và chăm sóc các khách hàng đã khai thác và ký hợp đồng6. Theo dõi công nợ</t>
  </si>
  <si>
    <t>- Thưởng theo doanh thu bán hàng+thưởng lễ tết- Thưởng "nóng" trực tiếp cho dự án mới- Thưởng vượt doanh số mục tiêu- Được hưởng các chế độ BHYT, BHXH, BHTN… và các chế độ khác.- Công tác: Ô tô- ĐTDĐ &amp; Công tác phí</t>
  </si>
  <si>
    <t>1 / Ưu tiên người có kinh nghiệm bán hàng máy móc công nghiệp 1 năm trở lên2 / Tư duy mạch lạc, trình bày rõ ràng, tính cách năng động3 / Có kỹ năng thuyết phục, đàm phántư vấntốt, kỹ năng xây dựng lòng tin với khách hàng4 / Nhạy bén xử lý tình huống, làm việc độc lập, làm việc nhóm5 / Ưu tiên biết tiếng anh</t>
  </si>
  <si>
    <t>66-68 Trần Văn Kiểu, P10, Q6, Tp.HCM</t>
  </si>
  <si>
    <t>Marketing Specialist</t>
  </si>
  <si>
    <t>• Assist in outbound or inbound marketing activities by coordinating with sales team (content development and optimization, advertising, events planning etc.)• Plan, execute and review monthly social content plan.• Create and manage content forfacebookadvertisement.• Responsible for designing images and videos, lading pages for facebook advertisement.• Execute and support on the optimization of Facebook ads.• Prepare the template and content for email marketing.• Responsible for designing offline event marketing material and write recap post.• Undertake individual tasks of a marketing plan as assigned.</t>
  </si>
  <si>
    <t>• At least 6 month experience in marketing position.• Well-organized and detail oriented.• Past experience producing content for social media channel.• Good at English (speaking and writing skills)• Basic photoshop and edit video skills.• Knowledge of digital marketing.• Bachelor’s degree in marketing, communications or equivalent.</t>
  </si>
  <si>
    <t>118 đường 3/2, Phường 12, Q10 , TP Hồ Chí Minh</t>
  </si>
  <si>
    <t>Nhân Viên Kỹ Thuật Cơ Khí (Ngành Kim Loại Tấm) Thu Nhập 10 - 15 Triệu</t>
  </si>
  <si>
    <t>- Mức lương từ 8 - 15 triệu tùy năng lực- Bao cơm trưa- Tăng ca tính phí- Hưởng mọi quyền lợi theo quy định của công ty và luật lao động Việt Nam- Được làm việc trong môi trường chuyên nghiệp, thân thiện, năng động và ổn định.- Có nhiều cơ hội phát t</t>
  </si>
  <si>
    <t>- Có kinh nghiệm ít nhất 1 năm ở ngành tương tự- Tốt nghiệp cao đẳng trở lên biết autocad , solidworks hoặc inventer,...</t>
  </si>
  <si>
    <t>Số 20 Đường An Phú Đông 3, Phường An Phú Đông, Quận 12.</t>
  </si>
  <si>
    <t>2939B, Quốc Lộ 1A , KP5, p Tân Thới Nhất, Q 12, HCM</t>
  </si>
  <si>
    <t>Kỹ Sư Quản Lý Dịch Vụ Viễn Thông - CNTT Làm Việc Tại Tp HCM</t>
  </si>
  <si>
    <t xml:space="preserve">- Lương, thưởng theo năng suất lao động thực tế, thu nhập cạnh tranh, bình quân 20.000.000 đồng/tháng.- Môi trường làm việc chuyên nghiệp, năng động, có cơ hội thăng tiến cao trong công việc.- Thường xuyên được tham gia bồi dưỡng chuyên môn, tập huấn </t>
  </si>
  <si>
    <t>Độ tuổi: Từ 30 tuổi trở xuống (sinh năm 1990 trở về sau).- Trình độ: Tốt nghiệp Đại học chuyên ngành CNTT, Điện tử - Viễn thông, Toán tin, hệ đào tạo chính quy.</t>
  </si>
  <si>
    <t>Kỹ Sư Xây Dựng Cầu Đường Thu Nhập Từ 15 Triệu (Bình Phước)</t>
  </si>
  <si>
    <t>- Thu nhập: 10 - 15 triệu trở lên tuỳ năng lực- Được đào tạo hỗ trợ nghiệp vụ chuyên sâu- Phụ cấp: ăn trưa, đi lại, làm việc ngoài trời- Có chế độ mua hàng ưu đãi dành cho nhân viên- Bao ăn ở tại các nhà ở tập thể của các công trình- Chế độ nghỉ dưỡng kết</t>
  </si>
  <si>
    <t>- Giới tính: Nam , Độ tuổi: dưới 30 tuổi- Tốt nghiệp hệ chính qui, rành về máy tính, không cần kinh nghiệm- Trách nhiệm, nhiệt tình có khả năng thích ứng với điều kiện công việc</t>
  </si>
  <si>
    <t>50 Trần Hưng Đạo, Phường Tân Phú, Tp. Đồng Xoài, Tỉnh Bình Phước</t>
  </si>
  <si>
    <t>Số 50, đường Trần Hưng Đạo, phường Tân Phú, Tp. Đồng Xoài, tỉnh Bình Phước</t>
  </si>
  <si>
    <t>Nhân Viên Thu Hồi Nợ (Lương Trên 10 Triệu) - Q. Bình Thạnh</t>
  </si>
  <si>
    <t>- Thu nhập : Từ 8 - 15 triệu (lương cơ bản 6 -7.5tr + bonus + cơm trưa)- Hưởng nguyên lương trong thời gian thử việc- Thời gian làm việc 8 giờ / ngày, thứ Hai đến thứ 7(12h)- Được tham gia BHXH, BHYT &amp; BHTN đầy đủ- Thưởng cuối năm- 12 ngày phép năm và cộ</t>
  </si>
  <si>
    <t>- Nam / Nữ- Trình độ học vấn: tốt nghiệp THPT trở lên.- Kinh nghiệm : Không yêu cầu- Năng động, có kỹ năng giao tiếp tốt qua điện thoại.- Kỹ năng giải quyết vấn đề, thuyết phục tốt, chịu áp lực cao trong công việc- Biết sử dụng vi tínhvăn phòng, email t</t>
  </si>
  <si>
    <t>số 135 Nguyễn Hữu Cảnh, Phường 22, Quận Bình Thạnh, Thành phố Hồ Chí Minh, Việt Nam</t>
  </si>
  <si>
    <t>Nhân Viên Tư Vấn Dự Án</t>
  </si>
  <si>
    <t>- TỔNG THU NHẬP giao động từ 500tr - 2 tỷ / năm (Lương cứng &amp; Thưởng doanh số)- Là " một phần " của chủ đầu tư uy tín với 25 năm thương hiệu mang đến cơ hội PHÁT TRIỂN SỰ NGHIỆP BỀN VỮNG .- Hoà nhập vào MÔI TRƯỜNG QUỐC TẾ, CHUYÊN NGHIỆP &amp; đề cao sự SÁNG T</t>
  </si>
  <si>
    <t>- Có tố chất kinh doanh, đam mê làm giàu.- Chuyên ngành QTKD, Kinh tế, Ngoại thương, Ngân hàng, Tài chính, Marketing- Có chứng chỉ môi giới BĐS là 1 lợi thế- Ưu tiên có kinh nghiệm các ngành BĐS, Bảo hiểm, Xe hơi, Chứng khoán.</t>
  </si>
  <si>
    <t>68 Đường N1 Phường Sơn Kỳ Quận Tân Phú</t>
  </si>
  <si>
    <t>Nhân Viên SEO – Chuyên Viên SEO Google</t>
  </si>
  <si>
    <t>- Nghiên cứu từ khóa, lên cấu trúc website cho dự án khách hàng- Thực hiện tối ưu Onsite SEO cho website để thúc đẩy tổng thể về từ khóa- Chịu trách nhiệm cho việc phát triển và thực thi thành công cho dự án SEO với sự hỗ trợ của quản lý- Thực hiện các ch</t>
  </si>
  <si>
    <t>- Mức lương 7-10 triệu thoả thuận theo năng lực– Thưởng hàng tuần, tháng, quý– Lương thưởng tháng 13 và thưởng từ 10% lợi nhuận cuối năm.– Liên hoan, sinh nhật và các hoạt động giải trí vào các dịp lễ.– Được hưởng các chế độ theo luật lao động hiện hành v</t>
  </si>
  <si>
    <t>- Độ tuổi: 21 - 25 tuổi.- Khả năng học hỏi nhanh / tự học / chủ động trong công việc.- Khả năng làm việc độc lập và máy tính tốt.- Năng động, hòa đồng và có kĩ năng làm việc nhóm tốt.- Đam mê SEO &amp; Digital Marketing- Đã từng học qua các khóa đào tạo SEO-H</t>
  </si>
  <si>
    <t>54 đường số 4, Khu đô thị Him Lam, P.Tân Hưng, Quận 7,TP.HCM</t>
  </si>
  <si>
    <t>Thông Dịch Viên Tiếng Nhật</t>
  </si>
  <si>
    <t xml:space="preserve">- Công ty cung cấp data khách hàng để các bạn chăm sóc và giới thiệu sản phẩm mới;- Kết hợp chạy quảng cáo (chi phí công ty hỗ trợ) để tìm kiếm khách hàng;- Dẫn khách tham quan dự án, thực hiện các nghiệp vụ kinh doanh: thương lượng + đàm phán + chốt hợp </t>
  </si>
  <si>
    <t>- Không áp doanh số;- Thử việc 03 ngày;- Thu nhập như sau:A. Không bán được hàng: CAM KẾT THU NHẬP 6.500.000 đồng (cho dù đã làm việc tại Công Ty hơn 3 tháng)B. Bán được hàng thu nhâp &gt; 40.000.000 đồng bao gồm:- Lương cứng: 8.500.000 đồng- Hoa hồng: 3% tr</t>
  </si>
  <si>
    <t>- Độ tuổi: từ 19 – 32 tuổi- Giao tiếp tốt, nhanh nhẹn, linh hoạt.- Thành thạo các công cụvăn phòng(tự trang bị laptop)- Ngoại hình ưa nhìn.- Chấp nhận sinh viên mới ra trường chưa có kinh nghiệm sẽ được đào tạo.</t>
  </si>
  <si>
    <t>58 Trần Thái Tông, Phường 15, Quận Tân Bình, TP. HCM</t>
  </si>
  <si>
    <t>68 Văn Cao, Phường Phú Thọ Hòa, Quận Tân Phú, Tp HCM</t>
  </si>
  <si>
    <t>Chuyên Viên Tư Vấn Tín Dụng Shinhan Bank Làm Ở Tp.hồ Chí Minh</t>
  </si>
  <si>
    <t>- Chủ động tìm kiếm khách hàng mới, tư vấn giới thiệu cho Khách hàng sản phẩm cho vay Tín chấp và thẻ tín dụng của Shinhan Bank.- Chăm sóc khách hàng tiềm năng và mở rộng mạng lưới khách hàng từ danh sách khách hàng hiện hữu.- Trực tiếp thiết lập cuộc hẹn</t>
  </si>
  <si>
    <t>- Mức lương từ 8 - 15 triệu (bao gồm: lương cơ bản + Hoa hồng theo doanh số)- Môi trường nuớc ngoài chuyên nghiệp, cơ hội thăng tiến nội bộ,- Chính sách tăng lương hàng năm- Chính sách về sức khỏe và chế độ bảo hiểm theo Luật Lao động Nhà nước Việt Nam- Đ</t>
  </si>
  <si>
    <t>- Nam / Nữ tốt nghiệp từ Trung cấp , 20 tuổi trở lên- Có ít nhất 4 tháng kinh nghiệm trong lĩnh vực kinh doanh, bán hàng, phát triển thị trường- Ưu tiên có kinh nghiệm bán sản phẩm tín dụng ở các ngân hàng, công ty tài chính tương đương- Kỹ năng giao tiếp</t>
  </si>
  <si>
    <t>138-142 Hai Bà Trưng, Phường Đa Kao, Quận 1, TP.Hồ Chí Minh</t>
  </si>
  <si>
    <t>Kỹ Sư Tính Dự Toán Công Trình</t>
  </si>
  <si>
    <t>- Lập dự toán dự thầu xây dựng;- Kiểm tra dự toán của bên giao thầu;- Kiểm tra dự toán của nhà thầu phụ;- Lập hồ sơ phục vụ nghiệm thu, thanh toán, quyết toán với bên giao thầu;- Kiểm tra hồ sơ nghiệm thu, thanh toán, quyết toán với nhà thầu phụ; tổ đội n</t>
  </si>
  <si>
    <t>- Mức lương từ 12.000.000 – 20.000.000 đ- Môi trường làm việc thoải mái, thân thiện- Thưởng lễ, tết, sinh nhật, du lịch hằng năm, lương tháng 13….- Có cơ hội phát triển nâng cao năng lực.- Mức lương cao phù hợp với công việc.- Hưởng 15% hoa hồng trên doan</t>
  </si>
  <si>
    <t>- Có sự am hiểu nhất định về hồ sơ bản vẽ thiết kế, thực tế thi công xây dựng phục vụ trong quá trình bóc tách hồ sơ dự toán;</t>
  </si>
  <si>
    <t>Số 01-Đường 62, Phường Bình Trưng Đông, Quận 2, HCM</t>
  </si>
  <si>
    <t>Nhân Viên Phát Triển Thị Trường Sp Mẹ Bé, Đồ Gia Đình Hàn Quốc Nhập Khẩu - Mức Lương 10 – 15 Triệu</t>
  </si>
  <si>
    <t>- Thưởng theo thành tích và thâm niên công tác, thu nhập có thể đến 30-40 triệu / tháng- Được tham gia các hoạt động phong trào thể thao,du lịch, liên hoan,…và nhiều hoạt động nhằm chăm lo đời sống văn hóa tinh thần cho nhân viên của Công ty.- Chế độ khen</t>
  </si>
  <si>
    <t>- Có ít nhất 01 năm làm phát triển thị trường, tiếp cận các nhà phân phối, các điểm bán lẻ tại TP HCM hoặc các tỉnh Miền nam .- Có kinh nghiệm phát triển kênh phân phối cho các nhãn hiệu lớn như P&amp;G, Masan, Pepsi.. là một lợi thế.- Giao tiếp và thuyết phụ</t>
  </si>
  <si>
    <t>Số 31 đường B4, Khu Sala- Saritown, Phường An Lợi Đông, Quận 2, TPHCM</t>
  </si>
  <si>
    <t>Kế Toán Tổng Hợp (Lương 15 Triệu / Tháng) - Bình Tân</t>
  </si>
  <si>
    <t>- Theo dõi công nợ khách hàng, làm bảng kê định kỳ;- Kiểm soát / Hạch toán các khoản phải thu / phải trả;- Tiếp nhận phản hồi từ khách hàng liên quan tới Công nợ / Bảng kê định kỳ hàng tuần / tháng;- Kiểm tra, đối chiếu, tất toán công nợ đến hạn của Khách</t>
  </si>
  <si>
    <t>- Lương cứng 10,000,000 - 15,000,000đ;- Thưởng tháng 13;- Môi trường làm việc ổn định, lâu dài;Các chế độ khác của nhân viên chính thức:- Du lịch thường niên;- Tham gia các chế độ BHXH, BHYT, BHTN theo luật định;- Các chế độ khác theo Quy định của công ty</t>
  </si>
  <si>
    <t>- Có bằng trung cấp kế toán trở lên;- Từng làm nhân viên kế toán tổng hợp 2 năm trở lên;- Có kinh nghiệm báo cáo tài chính báo cáo thuế...và các báo cáo khác liên quan- Thành thạo các phần mềm kế toán và các chuyên môn nghiệp vụ liên quan- Nhiệt tình, chị</t>
  </si>
  <si>
    <t>66 Đường Số 13, P. Bình Trị Đông B, Q. Bình Tân, TP. HCM</t>
  </si>
  <si>
    <t>Phát Thanh Viên Ngành Hàng Hải</t>
  </si>
  <si>
    <t>- Phát bảng bá các bản tin: cảnh báo hành hải, cảnh báo khí tượng, dự báo thời tiết biển, bản tin tìm kiếm cứu nạn...qua hệ thống Đài thông tin duyên hải .- Kết nối thông tin liên lạc giữa tàu biển và đất liền.- Trao đổi chi tiết trong quá trình phỏng vấn</t>
  </si>
  <si>
    <t xml:space="preserve">+ Tuổi : từ 20 đến 30 tuổi+ Giới tính: Nữ+ Trình độ : Trung cấp trở lên thuộc các chuyên ngành, ngoại ngữ Anh văn tương đương bằng B+ Giọng nói rõ ràng, phát âm chuẩn- Hồ sơ xin việc bao gồm:- Sơ yếu lý lịch ( có xác nhận của địa phương hoặc cơ quan đang </t>
  </si>
  <si>
    <t>432 Nguyễn Tất Thành Quận 4 Tp Hồ Chí Minh.</t>
  </si>
  <si>
    <t>Lập Trình Viên (Phát Triển Sản Phẩm)</t>
  </si>
  <si>
    <t>1.Coding và Unit Test (40%)- Viết mã nguồn chương trình dựa trên bản thiết kế phần mềm- Thực hiện Unit Test sau khi hoàn tất tính năng sản phẩm, chịu trách nhiệm về chất lượng tính năng trước khi chuyển giao.- Thưc hiện việc dò (debug) và sửa (fix) lỗi từ kết quả UnitTest.2.Thiết kế chi tiết phần mềm (40%)- Thiết kế ứng dụng dựa trên Đặc tả phân tích yêu cầu của sản phẩm và kiến trúc của giải pháp- Thiết kế database dựa trên Đặc tả phân tích yêu cầu của sản phẩm và kiến trúc của giải pháp3. Tích hợp sản phẩm (20%)- Thực hiện việc tích hợp ứng dụng dựa trên các đơn thể về kiến trúc / thiết kế của phần mềm.- Tham gia xây dựng, thiết lập môi trường tích hợp và thử nghiệp tích hợp cho sản phẩm- Sửa các lỗi chương trình phản hồi từ QC, bộ phẩn triển khai chuyển giao.</t>
  </si>
  <si>
    <t>-Mức lương từ 10-18 triệu-Được hưởng chính sách phúc lợi tốt theo qui định của công ty.-Môi trường làm việc thân thiện, chuyên nghiệp và cơ hội thăng tiến nhanh-Đào tạo chuyên môn và nghiệp vụ-Tham gia các sự kiện liên quan đến Teambuilding-Được thưởng nh</t>
  </si>
  <si>
    <t>-Tốt nghiệp cao đẳng trở lên chuyên ngành CNTT-Nắm vững các kiến thức về Lập trình .NET, Crystal report, Report builder.-Nắm vững HTML, CSS, Javascript và các UI framework hỗ trợ như Jquery, Bootstrap-Nắm vững mô hình lập trình MVC và công nghệ ASP.NET</t>
  </si>
  <si>
    <t>4th Floor, 68 Bach Dang St., Ward 2, Tan Binh Dist., HCMC, Vietnam</t>
  </si>
  <si>
    <t>Nhân Viên Kinh Doanh Ngành In</t>
  </si>
  <si>
    <t>- Tìm kiếm Khách hàng mới, khai thác và chăm sóc Khách hàng tiềm năng!- Trả lời và Tư vấn cho khách hàng hiểu rõ hơn về sản phẩm in ấn- Đăng các sản phẩm lên các trang mạng xã hội- Báo giá, xác nhận các đơn hàng qua email,facebook, zalo,...- Review các sả</t>
  </si>
  <si>
    <t>- THU NHẬP LƯƠNG CỨNG 7.000.000 + Hoa hồng + Thưởng- Môi trường làm việc chuyên nghiệp, vui vẻ, hòa đồng.- Được hưởng các chế độ công ty thưởng lễ tết 30/4, 2/9, tết Dương lịch, Lương tháng 13,....)</t>
  </si>
  <si>
    <t>44A , Đường 38 , P. Hiệp Bình Chánh, Quận Thủ Đức, Tp.HCM</t>
  </si>
  <si>
    <t>44 A , ĐƯỜNG 38 , P. Hiệp Bình Chánh, Quận Thủ Đức.</t>
  </si>
  <si>
    <t>Nhân Viên Kinh Doanh Điện Dân Dụng (Thu Nhập Trên 15 Triệu)</t>
  </si>
  <si>
    <t xml:space="preserve">- Được đào tạo kỹ năng kinh doanh, kỹ thuật, công nghệ mới nhất.- Thu nhập trung bình trên 15 triệu / tháng. Nhân viên giỏi có thể đạt thu nhập trên 50 triệu / tháng.- Môi trường làm việc tốt. Cấp trên và đồng nghiệp hòa đồng, hỗ trợ nhiệt tình.- Luôn có </t>
  </si>
  <si>
    <t>- Nhân viên kinh doanh Nam , từ 25 - 35 tuổi- Tốt nghiệp chuyên nghành điện,quản trị kinh doanhcó tối thiểu 1 năm kinh nghiệm.</t>
  </si>
  <si>
    <t>272A Nguyễn Trãi-Phường 8-Quận 5-TP. Hồ Chí Minh</t>
  </si>
  <si>
    <t>Nhân Viên Bán Hàng Làm Việc Tp HCM</t>
  </si>
  <si>
    <t>- Tiếp đón khách hàng tại trung tâm- Tư vấn, thuyết phục khách hàng về sản phẩm : điện tử, điện lạnh, gia dụng ... và các chương trình chính sách bán hàng của trung tâm. Hàng điểm- Hướng dẫn sử dụng, hoàn tất thủ tục bán hàng cho khách hàng tại trung tâm.</t>
  </si>
  <si>
    <t>• Có thể Làm Việc theo ca xoay: Sáng 7h30-16h00, Chiều 15h00- 22h00• Làm việc tại môi trường trẻ, năng động• Thử việc: 6tr+phụ cấp + hỗ trợ cơm• Chính Thức: 7tr+phụ cấp + thưởng doanh số không giới hạn• Được kí HĐLĐ,BHXH, phúc lợi đầy đủ. , theo luật lao động• Nhiều khoản Thưởng: Thưởng lễ, tết , Thưởng thi đua doanh số,• Nghỉ 1 ngày trong tuần</t>
  </si>
  <si>
    <t>Kinh nghiệm:người yêu thích công việc điện máy hoặc đã có kinh nghiệm trong lĩnh vực kinh doanh,bán hàng.Ưu tiên những ứng viên có kinh nghiệm bán hàng đặc biệt là bán hàng tại các cửa hàng, siêu thị, trung tâm điện máy.Tính tình vui vẻ, thân thiện với mọi người.Yêu thích công việc bán hàng và chăm sóc khách hàng.</t>
  </si>
  <si>
    <t>638 Trường Chinh Phường 15 Quận Tân Bình</t>
  </si>
  <si>
    <t>253 Phạm Đăng Giảng, Phường Bình Hưng Hòa,Quận Bình Tân, TP HCM, VN</t>
  </si>
  <si>
    <t>Nhân Viên 3Dmax</t>
  </si>
  <si>
    <t>- Triển khai dựng phối cảnh 3DMax nội ngoại thất theo yêu cầu thiết kế của khách hàng.- Sau khi dựng xong, tiến hành ốp vật liệu theo bảng thiết kế và setting ánh sáng.- Công việc sẽ được trao đổi cụ thể thêm khi đến phỏng vấn trực tiếp</t>
  </si>
  <si>
    <t>- Mức lương: thỏa thuận tùy theo năng lực.- Được đào tạo 2 tháng.- Đươc tiếp cận những thiết kế của người nhật (khách hàng Nhật)- Chế độ xét lương tính theo năng lực cá nhân mỗi người.- Cơ hội được phát triển nghề nghiệp và thăng tiến trong công việc.- Th</t>
  </si>
  <si>
    <t>- Ưu tiên nhân viên đã làm ở công ty Nhật hoặc có kinh nghiệm 1 năm trở lên.- Thành thạo các phần mềm đồ họa: 3Dmax, Photoshop, Sketchup, AI, Autocad …</t>
  </si>
  <si>
    <t>29 Nguyễn Văn Mai, Phường 8, Quận 3, TP.HCM</t>
  </si>
  <si>
    <t>29 Nguyễn Văn Mai, Phường 8, Q.3, TP.HCM</t>
  </si>
  <si>
    <t>Giáo Viên Tiếng Nhật  (HCM Và Vĩnh Long)</t>
  </si>
  <si>
    <t>- Trình độ tiếng Nhật N3 trở lên (ưu tiên N2)- Có kinh nghiệm giảng dạy 1 năm trở lên, kỹ năng sư phạm tốt.- Có niềm đam mê, tâm huyết với nghề giáo.- Tận tâm, nhiệt tình, yêu thích tiếng Nhật và văn hóa Nhật(CV tiếng Việt theo mẫu, CV tiếng Nhật tự soạn)</t>
  </si>
  <si>
    <t>Nhân viên thanh toán quyết toán (Lương trên 10M)</t>
  </si>
  <si>
    <t xml:space="preserve">- Lương thoả thuận theo năng lực- Hoa hồng mỗi quý- Tăng lương định kỳ + đột xuất hàng năm theo hiệu quả công việc- Lương tháng 13 + thưởng theo năng lực- Nhiều cơ hội thăng tiến- Được đào tạo nâng cao các kỹ năng- Vinh danh trao bằng khen, bảng vàng- Hỗ </t>
  </si>
  <si>
    <t>Ô 25-26 Đường Lê Lợi, Hòa Phú, Thủ Dầu Một, Bình Dương</t>
  </si>
  <si>
    <t>292 Đồng Khởi, Hoà Phú, Thủ Dầu Một, Bình Dương</t>
  </si>
  <si>
    <t>Chuyên Viên Kinh Doanh</t>
  </si>
  <si>
    <t>- Thu nhập: lương cứng 7-10tr + hoa hồng (theo doanh thu)- Được đóng BHXH, thưởng lễ tết- Phụ cấp tiền cơm 30.000 đ / ngày, phí công tác- Thưởng Tết, du lịch trong năm.- Làm việc trong môi trường năng động, chuyên nghiệp- Tham gia các khóa đào tạo, huấn l</t>
  </si>
  <si>
    <t>257 Võ Thị Sáu, KP. 1, Phường Thống Nhất, Thành phố Biên Hoà, Tỉnh Đồng Nai, Việt Nam</t>
  </si>
  <si>
    <t>Nhân Viên Kinh Doanh- Thu Nhập TB 30 triệu Có Đào Tạo - Không Yêu Cầu Kinh Nghiệm</t>
  </si>
  <si>
    <t>- Sẽ Được Đào Tạo Bài Bản Từ A - Z dễ hiểu cho các bạn chưa có kinh nghiệm. Cấp Quản Lý Luôn Bên Bạn Khi Cần Hỗ Trợ- Liên Hệ Trực Tiếp : 0903042370 Ngân hẹn lịch phỏng vấn hoặc apply vào ngay💥 Nộp hồ sơ trực tiếp tại Văn Phòng Công Ty : 44 Đặng Đức Thuật</t>
  </si>
  <si>
    <t>- Lương cơ bản 4,1tr - 18,1tr+ hoa hồng cao , trao đồi cụ thể trong buổi phỏng vấn- Được Training đầy đủ các kỹ năng về công việc.- Thưởng nóng cho giao dịch- Cơ hội thăng tiến cao- Xét thưởng theo từng quý, từng năm , thưởng lễ – tết, lương tháng 13.- Đư</t>
  </si>
  <si>
    <t>- Nhiệt tình, nhanh nhẹn, tự tin, yêu thích kinh doanh đặc biệt là về bất động sản- Tốt nghiệp phổ thông, trung cấp, cao đẳng, đại hoc.- Ưu tiên có kỹ năng về đăng tin và truyền thông trên internet.- Nhiệt tình, nhanh nhẹn, tự tin, yêu thích kinh doanh đặ</t>
  </si>
  <si>
    <t>44 Đặng Đức Thuật, Phú Mỹ Hưng, Quận 7, Tp. Hồ Chí Minh</t>
  </si>
  <si>
    <t>Nhân Viên Tư Vấn Văn Phòng Thu Nhập 50Tr / Tháng</t>
  </si>
  <si>
    <t>1. Chế độ lương:+ Lương cứng: 5.000.000 - 6.000.000 VNĐ+ Hỗ trợ Marketing: 2.000.000đ / mỗi tháng+ Hoa hồng 5 - 7% giá trị lô đất, hoa hồng lên đến 200tr / 1 nền+ Thưởng nóng 20 - 30 Triệu, Ipad Pro, SH 150i, Thưởng Quý, Thưởng Năm+ Thu nhập: 20.000.000 VNĐ - 30.000.000 VNĐ2. Phụ cấp: Công ty hỗ trợ 100% chi phí tiền điện thoại- Được cấp điện thoại + sim + thẻ làm việc;3. Bảo hiểm:+ Thời điểm đóng BHXH, BHYT: sau thử việc4. Chế độ đãi ngộ khác:- Làm trên 3 tháng sẽ xem xét đề cử vị trí Trưởng Phòng- THU NHẬP KHÔNG GIỚI HẠN - LÊN ĐẾN &gt;100 TRIỆU ĐỒNG MỖI THÁNG- Lương tháng thứ 13, thưởng tháng, thưởng quý, thưởng nóng theo thành tích kinh doanh.- Team building theo Quý, chế độ du lịch, nghỉ mát 2 lần / năm.- Thường xuyên tham gia các buổi đào tạo kĩ năng chuyên môn và kiến thức sản phẩm hàng tháng- Được rèn luyện kỹ năng đánh giá Target và Insight khách hàng.- Hưởng các chế độ khác ngoài lương theo định kỳ hoặc không định kỳ</t>
  </si>
  <si>
    <t>620 Cộng Hòa, Phường 13, Quận Tân Bình, Tp. HCM</t>
  </si>
  <si>
    <t>Nhân Viên Tư Vấn Khối Tài Chính (Telesales)</t>
  </si>
  <si>
    <t xml:space="preserve">- Thực hiện cuộc gọi tư vấn sản phẩm cho vay tiêu dùng tiền mặt dựa vào Danh sách KH công ty cung cấp sẵn.- Hỗ trợ, hướng dẫn KH làm hồ sơ vay vốn khi có nhu cầu- Giải đáp thắc mắc từ khách hàng, cung cấp thông tin khách hàng yêu cầu- Làm việc theo ca cố </t>
  </si>
  <si>
    <t>- Lương căn bản: 5.000.000đ + Hoa Hông (Thu nhập trung bình: từ 8tr - 15tr)- Lương tháng 13- Thu nhập cạnh tranh- Tham gia đầy đủ các loạibảo hiểm, BHYT, - BHTN, Bh tai nạn 24 / 7- 14 ngày phép / năm- Lộ trình tăng lương, thăng tiến rõ ràng- Khám sức khỏe</t>
  </si>
  <si>
    <t>Nhân Viên Tư Vấn Sản Phẩm - Ngân Hàng Vpbank Lương Từ 10 Tới 13 Triệu</t>
  </si>
  <si>
    <t>- Tiếp nhận nhu cầu, tư vấn và hướng dẫn khách hàng về thẻ tín dụng cá nhân, vay tín chấp hỗ trợ mua sắm...các sản phẩm tài chính của ngân hàng VPBank.- Làm việc tạivăn phònghiện đại, data có sẵn, không phải ra ngoài, không phải tìm kiếm khách hàng.</t>
  </si>
  <si>
    <t xml:space="preserve">- Được tham gia các khóa đào tạo chuyên môn nghiệp vụ của Ngân hàng, đặc biệt là mảng thẻ tín dụng và vay tín chấp.- Môi trường làm việc thân thiện, hiện đại.- Ngày nghỉ: Hưởng chế độ nghỉ phép có lương theo đúng quy định của Luật lao động.- Tham gia đầy </t>
  </si>
  <si>
    <t>- Tốt nghiệp Trung cấp trở lên (TN THPT ưu tiên có kinh nghiệm)- 0 -1 năm kinh nghiệm- Tinh thần trách nhiệm và khả năng chịu áp lực cao.- Thái độ làm việc chuyên nghiệp. Tư cách đạo đức tốt.- Sử dụng thành thạo tin học văn phòng.</t>
  </si>
  <si>
    <t>Tầng 4 tòa nhà Dali, 24C Phan Đăng Lưu, Phường 6, Quận Bình Thạnh, TP. Hồ Chí Minh.</t>
  </si>
  <si>
    <t>Tòa nhà Hà Đô, tầng 9, số 02 Hồng Hà, Phường 2, Quận Tân Bình</t>
  </si>
  <si>
    <t>Nhân Viên Kinh Doanh - HCM</t>
  </si>
  <si>
    <t>- Giới thiệu sản phẩm thiết bị cho khách hàng tại các nha khoa, bệnh viện.- Làm việc theo nhóm,- Hiều về hàng thiết bị, biết về điện, điện tử là một lợi thế- Tìm kiếm,tư vấnkhách hàng về các sản phẩm dịch vụ của công ty.- Hỗ trợ và chăm sóc khách hàng (ti</t>
  </si>
  <si>
    <t>Mức lương hấp dẫn phù hợp với kinh nghiệm và năng lực, thỏa thuận trong quá trình phỏng vấn.- Được hưởng lương căn bản 6 triệu + % hoa hồng cao từ 1,5% đến 4.0% theo quy định của Công ty- Môi trường làm việc năng động, thân thiện, cạnh tranh lành mạnh, trình độ cao. Cơ hội thăng tiến cao.- Làm việc với các công ty nước ngoài như Ý, Mỹ, Đức... với các thương hiệu nổi tiếng trên thế giới về trang thiết bị cho ngành Nha.- Được đào tạo về các kiến thức chuyên ngành- Chế độ nghỉ phép theo năm,bảo hiểmxã hội và bảo hiểm y tế.</t>
  </si>
  <si>
    <t>Có kinh nghiệm Sales trong ngành Y Nha Khoa là một lợi thế.</t>
  </si>
  <si>
    <t>17 Sông Thương, Phường 2, Quận Tân Bình. Tp. HCM</t>
  </si>
  <si>
    <t>Nhân Viên Bán Hàng Mỹ Phẩm</t>
  </si>
  <si>
    <t>- Tư vấn, chăm sóc khách hàng, chốt sale- Tư vấn nhiệt tình hỗ trợ hết mức có thể- Thực hiện các công việc khác theo yêu cầu của cấp trên- Làm việc theo ca:- 9h a.m – 5h p.m- 2hp.m – 10h30 p.m</t>
  </si>
  <si>
    <t xml:space="preserve">- Thu nhập hấp dẫn trên lương cơ bản từ 7.000.000 - 10.000.000vnd- Hoa hồng cao nhất Việt Nam từ 2,5% - 15%- Đào tạo miễn phí với những chuyên gia bán hàng tốt nhất từ nước ngoài- Làm việc với chiến lược bán hàng mới nhất tại Việt Nam- Cơ hội vươn lên vị </t>
  </si>
  <si>
    <t>152 Bùi Đình Túy, Phường 12, Quận Bình Thạnh, TP HCM</t>
  </si>
  <si>
    <t>Nhân Viên Kinh Doanh - Lương Cứng Lên Tới 10 Triệu</t>
  </si>
  <si>
    <t>- Lương thu nhập: lương cơ bản 7.000.000 - 10.000.000đ + phụ cấp 500.000đ + thưởng % doanh số theo tháng. Thu nhập lên đến 10.000.000 đến 20.000.000- Thưởng kết quả kinh doanh quý / năm- Tháng lương 13.- BHXH, BHTN theo đúng quy định nhà nước- Lịch nghỉ l</t>
  </si>
  <si>
    <t>- Đam mê kinh doanh, thể hiện bản thân- Tốt nghiệp: Trung cấp / Cao đẳng trở lên- Kỹ năng giao tiếp tốt.- Kỹ năng duy trì, phát triển các mối quan hệ- Sử dụng thành thạo tin họcvăn phòngoffice- Độ tuổi từ 23 trở lên- Sức khỏe tốt, ngoại hình khá.- Khả năn</t>
  </si>
  <si>
    <t>Lô II – 3 Đường số 1, KCN Tân Bình, P. Tây Thạnh, Q. Tân Phú, TP. HCM.</t>
  </si>
  <si>
    <t>Tầng 2, Toà nhà Hồng Anh Janpan, Số 24 Trường Sơn, Phường 2, Quận Tân Bình, Thành Phố Hồ Chí Minh.</t>
  </si>
  <si>
    <t>Nhân Viên Kinh Doanh Không Yêu Cầu Kinh Nghiệm - Lương Trên 30 Triệu</t>
  </si>
  <si>
    <t>- Tìm kiếm, mở rộng mối quan hệ khách hàng;- Khai thác nhu cầu vàtư vấnkhách hàng mua – bán BĐS- Chăm sóc khách hàng hiện tại và khách hàng tiềm năng;- Tiếp thu, nâng cao kiến thức về sản phẩm và thị trường để tư vấn chốt hợp đồng khách hàng;- Phối kết hợ</t>
  </si>
  <si>
    <t>- Lương căn bản: 9 triệu đồng / tháng.- Hoa hồng hấp dẫn: 25 đến 50 triệu / sản phẩm.-Thưởng nóng: hiện kim, xe, du lịch.-Thưởng cuối năm: ít nhất 25 – 150 triệu mức thưởng tùy vào doanh sốbán hàng.-Hỗ trợ chi phí Marketing: 3.000.000 VNĐ / tháng.-Được th</t>
  </si>
  <si>
    <t>- Tuổi từ 20 -&gt; 35.- Làm việc sáng tạo, có tinh thần trách nhiệm cao- Kinh nghiệm chưa có sẽ được đào tạo bài bản, chuyên nghiệp.- Thành thạo internet và các ứng dụng khác là một lợi thếYêu cầu hồ sơ- Đơn xin việc.- Sơ yếu lý lịch.- Hộ khẩu, chứng minh nh</t>
  </si>
  <si>
    <t>220 Phạm Văn Đồng, Phường 1, Quận Gò Vấp</t>
  </si>
  <si>
    <t>Nhân Viên Social Marketing Lương 10.000.000Đ - Bình Tân</t>
  </si>
  <si>
    <t>- Viết bài, quản lý trang Facebook, tìm data khách hàng tiềm năng;- Đăng bài trên các nền tảng trực tuyến (Diễn đàn, Website);- Seeding, hỗ trợ chạy các campaign online marketing;- Tiếp nhận cuộc gọi, tin nhắn phản hồi từ khách hàng vàtư vấnvề các sản phẩ</t>
  </si>
  <si>
    <t xml:space="preserve">- Lương cơ bản + Thưởng tháng;- Phụ cấp trách nhiệm; Phụ cấp chuyên cần; Phụ cấp điện thoại;- Thưởng tháng 13;- Làm việc trong môi trường trẻ trung năng động, chuyên nghiệp có nhiều cơ hội thăng tiến cao;- Du lịch thường niên;- Được tham gia các khoá đào </t>
  </si>
  <si>
    <t>- Tốt nghiệp Trung cấp trở lên;- Giọng tốt, không nói lắp, phát âm tròn vành rõ chữ, không nói giọng địa phương;- Có tinh thần học hỏi, chịu được áp lực công việc;- Biết sử dụng tin họcvăn phòngcơ bản;- Ưu tiên Có kinh nghiệm tư vấn bán hàng;- Có Laptop</t>
  </si>
  <si>
    <t>Nhân Viên Kinh Doanh Tại Showroom Nội Thất Cozy Q2 (Thu Nhập Lên Tới 30Tr / Tháng)</t>
  </si>
  <si>
    <t>-Tư vấnbán hàng tại showroom nội thất- Hướng dẫn, hỗ trợ giải đáp các thắc mắc của khách hàng- Chi tiết sẽ trao đổi trong quá trình phỏng vấn- Trả lời, tư vấn bán hàng trên facebook, bằng điện thoại- Nơi làm việc: tại các showroom+ Khu đô thị Sala, Quận 2</t>
  </si>
  <si>
    <t>- Lương cơ bản 7 triệu và hoa hồng (Tổng thu nhập từ 10 - 35tr)- Mỗi năm được đi du lịch nước ngoài / lần- Môi trường làm việc vui vẻ, đầm ấm, thường xuyên được đi ăn / đi chơi</t>
  </si>
  <si>
    <t>- Ngoại hình ưa nhìn, gây thiện cảm với khách hàng- Tuổi: 20-25- Tốt nghiệp từ Đại học trở lên tất cả các ngành.- Ưu tiên có kinh nghiệm các lĩnh vực (bất động sản, nội thất, bán hàng,..)-Làm việc tại khu đô thị Sala Q2.TPHCM</t>
  </si>
  <si>
    <t>39 Lương Hữu Khánh, P. Phạm Ngũ Lão, Q1, TP.HCM</t>
  </si>
  <si>
    <t>Nhân Viên Thiết Kế Bao Bì Tại Tp.hcm</t>
  </si>
  <si>
    <t xml:space="preserve">- Mức lương 8 - 12 triệu- Môi trường làm việc chuyên nghiệp, cơ hội tiếp cận với kỹ thuật hiện đại- Được tổ chức du lịch 1 lần/năm với công ty- Phụ cấp cơm trưa- Thưởng các dịp lễ tết, lương thưởng tháng 13- Các chế độ BHXH, BHYT, BHTN, BHTNtheo quy định </t>
  </si>
  <si>
    <t>1/10 Đường Cầu Xéo, Phường Tân Sơn Nhì, Quận Tân Phú, Thành phố Hồ Chí Minh</t>
  </si>
  <si>
    <t>196/11/26 đường Tân Sơn Nhì, phường Tân Sơn Nhì, Quận Tân Phú, TPHCM</t>
  </si>
  <si>
    <t>Nhân Viên Kinh Doanh Không Yêu Cầu Kinh Nghiệm Thu Nhập Từ 20 Triệu Đồng Trở Lên</t>
  </si>
  <si>
    <t>- Tư vấn khách hàng về các sản phẩm, dự án của công ty (Đất nền, nhà phố,…) dựa trên data có sẵn của công ty.- Hướng dẫn khách hàng đi xem dự án &amp; Thực hiện các thủ tục ký kết hợp đồng với khách hàng.- Chăm sóc khách hàng (tiềm năng, hiện tại, cũ) tạo mối</t>
  </si>
  <si>
    <t>- Lương cơ bản: 5,000,000đ / tháng + hỗ trợ marketing 1,000,000đ / tháng + hoa hồng 25% (doanh thu mang về) =&gt; thu nhập trung bình tối thiểu từ 20 triệu trở lên.- Chế độ chuyên nghiệp: không lương, hoa hồng 40% (doanh thu mang về).- Thu nhập hấp dẫn: lươn</t>
  </si>
  <si>
    <t>- Độ tuổi: 18 đến 40 tuổi.- Giới tính: Không yêu cầu.- Trung thực, chăm chỉ, nhiệt tình, ham học hỏi, có tinh thần cầu tiến.- Đam mê kinh doanh, yêu thích ngành Bất động sản.- Có kinh nghiệm lĩnh vực BĐS là một lợi thế.- Nếu chưa có kinh nghiệm sẽ được đà</t>
  </si>
  <si>
    <t>261G Nguyễn Văn Trỗi, P.10, Q. Phú Nhuận, TPHCM và 50 sàn tại TPHCM</t>
  </si>
  <si>
    <t>261G Nguyễn Văn Trỗi, P.10, Q. Phú Nhuận, TPHCM</t>
  </si>
  <si>
    <t>Nhân Viên Kinh Doanh BĐS Không Cần Kinh Nghiệm</t>
  </si>
  <si>
    <t>- Lương CB: 7-10 triệu- Hoa hồng: tối thiểu từ 36 - Trên 50 triệu / sản phẩm- Hỗ trợ 100% chi phí marketing, chi phí điện thoại- Thưởng Tháng / Quý / Năm / Lễ, Tết / Thưởng Tháng 13- Được hưởng đầy đủ các chế độ theo Luật Lao Động Việt Nam, BHXH, BHYT, BH</t>
  </si>
  <si>
    <t>- Nam / Nữ có đam mê kinh doanh.- Tuổi : Từ 20 - 35 tuổi.- Có tinh thần cầu tiến, năng động, nhiệt huyết với công việc.</t>
  </si>
  <si>
    <t>số 10 đường D9, Phường Tây Thạnh, Tân Phú</t>
  </si>
  <si>
    <t>Nhân Viên Tư Vấn Qua Điện Thoại TpHCM</t>
  </si>
  <si>
    <t>• Gọi điện thoại theo dữ liệu khách hàng sẵn có của công ty. Dữ liệu thông tin khách hàng được cung cấp liên tục mỗi ngày.• Hẹn lịch với khách hàng, chuyển thông tin lịch hẹn đến Nhân viên Kinh doanh Trực tiếp để gặp Khách hàng tư vấn sản phẩm phù hợp.• Không phải chịu áp lực doanh sốbán hàng, chỉ cần đạt chỉ tiêu cuộc hẹn• Không cần đi thị trường, không cần tự tìm kiếm khách hàng• Lưu trữ dữ liệu trên hệ thống quản lí thông tin khách hàng, chăm sóc khách hàng qua điện thoại• Thời gian gọi điện: từ 4 – 5 tiếng / ngàyTHỜI GIAN VÀ ĐỊA ĐIỂM:• Làm việc theo giờ hành chính: 8:30 – 17:30, từ thứ 2 – thứ 7• Địa điểm làm việc tại Trung tâm Chăm sóc Khách hàng của công ty: Quận 4, Quận Phú Nhuận, Quận 7</t>
  </si>
  <si>
    <t>Thu nhập không giới hạn, bao gồm:• Lương 5.000.000 VND / tháng - 7.000.000 VND / tháng. Thu nhập trung bình của một chuyên viên 10.000.000 - 15.000.000 VND / thángo Trợ cấp đào tạo tháng đầu tiên: 1.000.000 VNDo Hỗ trợ lương cơ bản 1.000.000 – 2.500.000 VND / tháng cho nhân viên mới trong 3 tháng đầu, tính trên số lịch hẹn đạt đượco Phụ cấp lương đặc biệt thêm 3.000.000 VND vào lương cố định quý tiếp theo nếu đạt doanh số công ty đề rao Thưởng hoa hồng hàng tháng theo giá trị hợp đồng mà Nhân viên Kinh doanh Trực tiếp chốt hợp đồng với khách hàng mà bạn hẹn đượco Thưởng duy trì hợp đồng khi khách hàng đóng phí tái tục hàng quý / hàng nămo Thưởng theo các chương trình thi đua hàng tháng: thưởng nóng bằng 1-2 tháng lương, thưởng du lịch tại Châu Á, Châu Âu, Châu Mỹ (Dubai, Nhật, Ninh Bình…)o Thưởng hoa hồng hàng tháng tỉ lệ cao hơn khi được thăng cấp lên vị trí Cấp caoo Bảo hiểm sức khỏe khi đạt các chương trình thi đua khởi động hàng thángo Chế độ thai sản dành cho nhân viên• Được hỗ trợ máy tính, điện thoại trong quá trình làm việc• Được quản lí có nhiều năm kinh nghiệm trong ngành, đào tạo, hỗ trợ trong thời gian 3 tháng đầu hòa nhập với công việc và môi trường mới• Chế độ nghỉ phép linh hoạt• Cơ hội phát triển bản thân:o Được tham gia đào tạo lớp kỹ năng online và offline (sản phẩm, quy trình tư vấn, kỹ năng giao tiếp, kĩ năng khai thác nhu cầu, kĩ năng chăm sóc khách hàng)o Được xem xét thăng tiến lên vị trí Cấp cao / Giám sát theo hàng quý minh bạch dựa trên kết quả công việco Được định hướng nghề nghiệp trong ngành</t>
  </si>
  <si>
    <t>- Nam / Nữ: 18-50 tuổi. Tốt nghiệp THPT trở lên- Chịu khó học hỏi, chăm chỉ, chủ động trong công việc- Yêu thích giao tiếp, muốn phát triển ở mảng dịch vụ - khách hàng- Chất giọng dễ nghe, không nói ngọng, nói lắp- Ứng viên có kinh nghiệm ở lĩnh vực bán h</t>
  </si>
  <si>
    <t>75 Hoàng Văn Thái, quận 7</t>
  </si>
  <si>
    <t>Cán Bộ An Toàn Lao Động (Lương Lên Đến 18Tr / th)</t>
  </si>
  <si>
    <t>- Giám sát công tác an toàn lao động và vệ sinh môi trường chung tại công trường, đảm bảo an toàn về người, tài sản vào - ra công trường.- Quản lý các bảng hiệu an toàn, rào chắn, trang thiết bị thi công để đảm bảo vấn đề an toàn thi công; Làm thẻ và quản</t>
  </si>
  <si>
    <t>- Lương 13 – 18 triệu ( tùy năng lực thực tế), chế độ tăng lương và thưởng theo hiệu quả công việc ( trao đổi rõ hơn khi phỏng vấn ).- Chính sách BHXH, BHYT, các phúc lợi khác theo quy định của Luật lao động và của công ty.- Thưởng các ngày lễ, tết…- Được</t>
  </si>
  <si>
    <t>- Giới tính: Nam- Trình độ : Tốt nghiệp Chuyên ngành có liên quan tới Bảo hộ lao động, ATLĐ, xây dựng ...- Có ít nhất 2 năm kinh nghiệm ở vị trí tương đương.- Có sức khỏe tốt, sẵn sàng đi công tác- Chăm chỉ, nhanh nhẹn, tư duy sáng tạo- Tinh thần trách nh</t>
  </si>
  <si>
    <t>Tầng M - 21 B4 - CC green star - 234 Phạm Văn Đồng - Cổ Nhuế 1 - Bắc Từ Liêm - Hà Nội</t>
  </si>
  <si>
    <t>Thôn Thượng Khuông - Xã Hưng Thịnh - Huyện Bình Giang - Hải Dương</t>
  </si>
  <si>
    <t>Bình Định</t>
  </si>
  <si>
    <t>Hải Dương</t>
  </si>
  <si>
    <t>Nhân Viên Telemarketing Tại HCM</t>
  </si>
  <si>
    <t>- Gọi điện mời khách đến tham dự sự kiện của công ty, khách hàng sẽ được trãi nghiệm mô hình "Sở hữu kỳ nghỉ" mô phỏng tại Công ty và được tri ân bằng những voucher / phần quà hấp dẫn.- Hỗ trợ &amp; Đảm bảo số lượng khách hàng đã đặt lịch trước đó- Data số đi</t>
  </si>
  <si>
    <t>- Thu nhập: lương cứng 7 triệu + doanh thu + thưởng + tiền tăng ca=&gt; 10- 15 triệu / tháng tùy theo năng lực của bạn. (không bị trừ tiền khi ko đạt chỉ tiêu)- Phụ cấp bữa ăn trưa: 25k / suất, phụ cấp giữ xe miễn phí- Đóng Bảo hiểm đầy đủ theo luật lao động</t>
  </si>
  <si>
    <t>- Độ tuổi từ 18 trở lên.- Giọng nói dễ nghe, không nói ngọng, nói lắp hay nói tiếng địa phương- Ưu tiên đã có kinh nghiệm làm tư vấn, chăm sóc khách hàng…- Nhiệt tình, mong muốn làm việc gắn bó lâu dài- Yêu thích công việc tương tác với khách hàng, kiên t</t>
  </si>
  <si>
    <t>9-11 Tôn Đức Thắng Quận 1 Hồ Chí Minh</t>
  </si>
  <si>
    <t>Nhân Viên Pháp Lý - Thu Hồi Tín Dụng Của Các Ngân Hàng</t>
  </si>
  <si>
    <t>• Nhận danh sách khách hàng từ các Ngân hàng và các công ty tài chính chuyển sang hàng tháng;• Tìm hiểu, thu thập thông tin khách hàng, thông tin khoản tín chấp, tình trạng và nguyên nhân quá hạn;• Liên hệ điện thoại hoặc gặp trực tiếp, làm việc với khách hàng để xác định tình trạng khách hàng, kế hoạch trả khoản nợ quá hạn;• Đôn đốc, thuyết phục và theo dõi tình hình thanh toán tín chấp của khách hàng;• Gửi các thông báo nợ quá hạn, các công văn và tài liệu có liên quan đến khoản nợ trong quá trình thu hồi nợ cho khách hàng.• Báo cáo công việc theo yêu cầu của quản lý.• Các khách hàng đang hỗ trợ: HSBC, SCB, VIB, HDSS, MAFC, Techcombank, Tpbank, UOB, VPB, FE Credit.</t>
  </si>
  <si>
    <t>• Thu nhập cố định cả trong thời gian học việc và thử việc với mức từ 6.000.000 đồng – 8.000.000 đồng / tháng• Thù lao hoặc hoa hồng giao động từ 40 % đến 50% theo số tiền tín dụng• Được hưởng các loạibảo hiểm: BHXH, BHYT, BHTN và BH tai nạn 24 / 24.• Thưởng: lương tháng 13, thưởng năm và các giải thưởng theo quý, theo tháng.• Được đào tạo kỹ năng pháp lý và kỹ năng nghiệp vụ trong suốt quá trình làm việc tại Công ty;• Trải nghiệm môi trường làm việc trung thực, năng động và hỗ trợ lẫn nhau;• Học được các kỹ năng làm việc nhóm, kỹ năng thương lượng, rèn dũa năng lực nhận diện tâm lý người đối diện, thói quen lập kế hoạch và làm việc trong môi trường chuyên nghiệp.• Đặc biệt sau thời gian thử việc sẽ được: NHẬN LƯƠNG TRƯỚC, LÀM VIỆC SAU</t>
  </si>
  <si>
    <t>YÊU CẦU:• Giới tính: Nam – Nữ (Nam - kết hợp làm việc tạivăn phòngvà đi thực địa khảo sát khách hàng. Nữ - chỉ làm việc tại văn phòng)• Không tiền án tiền sự.• Trung thực, năng động, chịu khó có trách nhiệm và giao tiếp tốt;• Biết vi tính: word và excel cơ bản• Có sử dụng các mạng xã hội như: facebook, zalo,…• Ưu tiên các ứng viên tốt nghiệp Trung cấp trở lên thuộc một trong các ngành: Kinh tế, Luật, An ninh và Hành chánh.</t>
  </si>
  <si>
    <t>105 Nguyễn Thị Thập, phường Tân Hưng, quận 7, TP. HCM</t>
  </si>
  <si>
    <t>105 Nguyễn Thị Thập, P. Tân Hưng, Q. 7, TP. HCM</t>
  </si>
  <si>
    <t>Nhân Viên Tư Vấn Tài Chính</t>
  </si>
  <si>
    <t xml:space="preserve">- Lương cơ bản 7 triệu + Phụ cấp + thưởng quý + các bonus khác- Ký Hợp đồng Lao động chính thức.- Chế độ Bảo hiểm xã hội, Bảo hiểm thất nghiệp, Bảo hiểm y tế theo quy định Nhà nước.- Bảo hiểm tai nạn 24 / 24.- Khám sức khỏe định kỳ.- 15 ngày phép / năm.- </t>
  </si>
  <si>
    <t>- Độ tuổi: 18-29t- Tốt nghiệp trung cấp trở lên;- Có kinh nghiệm làm việc trong lĩnh vực bán hàng, kinh doanh, marketing, tiếp thị, chăm sóc khách hàng (sẽ được ưu tiên);- Sử dụng được Tin họcvăn phòng.</t>
  </si>
  <si>
    <t>20A Cộng Hòa, Phường 12, Quận Tân Bình (Tòa Nhà Pico Plaza)</t>
  </si>
  <si>
    <t>Nhân Viên Kinh Doanh (Làm Việc Tại Nha Trang) Thu Nhập Trên 10 Triệu</t>
  </si>
  <si>
    <t>- mức lương là từ 10 -15tr + doanh thu, hỗ trợ 4tr nếu không có doanh thu- Cơ hội thăng tiến rõ ràng, mình bạch lên các vị trí quản lí cấp cao.- Khóa đào tạo bài bản, nâng câo nghiệp vụ quan hệ đối tác, quản lý và chăm sóc khách hàng, thông tin thị trường</t>
  </si>
  <si>
    <t xml:space="preserve">- Nam / nữ tuổi từ 25 - 40- Tốt nghiệp Cao đẳng, Đại học trở lên tất cả các chuyên ngành.- Không yêu cầu kinh nghiệm, sẽ được đào tạo ( Nhân viên kinh doanh và thư kí tuyển dụng )- Các bạn đang hoạt động trong các lĩnh vực Tài Chính, Ngân Hàng, BĐS, SPA, </t>
  </si>
  <si>
    <t>11 Lê Thánh Tôn, Lộc Thọ, Thành phố Nha Trang, Khánh Hòa</t>
  </si>
  <si>
    <t>Khánh Hòa</t>
  </si>
  <si>
    <t>Nhân Viên Kinh Doanh Làm Việc Quận 7</t>
  </si>
  <si>
    <t>- Lương: 6 - 15 (tùy thuộc vào năng lực)- Lương tháng thứ 13- Được tham gia đầy đủ BHYT, BHXH,...- Có thể hòa nhập môi trường làm việc nhanh chóng.- Có thể làm việc độc lập.</t>
  </si>
  <si>
    <t>171 Nguyễn Thị Thập, p.Tân Phú, q.7, Hồ Chí Minh</t>
  </si>
  <si>
    <t>Nhân Viên Kinh Doanh ( Lương từ 10 - 15 triệu )</t>
  </si>
  <si>
    <t>- Duy trì những quan hệ kinh doanh hiện có, nhận đơn đặt hàng; thiết lập những những mối quan hệ kinh doanh mới bằng việc lập kế hoạch và tổ chức lịch công tác hàng ngày đối với những quan hệ kinh doanh hiện có hay những quan hệ kinh doanh tiềm năng khác.</t>
  </si>
  <si>
    <t>- Lương cơ bản: 7-10 triệu + hoa hồng dao động từ 3-10 triệu tùy năng lực .- Tham gia đầy đủ BHXH theo quy định,- Thời gian làm việc từ 08h00-16h30 từ thứ 2 đến thứ 6, nghỉ thứ 7 chủ nhật, lễ, tết.- Hưởng hoa hồng theo năng suất công việc hàng tháng, lươn</t>
  </si>
  <si>
    <t>👉 Chỉ tuyển nữ👉Thành thạo vi tínhvăn phòng.👉 Tốt nghiệp Trung cấp / cao đẳng trở lên👉 Ưu tiên có kinh nghiệm trên 02 năm ở vị trí tương đương👉 Ngoại ngữ Tiếng anh giao tiếp là một lợi thế👉 Lương thỏa thuân theo kinh nghiệm và năng lực👉 Ưu tiên có kinh nghiệm bên ngành nhựa👉 Ưu tiên ứng viên từ 25-35 tuổi.</t>
  </si>
  <si>
    <t>LM-25.OT03, Tòa nhà Landmark 81, vinhome central park, 720A Điện Biên Phủ,phường 22, quận Bình Thạnh, tp HCM</t>
  </si>
  <si>
    <t>Lô K-3-CN, KCN Mỹ Phước 2, P. Mỹ Phước,Thị Xã Bến Cát, Tỉnh Bình Dương</t>
  </si>
  <si>
    <t>Nhân viên Chăm sóc khách hàng (Không sale)</t>
  </si>
  <si>
    <t>- Test đơn hàng, theo dõi hàng tồn báo về bộ phận sale- Nhập thông tin đơn hàng lên hệ thống- Theo dõi đơn hàng của bộ phận sale (Không sale, không áp số)- Được làm việc trên những trang thiết bị hiện đại và tiện ích như phần mềm, hệ thống máy vi tính, đi</t>
  </si>
  <si>
    <t>- Thu nhập: Lương thử việc: 5020K, chính thức: 5020k + hoa hồng (7-9 triệu)- Được làm việc trong môi trường chuyên nghiệp, năng động, cơ chế linh hoạt- Được đào tạo kỹ năng chuyên môn.- Được phát huy hết khả năng giao tiếp, sáng tạo, tự chủ trong công việ</t>
  </si>
  <si>
    <t>Họa Viên Kiến Trúc Nhật Bản ( Tại Gò Vấp )</t>
  </si>
  <si>
    <t xml:space="preserve">- Gia công bản vẽ cho các đối tác Nhật Bản, sử dụng chương trình chuyên dụng để xử lý bản vẽ kiến trúc;- Thống kê dữ liệu trong bản vẽ kiến trúc, kết cấu;- Sử dụng phần mềm chuyên dụng để nhập kiến trúc, thiết bị và xuất ra file cad 2D;- Chỉnh sữa bản vẽ </t>
  </si>
  <si>
    <t>- Lương: từ 6.000.000vnđ đến 20.000.000vnđ – thỏa đáng theo năng lực;- Du lịch công ty trong nước mỗi năm một lần, Du lịch Nhật Bản dành cho nhân viên xuất sắc;- Thưởng tháng 13 cuối năm Âm lịch;- Tham gia BHXH-BHYT-BHTN, các ngày nghỉ theo quy định của p</t>
  </si>
  <si>
    <t>- Biết sử dụng autocad 2D, đọc hiểu bản vẽ kiến trúc, biết tiếng Nhật là một lợi thế;- Khai triển bản vẽ thi công tốt, không cần ý tưởng thiết kế, chịu được áp lực để hoàn thành công việc;- Biết tổ chức và sắp xếp công việc, Có trách nhiệm trong công việc</t>
  </si>
  <si>
    <t>32/24 Lê Thị Hồng, P17, Q. Gò Vấp, Tp.HCM</t>
  </si>
  <si>
    <t>Chuyên Viên Pháp Lý Bất Động Sản</t>
  </si>
  <si>
    <t>1. Thực hiện các thủ tục pháp lý dự án Tỉnh công việc đòi hỏi phải công tác thường xuyên.2. Chuẩn bị hồ sơ, soạn thảo các văn bản pháp lý, trình nộp và theo dõi, đôn đốc các chuyên viên thụ lý hồ sơ thuộc Sở ban ngành xem xét, giải quyết hồ sơ Công ty kịp thời.3. Tham mưu cho Lãnh đạo phòng các vấn đề về pháp lý dự án trong giai đoạn chuẩn bị đầu tư.4. Phối hợp cùng với các bộ phận có liên quan đến dự án để theo dõi, tổng hợp quá trình thực hiện công tác pháp lý cho từng dự án.5. Thực hiện các công việc liên quan:+ Thu thập, tổng hợp, đánh giá hồ sơ, thông tin dự án từ các nguồn (Sở ban ngành, đối tác, …)+ Tổng hợp báo cáo công việc của Phòng;+ Hỗ trợ theo dõi trình ký và thực hiện các công tác nội bộ của Công ty;+ Lưu trữ hồ sơ pháp lý các dự án+ Các công tác khác theo sự phân công của Ban Lãnh đạo Công ty.</t>
  </si>
  <si>
    <t>· Cơ hội huấn luyện:- Tham gia các khóa đào tạo nội bộ. - Đề xuất các khóa bổ sung nghiệp vụ.· Đồng nghiệp:- Đồng nghiệp trẻ trung, năng động. - Môi trường làm việc thân thiện, cởi mở. - Hỗ trợ đầy đủ điều kiện để công việc thuận lợi hơn.· Ngày nghỉ:- 12 ngày phép trong năm - Nghỉ các ngày lễ theo luật - Nghỉ Chủ Nhật</t>
  </si>
  <si>
    <t>· Tốt nghiệp đại học chuyên ngành Luật, các ngành liên quan· Kiến thức pháp luậtbất động sản, luật doanh nghiệp· Thành thạo tin họcvăn phòng· Mối quan hệ tốt với các cơ quan ban ngành· Nhanh nhạy, chủ động trong giải quyết hồ sơ· Kỹ năng giải quyết tình huống· Ít nhất 2 năm kinh nghiệp trong pháp lý dự án· Am hiểu về lĩnh vực đầu tư dự án bất động sản / quy hoạch / kiến trúc và các quy định về pháp luật có liên quan đến ngành xây dựng, đầu tư bất động sản· Khả năng thực hiện các hồ sơ pháp lý cho các dự án bất động sản</t>
  </si>
  <si>
    <t>Đường Ngã Ba Lăn Xi, khu phố 2, Bến Cát, Bình Dương</t>
  </si>
  <si>
    <t>Nhân Viên Kế Toán Nữ (Tp. Hcm)</t>
  </si>
  <si>
    <t>- Cơ hội thăng tiến cao, sẽ được cất nhắc lên Phó Phòng Kế Toán nếu ứng viên có đủ năng lực và kinh nghiệm.- Được hưởng đầy đủ các chế độ theo Luật Lao động Việt Nam.- Bảo hiểm Xã hội, Bảo hiểm Y tế, Bảo hiểm thất nghiệp...- Lương tháng 13; thưởng theo nă</t>
  </si>
  <si>
    <t>1. Có kinh nghiệm 01-02 năm trở lên về một trong các lĩnh vực sau:- KẾ TOÁN TỔNG HỢP- KẾ TOÁN VẬT TƯ (ưu tiên có kinh nghiệm trong lĩnh vực xây dựng công trình).- Tốt nghiệp Đại Học chính quy chuyên ngành Tài Chính Kế Toán.-Chưa có kinh nghiệm sẽ được đào tạo.- Thạo vi tínhvăn phòng.</t>
  </si>
  <si>
    <t>17/19 Gò Dầu, phường Tân Qúy, quận Tân Phú, thành phố Hồ Chí Minh</t>
  </si>
  <si>
    <t>Chuyên Viên Kinh Doanh (Chủ Đầu Tư)</t>
  </si>
  <si>
    <t xml:space="preserve">- Mức lương: từ 6 triệu đến 12 triệu / tháng.- Hoa hồng và thưởng nóng liền tay lên đến 200 TRIỆU / GIAO DỊCH- Được sự hỗ trợ nguồn khách hàng từ công ty.- Thưởng nóng, Du lịch hàng năm, Khám sức khỏe, tham gia Bảo hiểm, Ký HĐLĐ…- Được đào tạo kiến thức: </t>
  </si>
  <si>
    <t>- Trình độ: Tốt nghiệp Trung cấp trở lên.- Độ tuổi: Từ 22 - 35 tuổi.- Có ít nhất 01 năm kinh nghiệm bán hàng,- Ưu tiên ứng viên có kinh nghiệm trong lĩnh vực Bất động sản.</t>
  </si>
  <si>
    <t>80 Nguyễn Thị Thập, Phường Tân Hưng, Quận 7, TP. HCM</t>
  </si>
  <si>
    <t>Telesales Ngân Hàng Quốc Tế Hoa Kỳ</t>
  </si>
  <si>
    <t>- Thu nhập trung bình từ 8.5 đến 22 triệu / tháng.- Được đào tạo kiến thức dịch vụ, kỹ năng chăm sóc khách hàng một cách bài bản và hoàn toàn không thu phí.- Được hưởng chế độbảo hiểm, lễ tết, thời gian nghỉ ngơi và các chế độ chính sách khác theo quy địn</t>
  </si>
  <si>
    <t>- Nam hoặc nữ tuổi từ 19 đến 32- Tốt nghiệp Trung Cấp trở lên. Không giới hạn ngành nghề.- Giao tiếp nhẹ nhàng, thân thiện và biết lắng nghe. Chất giọng rõ ràng- Yêu thích tiền, Trong con người có tố chất máu lửa của một dân sales</t>
  </si>
  <si>
    <t>Số 8A, Đường Huỳnh Lan Khanh, Phường 2,</t>
  </si>
  <si>
    <t>Số 8A, Đường Huỳnh Lan Khanh, Phường 2, Quận Tân Bình, Hồ Chí Minh</t>
  </si>
  <si>
    <t>Nhân Viên Phát Triển Phần Mềm</t>
  </si>
  <si>
    <t>- Building many applications based on Microsoft Technologies. Hence, we are looking for back-end developers who have excellent .Net skill.***Being our developer, you will focus to: Understand and analyze the requirements / stories clearly Implement feat</t>
  </si>
  <si>
    <t>***What you would get in this job:- Chance to learn and get experience from International environment- Chance to learn and become Full stack developer Various Exciting Team activities: Teambuilding, Company trip, Annual party- Performance and salary review once a year</t>
  </si>
  <si>
    <t>- Experience in software development using Microsoft Technologies- Good knowledge of C# as well as .NET framework• Database experience with at least one of the following: MySql, MS SQL Server- Ability to learn fast other technologies to adapt with project</t>
  </si>
  <si>
    <t>1/2/58 Đường D3, Phường 25 Quận Bình Thạnh, Tp.HCM</t>
  </si>
  <si>
    <t>Nhân Viên Kinh Doanh Lương 10 - 15 Triệu / Tháng</t>
  </si>
  <si>
    <t>- Giới thiệu,tư vấncác sản phẩm cho khách hàng.- Tìm hiểu nhu cầu và khả năng của khách hàng để tư vấn các sản phẩm phù hợp nhất cho khách- Xử lý tình huống và thuyết phục khách hàng ký hợp đồng.- Hỗ trợ đồng nghiệp trong việc chăm sóc khách hàng.- Thời g</t>
  </si>
  <si>
    <t>• Lương căn bản 7 – 10 triệu (tùy năng lực thỏa thuận khi phỏng vấn) + 3% hoa hồng/ hợp đồng. Thu nhập bình quân 10-15triệu/ tháng.• Được xét tăng lương theo năng lực thực tế.• Môi trường làm việc chuyên nghiệp, nhiệt huyết.• Lương thưởng tháng 13 dựa trên đánh giá năng lực của từng cá nhân.• Chế độ khen thưởng thường xuyên đối với cá nhân có thành tích xuất sắc.• Cơ hội thăng tiến và được đào tạo phát triển lên các vị trí cao hơn trong công ty.• Được tham gia bảo hiểm: BHYT, BHXH.. theo quy định của Nhà nước.• Du lịch định kỳ hằng năm cùng công ty.</t>
  </si>
  <si>
    <t>- Nam/ Nữ từ năm 1996 trở đi.- Có kinh nghiệm tư vấnbán hàng.- Kĩ năng giao tiếp tốt. Biết phân tích, nhạy bén xử lý tình huống nhanh.</t>
  </si>
  <si>
    <t>Nhân Viên Tư Vấn Lương 50,000,000 HCM</t>
  </si>
  <si>
    <t>- Lương CB: từ 10 triệu / tháng (Tốt nhất hiện nay chỉ có tại Danh Khôi Real Estate)- Hoa hồng: tối thiểu từ 36 - Trên 50 triệu / sản phẩm- Hỗ trợ 100% chi phí marketing, chi phí điện thoại- Thưởng Tháng / Quý / Năm / Lễ, Tết / Thưởng Tháng 13- Thưởng thà</t>
  </si>
  <si>
    <t>105-107 Nguyễn Công Trứ Phường Nguyễn Thái Bình Quận 1</t>
  </si>
  <si>
    <t>Số 3, Trần Nhật Duật, Phường Tân Định, Quận 1</t>
  </si>
  <si>
    <t>Nhân Viên Kinh Doanh Thuốc BVTV - Chế Phẩm Vi Sinh Nuôi Thủy Sản</t>
  </si>
  <si>
    <t>Mức lương : 10 triệu đến 15 triệu + % thưởng doanh số bán cuối vụ (thu nhập từ 20 - 35 triệu đồng tùy năng lực)- Hưởng chế độ BHXH, BHYT , BHTN theo Luật lao động nhà nước.- Nghỉ lễ tết theo qui định,du lịchhằng năm.- Được làm trong môi trường chuyên nghiệp, thân thiện, nhân viên hòa đồng và giúp đỡ lẫn nhau.- Được đào tạo và có nhiều cơ hội phát triển lên vị trí Trưởng vùng.- Được cấp xe hơi riêng và tài xế riêng.- Có công tác phí hàng ngày.</t>
  </si>
  <si>
    <t xml:space="preserve">- Đã tốt nghiệp trung cấp trở lên (không giới hạn lĩnh vực, chuyên môn đào tạo)- Ưu tiên có kinh nghiệm bán hàng và có kiến thức về nông nghiệp - thủy sản- thú y.- Độ tuổi: từ 21 đến 40 tuổi.- Phỏng vấn tại Văn phòng công ty Diên Khánh: Số 89-91-93 Đường </t>
  </si>
  <si>
    <t>Số 89-91-93 Đường A4, phường 12, Quận Tân Bình, Tp Hồ Chí Minh</t>
  </si>
  <si>
    <t>Số 93, Đường A4, Phường 12, Quận Tân Bình, TP HCM</t>
  </si>
  <si>
    <t>Đắc Nông</t>
  </si>
  <si>
    <t>Quảng Nam</t>
  </si>
  <si>
    <t>Nhân Viên Kinh Doanh Bds (Nhà Bán - Nhà Phố Quận 10)</t>
  </si>
  <si>
    <t>- Nhân viên kinh doanhBất động sảnmảng nhà bán và nhà phố làm việc tại quận 10- Chăm sóc khách hàng dựa trên nguồn data có sẵn- Liên hệ và hướng dẫn Khách đi xem nhà- Chi tiết trao đổi cụ thể khi phỏng vấn- Địa chỉ làm việc : 601/6 Cách Mạng Tháng Tám Phư</t>
  </si>
  <si>
    <t>- Lương cơ bản: 3-6 Triệu- Hoa hồng từ 45-60. Làm tốt thu nhập trên 38 triệu / 1 tháng- Môi trường làm việc thoải mái, năng động</t>
  </si>
  <si>
    <t>- Tuổi 21- 36 tuổi- Thông thạo đường đi tại Quận 10- Biết sử dụng vi tính- Nộp hồ sơ trực tiếp tại 601/6 Cách Mạng Tháng Tám Phường 15 Quận 10</t>
  </si>
  <si>
    <t>601/6 Cách Mạng Tháng Tám Phường 15 Quận 10</t>
  </si>
  <si>
    <t>601/6 Cách Mạng Tháng Tám P15, Q10, TP.HCM</t>
  </si>
  <si>
    <t>Dược Sĩ Bán Thuốc - Tại Hệ Thống Minh Châu Pharmacy</t>
  </si>
  <si>
    <t>- Lương thưởng sẽ tăng dựa theo năng lực mỗi người- Có ca 8 tiếng - xoay ca - toàn thời gian tùy chọn- Bao ăn uống và có chỗ ở lại cho các em ở tỉnh xa- Có nhận đào tạo cho các em mới ra trường, chưa có kinh nghiệm</t>
  </si>
  <si>
    <t>- Độ tuổi 20-28- Tốt nghiệp trung cấp dược trở lên- Khả năng giao tiếp tốt, nhanh nhẹn- Chịu khó, yêu nghề, nhiệt huyết</t>
  </si>
  <si>
    <t>431 Hai Bà Trưng, Phường 8, Quận 3, Tp HCM</t>
  </si>
  <si>
    <t>431 Hai Bà Trưng, Phường 8, Quận 3</t>
  </si>
  <si>
    <t>Chuyên Viên Bán Hàng (Am) Vnpt</t>
  </si>
  <si>
    <t xml:space="preserve">- Thử việc 2 tháng: 8,000,000đ/tháng- Sau thử việc: Mức lương cạnh tranh, thu nhập lên tới 250 triệu đồng/năm, tùy thuộc vào kết quả công việc được giao, không áp dụng mức trần tiền lương.- Được đào tạo nghiệp vụ chuyên môn, kỹ năng mềm và làm việc trong </t>
  </si>
  <si>
    <t>- Tuổi: 20-35- Bằng cấp: Đại học (ưu tiên ngành điện tử-viễn thông, CNTT).- Kinh nghiệm: Ưu tiên có kinh nghiệm trong bán hàng sản phẩm, dịch vụ lĩnh vực VT-CNTT cho nhóm KHDN.- Ngoại hình ưa nhìn, giao tiếp tốt, nhanh nhẹn, linh hoạt, quyết liệt và đeo b</t>
  </si>
  <si>
    <t>121 Pasteur, phường 6, quận 3, TP.Hồ Chí Minh</t>
  </si>
  <si>
    <t>Nhân Viên Phụ Trách Vùng Cần Thơ Hoặc Tây Nguyên</t>
  </si>
  <si>
    <t>1.Chăm sóc đại lý hiện tại, tìm kiếm và phát triển khách hàng mới tại khu vực phụ trách thuộc 1 trong các vùng dưới đây:Phụ trách Cần Thơ (sinh sống ở đây), An Giang, Hậu Giang, Kiên Giang, Sóc Trăng, Bạc Liêu, Cà Mau.Phụ trách Gia Lai (sinh sống ở đây),Kon Tum, Phú Yên, Đắk Lăk và Bình Định.2.Thu thập thông tin thị trường, đề xuất kế hoạch phát triển mạng lưới phù hợp từng giai đoạn.3. Là cầu nối triển khai các chương trình mới, sản phẩm mới của công ty tới khách hàng.4. Đảm bảo giữ vững và gia tăng doanh số của khách hàng trong khu vực phụ trách.5. Phối hợp cùng các bộ phận khác hỗ trợ bảo hành, theo dõi công nợ của khách hàng.6. Thực hiện các công việc khác được giao.</t>
  </si>
  <si>
    <t>– Thu nhập: thương lượng (từ 10-15 triệu)– Cơ hội làm việc taị một trong các công ty đứng đầu ngành tại Việt Nam.– Tham gia các khóa học trau dồi chuyên môn, phát triển nghề nghiệp– Hưởng đầy đủ các chế độ Bảo hiểm, khám sức khỏe theo qui định.– Thưởng lễ, tết, thưởng cuối năm, nghỉ mát, tổ chức thường niên hàng tuần các hoạt động tậpthể, thể thao nâng cao đời sống tinh thần cho nhân viên.– Được công ty trang bị đầy đủ phương tiện làm việc máy tính, điện thoại– Công ty hỗ trợ các loại công tác phí khi gặp khách hàng</t>
  </si>
  <si>
    <t>Trình độ Tốt nghiệp Cao đẳng trở lênGiới tính NamĐộ tuổi 24 – 30 tuổiThành thạo vi tínhvăn phòngGiao tiếp dễ nghe, kỹ năng thuyết phục tốt.Ưu tiên ứng viên đã làm việc ở vị trí tương đương.Ưu tiên ứng viên đã có kinh nghiệm làm trong ngành camera giám sát, IT.Chăm chỉ, trung thực.Có nguyện vọng làm việc lâu dài tại công ty.Chủ động, tinh thần trách nhiệm cao trong công việc.</t>
  </si>
  <si>
    <t>299/3 Lý Thường Kiệt, phường 15, quận 11</t>
  </si>
  <si>
    <t>Số 299/3 Lý Thường Kiệt  – P15 – Q.11 – Tp.HCM</t>
  </si>
  <si>
    <t>Gia Lai</t>
  </si>
  <si>
    <t>Nhân Viên Chăm Sóc Khách Hàng (Curves - Thương Hiệu Đến Từ Mỹ)</t>
  </si>
  <si>
    <t>-Chăm sóc khách hàngtrong vòng tập Curves, phát triển khách hàng mới theo tiêu chuẩn của Curves Quốc Tế.- Trao đổi thêm thông tin cụ thể khi phỏng vấn- Thời gian làm việc: 10:00 đến 19:30, thứ 7 làm nữa buổi, chủ nhật nghỉ. Thời gian nghỉ trưa: 90 phút- N</t>
  </si>
  <si>
    <t xml:space="preserve">- Mức lương: 250$~350$ CHƯA BAO GỒM HOA HỒNG.- Nơi làm việc các địa điểm CLB trong TPHCM: ở Q1, Q5, Q10, Bình Thạnh, Phú Nhuận, Tân Bình, Gò Vấp- Có cơ hội trở thành trưởng chi nhánh CLB với thu nhập trung bình 400$ ~ 800$ và đi huấn luyện khắp cả nước.- </t>
  </si>
  <si>
    <t>- Đã tốt nghiệp Cao đẳng trở lên. (tốt nghiệp các trường thể dục thể thao là một lợi thế).- Nữ (22 ~25 tuối)- Không cần kinh nghiệm, sẽ được đào tạo bài bản theo quy trình của Curves quốc tế.- Có ngoại hình ưu nhìn là một lợi thế, từ 1m55 trở lên, yêu thí</t>
  </si>
  <si>
    <t>190/15 Phan Văn Trị, phường 12, quận Bình Thạnh, Tp HCM</t>
  </si>
  <si>
    <t>257 Giải Phóng, Quận Đống Đa, Hà Nội</t>
  </si>
  <si>
    <t>Kỹ Sư Điện Điện Tử , Kỹ Thuật Y Sinh</t>
  </si>
  <si>
    <t>- Phụ trách các công việc liên quan đến lắp đặt bàn giao, bảo trì, bảo dưỡng, hướng dẫn sử dụng, sửa chữa… các thiết bị mà công ty đang đại diện phân phối, cụ thể như sau:+ Giao hàng và bàn giao chi tiết hàng hoá với khách hàng+ Lắp đặt &amp; nghiệm thu thiết</t>
  </si>
  <si>
    <t>- Môi trường làm việc thân thiện, chuyên nghiệp, có cơ hội học hỏi và phát triển nghề nghiệp .- Được đào tạo các kỹ năng cần thiết cho công việc.- Được tham gia BHXH theo quy định.- Được hưởng các phúc lợi theo quy định công ty</t>
  </si>
  <si>
    <t>- Giới tính: Nam- Tuổi: 20-30 tuổi.- Kinh nghiệm trong lĩnh vực thiết bịy tếít nhất 1 năm- Tốt nghiệp Đại học chuyên ngành Vật lý y sinh, thiết bị y tế, Cơđiện tử, Điện-điện tử.- Ưu tiên ứng viên có kinh nghiệm làm việc trong lĩnh vực thiết bị y tế.- Sử d</t>
  </si>
  <si>
    <t>18 Đường số 43, Phường Bình Thuận, Quận 7, Thành phố Hồ Chí Minh</t>
  </si>
  <si>
    <t>Nhân Viên Chăm Sóc Khách Hàng</t>
  </si>
  <si>
    <t>- Tư vấn và báo giá dịch vụ của công ty.-Chăm sóc khách hàngtrước và sau khi sử dụng dịch vụ.- Đầu mối nhận và giải quyết mọi thông tin về khiếu nại của khách hàng.- Triển khai các chương trình telemarketing trực tiếp đến khách hàng, tư vấn, chăm sóc khác</t>
  </si>
  <si>
    <t>- Mức lương: 7 triệu -&gt; 10 triệu (thưởng đạt chỉ tiêu phát triển tuyến).- Được làm việc trong môi trường năng động, thân thiện- Đượcđào tạonâng cao nghiệp vụ.- Được hưởng đầy đủ, tham gia BHXH và các chế độ khác theo quy định của Nhà nước</t>
  </si>
  <si>
    <t>25/17/1A Cửu Long, Phường 2, Quận Tân Bình, Thành phố Hồ Chí Minh</t>
  </si>
  <si>
    <t>Lao Động Phổ Thông Nam (Giao Hàng)</t>
  </si>
  <si>
    <t>- Mức lương: 6 - 8 triệu / tháng.- Đượcđào tạo, huấn luyện bài bản.- Được hưởng lương chính thức.- Chế độ bảo hiểm theo quy định của nhà nước- Cơ hội làm việc lâu dài, ổn định.</t>
  </si>
  <si>
    <t>- Nam dưới 35 tuổi.- Không yêu cầu kinh nghiệm.- Vui vẻ, siêng năng, ham học hỏi, trách nhiệm cao- Nhanh nhẹn, trung thực.</t>
  </si>
  <si>
    <t>278/14 Tô Hiến Thành,P15,Quận 10,TPHCM</t>
  </si>
  <si>
    <t>278/14 Tô Hiến Thành,P.15 ,Quận 10,TPHCM</t>
  </si>
  <si>
    <t>Sales Admin – Hỗ Trợ Bán Hàng</t>
  </si>
  <si>
    <t>1018 Nguyễn Trãi P14 Q5</t>
  </si>
  <si>
    <t>Nhân Viên Kinh Doanh Thiết Bị Điện Tự Động Hóa</t>
  </si>
  <si>
    <t>Số 14E/7 Đường ĐT743C, Khu Phố  Đồng An 1, Phường Bình Hòa, Thành phố Thuận An , Bình Dương</t>
  </si>
  <si>
    <t>Số 14E/7 Đường ĐT743C, Khu Phố  Đồng An 1, Phường Bình Hòa, Thị xã Thuận An, Bình Dương</t>
  </si>
  <si>
    <t>Nhân Viên Tư Vấn Khóa Học (Quản Lý Tiềm Năng</t>
  </si>
  <si>
    <t>- Lương : sẽ trao đổi chi tiết khi phỏng vấn (bao gồm: lương cứng + lương kinh doanh).- Hưởng đầy đủ BHXH, BHYT, BHTN… theo Luật Lao động và các chính sách khác của Công ty- Hưởng đầy đủ các chế độ phúc lợi của công ty nhưdu lịchthường niên, Teambuilding-</t>
  </si>
  <si>
    <t>46 đường số 5, khu phố 4, Phường Linh Xuân, Quận Thủ Đức, TP Hồ Chí Minh</t>
  </si>
  <si>
    <t>- Lương cơ bản 7-10 triệu + Hoa hồng- Các chính sách, quyền lợi theo quy định của nhà nước.- Thưởng 1 năm 1 lần.- Các chính sách khác tùy theo tình hình kinh doanh của công ty.</t>
  </si>
  <si>
    <t>115/49 Đường Thạnh Lộc 37, Khu phố 1, Phường Thạnh Lộc, Quận 12, Thành phố Hồ Chí Minh, Việt Nam</t>
  </si>
  <si>
    <t>115/49 Đường Thạnh Lộc 37 KP1 Phường Thạnh Lộc Quận 12 TP HCM</t>
  </si>
  <si>
    <t>Nhân Viên Vận Hành Pha Chế Syrup (Tp. Hcm)</t>
  </si>
  <si>
    <t>- Lương tháng 13- Thưởng hàng năm- Bảo hiểm sức khỏe cá nhân, bảo hiểm tai nạn 24/7- 18 ngày phép năm</t>
  </si>
  <si>
    <t>- Tốt nghiệp đại học / cao đẳng chuyên ngành vềthực phẩm.- Ưu tiên có kinh nghiệm trong lĩnh vực nước giải khát.- Năng lực làm việc độc lập, làm việc nhóm.- Kỹ năng giao tiếp tốt.- Biết sử dụng máy tính văn phòng thành thạo.- Kỹ năng đọc hiểutiếng anh(Lev</t>
  </si>
  <si>
    <t>Số 485, Đường Xa Lộ Hà Nội, Phường Linh Trung, Quận Thủ Đức, Hồ Chí Minh hoặc Km số 17, Quốc lộ 1A, Xã Duyên Thái, Huyện Thường Tín, Hà Nội</t>
  </si>
  <si>
    <t>- Lương: lương cứng + hoa hồng ( làm nhiều ăn nhiều, làm biếng ăn ít nhé ) ( Thu nhập của topsale tầm 100tr )- Được hưởng đầy đủ các chế độ đãi ngộ theo Luật Lao động Việt Nam (BHXH, BHYT, BHTN,...).- Môi trường làm việc trẻ,quy trình chuyên nghiệp,làm hế</t>
  </si>
  <si>
    <t>- Tuổi: 18 tuổi đến 25 tuổi.- Không cần kinh nghiệm,sẽ được đào tạo.- Yêu thích công việc sale,giao tiếp và xây dựng các mối quan hệ.- Tự tin,năng động,mong muốn thử thách bản thân và cầu tiến.</t>
  </si>
  <si>
    <t>Sô 176 Nguyễn Văn Thương p25 Bình Thạnh</t>
  </si>
  <si>
    <t>Số 176 Đường Nguyễn Văn Thương. P25. Bình Thạnh</t>
  </si>
  <si>
    <t>Nhân Viên Kinh Doanh Phát Triển Thị Trường Dầu Nhớt Repsol</t>
  </si>
  <si>
    <t>- Tìm kiếm, khai thác khách hàng mới và duy trìchăm sóc khách hàng,nhằm phát triển nhãn hiệu Dầu Nhớt Repsol - Thương hiệu Dầu Nhớt số 1 tại Tây Ban Nha- Khảo sát thị trường &amp; thu thập thông tin Khách hàng tiềm năng- Lên đơn hàng, quả</t>
  </si>
  <si>
    <t>- Lương thỏa thuận và phụ thuộc vào kinh nghiệm làm việc: lương + hoa hồng + thưởng (&gt;12 triệu)- Được hưởng đầy đủ mọi quyền lợi theo luật lao động: BHXH, BHYT- Chi tiết lương thưởng được trao đổi chi tiết khi phỏng vấn.</t>
  </si>
  <si>
    <t>72/13 Trần Quốc Toản,  Phường 8, Quận 3,  TP.HCM</t>
  </si>
  <si>
    <t>72/13 Trần Quốc Toản, Phường 8, Quận 3</t>
  </si>
  <si>
    <t>Nhân Viên Điều Dưỡng</t>
  </si>
  <si>
    <t>15 - 16 Phan Văn Trị, Phường 7, Quận Gò vấp, Tp HCm</t>
  </si>
  <si>
    <t>Kế Toán Tổng Hợp</t>
  </si>
  <si>
    <t xml:space="preserve">- Đảm bảo hoạt động hạch toán kế toán theo đúng quy định của Cty &amp; Pháp luật- Đảm bảo độ chính xác về thời gian và số liệu hoặc báo cáo theo quy định của Công ty &amp; Pháp luật- Cập nhật báo cáo công nợ phải thu, phải trả - Báo cáo Quản trị/ Báo cáo </t>
  </si>
  <si>
    <t>- Tốt nghiệp Cao đẳng, Đại học chuyên ngành kế toán- Kinh nghiệm: tối thiểu 01 năm, nhanh nhẹn, cẩn thận có tư duy tốt, khả năng làm việc độc lập.- Biết sử dụng thành thạo tin học văn phòng và phần mềm kế toán MISA- Ưu tiên ứng viên có kinh nghiệm về kế t</t>
  </si>
  <si>
    <t>82 Ung Văn Khiêm, Phường 25, Quận Bình Thanh, TP HCM</t>
  </si>
  <si>
    <t>Nhân Viên Kỹ Thuật Ván Ép (Quản Lý Sản Xuất)</t>
  </si>
  <si>
    <t>- Lương + Phụ cấp: 12.000.000 đến 15.000.000, tùy năng lực làm việc và trao đổi khi phỏng vấn- Phụ cấp ăn trưa, xăng xe, điện thoại- Tháng lương thứ 13- Thưởng lễ tết- Thưởng doanh số- Thưởng nóng- Được đóng đầy đủ BHXH, BHYT theo quy định.- Môi trường là</t>
  </si>
  <si>
    <t>- Có kinh nghiệm từ 3 năm trở lên tại vị trí Quản lýsản xuất- Trung thực, nhiệt tình, gọn gàng- Cầu tiến, ham học hỏi- Biết và thực hiện quy trình 5S là một lợi thế</t>
  </si>
  <si>
    <t>TỔ 2, KP KHÁNH LONG, P TÂN PHƯỚC KHÁNH, TX TÂN UYÊN TỈNH BÌNH DƯƠNG</t>
  </si>
  <si>
    <t>Nhân Viên Kĩ Thuật - Làm Việc Tại Củ Chi</t>
  </si>
  <si>
    <t>- Nhân viên kĩ thuật khu khuấy trộn- Công việc:+ Phối hợp với tổ hóa chất và tổ khuấy trộn lập kết hoạchsản xuấtsao cho hợp lí nhất.+ Vận hành thành thạo các máy móc, thiết bị trong khu khuấy trộn+ Nắm rõ quy trình của từng loại mặt hàng+ Kiểm soát chất l</t>
  </si>
  <si>
    <t>- Được đóng BHXH đầy đủ- Có xe đưa rước- Được có tháng lương 13, thưởng lễ, tết.- Mỗi năm công ty cho đidu lịch1 lần- Môi trường làm việc thân thiện- Được thưởng khi hoàn thành tốt nhiệm vụ được giao.</t>
  </si>
  <si>
    <t>158a, đường TX 21, P.Thạnh Xuân, Quận 12, TP.Hồ Chí Minh</t>
  </si>
  <si>
    <t>158a, đường TX 21, P.Thạnh Xuân,Quận 12, TP.HCM</t>
  </si>
  <si>
    <t>Nhân Viên Kinh Doanh (Nhũ Tương Nhựa Đường)</t>
  </si>
  <si>
    <t>- Lương thu nhập từ 10 trở lên- Được hưởng đầy đủ các chế độ đãi ngộ theo Luật Lao động Việt Nam (BHXH, BHYT, BHTN,...).- Môi trường làm việc chuyên nghiệp, năng động, thân thiện gia đình…- Phát huy tối đa năng lực bản thân và phát triển nghề nghiệp, cơ h</t>
  </si>
  <si>
    <t>• Nam/ Nữ độ tuổi từ 23 – 35 tuổi, Ưu tiên nữ ngoại giao tốt• Trình độ Cao đẳng hoặc đại học ngành kinh doanh, giao thông vận tải, xây dựng• Kỹ năng- Kỹ năng lập kế hoạch- Kỹ năng đàm phán giao tiếp- Kỹ năng làm việc độc lập, làm việc theo nhóm• Kinh Nghiệm: có ích nhất 2 năm kinh nghiệm về kinh doanh- Ưu tiên ứng viên có kinh nghiệm về sản phẩm nhựa đường, hiểu biết về khách hàn dự án, thi công công trình• Phẩm chất cá nhân- Nhanh nhẹn, vui vẻ, có tinh thần và thái độ phục vụ khách hàng tốt- Khéo léo và xử lý linh hoạt</t>
  </si>
  <si>
    <t>KCN Cầu Tràm, Xã Long Trạch, Huyện Cần Đước, Tỉnh Long An</t>
  </si>
  <si>
    <t>Nhân Viên Kinh Doanh (Hcm)</t>
  </si>
  <si>
    <t xml:space="preserve">- Làm từ THỨ 2 ĐẾN THỨ 7. (Chủ nhật nghỉ)- Sản phẩm tư vấn các căn hộ cao cấp- Tư vấn cho khách hàng về các chương trình của công ty theo data có sẵn- Nhập dữ liệu thông tin khách hàng lên hệ thống của công ty-Thuyết phục, giải đáp thắc mắc của khách của </t>
  </si>
  <si>
    <t>- Lương cơ bản 6.6 -25 triệu/tháng ( hoa hồng 40-60%) + thưởng/bonus ( có lương cứng hỗ trợ nhân viên cho đến khi bán được sản phẩm)- Hỗ trợ chi phí điện thoại- Hỗ trợ phí gửi xe- Các ngày nghỉ Lễ, Tết theo quy định- Lộ trình thăng tiến rõ ràng</t>
  </si>
  <si>
    <t>- Tốt nghiệp THPT trở lên, từ 20 - 35 tuổi- Giọng nói rõ ràng, khả năng xử lý tình huống- KHÔNG yêu cầu kinh nghiệm (sẽ đượcđào tạotheo công việc)- Có kinh nghiệm về Tư vấn, CSKH là một lợi thế</t>
  </si>
  <si>
    <t>2A Điện Biên Phủ, P.25, Q. Bình Thạnh, TP HCM</t>
  </si>
  <si>
    <t>02A Điện Biên Phủ, Phường 25, Quận Bình Thạnh, TP.HCM</t>
  </si>
  <si>
    <t>Nhân Viên SEO - Đi Làm Ngay</t>
  </si>
  <si>
    <t>- Thực hiện tối ưu hóa website với các công cụ tìm kiếm- Đẩy các từ khóa lên trang đầu của công cụ tìm kiếm và đảm bảo duy trì vị trí Top lâu dài- Có khả năng tự lên chiến lược SEO website- Tối ưu on-page- Kiểm tra từ khóa hàng tuần, tháng để duy trì &amp; cả</t>
  </si>
  <si>
    <t>- Lương từ: 8 -15triệu/tháng + KPI- Được đóng BHYT- Hỗ trợ cơm trưa và vé tháng gửi xe- Được hưởng các chính sách phúc lợi theo quy định của công ty.- Cơ hội thăng tiến rõ ràng, minh bạch.</t>
  </si>
  <si>
    <t>- Trình độ học vấn:Tốt nghiệp Cao đẳng trở lên các chuyên ngành Marketing, Truyền thông,công nghệ thông tin- Kinh nghiệm:+ Có kiến thức về SEO, Google Analylist, webmaster Tool, Online Advertising.+ Có khả năng viết content là 1 lợi thế+ Ưu tiên đã có kin</t>
  </si>
  <si>
    <t>19A Giải Phóng, Phường 4, Quận Tân Bình, Thành phố Hồ Chí Minh</t>
  </si>
  <si>
    <t>NV Kinh Doanh Thu Nhập 10 Triệu Đi Làm Ngay</t>
  </si>
  <si>
    <t>- Địa bàn: Các tỉnh Nam Trung Bộ, Tây Nguyên, Đông Nam Bộ, Tây Nam Bộ• Bán các mặt hàng khẩu trangy tế, hóa mỹ phẩm, đồ dùng mẹ và bé...;• Thường xuyên liên lạc, chăm sóc và duy trì mối quan hệ tốt với khách hàng;• Phối hợp chặt chẽ với các bộ phận nghiệp</t>
  </si>
  <si>
    <t>• Đạt 100% doanh số: thưởng + hoa hồng + 15% doanh số vượt chỉ tiêu. Thu nhập trong khoảng từ 10.000.000 - 12.000.000 đồng/tháng.• Được làm việc trong môi trường chuyên nghiệp.• Được tham gia BHXH, BHYT, BHTN sau 2 tháng thử việc• Được hưởng các quyền lợi khác của Công ty.• Được đi du lịch hàng năm</t>
  </si>
  <si>
    <t>• Độ tuổi dưới 35 tuổi, có sức khỏe tốt• Siêng năng, trung thực, cầu tiến trong công việc• Ưu tiên ứng viên đã có kinh nghiệm sale 1 năm trở lên các mặt hàng khẩu trangy tế, hóa mỹ phẩm, đồ dùng mẹ và bé.</t>
  </si>
  <si>
    <t>72 Đường 3158B Phạm Thế Hiển, Phường 7, Quận 8, Thành phố Hồ Chí Minh, Việt Nam</t>
  </si>
  <si>
    <t>Chuyên Viên Tư Vấn BĐS Tại Quận 2 (Không Cần Kinh Nghiệm)</t>
  </si>
  <si>
    <t xml:space="preserve">- Lương cơ bản từ 5 - 7 triệu / tháng (Không áp lực Doanh số) + hoa hồng- Hoa hồng trực tiếp từ chủ đầu tư, tùy vào dự án (tối thiểu 40-50 triệu /hợp đồng)- Được đội ngũ marketing đẩy khách trực tiếp ( khách 100% có nhu cầu)- Được hưởng đầy đủ các chế độ </t>
  </si>
  <si>
    <t xml:space="preserve">- Nam - Nữ từ 20 - 35- Có đam mê trong lĩnh vựcbất động sản- Tự tin vào khả năng giao tiếp, tư vấn, thuyết phục.- Không yêu cầu kinh nghiệm và bằng cấp liên quan. (Sẽ được đào tạo bài bản nếu trúng tuyển).- Muốn phát triển bản thân, đột phá thu nhập.- Ưu </t>
  </si>
  <si>
    <t>88 Vũ Tông Phan, Phường An Phú, Quận 2, Thành Phố Hồ Chí Minh.</t>
  </si>
  <si>
    <t>SEO Marketing</t>
  </si>
  <si>
    <t>1. Xây dựng kế hoạch, triển khai và tối ưu hóa SEO các công cụ truyền thông trực tuyến: Website, SEO, Facebook, Zalo, Youtube, Seedings…2. Xây dựng chiến lược từ khóa, link building để tăng thứ hạng website công ty trên các công cụ tìm kiếm phối hợp team nội dung.3. Có kinh nghiệm theo dõi hiệu quả và kết hợp SEO cùng chiến dịchquảng cáo: Google Ads, Facebook Ads, Chatbox, Zalo Ads, Re-marketing…4. Có kỹ năng xây dựng / quản trị hệ thống Website phát triển theo hướng lâu dài.5. Theo dõi, phân tích đối thủ cạnh tranh và báo cáo, đề xuất hướng xử lý kịp thời.6. Phối hợp các bộ phận Nội dung và hình ảnh để thực hiện và tối ưu các chiến dịch hiệu quả, kịp thời.7. Báo cáo theo định kỳ (ngày, tuần, tháng, quý, năm) hoặc đột xuất theo yêu cầu của cấp trên.</t>
  </si>
  <si>
    <t>- Lương từ 12 đến 15 triệu- Môi trường làm việc Tiêu chuẩn "5 sao", chuyên nghiệp, thân thiện, cơ sở vật chất dẫn đầu trong ngành Spa.- Hưởng các quyền lợi (chế độ BHXH, BHYT) theo luật lao động và quy định của Công Ty.- Thưởng Lễ, Tết dựa trên kết quả là</t>
  </si>
  <si>
    <t>- 01 năm kinh nghiệm trở lên ở vị trí tương đương- Ưu tiên các ứng viên có kinh nghiệm trong ngành phẫu thuật thẩm mỹ, mỹ phẩm, thời trang,làm đẹp,..- Có khả năng làm việc độc lập và làm việc nhóm hiệu quả- Kỹ năng lập kế hoạch, Kỹ năng đo lường hiệu quả/</t>
  </si>
  <si>
    <t>24/1 Võ Oanh, Phường 25, Quận Bình Thạnh, Thành phố Hồ Chí Minh</t>
  </si>
  <si>
    <t>130 đường 3/2, Phường 12, Quận 10, Thành phố Hồ Chí Minh</t>
  </si>
  <si>
    <t>Nhân Viên Bảo Trì Cơ -  Điện Làm Tại Củ Chi</t>
  </si>
  <si>
    <t>- Tốt nghiệp trung cấp, Cao đẳng, Đại học chuyên nghành kỹ thuật (Điện, Điện tử, Cơ điện tử/Cơ khí)- Có ít nhất 1- 3 năm kinh nghiệm- Có hiểu biết về điện cơ ,điện lạnh- Có kiến thức cơ bản thống xử lý nước thải, nước cấp- Giao tiếp tốt, có tinh thần trác</t>
  </si>
  <si>
    <t>Nhân Viên Kinh Doanh - Vật Liệu Xây Dựng (Đi Làm Ngay)</t>
  </si>
  <si>
    <t>- Thu nhập: 10.000.000 - 20.000.000 triệu/tháng (thỏa thuận)+ Hoa hồng thương lượng- Bảo hiểm: BHXH, BHYT, BHTN theo quy định của nhà nước- Được thưởng lương tháng thứ 13, tham quan nghỉ mát du lịch theo kế hoạch của công ty- Tham gia thường xuyên các bữa</t>
  </si>
  <si>
    <t>- Nam tuổi từ 25 - 35- Yêu cầu tiếng anh giỏi vì làm việc trực tiếp với các sếp Hàn quốc.- Tốt nghiệp TC, CĐ, Đại học với các chuyên ngành kỹ thuật, xây dựng hoặc kinh tế (đam mê công việc kinh doanh)- Có kinh nghiệm làm việc ở công ty vật liệu xây dựng n</t>
  </si>
  <si>
    <t>Số 50, Đường N3 - Khu phức hợp Thương mại Dịch vụ và Nhà ở, số 16/9 Đường Bùi Văn Ba, Phường Tân Thuận Đông, Quận 7, Thành phố Hồ Chí Minh</t>
  </si>
  <si>
    <t>Nhân Viên Vận Hành Xử Lý Nước (Hcm)</t>
  </si>
  <si>
    <t>- Hưởng 100% lương trong quá trình thử việc.- 18 ngày phép/ năm.- Thưởng tháng 13 &amp; thưởng năm.- Thu nhập 7-10 triệu.- Ký HĐLĐ trực tiếp với Coca-Cola Việt Nam,- Được hưởng chế độ BH đầy đủ, thêm bảo hiểm 24/7, bảo lãnh nội trú, nghỉ phép có lương 18 ngày</t>
  </si>
  <si>
    <t>485 Xa lộ Hà Nội, Thủ Đức, HCM</t>
  </si>
  <si>
    <t>Kế Toán Trưởng (Đi Làm Ngay)</t>
  </si>
  <si>
    <t>- Tốt nghiệp Đại họcTài ChínhKế Toán (Đại Học khác có chuyên ngành Tài Chính Kế Toán);- Bằng Kế toán Trưởng;- Biết sử dụng chương trình kế toán của Công ty, soạn thảo văn bản thành thạo, tính toán số liệu báo cáo cần thiết trên excel.- Thường xuyên cập nh</t>
  </si>
  <si>
    <t>35 đường số 2, Khu phố 4, P. An Phú, Q.2, TP. Hồ Chí Minh</t>
  </si>
  <si>
    <t>Tòa nhà Licogi 9, Lầu 3, Số 35, Đường số 2, Khu phố 4, Phường An Phú, Quận 2, Thành phố Hồ Chí Minh</t>
  </si>
  <si>
    <t>Nhân Viên Kinh Doanh Ngành Bao Bì Nhựa &amp; Giấy Lương Trên 10 Triệu</t>
  </si>
  <si>
    <t>- Tư vấn báo giá, tìm kiếm khách hàng, mở rộng thị trường- Nhận đơn hàng xử lý và theo dõi thực hiện- Kiểm soát và thu hồi công nợ- Chăm sóc, duy trì, phát triển mối quan hệ với các khách hàng của công ty- Tìm hiểu, tổng kết và báo cáo nhu cầu thị trường,</t>
  </si>
  <si>
    <t>- Lương từ 7 - 15 triệu tùy theo năng lực. Thử việc 60 ngày- Lương Tháng 13 + Thưởng KPIs + Thưởng Theo Doanh Thu- Nghĩ Phép: 12 Ngày / Năm- Đóng BHXH, BHTN, BHYT theo qui định- Trang bị máy tính riêng- Cơ hội thăng tiến cao</t>
  </si>
  <si>
    <t>- Giới tính: Nam / Nữ- Độ tuổi:- Có kiến thức về đàm phánbán hàng, quy trình bán hàng- Trung thực, siêng năng, ham học hỏi, có tinh thần trách nhiệm- Có khả năng lập kế hoạch, làm việc nhóm- Tiếng Anh: cơ bản để có thể sử dụng thành thạo các phần mềm hỗ t</t>
  </si>
  <si>
    <t>137/16-18-20 Trịnh Đình Trọng, Phường Phú Trung, Quận Tân Phú, HCM</t>
  </si>
  <si>
    <t>Kế Toán Văn Phòng (Đi Làm Ngay)</t>
  </si>
  <si>
    <t>- Theo dõi nhập xuất tồn kho- Thực hiện thu chi nội bộ . Theo dõi dòng tiền.- Quản lý, theo dõi các khoản nợ phải trả, các khoản phải thu- Hoạch toán các nghiệp vụ phát sinh, theo sự chỉ đạo của ban Giám đốc- Tổng hợp báo cáo hàng tuần, tháng, quý, năm tr</t>
  </si>
  <si>
    <t>- Mức Lương : 5-10 triệu- Tham gia đầy đủ chế độ BHYT, BHXH, BHTN, thưởng lễ , tết.- Được hưởng lương tháng 13 và % từ kết quả kinh doanh.- Môi trường làm việc thân thiện.</t>
  </si>
  <si>
    <t>- Giới tính: Nữ ,- Tốt nghiệp Cao Đẳng/Đại Học trở lên, chuyên ngànhKế Toán- Có kinh nghiệm về hỗ trợ KT thuế, biết sử dụng các phần mềm kế toán là một lợi thế.- Nhanh nhẹn, nhiệt tình , trung thực, cẩn thận và chủ động trong công việc- Gắn bó lâu dài.</t>
  </si>
  <si>
    <t>11/29 Hồ Đắc Di, Tây Thạnh, Tân Phú, TPHCM</t>
  </si>
  <si>
    <t>196/11/26, Tân Sơn Nhì, Quận Tân Phú, TPHCM</t>
  </si>
  <si>
    <t>Nhân Viên Văn Phòng (Mua Hàng) Biết Tiếng Anh</t>
  </si>
  <si>
    <t>- Tìm kiếm, đàm phán, rà soát giá đầu vào các nhà cung cấp- Liên hệ qua điện thoại hướng dẫn, thông báo hồ sơ cho khách hàng- Lên đơn hàng, hợp đồng: Đàm phán về giá, thời gian giao hàng, vận chuyển, bảo hành, thanh toán- Theo dõi tiến trình giao nhận hàn</t>
  </si>
  <si>
    <t>- Có Kinh nghiệm về ngành vải- Tốt nghiệp Cao đẳng, Đại học chuyên ngành Anh văn, hoặc Toiec 600 điểm trở lên- Sử dụng thành thạo Internet và tin học văn phòng.- Có trách nhiệm với công việc- Ham học hỏi và cầu tiến trong công việc- Ưu tiên ứng viên ở gần</t>
  </si>
  <si>
    <t>Đường D, Linh Trung, Thủ Đức, Hồ Chí Minh</t>
  </si>
  <si>
    <t>· Mức lương từ 8.000.000 – 10.000.000đ- Làm việc trong môi trường năng động, sáng tạo;- Thời gian làm việc: 8 giờ/ngày, 5,5 ngày/tuần (nghỉ chiều Thứ bảy, Chủ Nhật và các ngày Lễ theo Luật lao động).- Du lịch hàng năm, hưởng các chế độ phúc lợi xã hội theo quy định của Luật lao động và chế độ riêng dành cho nhân viên của Công ty.</t>
  </si>
  <si>
    <t>- Ưu tiên có kinh nghiệm- Độ tuổi: 25-38- Trung thực, thông minh, lanh lợi.</t>
  </si>
  <si>
    <t>11 I-H Nguyễn Thị Minh Khai, P.Bến Nghé, Q1, TPHCM</t>
  </si>
  <si>
    <t>11 H Nguyễn Thị Minh Khai, P.Bến Nghé, Q1, TPHCM</t>
  </si>
  <si>
    <t>Giám Đốc Dự Án (Đi Làm Ngay)</t>
  </si>
  <si>
    <t>Trên 5 năm</t>
  </si>
  <si>
    <t>- Chủ trì lập kế hoạch và quản lý tiến độ tổng thể thực hiện dự án gồm pháp lý, thiết kế, thi công và tài chính cho dự án;- Tổ chức thực hiện và phối hợp với các bên liên quan đảm bảo công tác pháp lý dự án được thực hiện theo tiến độ tổng thể dự án;- Phố</t>
  </si>
  <si>
    <t>– Lương thỏa thuận theo năng lực.– Phụ cấp chi phí ăn uống, đi lại, lưu trú.– Phụ cấp điện thoại.– BHXH, BHYT, BHTN.– Bảo hiểm tai nạn 24/24.– Bảo hiểm sức khỏe.– Khám sức khỏe định kỳ.– Du lịch định kỳ.– Thưởng Lễ/ Tết, sinh nhật, hiếu hỷ.– Thưởng tháng 13.– Thưởng Hiệu quả công việc– Thưởng đặc biệt.– Môi trường làm việc thân thiện; Hiệu quả và Kỷ luật.</t>
  </si>
  <si>
    <t xml:space="preserve">- Tốt nghiệp đại học chuyên ngành Kỹ thuật, xây dựng, quản lý dự án- Sử dụng thành thạo phần mềm quản lý tiến độ, Autocad- Có khả năng kiểm tra đánh giá hồ sơ nghiệm thu chất lượng, hồ sơ thanh quyết toán - hoàn công- Có kinh nghiệm tổ chức thi công công </t>
  </si>
  <si>
    <t>136 Huỳnh Văn Bánh, Phường 12, Quận Phú Nhuận, TP.HCM</t>
  </si>
  <si>
    <t>136 Huỳnh Văn Bánh, P.12, Q. Phú Nhuận, TP.HCM</t>
  </si>
  <si>
    <t>Kỹ Sư Xây Dựng</t>
  </si>
  <si>
    <t>- Tính toán khối lượng từ bản vẽ.- Lập dự toán, lập hồ sơ khối lượng và báo giá phát sinh.- Giám sát việc thực hiện hợp đồng của thầu phụ thi công xây dựng (tiến độ, chất lượng) tại các hạng mục phụ trách.- Giám sát và hướng dẫn các tổ độicông nhân, các đ</t>
  </si>
  <si>
    <t>- Mức lương: Cạnh tranh tùy theo năng lực 8,000,000 đến 12,000,000 vnđ- Bảo hiểm xã hội, bảo hiểmy tế, bảo hiểm thất nghiệp theo quy định của Luật lao động.- Môi trường làm việc thân thiện, có nhiều cơ hội để phát triển nghề nghiệp.- Được nghỉ Lễ, Tết hàn</t>
  </si>
  <si>
    <t>1) Thành thạo autocad2) Vi tính văn phòng word, excel....3) Kinh nghiệm thi công tại công trường4) Ngôn ngữ: Ưu tiên tiếng anh6) Kinh nghiệm làm việc 2 năm7) Làm việc tại: Bình Dương, KCN Đồng An 1, Bình Hòa, Thuận An, Bình Dương,</t>
  </si>
  <si>
    <t>32A Nguyễn Hữu Thọ P.Tân Phong, Phường Tân Phong, Quận 7, TP Hồ Chí Minh</t>
  </si>
  <si>
    <t>- Tìm kiếm và tư vấn khách hàng- Chăm sóc và theo dõi khách hàng sẵn có của công ty giao.- Gặp khách trực tiếp tại văn phòng công ty hoặc tại công ty của khách hàng.- Cụ thể trao đổi khi phỏng vấnLàm việc tại: Số 3A, VSIP II-A, đường số 24,Khu công nghiệp</t>
  </si>
  <si>
    <t>- Lương từ 6-9 triệu- Thu nhập thỏa đáng theo hiệu quả công việc.- Được tham gia đóng BHXH, BHYT, BHTN.- Phụ cấp hiệu quả công việc( hàng tháng).- Lương tháng 13 và thưởng cuối năm.- Các chế độ hấp dẫn khác</t>
  </si>
  <si>
    <t>Số 3A, VSIP II-A, đường số 24, Khu công nghiệp Việt Nam - Singapore II-A, Xã Vĩnh Tân, Thị xã Tân Uyên, Tỉnh Bình Dương, Việt Nam</t>
  </si>
  <si>
    <t>Nhân Viên IT (Trảng Bàng- Tây Ninh)</t>
  </si>
  <si>
    <t>- Quản trị hệ thống mạng của công ty;- Quản trị hệ thống phần mềm camera tại công ty;- Cài đặt, quản trị phần mềmkế toán, phần mềm chấm công, hệ thống email, server công ty;- Công việc trao đổi cụ thể thêm khi phỏng vấn</t>
  </si>
  <si>
    <t>- Tham gia BHXH và các chế độ theo quy định của Luật Lao động hiện hành.- Được làm việc trong môi trường năng động, chuyên nghiệp và năng động có nhiều cơ hội thăng tiến trong công việc- Hưởng đầy đủ các chế độ BHXH, BHYT, phúc lợi xã hội đầy đủ* Nghỉ lễ,</t>
  </si>
  <si>
    <t>Tốt nghiệp từ Trung Cấp trở lên thuộc chuyên ngành CNTT.- Sử dụng thành thạo các máy móc văn phòng- Sử dụng vi tính thành thạo (word, excel, internet, phần cứng…).- Có kinh nghiệm về quản trị mạng, quản trị hệ thống server.- Có kinh nghiệm về phần cứng máy tính.- Có thể giao tiếp cơ bản trong công việc bằng tiếng Anh.</t>
  </si>
  <si>
    <t>Lô số 85-86, đường 4, KCX và CN Linh Trung III - Xã An Tịnh - Huyện Trảng Bàng - Tây Ninh.</t>
  </si>
  <si>
    <t>Lô số 85-86, đường 4, KCX và CN Linh Trung III - Phường An Tịnh - Thị Xã Trảng Bàng - Tây Ninh.</t>
  </si>
  <si>
    <t>Tây Ninh</t>
  </si>
  <si>
    <t>Giáo Viên Mầm Non - Đi Làm Ngay</t>
  </si>
  <si>
    <t>- Chăm sóc, nuôi dưỡng và tổ chức các hoạt độnggiáo dụctrẻ :- Soạn giáo án và giảng dạy theo từng độ tuổi, hỗ trợ giáo viên nước ngoài.- Thực hiện các công việc của Giáo viên mầm non,quản lýlớp học và đảm bảo an toàn cho trẻ.- Thực hiện công tác giảng dạy</t>
  </si>
  <si>
    <t>47 đường 14, Phường Bình An, Quận 2, Hồ Chí Minh</t>
  </si>
  <si>
    <t>Nhân Viên Kinh Doanh Thu Nhập Trên 10.000.000, [Hcm]</t>
  </si>
  <si>
    <t>- Công ty cung cấp sẵn nguồn data khách hàng đang có nhu cầu- Liên hệ tìm hiểu thông tin và tư vấn, thuyết phục Khách Hàng sử dụng dịch vụ thiết kế website hiệu quả mà công ty cung cấp-Chăm sóc khách hàngsử dụng dịch vụ, hỗ trợ giải đáp những thắc mắc của</t>
  </si>
  <si>
    <t>- Thu nhập gồm lương cứng 5 triệu + Hoa hồng +Thưởng thành tích.... Trung bình trên 10 triệu- Được xem xét tăng lương định kỳ- Được hưởng nhiều phúc lợi, thửng các ngày lễ lớn trong năm- Thưởng quý, thưởng cuối năm theo kết quả hoạt động kinh doanh của cô</t>
  </si>
  <si>
    <t>Tầng 3, Tòa nhà Toàn Cầu Pumps, Số 21 Nguyễn Hiến Lê, Phường 13, Quận Tân Bình, TP Hồ Chí Minh</t>
  </si>
  <si>
    <t>1. Trực tiếp nhận, kiểm tra và hoàn thiện hồ sơ, chứng từ kế toán, thanh quyết toán &amp; hạch toán toàn bộ công việc kế toán phát sinh tại đơn vị hàng ngày theo đúng quy định của luật kế toán.2. Thực hiện các báo cáo định kỳ theo quy định của pháp luật: Báo cáo thuế, báo cáotài chính…3. Phối hợp với các phòng ban liên quan để hoàn thiện hồ sơ chứng từ kế toán, báo cáo theo quy định của pháp luật4. Chịu trách nhiệm toàn bộ số liệu kế toán hạch toán tại đơn vị cơ sơ trước Ban lãnh đạo.5. Là đầu mối đề làm việc với các sở ban ngành tại địa phương như: Cục thuế,ngân hàng, sở kế hoạch đầu tư, bảo hiểm…6. Rà soát hợp đồng, tiến độ thực hiện hợp đồng tại đơn vị cơ sở.7. Đôn đốc thu hồi công nợ, thực hiện nộp thuế…..8. Các công việc hành chính: Quản lý điện, nước, vệ sinh, soạn thảo văn bản, chấm công, phân bổ và kiểm kê tài sản…9. Thực hiện công việc khác theo yêu cầu của cấp trên.</t>
  </si>
  <si>
    <t>Mức lương thỏa thuậnNhân viên làm việc hiệu quả và có trách nhiệm sẽ được thu nhập xứng đáng.Được thưởng lễ, tếtĐược đóng BHXH, BHYT theo các quy định của nhà nướcCác chế độ đãi ngộ hấp dẫn khác ( trao đổi trực tiếp khi phỏng vấn)</t>
  </si>
  <si>
    <t>25 - 35 tuổi, tốt nghiệp đại học chuyên ngành kế toán.- Ít nhất 2 năm kinh nghiệm tại vị trí kế toán tổng hợp, thành thạo phần mềm kế toán.- Sẵn sàng làm thêm giờ và đi công tác khi có yêu cầu.- Yêu cầu bắt buộc: excel thành thạo, vận dụng tốt các hàm cơ bản trong theo dõi kế toán.- Có kỹ năng tổng hợp; báo cáo tốt .- Tư duy logic tốt, nắm bắt công việc nhanh.- Sức khỏe tốt, trung thực, nhiệt tình, có trách nhiệm cao trong công việc.- Có tính đoàn kết kỉ luật cao, khả năng làm việc theo nhóm và tính hòa đồng tốt.- Linh hoạt trong xử lý tình huống, giao tiếp tự tin.- Chịu được áp lực và đòi hỏi cao trong công việc.- Chỉ nhận hồ sơ ứng viên mong muốn tìm công việc ổn định, lâu dài.</t>
  </si>
  <si>
    <t>60 Đường 4, Phường Phước Bình, Quận 9, Tp HCM</t>
  </si>
  <si>
    <t>126 Đinh Bộ Lĩnh, Phường 26, Bình Thạnh, TP HCM</t>
  </si>
  <si>
    <t>Chuyên Viên Kinh Doanh Nhóm Khách Hàng Nước Ngoài (Hunter) -  Bình Tân, Bình Chánh</t>
  </si>
  <si>
    <t>- Tìm kiếm , phát triển mạng lưới khách hàng.Theo dõi, khai thác tối đa nhu cầu của mạng lưới khách hàng hiện hữu của công ty.- Tư vấn cho khách hàng các đặc tính, ứng dụng của sản phẩm, các ý tưởng cải tiến đổi mới nâng tầm thương hiệu sản phẩm của khách</t>
  </si>
  <si>
    <t>Cơ hội huấn luyện: Được tham gia các khóa kỹ năng mềm, kỹ năng chuyên môn tại các trung tâm uy tín như Trường Doanh Nhân Pace, Dale Carnegie, VCCI... Ngoài ra, ứng viên có cơ hội tham dự các hội thảo chuyên ngành được điều phối bởi các diễn giả danh tiếng tại Việt Nam cũng như trên thế giới.- Đồng nghiệp: Môi trường làm việc hòa đồng, thân thiện, hỗ trợ phát triển nghề nghiệp, chuyên môn.- Ngày nghỉ: Theo tiêu chuẩn của nhà nước, công ty (12 ngày phép/năm) - Phúc lợi: Lương cao, xứng đáng theo khả năng làm việc.- Được tham gia đầy đủ chính sách BHXH, BHYT, BHTN. Đặc biệt, hiện nay, công ty sẽ đóng 100% toàn bộ chi phí bảo hiểm cho nhân viên thay vì chia tỷ lệ giữa công ty và người lao động như quy định của nhà nước.- Được hưởng các chế độ đãi ngộ theo chính sách của công ty.- Lương cơ bản + hoa hồng.</t>
  </si>
  <si>
    <t>- Tốt nghiệp Cao đẳng / Đại học chuyên ngành Kinh tế, marketing hoặc các lĩnh vực liên quan.- Ứng viên có kinh nghiệm phát triển thị trường, hiểu biết về giấy là một lợi thế.- Kinh nghiệm : tối thiểu 2 năm .- Có khả năng giao tiếp, lắng nghe và đàm phán t</t>
  </si>
  <si>
    <t>Lô C8, C9, C10-1 Đường N5B, KCN Lê Minh Xuân 3, Xã Lê Minh Xuân, Huyện Bình Chánh.</t>
  </si>
  <si>
    <t>Nhân Viên Kỹ Thuật Tòa Nhà Vinhomes - Đi Làm Ngay</t>
  </si>
  <si>
    <t>- Thực hiện các công tác quản lý vận hành, bảo dưỡng hệ thống điện, nước, PCCC, hệ thống điều hòa, thông gió, quạt khí, thang máy... tại khu vực phân công.- Các công tác về lĩnh vực xây dưng: tường, trần, sàn,...- Tuân thủ đầy đủ các yêu cầu chuyên môn kỹ</t>
  </si>
  <si>
    <t xml:space="preserve">- Thu nhập 8-10 triệu/tháng- Được hưởng các chế độ phúc lợi theo Luật của Nhà nước: Đóng BHXH, BHYT, BHTN....;- Được hỗ trợ tiền ăn ca, xăng xe- Team building,du lịchhằng năm do công ty tổ chức;- Được Khám sức khỏe định kỳ;- Được mua bảo hiểm Bảo việt và </t>
  </si>
  <si>
    <t xml:space="preserve">- Có ít nhất 01 năm kinh nghiệm làm việc liên quan đến hệ thống kỹ thuật toà nhà văn phòng/cao ốc, nhà xưởng...- Có khả năng chịu áp lực trong công việc- Ham học hỏi, tác phong làm việc khoa học và chuyên nghiệp+ MẢNG KỸ THUẬT ME:- Tốt ở nghiệp Trung cấp </t>
  </si>
  <si>
    <t>Tòa nhà Symphony, đường Chu Huy Mân, Long Biên, Hà Nội</t>
  </si>
  <si>
    <t>Tầng 5, TOWER1, Khu đô thị Times City Hà Nội</t>
  </si>
  <si>
    <t>Hải Phòng</t>
  </si>
  <si>
    <t>- Cân đối sổ sáchkế toáncho công ty;- Cập nhật hóa đơn chứng từ kế toán vào phần mềm;- Báo cáo thuế, thống kê, quyết toán, lập báo cáotài chínhtheo chế độ quy định;- Quản lý, tư vấn công việc liên quan đến kế toán cho công ty;- Hàng tháng theo dõi nhắc nh</t>
  </si>
  <si>
    <t>Quyền lợi:- Lương dao động từ 8.000.000 đến 10.000.000 có thể thương lượng tùy theo năng lực;- Chế độ bảo hiểm theo Luật BHXH quy định;- Lương tháng 13, thưởng lễ, Tết theo quy chế nội bộ;- Được tham gia các khóa đào tạo phát triển trong công việc, được công ty trang bị các trang thiết bị cần thiết khi làm việc....</t>
  </si>
  <si>
    <t>Yêu cầu:- Bằng cấp: Cao đẳng trở lên, có 2 năm kinh nghiệm về chuyên ngànhkế toándoanh nghiệp, kế toán thuế.- Sử dụng phần mềm kế toán.- Có khả năng giao tiếp và tổ chức công việc tốt;- Có khả năng làm việc độc lập và chịu áp lực công việc cao.- Có khả năng giải quyết công việc và xử lý tình huống tốt- Có tinh thần trách nhiệm cao trong công việc.- Cẩn thận, chịu khó, trách nhiệm cao</t>
  </si>
  <si>
    <t>44/52 Âu Cơ, phường 14, quận 11</t>
  </si>
  <si>
    <t>43/4 Thành Thái, Phường 14, Quận 10, TP.Hồ Chí Minh</t>
  </si>
  <si>
    <t>Nhân Viên Telesales Fulltime Quận 10</t>
  </si>
  <si>
    <t xml:space="preserve">- Thu nhập: 8.000.000 - 15.000.000 vnđ (LCB + HH + Thưởng, phụ cấp)-Du lịchhằng năm cùng công ty- Xét duyệt tăng lương theo quý, năm.- Lương tháng 13 và nghỉ lễ, tết theo quy định nhà nước,….Thời gian làm việc:Thứ 2 – thứ 6: 8h00-11h45 &amp; 13h30 – 17h30Thứ </t>
  </si>
  <si>
    <t>- Sử dụng thành thạo kỹ năng vi tính văn phòng- Tuổi từ 18 đến 29- Tốt nghiệp THPT trở lên- Giọng nói dễ nghe- Không yêu cầu kinh nghiệm, ngoại hình.</t>
  </si>
  <si>
    <t>47 Hồ Bá Kiện - Phường 15 - Quận 10 - TP. Hồ Chí Minh</t>
  </si>
  <si>
    <t>Nhân Viên Stylist</t>
  </si>
  <si>
    <t>- Làm việc từ thứ 2 đến thứ 7, chủ nhật nghỉ- Lương từ 10 triệu trở lên- Lương tháng 13 + Du lịch với Công ty + Tăng lương theo năng lực- Môi trường làm việc thân thiện- Cơ hội thăng tiến cao cùng sự phát triển của Công ty.- Được hưởng các chế độ theo quy</t>
  </si>
  <si>
    <t>494/11A Lê Quang Định, Phường 1, Quận Gò Vấp (Kế bên chùa Già Lam)</t>
  </si>
  <si>
    <t>Nhân Viên Hỗ Trợ Bộ Phận Kinh Doanh - CSKH (Gò Vấp)</t>
  </si>
  <si>
    <t>-Lương thử việc cơ bản 4triệu + phụ cấp, lương chính thức 5triệu + phụ cấp + thưởng hàng tháng . Trung bình từ 6-8 Triệu.- Được hưởng đầy đủ các chế độ theo quy định.- Lương thưởng hấp dẫn, lương tháng 13, tăng lương 1 lần / năm, tham gia du lịch hàng năm</t>
  </si>
  <si>
    <t>- Độ tuổi dưới 25 tuổi- Ưu tiên cho ng có kinh nghiệm dưới 1 năm- Thái độ làm việc nghiêm túc, có tinh thần trách nhiệm cao.- Sức khỏe tốt, năng động và tinh thần ham học hỏi, trung thực</t>
  </si>
  <si>
    <t>702/126 Lê Đức Thọ, Phường 15, Quận Gò Vấp</t>
  </si>
  <si>
    <t>Trình Dược Viên</t>
  </si>
  <si>
    <t xml:space="preserve">- Nắm bắt về sản phẩm- Thực hiện việcbán hàng:- Đi thị trường theo tuyến và địa bàn cố định, có chu kỳ.- Bán hàng theo đúng quy trình bán hàng, cách thức bán hàng của công ty.- Quản lý khách hàng:- Duy trì chăm sóc tốt với khách hàng có sẵn.- Xây dựng và </t>
  </si>
  <si>
    <t xml:space="preserve">- Mức thu nhập: Trên 10 triệu đồng + BHXH.- Được làm việc trong môi trường chuyên nghiệp, với đội ngũ cán bộ, nhân viên nhiệt tình, năng động.- Được hưởng đầy đủ các chế độ BHXH.- Các chính sách dành cho người lao động như sinh nhật, hiếu hỷ, ốm đau, lễ, </t>
  </si>
  <si>
    <t>- Nam, Nữ tốt nghiệp Trung cấp trở lên (không phân biệt ngành nghề).- Có phương tiện cá nhân (xe máy).- Có sức khỏe tốt.- Kỹ năng giao tiếp tốt.- Yêu thích công việc kinh doanh, thích nghi với điều kiện đi lại nhiều.- Ưu tiên có kinh nghiệm trình dược.- B</t>
  </si>
  <si>
    <t>330/6 Âu Dương Lân, P3, Q8, TPHCM</t>
  </si>
  <si>
    <t>Đắc Lắc</t>
  </si>
  <si>
    <t>Nhân Viên Kinh Doanh Fpt Telecom Tại HCM Mức Lương 10 Tới 15 Triệu</t>
  </si>
  <si>
    <t>• Tư vấn, giải thích cho khách hàng về dịch vụ do FPT Telecom đang cung cấp;• Mặt hàng: viễn thông (Internet và Truyền hình)• Đàm phán, thương lượng, xúc tiến ký kết hợp đồng với khách hàng;• Tìm kiếm khách hàng tiềm năng, chăm sóc khách hàng saubán hàngvà phát triển thị trường;• Làm việc tạivăn phònghoặc theo yêu cầu, hướng dẫn của quản lý trực tiếp;** Làm việc tại 1 trong 6 trung tâm kinh doanh trên khu vực HCM (ưu tiên mong muốn của ứng viên)</t>
  </si>
  <si>
    <t>• Lương cơ bản + hoa hồng + doanh thu. Thu nhập hấp dẫn theo năng lực (thưởng theo doanh số, thưởng quý, thưởng Tết không giới hạn);• Được tham gia BHXH, BHYT, BHTN đầy đủ theo quy định của pháp luật. Đặc biệt, bảo hiểm FPT Care (~50 triệu) hàng năm dành riêng cho nhân viên FPT để khám chữa bệnh cho bản thân và người thân;• Được tham gia du lịch hè, Team building, tiệc New-year party và các sự kiện có liên quan do công ty tổ chức;• Được tham gia Khóa đào tạo Nhân viên kinh doanh chuyên nghiệp, đầy thử thách ngay sau khi đậu phỏng vấn;• Được làm việc trong môi trường trẻ trung, năng động và linh hoạt;• Được đào tạo, học hỏi và phát triển bản thân, môi trường làm việc có nhiều cơ hội thăng tiến;• Mua sản phẩm công ty với giá ưu đãi;</t>
  </si>
  <si>
    <t>- Giao tiếp tốt, có kỹ năng thuyết phục;- Nhanh nhẹn, linh hoạt, giải quyết tình huống tốt;- Ngoại hình dễ nhìn, không nói ngọng, nói lắp;- Chịu được áp lực cao trong công việc.</t>
  </si>
  <si>
    <t>29B-31B-33B, Đường Tân Thuận, KCX Tân Thuận, P. Tân Thuận Đông, Quận 7, TP. HCM</t>
  </si>
  <si>
    <t>Ứng viên được chọn trung tâm tại 01 trong 16 Trung Tâm Kinh Doanh trên địa bàn TP.HCM</t>
  </si>
  <si>
    <t>Nhân Viên Quản Trị Website</t>
  </si>
  <si>
    <t>Quản lý website;Tham gia xây dựng và triển khai các chiến lược phát triển nội dung, hình ảnh cho website;Thường xuyên cập nhật nội dung trên website;Kiểm tra và sửa các lỗi của website;- Quản lý bài đã đăng trên website theo chuẩn SEO về nội dung và hình ảnh;- Tối ưu website cho các công cụ tìm kiếm;- Quảng bá website để gia tăng lượng người truy cập;- Hỗ trợ các công việc chung của Phòng Marketing và Truyền thông;- Thực hiện các công việc khác theo sự phân công của Trưởng phòng Marketing và cấp trên</t>
  </si>
  <si>
    <t>- Lương 10-15 triệu tùy theo năng lực (+ Đặc biệt thưởng theo doanh thu);- Lương tháng 13 + Tăng lương theo năng lực- Môi trường làm việc thân thiện- Cơ hội thăng tiến cao cùng sự phát triển của Công ty- Công việc ổn định, lâu dài- Được ký hợp đồng lao độ</t>
  </si>
  <si>
    <t xml:space="preserve">- Tốt nghiệp Cao đẳng trở lên;- Có kinh nghiệm quản trị website;- Sử dụng thành thạo các công cụ quản trị website như Google Webmaster Tool, Google Analytics, Google Tag Manager;- Có kiến thức các mã HTML;- Hiểu biết về Marketing online, mạng xã hội (SEO </t>
  </si>
  <si>
    <t>Nhân Viên Kinh Doanh (Thu Nhập Đến 15 Triệu)</t>
  </si>
  <si>
    <t>- Sản phẩm kinh doanh: Tôn Hoa Sen, Ống Kẽm Hoa Sen, Ống Nhựa Hoa Sen.- Thị trường làm việc tại: hơn 500 Chi nhánh / Cửa hàng Tôn Hoa Sen / Nhà phân phối trên toàn quốc.- Xây dựng kế hoạchbán hàng, tổ chức tiếp thị, giới thiệu sản phẩm của Công ty đến khá</t>
  </si>
  <si>
    <t xml:space="preserve">- Được tham gia đầy đủ các chế độbảo hiểmtheo đúng quy định của Pháp luật và Công ty: BHYT, BHXH, BHTN, BH tai nạn 24 / 24.- Phụ cấp: chỗ ở, xăng xe, card điện thoại.- Được đào tạo nghiệp vụ từ cơ bản đến nâng cao, có cơ hội tham gia các lớp đào tạo Quản </t>
  </si>
  <si>
    <t>- Nam / Nữ, 20 - 35 tuổi- Tốt nghiệp Trung cấp trở lên các ngành về Kinh tế, Quản trị Kinh doanh và các chuyên ngành có liên quan.- Không yêu cầu kinh nghiệm, yêu thích kinh doanh và có định hướng nghề nghiệp rõ ràng.- Chấp nhận đi công tác theo yêu cầu c</t>
  </si>
  <si>
    <t>183 Nguyễn Văn Trỗi, Quận Phú Nhuận</t>
  </si>
  <si>
    <t>183 Nguyễn Văn Trỗi, P10, Quận Phú Nhuận</t>
  </si>
  <si>
    <t>Thanh Hóa</t>
  </si>
  <si>
    <t>-Tư vấnkhách hàng.- Khai thác, chăm sóc khách hàng.- Thực hiện kế hoạchquảng cáo.- Giao mẫu, xử lí tình huống,.. theo đúng lịch phân công.</t>
  </si>
  <si>
    <t>- Thu nhập: Lương cứng (7 - 10 triệu tùy theo năng lực) + KPI + Phụ Cấp.- Thu nhập có cao có thể lên 30 - 40 Triệu.- Hoa hồng hấp dẫn, thưởng nóng theo từng khách hàng mới .- Có cơ hội được học hỏi, trải nghiệm, khám phá và phát triển năng lực cá nhân / n</t>
  </si>
  <si>
    <t xml:space="preserve">- Tốt nghiệp hệ trung cấp trở lên.- Ngoại hình: dễ nhìn- Ưu tiên ứng viên có kinh nghiệm sale B2B từ 6 tháng – 1 năm.- Có kỹ năng tư vấn, chăm sóc khách hàng tốt.- Có khả năng làm việc độc lập và theo nhóm.- Có kỹ năng đàm phán, thuyết phục.- Sẵn sàng đi </t>
  </si>
  <si>
    <t>Số 98, đường Bình Chuẩn 45, Tổ 2, Khu phố Bình Quới B - Phường Bình Chuẩn - Thành phố Thuận An - Bình Dương</t>
  </si>
  <si>
    <t>Nhân Viên Kinh Doanh (Sẽ Được Đào Tạo)</t>
  </si>
  <si>
    <t>- Giới thiệu, tư vấn và thực hiện bán sản phẩm của công ty;- Trả lời, giải đáp mọi thắc mắc và ý kiến phản hồi của khách hàng về sản phẩm và dịch vụ của công ty;- Tư vấn, CSKH qua điện thoại;- Gọi điện thoại xác nhận và chốt đơn hàng với khách hàng;- Theo</t>
  </si>
  <si>
    <t>- Lương: 6-8tr + hoa hồng- Lương thưởng thứ 13.- Phúc lợi: Chế độ BHXH, BHYT, BHTN theo quy định hiện hành của Nhà nước.- Được thưởng lễ tết, tháng, quý, năm theo doanh số và lợi nhuận của Công ty.- Đượcđào tạovà hỗ trợ nghiên cứu nghiệp vụ miễn phí.- Đượ</t>
  </si>
  <si>
    <t>- Có khả năng giao tiếp tốt, phản xạ nhanh, ngoại hình ưa nhìn, giọng nói dễ nghe;- Sử dụng vi tính văn phòng cơ bản;- Có kinh nghiệmbán hàngonline ít nhất 6 tháng sẽ được ưu tiên, không có kinh nghiệm sẽ đượcđào tạo;</t>
  </si>
  <si>
    <t>118 Huỳnh Tấn Phát, Phường Tân Thuận Tây, Quận 7, TP. Hồ Chí Minh</t>
  </si>
  <si>
    <t>Kỹ Thuật Lắp Đặt Thiết Bị Định Vị Ô Tô Xe Máy Tại Hcm, Hà Nội (Đi Làm Ngay)</t>
  </si>
  <si>
    <t xml:space="preserve">- Sau khi nhận thông tin khách hàng từ bộ phận kinh doanh, liên hệ với khách hàng để lắp đặt thiết bị định vị GPS, camera hành trình cho ô tô, xe máy chủ yếu tại TP.HCM , Hà Nội hoặc các tỉnh.- Cài đặt và hướng dẫn khách hàng sử dụng phần mềm để theo dõi </t>
  </si>
  <si>
    <t>- Mức lương chính thức: 6,5 triệu - 10 triệu.- Ngoài mức lương cứng còn có Thưởng hàng tháng + Tiền Hoa hồng khi bán thêm, bán kèm + Tiền công cho mỗi sản phẩm lắp đặt.- Được tiếp xúc với môi trường năng động, phát triển kỹ năng chuyên môn.- Có cơ hội đượ</t>
  </si>
  <si>
    <t>- Tốt nghiệp các Đại học, Cao đẳng các chuyên ngành kỹ thuật, Ưu tiên chuyên ngành kỹ thuật ô tô, Kỹ thuật điện tử.- Yêu thích công việc kỹ thuật, ham học hỏi các sản phẩm, công nghệ mới.- Đạo đức tốt: Trung thực, hòa đồng, trách nhiệm với công việc.- Chă</t>
  </si>
  <si>
    <t>Số 22C Ngô Đức kế, Phường 12, quận Bình Thạnh, Hồ Chí Minh / Tầng 4 nhà số 9 ngõ 92 Nguyễn Khánh Toàn, Cầu Giấy, Hà Nội</t>
  </si>
  <si>
    <t>Số 22C Ngô Đức kế, Phường 12, quận Bình Thạnh, Hồ Chí Minh / Tầng 4 nhà số 9 ngõ 92 Nguyễn Khánh Toàn, Cầu Giấy, Hà Nội/</t>
  </si>
  <si>
    <t>Nhân Viên Bán Hàng Tại HCM</t>
  </si>
  <si>
    <t>- Theo dõi việc chi trả của khách hàng, lập báo cáo phân tích theo yêu cầu.- Định khoản các nghiệp vụbán hàngvào hệ thống, báo cáo phân tích.- Làm từ 7h00-18h00- 1 bạn làm việc tại 7 Vũ Chí Hiếu, Phường 13,Quận 5, TPHCM.- 1 bạn làm việc tại 98 C</t>
  </si>
  <si>
    <t>-Lương thử việc 7tr+bao ăn trưa, sẽ xét tăng lương nếu làm tốt trong 2 Tháng.- Đầy đủ chế độ theo quy định hiện hành.- Mức lương thỏa thuận.- Làm việc giờhành chính.</t>
  </si>
  <si>
    <t>- Sử dụng vi tính thành thạo.- Có kinh nghiệm thì càng tốt nếu không sẽ được đào đạo.- Tốt nghiệp 12.</t>
  </si>
  <si>
    <t>7 Vũ Chí Hiếu, Phường 13,Quận 5</t>
  </si>
  <si>
    <t>98 Calmette,Phường Nguyễn Thái BÌnh,Quận 1,TP.HCM</t>
  </si>
  <si>
    <t>NV Kinh Doanh Thiết Bị Điện Cầm Tay Lương Căn Bản 10Tr</t>
  </si>
  <si>
    <t>- Được bàngiao 100% khách hàng của công ty khi hoàn tất giai đoạn thử việc.- Thực hiệncác công việc liên quan đến: Chăm sóc đại lý phân phối, giám sát, thúc đẩy doanh số.- Nghiên cứuthị trường, mở rộng đại lý phân phối sản phẩm.- Xây dựng phát triển thị t</t>
  </si>
  <si>
    <t>- Mức lương căn bản: 10 triệu đồng / tháng + hoa hồng. Tổng thu nhập ước tính từ 14 -&gt; 20 triệu.- Được hổ trợ học các khóa học nâng cao trong chuyên nghành khi có yêu cầu.- Được tham gia BHYT, BHXH, BNTN và các chế độ chính sách theo Bộ luật lao động- Thư</t>
  </si>
  <si>
    <t>- Nam :tuổi từ 21 -35tuổi- Tốt nghiệp trung cấp trở lên có kinh nghiệm kinh doanh,bán hàng- Năng động, hoạt bát, giao tiếp tốt.-Thân thiện vui vẻ, hòa đồng, có khả năng thuyết phục khách hàng</t>
  </si>
  <si>
    <t>D20/4Q Võ Văn Vân, Vĩnh Lộc B, Bình Chánh, TP. Hồ Chí Minh (Mặt Tiền Đường Võ Văn Vân)</t>
  </si>
  <si>
    <t>Tài Xế Fc - Xe Đầu Kéo - Bình Dương</t>
  </si>
  <si>
    <t>Làm việc tại: YCH Bình Dương (Trạm thu phí Cầu Ông Bố)- Trung chuyển hàng kho từ các địa điểm kho YCH (thuộc KV HCM, Bình Dương, Đồng Nai)- Lái xe vận hành xe đúng kỹ thuật, đảm bảo tuân thủ nguyên tắc an toàn vận hành, an toàngiao thông, đồng thời đảm bảo đúng tiến độ công việc được giao;- Khi nhận và giao hàng, Lái xe có trách nhiệm kiểm tra cảm quan về bề ngoài sản phẩm, đúng số lượng, đúng loại mặt hàng;- Ngoài ra tuân thủ đúng về các thủ tục giao nhận chứng từ.- Lái xe có trách nhiệm và tuân theo các bảo mật của công ty</t>
  </si>
  <si>
    <t>- 12 Ngày phép năm- Bảo Hiểm Xã Hội, BHY tế, BH thất Nghiệp theo luật định.- Bảo hiểm 24 / 24, Bảo hiểm tai nạn và Bệnh nghề nghiệp trong giờ làm việc.- Mức tăng ca theo luật định- Phụ cấp sinh hoạt nhóm, quà mừng sinh nhật,...- Lương tháng 13- Thưởng KPI</t>
  </si>
  <si>
    <t>- Có bằng lái xe FC, có sức khỏe tốt; khả năng làm việc dưới áp lực cao- Có kinh nghiệm lái xe FC từ 2 năm trở lên. Sống gần khu vực Bình Dương, Thuận An</t>
  </si>
  <si>
    <t>YCH Protrade, Đồng An, Bình Hòa, Thuận An, Bình Dương</t>
  </si>
  <si>
    <t>Khu phố Đồng An, phường Bình Hòa, thị xã Thuận An, tỉnh Bình Dương</t>
  </si>
  <si>
    <t>Nhân Viên Telesale - Biết Tiếng Thái</t>
  </si>
  <si>
    <t>- Làm việc tại văn phòng- Báo giá, trả lời tin nhắn khách hàng- Lên đơn hàng, theo dõi đơn hàng-Chăm sóc khách hàngcũ, khách hàng tiềm năng- Thời gian làm việc: Thứ 2- thứ 7 từ 13h đến 21h- Chi tiết công việc được trao đổi cụ thể khi phỏng vấn</t>
  </si>
  <si>
    <t>- Đào tạo chuyên nghiệp từ đầu cho nhân viên chưa có kinh nghiệm- Cơ hội phát triển nghề nghiệp, thăng tiến tốt với người trẻ tuổi- 2 tuần thử việc 3tr nếu làm tốt bắt đầu tính lương chính thức- Mức lương cơ bản : 9tr + hoa hồng + thưởng (Thu nhập 15-20tr</t>
  </si>
  <si>
    <t>26/5 Đường Số 40 P. Hiệp Bình Chánh, Quận Thủ Đức</t>
  </si>
  <si>
    <t>Số 5, ngõ 422, đường Trương Định, Phường Tân Mai, Quận Hoàng Mai, Thành phố Hà Nội</t>
  </si>
  <si>
    <t>Nhân Viên Tư Vấn - Đặt Lịch Hẹn (Telemarketer)</t>
  </si>
  <si>
    <t>- Gọi điện thoại và đặt cuộc hẹn cho khách hàng tới dự các buổi tư vấn về chương trinh định cư.- Báo cáo, cập nhật, thống kê dữ liệu về khách hàng và công việc.- Làm việc giờ hành chính từ Thứ 2 đến thứ 7 (8h30h - 5h30)- Địa chỉ là việc: P1-06.01, 208 NGU</t>
  </si>
  <si>
    <t>- Lương cứng 5tr5 - 7tr (Ko áp doanh số), Bonus hàng tháng thu nhập trên 10tr- Được liên tục đào tạo kĩ năng chuyên môn, kĩ năng mềm- Được tạo điều kiện thể hiện hết năng lực bản thân, được hỗ trợ để thăng tiến- Được nắm bắt cơ hội thu nhập cao (thưởng th</t>
  </si>
  <si>
    <t>- Nam/ nữ từ 20 tuổi trở lên- Giọng nói dễ nghe, khả năng giao tiếp tốt- Cầu tiến, ham học hỏi, nhiệt tình tiếp thu kiến thức trong một lĩnh vực hoàn toàn mới- Không có kinh nghiệm sẽ được đào tạo bài bản, chỉ cần có tinh thần học hỏi và nghiêm túc- Ưu ti</t>
  </si>
  <si>
    <t>P1-06.01, 208 NGUYEN HUU CANH, WARD 22,</t>
  </si>
  <si>
    <t>P1-06.01, 208 NGUYEN HUU CANH, WARD 22, Hồ Chí Minh Việt Nam</t>
  </si>
  <si>
    <t>Chuyên Viên Tư Vấn BĐS (Quận 10)</t>
  </si>
  <si>
    <t>• Lập kế hoạch, triển khai các công tác tư vấn trực tiếp,chăm sóc khách hàngqua điện thoại dựa trên nguồn khách hàng công ty hỗ trợ.• Làm việc nhóm, không áp đặt doanh số cá nhân. Đảm bảo chỉ tiêu chung của team làm việc (từ 6-8 bạn / team).• Cập nhật thông tin thị trường, nắm bắt nhu cầu của khách hàng• Nắm bắt hiểu rõ các quy trình, quy định nghiệp vụ bán hàng của công ty.• Trải nghiệm các vị trí công việc theo năng lực để phát triển và hoàn thiện kỹ năng, tạo cơ hội thăng tiến nhanh (Trao đổi cụ thể khi phòng vấn).</t>
  </si>
  <si>
    <t>- Mức thu nhập hấp dẫn:• Thu nhập = Lương 8-15tr + hoa hồng hấp dẫn từ 30 – 100 triệu ++/sản phẩm.• Được xét tăng lương theo Quý. Thưởng tháng 13, các dịp Lễ, Tết, thành lập công ty.- Chính sách đào tạo training hàng tháng và phúc lợi cao:• Làm việc trong</t>
  </si>
  <si>
    <t>• Không phân biệt giới tính tuổi từ 20 – 35 tuổi.• Có tinh thần cầu tiến, năng động, nhiệt huyết với công việc.• Tự tin trong giao tiếp, thuyết phục tốt, có khả năng làm việc độc lập hoặc theo nhóm.• Không yêu cầu kinh nghiệm, công ty có chương trình đào tạo hội nhập cho các nhân viên.• Sức khỏe tốt, có tinh thần trách nhiệm trong công việc.• Ưu tiên các bạn đam mê kinh doanh và ưu tiên nhận việc ngay.</t>
  </si>
  <si>
    <t>436B/65 Đường 3 tháng 2, Phường 12, Quận 10, TP Hồ Chí Minh</t>
  </si>
  <si>
    <t>Nhân Viên Bán Thuốc Tây (Nữ)</t>
  </si>
  <si>
    <t xml:space="preserve">- Nữ trên 20 tuổi.- Chỉ cần Thái độ tốt, suy nghĩ tích cực chăm chỉ, chịu khó- Có bằng Dược Sĩ Trung Cấp trở lên.- Trung thực, chăm chỉ, chịu khó , có định hướng nghề Dược sĩ- Tư vấn thuốc theo toa thuốc bác sĩ- Tư vấnthực phẩmchức năng và bán thuốc theo </t>
  </si>
  <si>
    <t>- Đã có kinh nghiệm bán thuốc trên 1 năm.- Có bằng Dược Sĩ Trung Cấp trở lên.- Bán chính, có thể tự tin bán thuốc một mình tại nhà thuốc- Nhân viên trung thực, chăm chỉ,ham học hỏi. vui vẻ hoà đồng.</t>
  </si>
  <si>
    <t>06A Lý Chiêu Hoàng, Phường 10, Quận 6</t>
  </si>
  <si>
    <t>Nhân Viên Tư Vấn (Thu Nhập 15 - 35Tr / Tháng)</t>
  </si>
  <si>
    <t>- Chính sách hoa hồng hấp dẫn – cạnh tranh- Lương cơ bản: 8 triệu- Hoa hồng: 35- 50 triệu/ tháng + phụ cấp + thưởng theo tháng/quí/năm- Không có giao dịch vẫn nhận lương cơ bản ( 6.000.000 VNĐ)- Công ty hỗ trợ Marketing- Được hỗ trợ data khách hàng.- Thưở</t>
  </si>
  <si>
    <t>- Nam/ Nữ tuổi từ 20 – 28, trình độ từ trung cấp trở lên- Đam mê lĩnh vực kinh doanh, nhiệt tình, siêng năng trong công việc- Tự tin trong giao tiếp, có khả năng thuyết phục, ứng xử linh hoạt- Có khả năng làm việc độc lập hoặc theo nhóm- Có laptop, phương</t>
  </si>
  <si>
    <t>105 Xuân Hồng, phường 12 , Quận Tân Bình, TP HCM</t>
  </si>
  <si>
    <t>Nhân Viên Kinh Doanh Bất Động Sản Đi Làm Ngay</t>
  </si>
  <si>
    <t>- Khai thác, tìm kiếm khách hàng- Tư vấn, bán hàng và hỗ trợchăm sóc khách hàngvề các thông tin sản phẩm của công ty- Tạo dựng và phát triển mối quan hệ tốt với khách hàng.- Trải nghiệm các vị trí công việc theo năng lực để phát triển và hoàn thiện kỹ năn</t>
  </si>
  <si>
    <t>- Lương cứng 6tr - Marketing 2triệu - Lũy tiến 1triệu- Hoa hồng 20tr-40tr/SP, Chi 1 lần sau khi kí hợp đồng.- Thưởng nóng vàng, xe thưởng đầy đủ các ngày lễ, tết, sinh nhật- Đầy đủ các chế độ theo quy định nhà nước</t>
  </si>
  <si>
    <t>122-123 Lý Thái Tổ, Phường Hòa Phú, Thủ Dầu Một, Bình Dương</t>
  </si>
  <si>
    <t>Nhân Viên Kho</t>
  </si>
  <si>
    <t>- Làm việc trong môi trường năng động và thân thiện.- Chế độ BHXH, BHYT, theo quy định Nhà nước;- Thưởng lễ tết theo quy định của công ty.</t>
  </si>
  <si>
    <t>- Tốt nghiệp 12 trở lên- Ưu tiên ứng viên biết vi tính văn phòng- Trung thực, nhanh nhẹn, nhiệt tình, làm việc có trách nhiệm- Không yêu cầu bằng cấp- Ưu tiên những ứng viên có kinh nghiệm trong công tácquản lýkho bãi</t>
  </si>
  <si>
    <t>137/2 Bình Long, P. Bình Hưng Hoà A, Q. Bình Tân</t>
  </si>
  <si>
    <t>137/2 Bình Long, P Bình Hưng Hoà A, Q Bình Tân</t>
  </si>
  <si>
    <t>- Lương cơ bản từ 7- 10 triệu + thưởng quý, thưởng theo năng lực- Làm việc trực tiếp với BGĐ, ban lãnh đạo- Cơ hội tiếp cận, học hỏi nhiều lĩnh vực- Được hưởng đầy đủ theo chế độ Nhà nước quy định- Được làm việc trong môi trường chuyên nghiệp.- Được đi d</t>
  </si>
  <si>
    <t>Nhân Viên Kế Toán Q.2</t>
  </si>
  <si>
    <t>- Xử lý và lập hóa đơnbán hàng, phiếu thu- Nhập liệu vào phần mềm kế toán, hạch toán chứng từ phát sinh (thu, chi, báo nợ, báo có..)- Báo cáo nội bộ, kiểm tra đối chiếu số liệu mỗi ngày- Kiểm tra chứng từ phát sinh.- Lưu trữ chứng từ cẩn thận- Thực hiện c</t>
  </si>
  <si>
    <t>- Được làm việc trong môi trường trẻ trung và năng động, tinh thần làm việc cao.- Được trau dồi và tạo điều kiện mở rộng kiến thức chuyên môn- Lương: từ 7 – 10tr (tùy theo năng lực)- Phụ cấp cơm: 20.000 đồng /ngày- Các chế độ phúc lợi xã hội như: BHYT, BH</t>
  </si>
  <si>
    <t>63 Quách Đình Bảo, Phường Phú Thạnh, Quận Tân Phú</t>
  </si>
  <si>
    <t>NV Kinh Doanh Thu Nhập Trên 10.000.000 Đi Làm Ngay</t>
  </si>
  <si>
    <t>- Lương cứng lũy tiến 6.000.000 - 10.000.000/tháng- Hoa hồng 2 đến 4% /1 sản phẩm (tương đương 40 đến 100 triệu đồng/giao dịch). Thưởng nóng thêm 10.000.000 - 20.000.000/ giao dịch.- Hỗ trợ tiền marketing hàng tháng. Tiền điện thoại, đồng phục, hỗ trợ khá</t>
  </si>
  <si>
    <t>Số 76 - 78 Đường 9A khu Trung Sơn Quận 7 Tp Hồ Chí Minh</t>
  </si>
  <si>
    <t>Kỹ Sư Trắc Địa (Đi Làm Ngay)</t>
  </si>
  <si>
    <t>Quản lý, thực hiện công tác đo đạc, trắc đạc, nghiệm thu tại các công trường. - Cắm mốc, định vị tim trục, cao độ. - Tham gia các công việc khác (nếu có) theo sự phân công của cấp trên.</t>
  </si>
  <si>
    <t>Được làm việc trong môi trường chuyên nghiệp, có cơ hội thăng tiến,chế độ lương thưởng , bảo hiểm , đầy đủ theo đúng quy định của pháp luật</t>
  </si>
  <si>
    <t>Có 1 năm kinh nghiệmƯu tiên người biết về kỹ thuậtThành thạo đọc bản vẽChịu được áp lực công việcChịu khó, cầu tiếnSử dụng thành thạo các phần mềm chuyên môn</t>
  </si>
  <si>
    <t>Tầng 3A Tòa nhà Remax Plaza 116-117-118 Bãi Sậy, P1, Q 6, TP HCM</t>
  </si>
  <si>
    <t>QA Supervisor</t>
  </si>
  <si>
    <t>-Implementation and compliance to food safety programs and quality systems to ensure our products, systems and facilities meet the requirements of our customers and comply with Local Regulatory Agencies;-Taking responsibility for customer complaint/ corre</t>
  </si>
  <si>
    <t>- English Communication- Competitive salary- Attractive Incentive (annual bonus up to 4 months)- Promotion Opportunities- Good Working Environment</t>
  </si>
  <si>
    <t>-From 2 years of previous experience in Quality Assurance, Production, or EHS areas of the food and beverage, or similar, industry or Bachelor-Degree from accredited institution in business, food safety, occupational safety, environmental management or en</t>
  </si>
  <si>
    <t>Số 16 Đường Phan Đăng Lưu, Phường Long Bình, Tp. Biên Hòa, Tỉnh Đồng Nai.</t>
  </si>
  <si>
    <t>Đường 09 A, KCN Biên Hòa II, Biên Hòa - Đồng Nai, Đồng Nai</t>
  </si>
  <si>
    <t>Nhân Viên Kinh Doanh / Sale (Có Kinh Nghiệm Khách Hàng Doanh Nghiệp)</t>
  </si>
  <si>
    <t>- Được training thêm trong quá trình làm việc- Tham gia đầy đủ BHXH, BHYT, BHTN khi ký hợp đồng lao động chính thức- Hỗ trợ cơm trưa cho nhân viên- Tiền mừng các dịp sinh nhật, cưới hỏi …- Tiên thưởng tết âm lịch, tết dương lịch, 30-4&amp;1-5, 2-9 …- Tham gia</t>
  </si>
  <si>
    <t>- Tốt nghiệp Đại học- Ưu tiên ứng viên có kiến thức về CNTT- Có khả năng tư duy tốt- Kinh nghiệm sale khách hàng doanh nghiệp từ 1-2 năm- Có khả năng giao tiếp tốt, nhanh nhẹn, khả năng xử lý tình huống tốt- Ưu tiên ứng viên có khả năngtiếng Anhtốt</t>
  </si>
  <si>
    <t>2nd Floor, Central Garden Office Building, 328 Vo Van Kiet St, Co Giang ward, Dist 1, HCM</t>
  </si>
  <si>
    <t>Nhân Viên Sale Bất Động Sản Thu Nhập Gấp 1,5 Thị Trường</t>
  </si>
  <si>
    <t xml:space="preserve">- Thu nhập gấp 1,5 lần thu nhập trên thị trường, không giới hạn theo năng lực sale, tăng lương theo hiệu quả công tác.- Thưởng nóng hấp dẫn + Hoa hồng cao.- Thưởng lễ - tết, lương tháng 13, nghỉ các ngày lễ theo quy định.- Được hưởng chế độ phúc lợi theo </t>
  </si>
  <si>
    <t xml:space="preserve">- Nam/nữ tuổi từ 20 – 35, trình độ từ trung cấp trở lên- Kinh nghiệm vị trí saleBất động sảntừ 01 năm trở lên là một lợi thế.- Ngoại hình cân đối, dễ nhìn.- Có tinh thần cầu tiến, chịu áp lực công việc.- Có laptop.- Sử dụng thành thạo tin học văn phòng.- </t>
  </si>
  <si>
    <t>A 109OT12B Vinhomes Golden River, số 2 Tôn Đức Thắng, Phường Bến Nghé, Quận 1, Thành phố Hồ Chí Minh, Việt Nam</t>
  </si>
  <si>
    <t>- Tiếp nhận cuộc gọi của khách hàng thông qua hệ thống tổng đài (Call center).- Hỗ trợ, tư vấn, giải đáp thắc mắc của khách hàng về những dịch vụ và sản phẩm, khách hàng là đối tượng đang sử dụng dịch vụ của công ty.- Ghi chú lại những thông tin cần thiết</t>
  </si>
  <si>
    <t>- Tổng thu nhập: 6.000.000 đ – 8.000.000 đ (Lương cơ bản + Phụ cấp + Thưởng KPI)- Lương tháng 13- Các chế độ BHXH, BHYT, BHTN theo đúng quy định nhà nước-Du lịchhàng năm- Làm việc trong môi trường chuyên nghiệp, năng động và cạnh tranh, nhiều cơ hội thăng</t>
  </si>
  <si>
    <t>- Tốt nghiệp THPT trở lên- Không yêu cầu kinh nghiệm- Tốc độ đánh máy 25 – 30 từ/phút- Kỹ năng xử lý giao tiếp tốt bằng điện thoại, giọng nói nhẹ nhàng, rõ ràng và mạch lạc</t>
  </si>
  <si>
    <t>Lầu 4, Cao ốc H3, 384 Hoàng Diệu, phường 6, quận 4, TP. HCM.</t>
  </si>
  <si>
    <t>Tầng 4, Cao ốc H3, 384 Hoàng Diệu, phường 6, quận 4, TP. HCM.</t>
  </si>
  <si>
    <t>Quản Lý Marketing</t>
  </si>
  <si>
    <t>- Nam nữ , độ tuổi 25 -35 tuổi- Tốt nghiệp Đại học , cao đẳng chuyên ngành Kinh doanh, Marketing, Quảng cáo hoặc chuyên ngành liên quan.- Có ít nhất 1 năm kinh nghiệm về marketing- Có kinh nghiệm thực tiễn trong việc triển khai các hoạt động marketing.- C</t>
  </si>
  <si>
    <t>Nhân Viên Kế Toán Công Nợ - Hà Nội</t>
  </si>
  <si>
    <t>- Kiểm tra hồ sơ công nợ hàng tháng, báo cáotài chínhtheo quy định,- Kiểm tra, soát xét chứng từ kế toán liên quan đến hoạt động thu chi của Công ty đảm bảo theo đúng quy định hiện hành.- Lập báo cáo định kỳ theo tuần , theo tháng, theo quý kịp thời.- Phố</t>
  </si>
  <si>
    <t>- Từ 7.000.000- 10.000.000 triệu hoặc thỏa thuận- Phụ cấp (ăn trua, điện thoại ….)- Thưởng theo tháng, quý năm của toàn doanh nghiệp.- Thưởng tháng lương thứ 13.- BHYT,BHXH, các quyền lợi cơ bản khác của người lao động.- Được đào tạo các kỹ năng chuyên mô</t>
  </si>
  <si>
    <t>- Nữ, tuổi từ 25 trở lên, ngoại hình dễ nhìn, giọng nói lưu loát, rõ ràng. (Tối thiểu 1 năm kinh nghiệm)- Trung thực, linh động.- Cẩn thận chi tiết, có tinh thần trách nhiệm cao.- Có khả năng nắm bắt công việc nhanh.- Kỹ năng giao tiếp tốt, khả năng thuyế</t>
  </si>
  <si>
    <t>Số 9 Ngõ 92 Nguyễn Khánh Toàn, Cầu Giấy, Hà Nội</t>
  </si>
  <si>
    <t>Lập Trình Cocos Js - 2Dx Game Dev (Thu Nhập Tới 30Tr / Tháng)</t>
  </si>
  <si>
    <t>- Tham gia vào các dự án game online 2D tại công ty- Nghiên cứu, lập trình game đa nền tảng với cocos- Làm việc tại Hà Nội 5 ngày/tuần.</t>
  </si>
  <si>
    <t>- Mức lương: thỏa thuận theo năng lực từng ứng viên, trao đổi khi phỏng vấn (upto 1500$)- Được tham gia đầy đủ chế độ bảo hiểm, nghỉ mát, hoạt động teambuilding 4 lần/năm, thưởng lễ tết, sinh nhật …- Free các chi phí ăn trưa, tham gia các hoạt động thể th</t>
  </si>
  <si>
    <t>- Có từ 1 năm kinh nghiệm lập trình game cocos js, 2d-x- Biết chơi game và yêu thích làm game- Nắm vững ngôn ngữ JavaScript- Tư duy logic tốt, chịu được áp lực công việc cao.- Có khả năng chủ động giải quyết vấn đề, làm việc độc lập, theo nhóm</t>
  </si>
  <si>
    <t>Khu Ngoại Giao Đoàn Xuân Tảo, Bắc Từ Liêm, HN</t>
  </si>
  <si>
    <t>Nữ Trợ Lý Giám Đốc Kd_Lương Cứng Từ 10Tr</t>
  </si>
  <si>
    <t>- Tiếp đón lãnh đạo cấp cao của các cơ quan ban ngành nhà nước Chủ tịch tỉnh, GĐ sở ban ngành.- Hỗ trợ thị trường phòng kinh doanh khối chính quyền điện tử, giáo dục Tỉnh.- Xây dựng và tạo mối quan hệ tốt với các đối tượng khách hàng cấp cao.- Tổng hợp và</t>
  </si>
  <si>
    <t>- Mức lương cứng: 9 – 12 triệu- Thưởng kết quả hoàn thành nhiệm vụ: % hoa hồng trên các dự án của Phòng kinh doanh.- Môi trường trẻ trung, chuyên nghiệp, năng động, hòa đồng;- Hưởng các chế độ BHXH, chính sách theo luật lao động và theo chế độ riêng của c</t>
  </si>
  <si>
    <t>- Tốt nghiệp Đại học (chuyên ngành quản trị kinh doanh, marketing, CNTT…)- Nữ/ Tuổi: 25 – 30- Ngoại hình sáng, thiện cảm, ưu nhìn: cao : 1m58 – 1m65- Kinh nghiệm tối thiểu 02 năm.- Khả năng giao tiếp tốt, ứng xử khéo léo, chín chắn, điềm đạm;Cẩn thận, tru</t>
  </si>
  <si>
    <t>Tầng 16 Khối A, Tòa nhà Sông Đà, Phạm Hùng, Q.Nam Từ Liêm, Hà Nội</t>
  </si>
  <si>
    <t>Tầng 16 Tháp A Tòa nhà Sông Đà, Phạm Hùng, Q.Nam Từ Liêm, Hà Nội</t>
  </si>
  <si>
    <t>NV Hành Chính - CSKH Tại Văn Phòng (Đi Làm Ngay)</t>
  </si>
  <si>
    <t>- Lương 6 -8 triệu- Được hưởng mọi chế độ của công ty- Có phần trăm công trình tổng kết theo quý- Nghĩ Lễ, Tết, theo quy định của Nhà nước.</t>
  </si>
  <si>
    <t>Phòng 1601, CT1, Tòa nhà C14, Bắc Hà, Lê Văn Lương kéo dài, Thanh Xuân, HN</t>
  </si>
  <si>
    <t>Phòng 1610, CT1, Tòa nhà C14, Bắc Hà, Lê Văn Lương kéo dài, Thanh Xuân, HN</t>
  </si>
  <si>
    <t>Nữ Chuyên Viên Kinh Doanh / Lương Cứng Tới 10Tr</t>
  </si>
  <si>
    <t xml:space="preserve">- Mức thu nhập:Lương cứng 8 – 12 triệu ( không phụ thuộc doanh số ) + hoa hồng 1,5% - 15%- Môi trường trẻ trung, chuyên nghiệp, năng động, hòa đồng;- Hưởng các chế độ BHXH, chính sách theo luật lao động và theo chế độ riêng của công ty;- Thưởng NÓNG ngay </t>
  </si>
  <si>
    <t>- Tốt nghiệp các trường Cao đẳng trở lên, ưu tiên chuyên ngành: QTKD, thương mại,ngân hàng, kế toán,……..- Nữ Tuổi: 23-29- Có kinh nghiệm từ 02 năm trở lên- Khả năng giao tiếp tốt, kỹ năng làm việc nhóm và độc lập- Có kỹ năng tạo lập mối quan hệ và phát tr</t>
  </si>
  <si>
    <t>Giáo Viên Tiếng Anh Fulltime / Parttime</t>
  </si>
  <si>
    <t xml:space="preserve">- Lương:+ Fulltime: Khởi điểm 6-10 triệu/tháng + Thưởng KPI + phụ cấp+ Partime: Thỏa thuận theo năng lực. Trả lương theo giờ- Đánh giá và xét TĂNG lương 3 THÁNG/LẦN- Môi trường trẻ trung, năng động và chuyên nghiệp- Du lịch nước ngoài hàng năm- Hưởng đầy </t>
  </si>
  <si>
    <t>80 Láng Hạ, Đống Đa, Hà Nội</t>
  </si>
  <si>
    <t>Quản Lý Cửa Hàng Thời Trang Nữ - Thu Nhập 20 - 25 Triệu</t>
  </si>
  <si>
    <t>* Quản lýbán hàng:- Thực hiện theo kế hoạch doanh số cửa hàng đã được giao- Làm các báo cáo cần thiết cho công việc, do cấp trên yêu cầu, phổ biến- Thường xuyên tiến hành việc thăm dò thị trường và báo cáo cho cấp quản lý trực tiếp- Phổ biến các chương trình khuyến mãi cho toàn bộ nhân viên cửa hàng sau khi nhận được thông báo từ cấp trên.* Quản lý sản phẩm:- Chịu trách nhiệm quản lý hàng tồn kho, sự quay vòng hàng hóa cũng như việc mất mát, trộm cắp tại các cửa hàng phụ trách.- Thực hiện và quản lý nhân viên cấp dưới làm đúng tất cả những quy định về trưng bày hàng hóa của bên hãng.- Báo cáo cho Quản lý chuỗi cửa hàng/ Quản lý nhãn hàng những món hàng bán chạy và không chạy* Quản lý nhân viên:- Huấn luyện, phổ biến cho tất cả nhân viên về các sản phẩm mới, kỹ năng bán hàng hiệu quả, chỉ dẫn trưng bày sản phẩm, kỹ năngchăm sóc khách hàng… theo yêu cầu của hãng đặt ra.- Bảo đảm tất cả nhân viên trong Cửa hàng phải có ý thức và thực hiện tốt việc phục vụ khách hàng theo tiêu chuẩn của Công ty- Phân công công việc cho các bộ phận và nhân viên cấp dưới theo ngày, tuần* Quản lý hình ảnh nhãn hàng:- Đảm bảo các cửa hàng luôn sạch sẽ, sắp xếp đúng tiêu chuẩn và trưng bày theo quy định trong suốt thời gian mở cửa.- Kiểm tra và bổ sung các vật dụng cần thiết phục vụ bán hàng cho các cửa hàng- Kiểm tra hàng ngày các furniture và fixture (đèn, máy móc, thiết bị, quầy kệ…) trong cửa hàng, nếu có bất kỳ thiết bị nào không đảm bảo chuẩn phải thông báo ngay cho các bộ phận liên quan để được thay thế hoặc sửa chữa.- Đảm bảo vệ sinh chung của cửa hàng luôn sạch sẽ từ quầy kệ, sàn nhà, trần nhà đến mặt tiền của cửa hàng …- Kiểm tra, theo dõi việc nhân viên trưng bày và thay windows hàng tuần theo hướng dẫn của hãng.- Thực hiện những công việc khác được giao từ cấp trên.</t>
  </si>
  <si>
    <t>- Thu nhập 20 - 25 triệu/tháng- Lương cứng hấp dẫn 12 triệu/tháng + thưởng (theo doanh số).- Hỗ trợ chi phí gửi xe máy.- Được thưởng các ngày lễ tết theo quy định chung của công ty- Được đào tạo về nghiệp vụ, kỹ năng cần thiết để trở thành nhân viên chuyê</t>
  </si>
  <si>
    <t xml:space="preserve">- Tốt nghiệp từ THPT trở lên.- Độ tuổi: 27 - 35 tuổi- Có kinh nghiệm ở vị trí tương đương ít nhất từ 01 năm trở lên lĩnh vực Thời Trang, Mỹ Phẩm, Làm Đẹp- Có kinh nghiệm quản lý đội, nhóm từ 5 -10 nhân viên trở lên.- Am hiểu về lĩnh vực thời trang, ngành </t>
  </si>
  <si>
    <t>195  Kim Mã, Phường Kim Mã, Quận Ba Đình, Hà Nội</t>
  </si>
  <si>
    <t>Nhân Viên Sales Online_Thu Nhập Tối Thiểu 10Tr</t>
  </si>
  <si>
    <t>- Lương từ 7tr + ăn trưa + điện thoại + thưởng doanh số theo tháng (Thu nhập trên 10tr)- Được làm việc trong môi trường trẻ trung, chuyên nghiệp- Được hưởng đầy đủ các quyền lợi BHYT, BHXH, BHTN theo quy định của luật lao động Việt Nam sau thời gian thử v</t>
  </si>
  <si>
    <t>- Tốt nghiệp cao đẳng trờ lên các ngành kinh tế, thương mại , Marketing, CNTT- Có ít nhất 1 năm kinh nghiệm làm việc- Khả năng giao tiếp , tiếp cận khách hàng tốt.- Ưu tiên Nữ, Đã có kinh nghiệm kinh doanh online</t>
  </si>
  <si>
    <t>Tầng 4 Tòa Technosoft, Ngõ 15 Duy Tân, Phường Dịch Vọng Hậu, Quận Cầu Giấy, Hà Nội</t>
  </si>
  <si>
    <t>Nhân Viên Kinh Doanh  (Thu Nhập Từ 15 Triệu - 25 Triệu)</t>
  </si>
  <si>
    <t>- Tìm kiếm khách hàng mới, qua hệ thống điện thoại, liên lạc, chào bán sản phẩm củacông ty tới các khách hàng.- Tư vấn sử dụng các sản phẩm của công ty, giải đáp thắc mắc khách hàng cũ. Tiếpnhận, xử lý thông tin nhận được từkhách hàng.-Chăm sóc khách hàng</t>
  </si>
  <si>
    <t>- Lương cứng : 6 - 7 triệu + Doanh số + Trợ cấp, trao đổi thêm khi phỏng vấn- Tổng thu nhập nếu làm tốt có thể đạt từ 15- 20 triệu/tháng- Được thưởng tháng, quý nếu hoàn thành vượt chỉ tiêu công việc- Được đào tạo về sản phẩm và kỹ năngbán hàng, kỹ năng g</t>
  </si>
  <si>
    <t>- Nam,nữ tuổi từ 18-36- Ưu tiên những bạn đã có kinh nghiệm làm kinh doanh- Năng động, nhiệt tình, trung thực, nhanh nhẹn,...- Am hiểu về mạng xã hội như Facebook, Zalo...- Có phương tiện đi lại- Biết về Marketing online- Nghiệp vụ máy tính thành thạo.</t>
  </si>
  <si>
    <t>24c đường thành, cửa đông, hoàn kiếm, hà nội</t>
  </si>
  <si>
    <t>24c đường Thành, Cửa Đông, Hoàn Kiếm, Hà Nội</t>
  </si>
  <si>
    <t>Chuyên Viên Kinh Doanh - Thu Nhập Trên 50 Triệu</t>
  </si>
  <si>
    <t>MÔI TRƯỜNG CHÍNH NHÂN QUÂN TỬ - CHO ĐI LÀ NIỀM VUI - TƯ DUY GIÚP ĐỠ KHÁCH HÀNG - ĐỘT PHÁ THU NHẬPĐừng đọc nếu bạn không muốn có thu nhập &gt;50 triệu/tháng trong thời gian tới.Mô tả công việc:+ Tìm kiếm khách hàng có nhu cầu muaBất động sảnthổ cư trên địa bàn Hà Nội, thông qua việc đăng tin trên các trang website hiệu quả nhất do Công ty chọn lọc.+ Tiếp nhận cuộc gọi, khai thác thông tin và tìm hiểu nhu cầu của khách hàng.+ Áp nhu cầu và cho nhà trên kho hàng có sẵn gần 20.000 căn các phân khúc từ 1 tỷ đến hàng nghìn tỷ đồng.+ Chốt cọc và giao dịch công chứng sang tên.</t>
  </si>
  <si>
    <t>- Thu nhập từ 30 - 100tr/tháng (Tùy vào khả năng và năng lực).- Hoa hồng cực lớn lên đến 10℅/căn nhà và cao hơn nữa, tiền về chia ngay trong ngày.- Kho hàng lên tới gần 20.000 căn nhà.- Được làm việc trong môi trường chính nhân quân tử, chuyên nghiệp, côn</t>
  </si>
  <si>
    <t xml:space="preserve">- Nam, nữ 21 - 61 tuổi (Bao gồm cả người nghỉ hưu).- Có bằng trung cấp trở lên (Từ 45 tuổi trở lên không yêu cầu bằng cấp).- Hoàn thành nghĩa vụ quân sự nếu chỉ tốt nghiệp THPT.- Hoặcsinh viên, người mới ra trường, chưa có kinh nghiệm.- Tự tin – Dám nghĩ </t>
  </si>
  <si>
    <t>Số 5 Đào Duy Anh, Phương Mai, Đống Đa, Hà Nội</t>
  </si>
  <si>
    <t>Chuyên Viên Marketing Lương Từ 10 - 15 Triệu</t>
  </si>
  <si>
    <t>Nghiên cứu nhu cầu người tiêu dùng về các dòng sản phẩmPhát triển thị trường cho các sản phẩm mới theo kế hoạch được giaoTham gia đào tạo thông tin sản phẩm cho nhân viênbán hàngLập kế hoạch và triển khai các sáng kiến để tiếp cận khách hàng mục tiêu thông qua kênh truyền thông thích hợp như mạng xã hội, email, truyền hình, v.v...Làm việc với các đối tác bên ngoài liên quan đến digital marketing và trade marketing để triển khai các kế hoạch, đánh giá và báo cáo hiệu quả với Ban Giám đốc.</t>
  </si>
  <si>
    <t xml:space="preserve">- Mức lương: 10.000.000 - 15.000.000 vnđ- Làm việc trực tiếp với Ban Giám đốc- Được quyền liên lạc trực tiếp với Ban Giám Đốc để xin ý kiến chỉ đạo các công việc đột xuất.- Được quyền đề xuất thay đổi, bổ sung nếu thấy bất cập hoặc gây thiệt hại cho công </t>
  </si>
  <si>
    <t>- Tốt nghiệp đại học- Tốt nghiệp chuyên ngành marketing, quản trị kinh doanh,…-Tiếng Anhcơ bản- Có kinh nghiệm từ 1 năm ở vị trí tương đương</t>
  </si>
  <si>
    <t>Lô 02 - 9B, cụm TTCN Hai Bà Trưng, Phường Hoàng Văn Thụ, Quận Hoàng Mai</t>
  </si>
  <si>
    <t>Giáo Viên Trợ Giảng</t>
  </si>
  <si>
    <t>- Làm việc trong môi trường quốc tế chuyên nghiệp, các hoạt động sự kiện- Được đóng bảo hiểm sau khi kết thúc thử việc- Được hưởng tháng lương thứ 13 và các thưởng trên kết quả công việc- Được tham gia đào tạo Montessori do nhà trường tổ chức, có hỗ trợ t</t>
  </si>
  <si>
    <t>Cơ Sở Mỹ Đình: Tầng 2,3, Tổ Hợp Golden Palace, 99 Mễ Trì, Nam Từ Liêm, Hà Nội</t>
  </si>
  <si>
    <t>Nhân Viên Kinh Doanh Đồ Uống Nhập Khẩu</t>
  </si>
  <si>
    <t>- Được đào tạo bài bản từ A đến Z bởi các chuyên gia bậc nhất trong lĩnh vực đồ uống- Thu nhập trung bình : 10.000.000 - 50.000.000 vnđ ( Gồm Lương cơ bản + thưởng % theo đơn hàng theo năng lực ứng viên)- Lương cứng: 5 - 7 triệu/tháng tùy vào năng lực.- T</t>
  </si>
  <si>
    <t>- Ưu tiên ứng viên có kinh nghiệm (chấp nhận sinh viên mới ra trường).- Sử dụng thành thạo tin học văn phòng đặc biệt là excel, word.- Nhiệt tình chăm chỉ, trung thực, nhanh nhẹn, có trách nhiệm và sáng tạo trong công việc.- Có thái độ nghiêm túc, chủ độn</t>
  </si>
  <si>
    <t>Số 489 Đường Hoàng Quốc Việt,  Quận Cầu Giấy, TP Hà Nội.</t>
  </si>
  <si>
    <t>17T1 Hapulico - 81 Vũ Trọng Phụng - Thanh Xuân - Hà Nội</t>
  </si>
  <si>
    <t>Nữ CSKH - Kd Online Tại Hà Đông Lương 10 - 15 Triệu</t>
  </si>
  <si>
    <t xml:space="preserve">- Mức lương: 5 tr lương cứng + 1,5 tr phụ cấp + hoa hồng, thu nhập từ 8 - 15 triệu trở lên, theo năng lực- Phụ cấp: Ăn trưa + điện thoại: 1.500.000đ .- Chế độ lương tháng 13, nghỉ mát hàng năm, sinh nhật, ốm đau, thưởng lương tháng 13, thưởng lễ tết theo </t>
  </si>
  <si>
    <t>- Nữ tốt nghiệp Trung cấp, Cao Đẳng, Đại Học- Chưa có kinh nghiệm sẽ được đào tạo- Năng động, sáng tạo, có trách nhiệm với công việc.- Có kỹ năng giao tiếp tốt và xử lý tình huống tốt.- Thành thạo tin học văn phòng;- Có laptop cá nhân.</t>
  </si>
  <si>
    <t>26TT25 KĐT Văn Phú, Hà Đông, Hà Nội</t>
  </si>
  <si>
    <t>Nhân Viên Tư Vấn Tuyển Sinh Giáo Dục - Đi Làm Ngay.</t>
  </si>
  <si>
    <t>- Chủ động liên lạc với khách hàng qua điện thoại, email và tiếp xúc khách hàng trực tiếp tại văn phòng- Tiếp cận, hỗ trợ các khách hàng/ doanh nghiệp- Công việc cụ thể trao đổi khi phỏng vấn- Giờ làm việc: sáng từ 8h00 – 11h45, chiều từ 13h15 - 17h00 (ng</t>
  </si>
  <si>
    <t>- Cơ chế thu nhập: Lương cơ bản + Phụ cấp + Thưởng hiệu quả công việc (KPIs)- Lương cơ bản: 7.000.000 – 10.000.000/tháng (tùy năng lực)- Tổng thu nhập: lương cơ bản + phụ cấp + thưởng, từ 15.000.000 – 30.000.000/tháng- Có cơ hội thăng tiến làm trưởng nhóm</t>
  </si>
  <si>
    <t>- Nữ tốt nghiệp Trung cấp trở lên, ưu tiên ứng viên 9X- Giong nói dễ nghe, không ngọng, âm điệu rõ ràng- Tác phong chuyên nghiệp, nhiệt tình, có trách nhiệm với công việc- Có laptop cá nhân- Chưa có kinh nghiệm đượcđào tạo- Ưu tiên có kinh nghiệm làm việc</t>
  </si>
  <si>
    <t>Chi nhánh: Số 22, Biệt thự 2, Khu đô thị Trung Văn, Đường Trung Văn, Phường Trung Văn, Quận Nam Từ Liêm, Hà Nội</t>
  </si>
  <si>
    <t>Trụ sở: Tầng 13 Tòa Nhà Sông Đà – Đường Phạm Hùng – Nam Từ Liêm – Hà Nội</t>
  </si>
  <si>
    <t>Kiến Trúc Sư Thiết Kế Kiến Trúc Và Nội Thất -Tại Hà Nội</t>
  </si>
  <si>
    <t>- Trực tiếp vẽ mô hình 3D, xử lý hình ảnh,quản lýcông trình phụ trách.- Trao đổi thêm khi phỏng vấn.</t>
  </si>
  <si>
    <t>- Lương 8 - 18tr- Thời gian thử việc 1 tháng;- Thời gian làm việc: sáng từ 8h – 12h, chiều từ 13h30 – 17h30. Nghỉ chiều thứ 7, ngày chủ nhật.- Được nghỉ các ngày lễ, tết theo quy định của Nhà nước- Được thưởng dịp lễ, tết- Được đóng BHYT, BHXH theo quy đị</t>
  </si>
  <si>
    <t>- Sử dụng thành thạo phần mềm Autocad, 3Dmax, photoshop... hoặc một số phần mềmthiết kếliên quan.- Có khả năng làm việc theo nhóm.- Thời gian làm việc 8h-12h, 13h15-17h15 nghỉ chiều T7, CN</t>
  </si>
  <si>
    <t>Tòa nhà ASUVA9 (Tòa nhà Betaviet) số 9A  đường Thanh Liệt, Thanh Trì, TP Hà Nội</t>
  </si>
  <si>
    <t>Thợ Sửa Chữa Lốp Oto - Thu Nhập Lên Đến 15 Triệu</t>
  </si>
  <si>
    <t>- Thực hiện các công việc sửa chữa, bảo dưỡng và chăm sóc lốp xe ô tô như vá lốp, tháo lắp lốp xe, cân chỉnh la giăng, cân chỉnh độ chụm,...- Tháo lắp các bộ phận, chi tiết xe thuần thục chính xác.- Thực hiện tất cả công việc sửa chữa, bảo dưỡng các chi t</t>
  </si>
  <si>
    <t>- Lương cứng từ 5-7 triệu và thưởng % hoa hồng dịch vụ theo tháng (thu nhập hấp dẫn từ 7 -10 triệu, hoặc cao hơn tùy theo kết quả công việc thực tế), trao đổi trực tiếp khi phỏng vấn.- Thời gian làm việc: Giờhành chính, từ thứ 2 đến chủ nhật (có 1 ngày ng</t>
  </si>
  <si>
    <t>140 Trần Phú, Hà Đông, Hà Nội</t>
  </si>
  <si>
    <t>1047 đường Quang trung kéo dài, Yên nghĩa, Hà đông, Hà Nội</t>
  </si>
  <si>
    <t>Nhân Viên Kế Toán Thuế - Hà Nội</t>
  </si>
  <si>
    <t>• Hàng ngày tập hợp hóa đơn, chứng từ phát sinh để theo dõi và hạch toán.• Cuối tháng lập báo cáo thuế GTGT, thuế TNCN và nộp tiền thuế cho cơ quan thuế(nếu có).• Hàng quý làm báo cáo thuế tháng của quý đó và báo cáo quý cho thuế GTGT,thuế TNCN, thuế TNDN và báo cáo sử dụng hóa đơn.• Cuối năm lập báo cáotài chính, báo cáo thuế cho tháng cuối năm, báo cáo thuế TNDN quý IV và báo cáo quyết toán thuế TNCN</t>
  </si>
  <si>
    <t>- Lương: 9.000.000-10.000.000 đồng + phụ cấp ăn trưa- Ngoài ra: Thưởng lương tháng thứ 13, và các ngày lễ…- Được nghỉ các ngày Lễ và hưởng các chế độ phúc lợi, bảo hiểm theo quy định của công ty sau khi ký hợp đồng chính thức.</t>
  </si>
  <si>
    <t>• Kinh nghiệm: 2-3 năm kinh nghiệm kế toán thuếKiến thức:• Nắm vững chính sách, quy định của Nhà nước vềTài chính- kế toán doanh nghiệp.Nắm vững các chính sách thuế, quy dịnh về lao động - tiền lương, các quy định về quản lý, sử dụng, trích khấu hao và hạc toánh tài sản cố định, quản lý và hạch toán vật tư cho công trình.• Sử dụng máy vi tính thành thạo ( phần mềm excel và phần mềm kế toán)</t>
  </si>
  <si>
    <t>Tầng 21 toà nhà Heitower, số 1 Nguỵ Như Kon Tum, Thanh Xuân, Hà Nội</t>
  </si>
  <si>
    <t>Phòng 2101, Tầng 21 toà nhà Haitower, số 1 Nguỵ Như Kon Tum, Thanh Xuân, Hà Nội</t>
  </si>
  <si>
    <t>Trưởng Nhóm Kinh Doanh (Manulife Thanh Hóa)</t>
  </si>
  <si>
    <t>1. Tham gia nghiên cứu và phát triển thị trường về BẢO HIỂM NHÂN THỌ MANULIFE.2. Tham gia tổ chức các chương trình tri ân và tiếp xúc khách hàng, các khóa hội thảo, sự kiện lớn…3. Phân chia công việc, lên kế hoạch, mục tiêu làm việc đội nhóm một cách chuyên nghiệp.4. Tuyển dụng và phát triển đội ngủ cho chiến lượt kinh doanh lâu dài tại Manulife.</t>
  </si>
  <si>
    <t>- Được làm việc trong môi trường chuyên nghiệp, năng động, cơ sở vật chất hiện đại bậc nhất Việt Nam (Manulife nằm trong Top 22 Doanh nghiệp có môi trường làm việc tốt nhất Việt Nam).- Được tham gia miễn phí toàn bộ các khóa đào tạo kiến thức, kỹ năng tại</t>
  </si>
  <si>
    <t>1. Nam/ Nữ tuổi từ 25-45, hiện đang không làm tại bất kỳ công ty bảo hiểm nhân thọ nào trên toàn quốc.2. Sử dụng thành thạo Smartphone &amp; máy tính PC/ Laptop.3. Có tinh thần cầu tiến, ham học hỏi, trung thực.4. Đã từng làm việc ở vị tríbán hàng/ kinh doanh, Telesales,chăm sóc khách hànglà 1 lợi thế.5. Từng học khoa bảo hiểm trong các trường đại học là 1 lợi thế.6. Dành được thời gian tối thiểu để tham gia các khóa đào tạo cơ bản – chuyên sâu về bảo hiểm trong vòng 2 tháng đầu tiên.</t>
  </si>
  <si>
    <t>Tầng 3, tòa nhà Điện máy 259, Số 175 Trần Phú, P. Ba Đình, Thành phố Thanh Hóa, T. Thanh Hóa.</t>
  </si>
  <si>
    <t>Nghệ An</t>
  </si>
  <si>
    <t>Ninh Bình</t>
  </si>
  <si>
    <t>Giám Sát Thi Công Nội Thất - Đi Làm Ngay</t>
  </si>
  <si>
    <t xml:space="preserve">- Phụ trách theo dõi công trìnhkiến trúc, nội thất: căn hộ, biệt thự, nhà phố, trường mầm non...- Theo dõi tiến độ thi công, đảm bảo về tiến độ và chất lượng công trình;-Quản lýcác nhà thầu phụ, giám sát tiến độ và chất lượng thi công của thầu phụ;- Kiểm </t>
  </si>
  <si>
    <t>- Mức Lương : từ 7-12 triệu/tháng- Hỗ trợ công tác phí và phụ cấp- Sau thời gian thử việc được đóng BHXH, BHYT, BHTN theo quy định của Nhà nước- Môi trường làm việc chuyên nghiệp- Có cơ hội được thăng tiến trong công việc</t>
  </si>
  <si>
    <t xml:space="preserve">- Tốt nghiệp đại học / cao đẳng chuyên ngành- Sử dụng thành thạo các ứng dụng phần mềm chuyên ngành như: Autocad, Sketchup và một số phần mềm hỗ trợ khác như Exel, word….- Có kinh nghiệm giám sát thi công về lĩnh vực nội thất từ 2 năm .- Ứng viên ít kinh </t>
  </si>
  <si>
    <t>Số 2 – Đỗ Đức Dục – Mễ Trì – Hà Nội</t>
  </si>
  <si>
    <t>Nhân Viên Kỹ Thuật - Đi Làm Ngay (Hà Nội)</t>
  </si>
  <si>
    <t>- Lương cứng 5-7 triệu + 5-10% doanh thu kinh doanh thêm. Thu nhập đối với nhân viên cứng từ 7-10 triệu có thể cao hơn tùy thuộc vào năng lực.- Tăng lương theo quy định chung của công ty,- Hỗ trợ ăn trưa, xăng xe đi làm 600đ/Km- Hưởng 5-10% doanh thu kinh</t>
  </si>
  <si>
    <t>Số 98, Nguyễn Ngọc Nại, Khương Mai, Thanh Xuân, Hà Nội</t>
  </si>
  <si>
    <t>Nhân Viên Giám Sát Kiểm Tra Siêu Thị 12 - 20Tr</t>
  </si>
  <si>
    <t>Số 18, Ngõ 206,, đường Cổ Linh, Phường Long Biên, Hà Nội</t>
  </si>
  <si>
    <t>Nhân Viên Kinh Doanh Thị Trường (Hà Nội, Tuyên Quang, Hòa Bình)</t>
  </si>
  <si>
    <t>- Phụ trách giới thiệu các sản phẩm đến các nhà thuốc trên địa bàn được giao.-Chăm sóc khách hàngcũ, mở rộng thị trường, xây dựng và phát triển mối quan hệ khách hàng bền vững.- Đảm bảo độ phủ tại khu vực.- Các công việc khác theo yêu cầu của Quản lý trực</t>
  </si>
  <si>
    <t>- Thu nhập hàng tháng từ 8-20 triệu (tùy năng lực làm việc)- Chế độ chính sách lương thưởng không giới hạn (thưởng tuần + thưởng tháng + thưởng độ phủ....)- Làm việc trong môi trường năng động, chuyên nghiệp, nhiều cơ hội thăng tiến.- Các chế độ BHXH, BHY</t>
  </si>
  <si>
    <t>- Không yêu cầu giới tính.- Tuổi từ 18 đến 31- Tốt nghiệp THPT trở lên (không yêu cầu bằng dược)- Kỹ năng xử lý tình huống, kỹ năng giao tiếp tốt với khách hàng.- Có kinh nghiệm làm trình, sale là một lợi thế.- Chịu áp lực công việc, nhanh nhẹn, không ngạ</t>
  </si>
  <si>
    <t>49X2, Khu phố Long Phượng, Thị Trấn Long Điền, Huyện Long Điền, Tỉnh Bà Rịa - Vũng Tàu</t>
  </si>
  <si>
    <t>Thái Nguyên</t>
  </si>
  <si>
    <t>Hòa Bình</t>
  </si>
  <si>
    <t>Tuyên Quang</t>
  </si>
  <si>
    <t>Quản Lý Cửa Hàng Tại Hồ Chí Minh, Quảng Ninh</t>
  </si>
  <si>
    <t>- Sắp xếp, chia ca cho các nhân viên đảm bảo hoạt động và năng suất của cửa hàng- Quản lý hàng hóa vật tư dịch vụ, doanh thu, cơ sở vật chất- Làm các báo cáo theo yêu cầu và giải quyết kịp thời các vấn đề phát sinh- Hỗ trợ, động viênnhân sựlàm việc theo đ</t>
  </si>
  <si>
    <t>- Thu nhập từ 10 -15tr/tháng ( lương cứng + thưởng doanh số )- Được xét tăng lương, thăng tiến theo năng lực thực tế- Được hưởng đầy đủ chế độ BHXH,du lịch, nghỉ lễ và thưởng lễ tết.- Môi trường làm việc trẻ trung, năng động, được học hỏi nâng cấp bản thâ</t>
  </si>
  <si>
    <t>- Nam/Nữ từ 22-30 tuổi, tốt nghiệp từ CĐ trở lên- Trung thực, máu lửa với công việc, teamwork tốt- Thành thạo tin học văn phòng cơ bản ( Word, Excel, Mail )- Ứng viên đã có ít nhất 02 năm kinh nghiệm quản lý trong các nghành cơ sở dịch vụ, bán lẻ... Có kh</t>
  </si>
  <si>
    <t>Số 1 Thái Hà - Phường Trung Liệt - Quận Đống Đa - Hà Nội</t>
  </si>
  <si>
    <t>Số 1 Thái Hà</t>
  </si>
  <si>
    <t>Quảng Ninh</t>
  </si>
  <si>
    <t>Trưởng Phòng Dịch Vụ Oto</t>
  </si>
  <si>
    <t>-Quản lý, điều hành hoạt động của phòng bảo hành, xưởng dịch vụ sửa chữa ô tô; hoàn thành chỉ tiêu kinh doanh phụ tùng, doanh số sửa chữa chung của bộ phận được giao.- Nắm bắt, phân bổ, giám sát, đôn đốc công việc cho từng kỹ thuật viên đảm bảo chất lượng</t>
  </si>
  <si>
    <t>- Thu nhập đàm phán trong phỏng vấn- Các ứng viên đượctuyển dụngsẽ được hưởng các quyền lợi theo quy định của Công ty và của pháp luật; được đóng BHXH, BHYT, BHTN sau khi kết thúc thời gian thử việc.- Môi trường làm việc chuyên nghiệp, năng động, nhiều cơ</t>
  </si>
  <si>
    <t>- Giới tính: Nam- Độ tuổi: 25-35- Trình độ: Tốt nghiệp cao đẳng trở lên các chuyên ngành liên quan.- Kỹ năng lập kế hoạch, tổ chức giám sát, phân tích, tổng hợp, làm báo cáo. Kỹ năng giao tiếp tốt.- Ưu tiên ứng viên có kinh nghiệm ở vị trí tương đương.</t>
  </si>
  <si>
    <t>Trưởng Phòng Marketing Lương Từ 15 - 20 Triệu</t>
  </si>
  <si>
    <t>- Xây dựng, quản lý và điều phối bộ phận Marketing, Marketing Online, quảng cáo và truyền thông;- Xây dựng chiến lược Marketing tổng thể của các sản phẩm/dịch vụ phù hợp với Chiến lược kinh doanh Công ty;- Lập kế hoạch Marketing bao gồm kế hoạch sản phẩm/</t>
  </si>
  <si>
    <t>- Mức lương từ 15 - 20 triệu- Chế độ khen thưởng, phúc lợi: tham gia chế độ BHXH, BHYT, BHTN đầy đủ; chính sách khen thưởng hàng tháng, thưởng nhân các ngày Lễ/Tết trong năm…;- Lương + cơ hội thăng tiến: Hàng năm Công ty xem xét điều chỉnh tăng lương theo</t>
  </si>
  <si>
    <t>. YÊU CẦU CHUNG- Tuổi: 28-38. Ưu tiên Nam;- Trình độ học vấn: Tốt nghiệp Đại học trở lên chuyên ngành Marketing/QTKD/Du lịch/Quảng cáo/Truyền thông;- Tối thiểu 3 năm kinh nghiệm ở vị trí tương đương;- Am hiểu về kiến thức Marketing và xây dựng thương hiệu;- Am hiểu về hệ thống kênh phân phối, luật quảng cáo ngành Du lịch/Rượu bia, các sản phẩm/dịch vụ du lịch.b. YÊU CẦU VỀ NĂNG LỰC LÀM VIỆC- Kỹ năng Quản lý và lãnh đạo;- Kỹ năng lập kế hoạch;- Kỹ năng thuyết trình và đàm phán tốt;- Kĩ năng phát hiện, phân tích và quản lý rủi ro;- Kỹ năng ra quyết định &amp; giải quyết vấn đề;- Kỹ năng tổ chức thực hiện, phân công giao việc và giám sát thực hiện theo mục tiêu;- Kỹ năng hướng dẫn, đào tạo và phát triển nhân viên;- Kỹ năng giao tiếp tốt;- Kỹ năng tin học tốt: tin học văn phòng (Word, Excel, Power Point…), Internet;- Có khả năng nhận diện khách hàng mục tiêu, lên kế hoạch sáng tạo và dẫn dắt các chiến dịch marketing theo hướng thu hút, mang tính giáo dục và truyền động lực;- Am hiểu các công cụ phân tích website, Google Analytics &amp; WebTrends; am hiểu cách phát triển các kênh truyền thông qua Facebook, Youtube, Zalo…- Ngoại ngữ: Tiếng Anh giỏi là một lợi thế;- Ưu tiên ứng viên có kinh nghiệm làm việc tại các Công ty du lịch, kinh doanh rượu bia.c. YÊU CẦU VỀ PHẨM CHẤT CÁ NHÂN- Trung thực, có trách nhiệm cao, Cẩn thận, chu đáo với công việc;- Ham học hỏi, chủ động, sáng tạo.- Nhanh nhẹn, hoạt bát;- Ngoại hình, giọng nói cũng là một tiêu chí được đánh giá.</t>
  </si>
  <si>
    <t>C13, Lô 61, khu tập thể Địa chính, Phường Yên Hoà, Quận Cầu Giấy, Thành phố Hà Nội, Việt Nam</t>
  </si>
  <si>
    <t>Quản Lý Tòa Nhà Kiêm CSKH (Thu Nhập Trên 10Tr)</t>
  </si>
  <si>
    <t>- Thu nhập từ 10 - 12 triệu/tháng tùy vào năng lực làm việc. Thỏa thuận khi phỏng vấn- Lương cứng 8Tr, và trích % theo kết quả KD + CSKH- Hưởng thưởng hấp dẫn theo kết quả làm việc- Được tham gia đầy đủ BHXH, BHYT và các chế độ phúc lợi khác theo đúng quy</t>
  </si>
  <si>
    <t>- Ít nhất 01 năm kinh nghiệm ở vị trí tương đương.- Có chuyên môn về nghiệp vụ du lịch, khách sạn là một lợi thế- Khả năng giao tiếp tiếng anh cơ bản- Có kỹ quản lýnhân sự, giao tiếp tốt, nhanh nhẹn và ngoại hình ưa nhìn.</t>
  </si>
  <si>
    <t>Tầng 3, số 79+81 Trần Xuân Soạn, phường Ngô Thì Nhậm, Quận Hai Bà Trưng, Hà Nội.M</t>
  </si>
  <si>
    <t>Chuyên Viên Bán Hàng Xe Du Lịch Lương Cứng &gt;10Tr</t>
  </si>
  <si>
    <t>• Chịu trách nhiệm trực tiếp quản lý, khai thác,chăm sóc Khách hàng.• Tham gia xây dựng kế hoạch marketing và triển khai các hoạt động Marketing đã được duyệt.• Phát triển khách hàng mới, chăm sóc khách hàng cũ và quản trị hiệu quả dữ liệu Khách hàng.• Tiếp cận khách hàng để tư vấn cho khách hàng lựa chọn sản phẩm, dịch vụ hỗ trợ phù hợp• Theo dõi việc thực hiện hợp đồng (Giao nhận, Tiến độ thanh toán, Công nợ, các thay đổi trong hợp đồng).</t>
  </si>
  <si>
    <t>- Lương cứng 10 - 12 triệu + %DTbán hàng- Chế độ phúc lợi - Đóng BHXH sau thử việc.- Cấp sim điện thoại hỗ trợ định mức hàng tháng.- Hỗ trợ ăn trưa- Nghỉ lễ tết, phép năm theo quy định.</t>
  </si>
  <si>
    <t>• Tốt nghiệp Trung cấp trở lên các chuyên ngành kinh doanh, marketing,…• Kinh nghiệm trên 1 nămbán hàngvề các ngành dịch vụ và ô tô.• Có kiến thức về sản phẩm và thị trường xe ô tô là một lợi thế• Ngoại hình dễ nhìn, giao tiếp tốt.</t>
  </si>
  <si>
    <t>Đường Ngọc Hồi, Phường Hoàng Liệt, Quận Hoàng Mai, Thành phố Hà Nội</t>
  </si>
  <si>
    <t>Số 5, đường Ngọc Hồi, Phường Hoàng Liệt, Quận Hoàng Mai, Thành phố Hà Nội</t>
  </si>
  <si>
    <t>Kế Toán Tổng Hợp, Lương Cứng 10 Triệu</t>
  </si>
  <si>
    <t xml:space="preserve">- Lương cứng: 8 đến 10 triệu + Thưởng theo doanh số.- Thưởng các ngày lễ, tết- Đóng bảo hiểm xã hội đầy đủ theo mức lương.- Được hưởng các chế độ khác của công ty: Du lịch, dã ngoại..- Môi trường làm việc có nhiều cơ hội thăng tiến.- Tuần làm việc từ thứ </t>
  </si>
  <si>
    <t xml:space="preserve">- Tốt nghiệp đại học chuyên ngànhtài chínhkế toán.- Ưu tiên biết sử dụng phần mềm kế toán.- Ưu tiên ứng viên ở gần văn phòng công ty (Số PL01-03 Vinhome Riverside 2, Phúc Đồng, Long Biên, Hà Nội).- Có kinh nghiệm ít nhất 3 năm ở vị trí tương đương.- Giới </t>
  </si>
  <si>
    <t>Số PL01-03, Khu Đô Thị Sinh Thái Vinhomes Riverside 2, - Phường Phúc Đồng - Quận Long Biên - Hà Nội</t>
  </si>
  <si>
    <t>Kế Toán Thuế</t>
  </si>
  <si>
    <t>- Làm các công việc vềkế toánthuế:+ Kiểm tra tính chính xác, hợp lý, hợp lệ của các chứng từ kế toán+ Làm báo cáo thuế GTGT, TNCN, TNDN, và BCTC năm.+ Hạch toán kế toán các nghiệp vụ phát sinh trên phần mềm Misa hoàn thiện sổ sách hàng tháng.- Địa chỉ làm</t>
  </si>
  <si>
    <t>- Thu nhập 8 triệu -12 triệu/tháng- Được làm việc trong môi trường năng động, trẻ trung, hòa đồng.- Được hưởng đầy đủ các chế độ về ngày nghỉ, ngày lễ tết, BHXH, BHYT, BHTN theo luật lao động.- Được thưởng quý, thưởng năm theo quy định của công ty.- Xét t</t>
  </si>
  <si>
    <t>- Tốt nghiệp các trường CĐ,ĐH- Có 2 năm kinh nghiệm trở lên- Thành thạo phần mềm misa- Lên được BCTC công ty xây dựng hoặcsản xuất…- Có khả năng giao tiếp, giải quyết các tình huống.- Trung thực, cẩn thận, nhanh nhẹn, nhiệt tình, chăm chỉ.đã làm trong côn</t>
  </si>
  <si>
    <t>Số 40, ngõ 181 đường Trường Chinh - Phường Khương Mai - Quận Thanh Xuân - Hà Nội</t>
  </si>
  <si>
    <t>Nhân Viên Kinh Doanh - Bưu Điện Hà Nội</t>
  </si>
  <si>
    <t>- Nghiên cứu thị trường và tiếp thị quảng bá dịch vụ Bưu điện;- Thực hiện công việc giới thiệu sản phẩm, tiếp thị và chào bán các sản phẩm, dịch vụ do Tổng công ty cung cấp hoặc cho phép cung cấp;-Chăm sóc khách hàng;- Quản lý và khai thác tốt danh mục kh</t>
  </si>
  <si>
    <t xml:space="preserve">- Ứng viên được hỗ trợ trong thời gian học việc (thời gian 02 tuần);- Hỗ trợ 100% tiền lương theo nhiệm vụ tháng đầu tiên theo cơ chế hiện hành.Sau 06 tháng làm việc, căn cứ kết quảbán hàngcủa từng cá nhân để làm cơ sở xem xét ký chuyển Hợp đồng lao động </t>
  </si>
  <si>
    <t>- Tốt nghiệp từ Đại học trở lên (ưu tiên ứng viên có chuyên ngành Marketing/Quản trị kinh doanh hoặc chuyên ngành kinh tế);- Độ tuổi từ 20 đến 30 tuổi;- Sử dụng thành thạo công cụ tin học văn phòng- Ưu tiên có kinh nghiệm trong lĩnh vực Kinh doanh</t>
  </si>
  <si>
    <t>Tầng 2, Tòa nhà VIMECO lô E9, đường Phạm Hùng, Phường Trung Hoà, Quận Cầu Giấy, Thành phố Hà Nội, Việt Nam</t>
  </si>
  <si>
    <t>- Thực hiện các phiếu nhập, xuất hàng hóa/ phiếu thu; làm hóa đơnbán hàngtheo yêu cầu- Theo dõi công nợ và hàng hóa nhập, xuất, tồn trong kho để báo cáo- Kiểm kho theo định kỳ: hàng tuần, tháng; sắp xếp lại hàng hóa trong kho gọn gàng- Theo dõi và báo cáo</t>
  </si>
  <si>
    <t>- Thu nhập thỏa thuận theo năng lực ứng viên, trao đổi khi phỏng vấn- Được tham gia đầy đủ các chế độ và quyền lợi theo quy định của Nhà nước (BHXH, BHYT, nghỉ lễ, nghỉ phép; thưởng Lễ, Tết, v...v..)- Có nhiều cơ hội thăng tiến phát triển nghề nghiệp. Môi</t>
  </si>
  <si>
    <t xml:space="preserve">- Nữ từ 25 – 40 tuổi.- Tốt nghiệp Cao đẳng trở lên chuyên ngànhKế toánhoặc liên quan- Sử dụng thành thạo vi tính văn phòng- Ưu tiên biết sử dụng phần mềm KIOTVIET- Năng động, sáng tạo, cẩn thận, chăm chỉ và có tinh thần trách nhiệm cao- Có định hướng làm </t>
  </si>
  <si>
    <t>Số 6 Ngõ 19 Ngách 28 Trần Quang Diệu, Phường Ô Chợ Dừa, Quận Đống Đa, Hà Nội</t>
  </si>
  <si>
    <t>Nhân Viên Kinh Doanh Sơn Cao Cấp - Không Yc Kinh Nghiệm</t>
  </si>
  <si>
    <t>- Kinh doanh sản phẩm sơn đá tự nhiên cao cấp- Tìm kiếm khách hàng vàchăm sóc khách hàng- Thực hiện các chương trình phát triển kinh doanh (các chương trình tập trung, tung sản phẩm mới,..)- Tư vấn cho khách hàng về sản phẩm cũng như cách thi công sản phẩ</t>
  </si>
  <si>
    <t>- Lương cứng 7 - 10 (Hoa hồng 3% - 5%)- Tổng thu nhập 7 - 15 triệu và có thể hơn- Khen thưởng theo chế độ của công ty.- Cơ hội thăng tiến lên các chức vụ trưởng nhóm kinh doanh, quản lý kinh doanh vùng, quản lý kinh doanh toàn quốc và có cơ hội tăng mức t</t>
  </si>
  <si>
    <t>LK 107- Lacasta- KĐT Văn Phú - Hà Đông- Hà Nội</t>
  </si>
  <si>
    <t>Nhân Viên Kế Toán Ngân Hàng</t>
  </si>
  <si>
    <t>- Lương: 7.000.000-9.000.000 đồng + phụ cấp ăn trưa- Ngoài ra: Thưởng lương tháng thứ 13, và các ngày lễ…- Được nghỉ các ngày Lễ và hưởng các chế độ phúc lợi, bảo hiểm theo quy định của công ty sau khi ký hợp đồng chính thức.</t>
  </si>
  <si>
    <t>Tư Vấn Triển Khai Phần Mềm Kế Toán (Hcm, Hn, Đà Nẵng)</t>
  </si>
  <si>
    <t>- Thu nhập gồm: Lương khởi điểm lên đế 7,5tr/tháng + Lương triển khai theo hợp đồng + Thưởng định kỳ + Lương tháng 13. Tăng lương 2 lần/năm;- Phụ cấp công việc: Điện thoại, công tác phí,…- Bảo hiểm XH, YT, TN theo luật lao động, các chế độ nghỉ mát, lễ tế</t>
  </si>
  <si>
    <t>- Độ tuổi: Từ 22 - 29 Tuổi- Số năm kinh nghiệm: Không yêu cầu- Tốt nghiệp các trường khối kinh tế,tài chínhkế toán, CNTT. Trình độ tối thiểu Cao Đẳng.- Có kiến thức vững chắc về nghiệp vụ kế toán, kiến thức cơ bản về tin học văn phòng.- Ưu tiên đã có kinh</t>
  </si>
  <si>
    <t>Tầng 5, Tòa nhà Sông Đà 9, đường Nguyễn Hoàng, P. Mỹ Đình 2, Q. Nam Từ Liêm, TP. Hà Nội.</t>
  </si>
  <si>
    <t>Đà Nẵng</t>
  </si>
  <si>
    <t>Nhân Viên Kinh Doanh – Phát Triển Khai Thác Kênh Siêu Thị 20 - 30Tr</t>
  </si>
  <si>
    <t xml:space="preserve">- Thu nhập: Lương cứng 15 triệu + hoa hồng + thưởng- Phụ cấp ăn 25k/ bữa, phụ cấp xăng xe: 200k- Các chế độ BHYT, BHXH, BHTN theo quy định của Luật lao động- Môi trường làm việc năng động, chuyên nghiệp, phát huy tối đa năng lực bản thân- Cơ hội hợp tác, </t>
  </si>
  <si>
    <t>Quản Lý Sản Xuất Ngành May Mặc</t>
  </si>
  <si>
    <t>- Lương từ 18 -20 triệu- Được làm việc trong môi trường thân thiện, ổn định lâu dài.- Được hưởng các chế độ nghỉ lễ, du lịch, thưởng lễ.- Được tham gia BHXH theo quy định.- Làm việc trong môi trường trẻ, năng động</t>
  </si>
  <si>
    <t>- Kinh nghiệm từ 03 năm ở vị trí trưởng phòng kỹ thuật /sản xuấtvà tối thiểu 10 năm trong mảng kỹ thuật ngành may mặc.- Am hiểu nghiệp vụ, kỹ thuật ,sản phẩm, quy trình, nguyên phụ liệu- Có kỹ năng giao việc và phương pháp đánh giá, quản lý nhân sự tốt- C</t>
  </si>
  <si>
    <t>Số 378 Lĩnh Nam, Hoàng Mai, Hà Nội</t>
  </si>
  <si>
    <t>NV Kỹ Thuật Điện Tử Viễn Thông Được Đào Tạo</t>
  </si>
  <si>
    <t>- Tổ chức triển khai theo bản vẽ, giám sát các hoạt động thi công xây lắp hệ thống: Camera an ninh, báo động, tổng đài, PA, Access Control, mạng LAN, Wifi, thiết bị server ... và các dịch vụ do công ty cung cấp.- Giám sát tiến độ, tính toán khối lượng, k</t>
  </si>
  <si>
    <t>- Mức lương cơ bản: 7 -10 triệu Tùy theo khả năng.- Lương sản phẩm. ( Tính theo mức độ, khối lượng công việc hoàn thành trong tháng)- Lương trách nhiệmquản lýdự án.- Làm thêm ngoài giờ, công các phí ngoại tỉnh…- Được đào tạo, tìm hiểu các hệ thống thiết b</t>
  </si>
  <si>
    <t>- Kinh nghiệm: Không yêu cầu- Độ tuổi: 21-30- Tốt nghiệp trung cấp trở lên các ngành kỹ thuật: điện,điện tử, viễn thông, CNTT- Ưu tiên những ứng viên có kinh nghiệm làm kỹ thuật ở các công ty về điện, điện nhẹ.- Cẩn thận, chịu khó, trung thực, trách nhiệm</t>
  </si>
  <si>
    <t>Số 53, ngõ 355, đường Xuân Đỉnh, P.Xuân Đỉnh, Q.Bắc Từ Liêm, Hà Nội</t>
  </si>
  <si>
    <t>- Đãi ngộ: Thử việc 2 tháng. Lương cơ bản + hoa hồng （thỏa thuận )- 工作待遇（VND）：试用期2个 月，基本薪酬+业绩奖励 (待遇面议)- Được tham gia BHXH, BHYT, BHTN… theo quy định của pháp luật.- 公司会按照越南劳动法缴纳社会保险</t>
  </si>
  <si>
    <t xml:space="preserve">- Nam/nữ tuổi từ 25-35男女不限，年满25-35岁，- 男性优先，可以经常出差；懂中文的优先；- Ưu tiên nam, có thể đi công tác. Ưu tiên biết tiếng Trung- Tốt nghiệp chuyên ngành máy móc cơ khí, am hiểu về máy nông nghiệp. Học vấn: cao đẳng trở lên .- 学机械设备专业、优先了解农机设备。学历：高专以上- Sử dụng thành </t>
  </si>
  <si>
    <t>71 Nguyễn Chí Thanh, Phường Láng Hạ, Quận Đống Đa, Thành phố Hà Nội</t>
  </si>
  <si>
    <t>Nhân Viên Kế Toán Tại Hà Nam - Đi Làm Ngay</t>
  </si>
  <si>
    <t>- Thu nhập 6-7 triệu (thỏa thuận theo năng lực)- Môi trường làm việc chuyên nghiệp, thân thiện, phát huy tối đa năng lực của nhân viên.- Tham gia đóng BHXH, nghỉ phép năm theo quy định công ty. Nghỉ lể tết theo quy định nhà nước.- Tham gia đi dã ngoại, du</t>
  </si>
  <si>
    <t>- Nam/ Nữ độ tuổi 25-35 tuổi- Tốt nghiệp CĐ, ĐH chuyên ngành kế toán- Có hộ khẩu tại Hà Nam, ứng viên có kinh nghiệp làm việc tại công ty sản xuất là một lợi thế</t>
  </si>
  <si>
    <t>Số 58TT2 khu đô thị  Văn Phú, Hà Đông, Hà Nội</t>
  </si>
  <si>
    <t>Trụ Sở: Số 16 ngõ 66phố Nghĩa Dũng, phường Phúc Xá, Ba Đình, HN, VP: Cụm CN Hà Cầu thuộc khu đất thể thao cây xanh Hà Đông, sau metro Hà Đông, HN</t>
  </si>
  <si>
    <t>Hà Nam</t>
  </si>
  <si>
    <t>Nhân Viên Kinh Doanh Lương 15 Triệu</t>
  </si>
  <si>
    <t>- Giới thiệu sản phẩm của công ty đến với khách hàng- Cung cấp mẫu, bảng giá, chính sáchbán hàngcho khách hàng- Thu thập các ý kiến, khiếu nại của khách hàng- Tạo mối quan hệ thân mật với khách hàng cũ, tìm kiếm và phát triển mạng lưới khách hàng mới- 70%</t>
  </si>
  <si>
    <t>- Thu nhập: 9 - 15 triệu/tháng , thưởng, phụ cấp,...( Lương có thể cao hơn nhiều lần phù hợp năng lực ứng viên )- Thưởng Tết: lương tháng 13 &amp; thưởng KPI- Được công ty đào tạo nội bộ - Làm việc từ thứ hai đến thứ bảy từ 07h30 đến 16h30. Chế độ nghỉ hằng n</t>
  </si>
  <si>
    <t>Địa chỉ Ngõ 558 Đường Nguyễn Văn Cừ, Quận Long Biên, Hà Nội</t>
  </si>
  <si>
    <t>Địa chỉ Số 34, ngõ 91, đường Hồng Hà - Phường Phúc Xá - Quận Ba Đình - Hà Nội</t>
  </si>
  <si>
    <t>Nhân Viên Văn Phòng Kiêm Thủ Kho</t>
  </si>
  <si>
    <t>- Mức lương từ 5 - 7 tr- Tham gia BHXH đầy đủ- Được xem xét tăng lương nếu có thành tích tốt- Được cung cấp đầy đủ công cụ cần thiết để làm việc- Lương tháng thứ 13 và thưởng cuối năm- Được ký hợp đồng chính thức sau thời gian thử việc- 12 ngày phép/ năm-</t>
  </si>
  <si>
    <t>- Giới tính Nữ- Ưu tiên có kiến thức vềkế toán, nhập kho - xuất kho, trợ lý kinh doanh,...- Thành thạo sử dụng máy tính- Siêng năng, chịu khó, ham học hỏi- Trung thực và có tinh thần trách nhiệm</t>
  </si>
  <si>
    <t>Số 31 ngách 27 ngõ 4, Phương Mai, Đống Đa, Hà Nội (tầng 4)</t>
  </si>
  <si>
    <t>Số 31 ngách 27 ngõ 4, phương mai,đống đa,hà nội (tầng 4)</t>
  </si>
  <si>
    <t>Chăm Sóc Khách Hàng - Đi Làm Ngay</t>
  </si>
  <si>
    <t>- Hỗ trợ, tư vấn, giải đáp thắc mắc của khách hàng về những dịch vụ và sản phẩm, khách hàng là đối tượng đang sử dụng dịch vụ của công ty.- Ghi chú lại những thông tin cần thiết và chuyển cho các bộ phận liên quan xử lý những trường hợp đặc biệt.- Thực hi</t>
  </si>
  <si>
    <t>- Lương cứng : 6 Triệu +% ds + thưởng ( nóng, ngày, tuần, top, COD, thưởng sàn...)=&gt; tổng thu nhập từ 9 -15tr- Công ty tổ chức liên hoan thường niên 1-2 lần/ tháng- Được tổ chức sinh nhật ăn uống ca hát- Thăng tiến rõ ràng theo năng lực ( trưởng nhóm,quản</t>
  </si>
  <si>
    <t>69B/33 Hoàng Văn Thái, Khương Trung, Thanh Xuân, Hà Nội</t>
  </si>
  <si>
    <t>Giáo Viên Dạy Trẻ Tự Kỉ, Chậm Nói</t>
  </si>
  <si>
    <t>- Can thiệp cho trẻ tự kỉ, chậm nói, rối loạn ngôn ngữ, tăng động giảm chú ý, chậm pháttriển...- Thời gian làm việc : Toàn thời gian từ T2 - T7.- Địa chỉ làm việc tại: Hoa Động - Thủy Nguyên - Hải Phòng ( Ngay chân cầu Bính).</t>
  </si>
  <si>
    <t>- Lương: Từ 6Tr - 9Tr ( Trao đổi trực tiếp khi phỏng vấn ).- Thưởng hấp dẫn: Thưởng tháng, thưởng chuyên cần, thưởng sáng kiến, thưởng sinhnhật, thưởng lễ, Tết...- Được hưởng các chế độ BHXH, BHYT, BHTN,...- Nghỉ lễ, nghỉ phép theo quy định.- Ứng viên ở x</t>
  </si>
  <si>
    <t>Hoa Động, Thuỷ Nguyên, Hải Phòng</t>
  </si>
  <si>
    <t>Hoa Động, Thuỷ Nguyên, Hải Phòng (ngay chân Cầu Bính)</t>
  </si>
  <si>
    <t>Nhân Viên Thiết Kế Nội Thất (Ba Đình, Hà Nội) - Thu Nhập 8 - 20 Triệu / Tháng</t>
  </si>
  <si>
    <t>- Đo đạc, khảo sát, vẽ hiện trạng công trình.- Tư vấn về thiết kế &amp; không gian công năng cho khách hàng.- Lên phương án concept 2D kiến trúc &amp; nội thất, thiết kế concept 3D.- Triển khai hồ sơ kỹ thuật thi công &amp; lên phương án thi công.- Thời gian làm việc</t>
  </si>
  <si>
    <t xml:space="preserve">- Lương + thưởng % dự án . Trung bình 8 – 20tr (tùy năng lực). Sinh viên năm cuối (sinh viênmới tốt nghiệp) lương thỏa thuận theo năng lực.- Ký hợp đồng lao động và các chế độ BHXH theo quy định của nhà nước.- Được tiếp xúc gặp gỡ khách hàng, đối tác của </t>
  </si>
  <si>
    <t>* Yêu cầu kĩ năng :- Có kỹ năng và tư duy tốt trong sử dụng AutoCAD, SketchUp, nắm được kỹ thuật thi công và bố cục trình bày hồ sơ bản vẽ khoa học, logic ( Triển khai bản vẽ kĩ thuật thi công )- Có kỹ năng tốt về diễn họa, concept 3Ds Max, SketchUp, Vray hoặc Corona, Photoshop ( Diễn họa, ý tưởng, 3d phương án )* Yêu cầu chung:- Tuổi từ 23 - 35- Kinh nghiệm: Kiến trúc sư có kinh nghiệm 1 năm và Sinh viênmới tốt nghiệp(chấp nhận sinh viên năm cuối thực tập).- Trung thực, tập trung, sáng tạo, có tinh thần và ý thức trách nhiệm cao trong công việc, có khả năng làm việc theo nhóm.- Biết cách giao tiếp, ứng xử nhanh nhạy là một lợi thế rất lớn.</t>
  </si>
  <si>
    <t>201-C4, Giảng Võ, Ba Đình, Hà Nội</t>
  </si>
  <si>
    <t>Nhân Viên Kinh Doanh Không Yc Kinh Nghiệm 12 - 30Triệu</t>
  </si>
  <si>
    <t xml:space="preserve">- Tiếp nhận và triển khai các sản phẩm dịch vụ của công ty trên tập khách hàng sẵn có.- Tư vấn khách hàng cũ tiếp tục sử dụng dịch vụ, tìm kiếm khách hàng mới, chăm sóc tập khách hàng được phân công quản lý và phát triển.- Tư vấn giúp khách hàng lựa chọn </t>
  </si>
  <si>
    <t>- Lương cứng: 6 - 9tr + % hoa hồng =&gt; Tổng thu nhập 12 - 30tr- Lương kinh doanh: 25% - 50% tùy thuộc vào kết quả công việc.- Tăng lương: định kỳ- Được chủ động đề xuất mức lương, thưởng phù hợp với năng lực của bản thân.- Thưởng tháng theo kết quả kinh do</t>
  </si>
  <si>
    <t>Tầng 6, tòa nhà HEC, số 2 ngõ 95, Chùa Bộc, Đống Đa, Hà Nội</t>
  </si>
  <si>
    <t>Nhân Viên Kỹ Thuật Máy Tính - Camera (Được Đào Tạo)</t>
  </si>
  <si>
    <t>– Cài đặt máy tính, thi công lắp đặt và sửa chữa Camera.– Thi công hệ thống mạng nội bộ, mạng LAN, …– Thực hiện các công việc kỹ thuật khác theo sự phân công của Trưởng bộ phận</t>
  </si>
  <si>
    <t>– Mức lương: 7.000.000 - 10.000.000đ– Chính sách khen thưởng kỷ luật rõ ràng– Các chế độ BHXH, BHYT, BHTN theo Luật định và theo quy định công ty.– Tháng lương thứ 13 theo kết quả kinh doanh năm.– Thưởng các ngày Lễ lớn: Tết, 30/4, 2/9….– Lương, thưởng, BHXH, phúc lợi theo BLLĐ và theo chính sách ưu đãinhân sựcủa Công ty.</t>
  </si>
  <si>
    <t>– Biết cài đặt máy tính, đổ mực máy in, lắp đặt sửa chữa camera– Ưu tiên ứng viên có kinh nghiệm vị trí tương đương (không có sẽ đượcđào tạo)– Ưu tiên thợ có kinh nghiệm thi công Điện, Nước– Chăm chỉ, nhiệt tình, không ngại di chuyển.– Có thể chịu được áp lực công việc.</t>
  </si>
  <si>
    <t>Phố mới, tiêu sơn , từ sơn, Bắc Ninh</t>
  </si>
  <si>
    <t>Phố mới, Tiêu sơn, Từ sơn, Bắc Ninh</t>
  </si>
  <si>
    <t>Bắc Ninh</t>
  </si>
  <si>
    <t>Nhân Viên Bán Hàng Bánh Kẹo Kinh Đô Miền Bắc - Đi Làm Ngay Tại Hà Nội</t>
  </si>
  <si>
    <t>Trực tiếpbán hàng&amp; chăm sóc các khách hàng ở tuyến được công ty phân công;- Đạt mục tiêu doanh số được giao- Thực thi việc Trưng bày sản phẩm theo quy định &amp; chương trình bán hàng được triển khai- Thực thi 6 bước bán hàng- Thực thi đặt hàng &amp; giải quyết các vấn đề liên quan đến đơn hàng- Cung cấp dịch vụ tốt nhất và duy trì mối quan hệ tốt đẹp với khách hàng- Ghi nhận thông tin từ khách hàng và báo cáo- Công ty tiến hành liên hệ &amp; phỏng vấn trong vòng 48 tiếng sau khi nhận được CV ứng tuyển.</t>
  </si>
  <si>
    <t>Tổng thu nhập trung bình từ 10tr – 15tr/tháng, gồm:- Lương cơ bản + PC : từ 6.5tr – 7.5 tr (tùy kinh nghiệm), Lương tháng 13- Thưởng đạt KPI: Tháng 4.2tr – 7.4tr, 2 tháng học việc hưởng 100%; Mùa vụ, cuối năm tổi thiểu 15tr- Thưởng thi đua du lịch trong nước/ngoài nước- Xét tăng bậc, tăng lương định kỳ tháng 4 hằng năm- Phép năm 15 ngày/năm ; đóng bảo hiểm bắt buộc, bảo hiểm sức khỏe- Chế độ phúc lợi nhân viên, thăm hỏi Công đoàn, Quà tặng ngày lễ/tết, Teambuidling</t>
  </si>
  <si>
    <t>105 Láng Hạ, Đống Đa, Hà Nội</t>
  </si>
  <si>
    <t>138 – 142 Hai Ba Trung St.,  Dakao Ward, Dist. 1, HCMC, Vietnam</t>
  </si>
  <si>
    <t>Nhân Viên Kinh Doanh Gt Lương 12.000.000Đ / Tháng</t>
  </si>
  <si>
    <t>- Mức lương: lương cơ bản +phụ cấp : 6.500.000 + thưởng doanh số trên 5.000.0000 đ / tháng (thu nhập tương đương trên 12.000.000 đ / tháng)Chế độ nghỉ phép 12 ngày / năm, nghỉ lễ, tết đóngbảo hiểmtheo quy định của luật lao động- Thưởng các ngày lễ tết &amp; c</t>
  </si>
  <si>
    <t>- Chăm chỉ, năng động, có tố chất kinh doanh- Giao tiếp tốt, cầu tiến, ham học hỏi- Ưu tiên nhân sự là sinh viên mới ra trường- Có kinh nghiệm ở vị trí tương đương là 1 lợi thế- Thông thuộc đường xá Hà Nội</t>
  </si>
  <si>
    <t>P.1412 - 1413 Tầng 14 Chung cư ECO GREEN CITY, số 286 Nguyễn Xiển, Tân Triều, Hà Nội</t>
  </si>
  <si>
    <t>Chăm Sóc Khách Hàng Khu Vực Cầu Giấy - Được Đào Tạo</t>
  </si>
  <si>
    <t>- Giải đáp thắc mắc của khách hàng về sản phẩm mang thương hiệu Công ty-Tư vấncho khách hàng gọi đến và khách hàng theo danh sách có sẵn- Duy trì kết nối với khách hàng và bộ phận giao nhận để đảm bảo khách hàng nhận được sản phẩm- Phối hợp với đồng nghiệ</t>
  </si>
  <si>
    <t>- Thu nhập gồm lương cứng (định kỳ xét tăng lương 3 tháng / lần) và hoa hồng theo doanh thu. Thu nhập bình quân tháng đầu tiên: 5-8 triệu, tháng thứ 2: 7-10 triệu, từ tháng thứ 3: Trên 10 triệu / tháng- Trưởng nhóm: Lương cb 12 -13tr + hh- Được đào tạo li</t>
  </si>
  <si>
    <t>- Sản phẩm dành cho Mẹ và bé nên Công ty chỉ tuyển nữ- Độ tuổi: 20-30 tuổi- Yêu thích kinh doanh, mong muốn có thu nhập cao- Kỹ năng giao tiếp tốt, lưu loát dễ nghe, không bị ngọng- Có trách nhiệm với công việc, chăm chỉ, nhiệt tình và cầu thị- Ưu tiên ứn</t>
  </si>
  <si>
    <t>Số 9 Trương Công Giai, Cầu Giấy, Hà Nội</t>
  </si>
  <si>
    <t>Số 10, ngõ 118/8/1, Nguyễn Khánh Toàn, Cầu Giấy, Hà Nội</t>
  </si>
  <si>
    <t>(Vinfast-Chevrolet) Tư Vấn Bán Hàng Ô Tô Lương 15 - 30Tr / Tháng</t>
  </si>
  <si>
    <t>• Hướng dẫn khách hàng mua xe theo quy trình của Công ty.• Hoàn thiện hồ sơ khách hàng mua xe và sử dụng dịch vụ của Công ty. Hoàn thiện các giấy tờ chính xác và đúng thời gian như hợp đồng ký kết với khách hàng.• Trực tiếp thực hiện các chương trình thúc đẩy bán hàng, marketing của Công ty và của VinFast: Chịu trách nhiệm toàn bộ về nội dung thông tin thông báo cho khách hàng.• Thông báo với khách hàng đầy đủ và chi tiết các chương trình khuyến mãi của Công ty và của VinFast, đảm bảo khách hàng hiểu rõ các thông tin này.• Hỗ trợ khách hàng các thủ tục pháp lý (nộp thuế, đăng ký…) khi được yêu cầu.• Xây dựng sự trung thành của khách hàng đối và quảng bá hình ảnh của Công ty đến với khách hàng.• Chăm sóc khách hàng có nhu cầu mua xe và đã mua xeĐịa chỉ làm việc: 68 Trịnh Văn Bô- Phường Phương Canh- Quận Nam Từ Liêm- HN</t>
  </si>
  <si>
    <t>• Mức lương: Thỏa thuận, mức lương hưởng lương theo hiệu quả công việc, chế độ thưởng công ty theo tháng, quý, năm.• Được hưởng chế độ BHXH, BHYT và BHTN theo quy định của Bộ luật lao động.• Công việc ổn định lâu dài .• Được đào tạo nghiệp vụ chuyên môn.• Thời gian làm việc: 8h- 17h00.• Có nhiều cơ hội thăng tiến và mở rộng đối với tất cả nhân sự.</t>
  </si>
  <si>
    <t>• Nam, Nữ đã có kinh nghiệm hoặc mới tốt nghiệp ra trường, ngoại hình ưa nhìn.• Có kỹ năng giao tiếp tốt, không nói ngọng, không nói giọng địa phương• Có khả năng sử dụng words, excel tốt.• Nhiệt huyết, chăm chỉ và có tinh thần học hỏi, cầu thị• Có khả năng làm việc độc lập và theo nhóm, chịu được áp lực cao trong công việc.• Tốt nghiệp CĐ, ĐH chuyên ngành kinh tế, QTKD, hoặc cơ khí ô tô.HỒ SƠ XIN VIỆC GỒM• Đơn xin việc• Sơ yếu lý lịch có xác nhận của địa phương.• Bản sao giấy khai sinh.• Bản sao các văn bằng, bảng điểm, chứng chỉ (nếu có)• Bản sao chứng minh thư / hộ khẩu.• Giấy khám sức khoẻ.• Xác nhận kinh nghiệm (nếu có).• 02 ảnh 4 x 6 (chụp không quá 06 tháng).Lưu ý: không hoàn trả lại hồ sơ, chấp nhận hồ sơ photo, khi trúng tuyển yêu cầu bổ sung hồ sơ theo quy định.</t>
  </si>
  <si>
    <t>68 Trịnh Văn Bô- Phường Phương Canh- Quận Nam Từ Liêm- HN</t>
  </si>
  <si>
    <t>Số 68 Trịnh Văn Bô ( Cụm CN vừa và nhỏ Từ Liêm ) Phường Phương Canh, Quận Nam Từ Liêm, TP Hà Nội</t>
  </si>
  <si>
    <t>Nhân Viên Chăm Sóc Khách Hàng Tại Hà Nội (Lương Upto 15 Triệu / Tháng)</t>
  </si>
  <si>
    <t>Với mục tiêu mở rộng hoạt động kinh doanh và phục vụ khách hàng ngày càng tốt hơn, BNS Việt Nam đang tuyển dụng nhân viên chăm sóc khách hàng:- Chăm sóc khách hang trên data có sẵn;- Giới thiệu và tư vấn cho khách hàng về sản phẩm của công ty;- Phân tích, tìm kiếm, đàm phán, kí kết, thực hiện hợp đồng với khách hàng.- Quản lý khách hàng và báo cáo với Ban giám đốc- Tham gia các lớp huấn luyện để trau dồi kiến thức nghề nghiệp và sản phẩm.</t>
  </si>
  <si>
    <t>- Mức lương 7 - 15 triệu + hoa hồng, thưởng hấp dẫn- Phụ cấp: Ăn trưa, xăng xe và điện thoại, các chế độ công tác phí theo quy định. Nghỉ mát hàng năm.- Đảm bảo đầy đủ quyền lợi cho NLĐ theo Luật lao động (BHXH, BHYT, BHTN,…)- Được đào tạo trước khi đi là</t>
  </si>
  <si>
    <t>- Kinh nghiệm: ưu tiên kinh nghiệm trên 1 năm, chưa có kinh nghiệm sẽ được đào tạo. - Ưu tiên tốt nghiệp chuyên ngành kinh tế, QTKD,  Marketing ,báo chí tuyên truyền...- Năng động, sáng tạo, có trách nhiệm với công việc.- Có kỹ năng giao tiếp tốt và xử lý</t>
  </si>
  <si>
    <t>Số 172C4 KĐT Mới Đại Kim - Định Công, Phường Đại Kim, Quận Hoàng Mai, Hà Nội</t>
  </si>
  <si>
    <t>Nhân Viên Kinh Doanh (Không Áp Doanh Số) - Lương 15Tr / Th - Làm Việc Tại Văn Phòng</t>
  </si>
  <si>
    <t>- Nhân viên kinh doanh tại văn phòng không áp doanh số- Quản trị web và fanpage- Tư vấn về sản phẩm, giá, các chương trình khuyến mãi. Chốt đơn khách đặt trên sàn thương mại điện tử- Liên hệ, phối hợp với các bộ phận liên quan để đóng gói hàng hóa- Thường</t>
  </si>
  <si>
    <t>- Lương 4,5 - 7 tr (lương cứng khi ký hợp đồng + thưởng)- % doanh số bán hàng: 10 - 20%.Thu nhập chính thức Tb 15tr/tháng- Hưởng mọi quyền lợi theo quy định của phát luật và công ty: BHXH, BHTN…- Môi trường làm việc tích cực, năng động, trẻ trung, có cơ h</t>
  </si>
  <si>
    <t>- Nam nữ từ 20 đến 28 tuổi.- Chuyên môn: QTKD, Marketing hoặc chuyên ngành khác có liên quan.- Sử dụng được vi tính văn phòng;- Có kiến thức cơ bản vềbán hàng online, chăm sóc khách hàng.</t>
  </si>
  <si>
    <t>Số 26 Lô N7C, Khu tái định cư X2A, Phường Yên Sở, Quận Hoàng Mai, Hà Nội.</t>
  </si>
  <si>
    <t>CÔNG TY CP XNK THƯƠNG MẠI HOÀNG ANH</t>
  </si>
  <si>
    <t>Nhân Viên Kinh Doanh Lương Upto 40 Triệu / Tháng</t>
  </si>
  <si>
    <t>- Quản lý điều hành, các hoạt động của Nhóm kinh doanh.- Tìm kiếm và phát triển mối quan hệ với khách hàng mới- Giới thiệu vàtư vấnbán các sản phẩm, dịch vụ công ty kinh doanh.- Chủ động quản lý, mở rộng thị trường kinh doanh, tìm kiếm khách hàng tiềm năn</t>
  </si>
  <si>
    <t>- Lương cơ bản 7,000,000 – 12,000,000đ ++ Doanh số cao (Thu nhập upto 40,000,000đ/ tháng).- Phụ cấp ăn trưa và các phúc lợi đầy đủ (thưởng lễ, tết, thưởng quý, thưởng tháng lương thứ 13, thưởng cuối năm…Chính sách tham quan,du lịchhàng năm)- Tham gia BHXH</t>
  </si>
  <si>
    <t>- Tốt nghiệp cao đẳng, đại học trở lên các chuyên ngành liên quan (Quản trị kinh doanh, kinh kế,…)- Có kinh nghiệm ~ 2 năm- Ưu tiên ứng viên có kinh nghiệm kinh doanh trong các sản phẩm công nghệ, thiết bị an ninh.- Có thể đi công tác dài ngày.- Ngoại hìn</t>
  </si>
  <si>
    <t>Tầng 4, tòa nhà Mitec,Lô E2, Khu đô thị mới cầu Giấy, phường Yên Hòa, quận Cầu Giấy, Hà Nội</t>
  </si>
  <si>
    <t>VPHN: Lô 11 thuộc khu nhà ở thấp tầng CS11, ngõ 219 Trung Kính, Yên Hòa, Cầu Giấy, HN/ VPHCM: 441/79 Điện Biên Phủ, phường 25, quận Bình Thạnh, TP Hồ Chí Minh</t>
  </si>
  <si>
    <t>Kiến Trúc Sư Concept - Nội Thất (Lương 10-20 Triệu)</t>
  </si>
  <si>
    <t>- Thiết kế concept bố trí nội thất, ngoại thất- Diễn họa phối cảnh 3D phương án nội thất cho các công trình nhà ở, biệt thựvăn phòng, nhà hàng, cafe, khách sạn,...- Triển khai chi tiết bản vẽ thi công nội thất- Phối hợp với bộ phận thi công khảo sát kĩ th</t>
  </si>
  <si>
    <t xml:space="preserve">- Lương: 10tr -20tr + Thưởng theo năng lực của từng cá nhân làm tốt sẽ được hưởng chế độ xứng đáng- Đống BHXH đầy đủ theo quy định nhà nước- Được học hỏi kinh nghiệm thiết kế từ các kiến trúc sư trưởng có thâm niên trong nghề- Cơ hội thăng tiến, nâng cao </t>
  </si>
  <si>
    <t>- Tốt nghiệp các chuyên ngành kiến trúc - nội thất của các trường ĐH- Yêu cầu có kinh nghiệm &gt;2 năm- Sử dụng thành thạo các phần mềm chuyên ngành: Sketchup (hoặc 3D max), AutoCad, Photoshop...</t>
  </si>
  <si>
    <t>Tầng 7 tòa nhà Lạc Hồng, số 85 đường Lê Văn Lương, P.Nhân Chính Q.Thanh Xuân, TP Hà Nội, Việt Nam</t>
  </si>
  <si>
    <t>Tầng 7 ,tòa nhà Lạc Hồng, ngõ 27 Lê Văn Lương, P, Nhân Chính, Q, Thanh Xuân. Hà Nội.</t>
  </si>
  <si>
    <t>Nhân Viên Tư Vấn Tuyển Sinh Giáo Dục Công Nghệ Thông Tin (It Plus)</t>
  </si>
  <si>
    <t>- Tìm kiếm tư vấn các khóa học ITPlus đang đào tạo tới học viên có nhu cầu theo học.- Gọi điện tư vấn theo data được cung cấp sẵn.- Trực page, website trả lời thắc mắc của học viên, tư vấn chốt nhập học.- Tìm kiếm phát triển lượng học viên mới và chăm sóc</t>
  </si>
  <si>
    <t>Mức lương : 8.000.000đ – 12.000.000đPhụ cấp chi tiết: 200.000đ/ thángThưởng/ phạt thực hiện Doanh số (Nếu có): Thưởng phạt doanh số theo chính sách tuyển sinh từng tháng giám đốc giao.Chế độ Bảo hiểm (BHXH + BHYT + BHTN): Dựa vào năng lực sẽ được đóng bảo hiểm sớm nhất là sau 1 tháng lên chính thức , muộn nhất là sau 6 tháng làm việc.Chế độ phúc lợi của công ty: Công ty trang bị các công cụ/ phương tiện làm việcYêu cầu có máy tính</t>
  </si>
  <si>
    <t>- Tốt nghiệp trung cấp trở lên , ưu tiên chuyên ngànhquản trị kinh doanh, marketing, kinh tế thương mại dịch vụ, báo trí, sư phạm...- Có kinh nghiệmbán hàng onlinelà 1 lợi thế.- Kỹ năng văn phòng cơ bản.- Làm việc độc lập , chủ động công việc, chịu áp lực</t>
  </si>
  <si>
    <t>Tầng 2, Trung tâm Đào tạo Công nghệ thông tin và Truyền thông – Sở Thông tin và Truyền thông Hà Nội (Số 1, Hoàng Đạo Thúy, Thanh Xuân, Hà Nội)</t>
  </si>
  <si>
    <t>Nhân Viên Kinh Doanh Logistics Lương 10 -15 Triệu</t>
  </si>
  <si>
    <t>Tìm kiếm khách hàng sử dụng dịch vụ Logistics (Gồm một trong các dịch vụ sau: Chuyển phát nhanh quốc tế, CPN Nội địa, kinh doanh online, vận chuyển hàng hóa từ nước ngoài về VN qua đường hàng không, đường biển)- Duy trì các mội quan hệ với khách hàng cũ và phát triển các mối quan hệ mới.- Xây dựng, thực hiện, báo cáo kế hoạch và kết quả làm việc theo ngày, tuần, thángYêu cầu:Vị trí 1: Sales logistics (Aircargo, Forwading, Chuyển Phát Nhanh Quốc tế, Chuyển Phát Nhanh Nội địa, Logistics - Ship, Thương mại điện tử)- ≥ 1 năm kinh nghiệm sales.- Ưu tiên có kiến thức và kinh nghiệm về sales logistics,xuất nhập khẩu, ngoại thương.Vị trí 2: Sales Thương mại điện tử- Có kinh nghiệm Bán hàng Online (hàng order) hoặc Order hàng trên Taobao, alibaba, amazone, ...các trang Thương mại điện tử.( Nhiệm vụ chính: Tìm kiếm Khách hàng có nhu cầu đặt hàng trên taobao, alibaba, 1688,… chăm sóc KH cũ,tư vấn, báo giá, chốt đơn hàng. Báo cáo công việc với cấp trên,…)- Một số công việc khác sẽ trao đổi cụ thể khi phỏng vấn</t>
  </si>
  <si>
    <t>- Lương cứng: 7.500.000 - 15.000.000 (thu nhập không giới hạn tùy khả năng)- Tăng lương 2 lần / năm. (mỗi kỳ từ 1-2 triệu)- Thưởng doanh thu, thưởng doanh số, thưởng KPI không giới hạn.- Thưởng các ngày lễ, sinh nhật, trợ cấp…- Thưởng lương tháng 13 (trun</t>
  </si>
  <si>
    <t>Tốt nghiệp ĐH, CĐ (ưu tiên ứng viên tốt nghiệp các trường Kinh tế quốc dân, ngoại thương hoặc có chuyên ngành liên quan)Có ít nhất 02 năm kinh nghiệm ở vị trí Sales, ưu tiên đã có kinh nghiệm Sales logistics hoặc có hiểu biết về logistics và nghiệp vụ xuất nhập khẩu hoặc có kinh nghiệm Bán hàng Online / Order hàng trên Taobao, alibaba, amazone, ...các trang Thương mại điện tử.-Ưu tiên các bạn; Nhanh nhẹn, giao tiếp tốt.ĐỊA CHỈ LIÊN HỆ:Cơ sở 1: Tòa nhà CT4, Vimeco2, Nguyễn Chánh, HNCơ sở 2: Tòa nhà Athena, 146-148 Cộng Hòa, P12, Q Tân Bình, HCM</t>
  </si>
  <si>
    <t>Cơ sở 1: Tòa nhà CT4, Vimeco2, Nguyễn Chánh, HN Cơ sở 2: Tòa nhà Athena, 146-148 Cộng Hòa, P12, Q Tân Bình, HCM</t>
  </si>
  <si>
    <t>Tầng 2, tòa nhà CT4-Vimeco- Nguyễn Chánh - Cầu Giấy - Hà NỘi</t>
  </si>
  <si>
    <t>Chuyên Viên Nội Dung (Content)</t>
  </si>
  <si>
    <t xml:space="preserve">- Thu nhập: 7 - 12 triệu ( tùy theo năng lực )- Thời gian thử việc : 2 tháng- Thời gian làm việc: Thứ 2- Thứ 7 ( từ 8h30-18h), nghỉ trưa 1,5 tiếng..- Được đảm bảo các chế độ BHXH, BHYT... và phúc lợi khác khi trở thành nhân viên chính thức: du lịch trong </t>
  </si>
  <si>
    <t>- Bằng cấp: Tốt nghiệp cao đẳng trở lên các khối kinh tế, học viện báo chí tuyên truyền, Marketing, Y dược...- Có kinh nghiệm ít nhất 1 năm làm content Marketing- Ưu tiên có kinh nghiệm trong ngành dược, y tế (TPCN) trong lĩnh vực mẹ và bé, mỹ phẩm</t>
  </si>
  <si>
    <t>Nhân Viên Telesales Thu Nhập Đến 20 Triệu / Tháng</t>
  </si>
  <si>
    <t>- Liên hệ với khách hàng đầu tư theo danh sách có sẵn- Tìm kiếm và cung cấp dịch vụ cho khách hang mới- Góp phần phát triển và xây dựng đội nhóm- Làm việc tạivăn phòng- Cung cấp 100% máy tính, điện thoại , chi phí tiếp khách.(Công việc cụ thể sẽ được trao</t>
  </si>
  <si>
    <t xml:space="preserve">- Lương cơ bản : 6tr2 – 8tr + hoa hồng doanh số + thưởng (trung bình 8 – 20tr / tháng)- Được đào tạo định kì từ các chuyên gia dựa trên hệ thống và những tiêu chuẩn của đối tác (các kiến thức về đầu tư dành cho chuyên viên môi giới tài chính, các kĩ năng </t>
  </si>
  <si>
    <t>- Nam nữ từ 21 Tuổi– 28 tuổi, chưa có kinh nghiệm sẽ được đào tạo- Đam mê với công việc, có nhiệt huyết.- Giọng nói lưu loát, không ngọng , không nói tiếng địa phương</t>
  </si>
  <si>
    <t>Tòa nhà Khâm Thiên Building Số 193-195 Khâm Thiên, Đống Đa, Hà Nội</t>
  </si>
  <si>
    <t>Lập Trình Viên Php (Lương 15Tr - 20Tr + Thưởng Dự Án + Thưởng Hiệu Quả)</t>
  </si>
  <si>
    <t>Mô tả Công việc:- Phát triển các ứng dụng web trên nền PHP- Phân tích và đưa ra các giải pháp kỹ thuật cho các dự án được giao</t>
  </si>
  <si>
    <t>Quyền lợi được hưởng- Lương cứng hấp dẫn theo năng lực (từ 15-20 triệu / tháng) + Thưởng dự án + Thưởng hiệu quả hoạt động kinh doanh tháng từ 1-5 triệu / tháng;- Được học tiếng Anh miễn phí, đào tạo về chuyên môn, kỹ năng mềm ứng dụng trong công việc và cuộc sống;- Du lịch hàng năm cùng Công ty, tham gia teambuilding, các hoạt động ngoại khóa cùng đại gia đình IMAP- Thưởng quý, năm và các ngày Lễ Tết theo quy định của Công ty;- Các chế độ phúc lợi khác: Theo Luật Lao động Việt Nam, theo Nội quy lao động và Quy định tài chính của công ty;- Thời gian làm việc: Từ thứ 2 đến thứ 6, nghỉ thứ 7, Chủ nhật và các ngày Lễ Tết theo quy định.</t>
  </si>
  <si>
    <t>Yêu cầu công việc:- Thành thạo PHP, MySQL, JS, Ajax, JQuery, CSS, HTML.- Nắm vững kiến thức về MVC, WebService, RESTful API.- Có kinh nghiệm về NodeJS, AngularJS, React Native là một lợi thế.- Nhiệt huyết, chủ động, sáng tạo, có trách nhiệm cao trong công việc.- Có khả năng làm việc độc lập, làm việc nhóm.</t>
  </si>
  <si>
    <t>Tầng 3, 5, 6 Số 35 Tô Vĩnh Diện, Khương Trung, Thanh Xuân</t>
  </si>
  <si>
    <t>Tầng 3, 5, 6 Tòa nhà 35 Tô Vĩnh Diện, Khương Trung, Thanh Xuân</t>
  </si>
  <si>
    <t>Nhân Viên Kinh Doanh - Thu Nhập Lên Đến 40 Triệu (Lương Cứng + Hoa Hồng)</t>
  </si>
  <si>
    <t>BFT GROUP chuyên doanh trên lĩnh vựcBất động sản. Chúng tôi phấn đấu và kỳ vọng trở thành công ty dẫn đầu ngay hôm nay và cả trong tương lai để đáp ứng nhu cầu của hàng chục nghìn khách hàng, đối tác trên toàn lãnh thổ Việt Nam. Chúng tôi đang có nhu cầu tuyển dụng vị trí Nhân Viên Kinh Doanh:- Nhận, chăm sóc khách hàng được cung cấp và khai thác &amp; tìm kiếm khách hàng mới- Thiết lập cuộc hẹn, kết hợp cùng “Chuyên gia” của công tytư vấncho khách hàng về: Sản phẩm, tài chính,..- Tổng hợp số liệu &amp; đánh giá khách hàng, hoàn thiện Hồ sơ quản lý khách hàng mục tiêu.- Thương thảo, đàm phán, chốt Sale- Báo cáo kết quả kinh doanh, thị trường, đối thủ cạnh tranh.- Các công tác khác theo sự chỉ đạo trực tiếp của trưởng phòng kinh doanh</t>
  </si>
  <si>
    <t>- THU NHẬP = Lương cơ bản + % Hoa hồng + % Thưởng năm- Hoa hồng : 50 - 70% Doanh thu tháng- Thưởng năm: 2% Doanh thu năm- Được làm việc trong môi trường năng động, nhiều thử thách, được đào tạo hội nhập, đào tạo về chuyên môn, đào tạo về cách thức khai th</t>
  </si>
  <si>
    <t>- Tốt nghiệp: THPT trở lên.- Có kinh nghiệm là 1 lợi thế- Là người yêu thích kinh doanh, có trách nhiệm trong công việc- Có kỹ năng: Khai thác Internet, Telesale, Giao tiếp, Thuyết trình- Ứng viên phù hợp đi làm ngay</t>
  </si>
  <si>
    <t>Số 5B Ngõ 9 – Lê Đức Thọ, Mỹ Đình 2 – Nam Từ Liêm</t>
  </si>
  <si>
    <t>Số nhà 25, Ô số 3, Khu TĐC 4A, La Khê, Hà Đông, Hà Nội</t>
  </si>
  <si>
    <t>Nhân Viên Kinh Doanh (Thu Nhập Lên Đến 30 Triệu)</t>
  </si>
  <si>
    <t>- Thời gian làm việc: 8h30 - 17h30 (7,5h / ngày)- Liên hệ với khách hàng theo data có sẵn.- Tư vấn, giới thiệu về các chương trình và sản phẩm của công ty- Xác định nhu cầu của khách hàng và chốt đơn hàng- Phối hợp với bộ phận giao vận và các phòng ban Li</t>
  </si>
  <si>
    <t xml:space="preserve">- Thu nhập từ 15.000.000 – 30.000.000 / tháng- Phụ cấp ăn trưa: 650.000 tháng- Công ty cấp điện thoại + sim trả sau gọi thoải mái- Thưởng ngày lễ, tết,sinh nhật- Hưởng đầy đủ các chế độ phúc lợi, đóng BHXH, BHTN, BHYT theo quy định nhà nước- Thưởng tháng </t>
  </si>
  <si>
    <t>showroom 4: Số 09, Nguyễn Xiển, P. Thanh Xuân Bắc, Q. Thanh Xuân, TP. Hà Nội</t>
  </si>
  <si>
    <t>Số 09 Nguyễn Xiển, Phường Thanh Xuân Bắc, Quận Thanh Xuân, Thành Phố Hà Nội</t>
  </si>
  <si>
    <t>Kiến Trúc Sư Cảnh Quan (Hà Nội)</t>
  </si>
  <si>
    <t>- Chế độ lương phù hợp với công việc, tăng lương ít nhất 1 lần / năm, thưởng lễ tết, thưởng cuối năm và thưởng hiệu quả công việc (mức trung bình 10 - 15 triệu)- Được thăng tiến theo năng lực và khả năng cống hiến.- Được tham gia các khoá đào tạo chuyên m</t>
  </si>
  <si>
    <t>- Nam và nữ, tốt nghiệp đại học chuyên ngành kiến trúc...- Sử dụng tốt các phần mềm như Sketchup, Autodcad2D-3D, photoshop…- Ngoại hình khá, giao tiếp lưu loát, có kinh nghiệm làm việc với khách hàng.- Ít nhất 1 năm kinh nghiệm làm việc về kiến trúc thiết</t>
  </si>
  <si>
    <t>683 Lạc Long Quân - Tây Hồ - Hà Nội</t>
  </si>
  <si>
    <t>Lô 13 TT4, Khu đô thị Mỹ Đình, Mễ Trì, Từ Liêm, Hà Nội</t>
  </si>
  <si>
    <t>Nhân Viên Kinh Doanh - Lương Tb Từ 15 Triệu Trở Lên</t>
  </si>
  <si>
    <t>- Tư vấn các khóa học của Học viện CEO Việt Nam phù hợp với nhu cầu, sự quan tâm của Khách hàng qua điện thoại;- Chăm sóc khách hàng và hỗ trợ khách hàng hoàn thiện các thủ tục tham gia các Khóa học của Học viện;- Quản lý và lưu trữ các thông tin Khách hà</t>
  </si>
  <si>
    <t>- Thu nhập: trung bình từ 15 triệu trở lên. Chi tiết sẽ được trao đổi trong quá trình phỏng vấn.- Làm việc tại công ty, được cấp sim và hỗ trợ tiền điện thoại để liên lạc với KH.- Được cấp data KH.- Chế độ BHXH, chế độ phúc lợi đầy đủ.- Du lịch: 1 lần / n</t>
  </si>
  <si>
    <t>Toà nhà CEO Việt Nam, 62/4 Khúc Thừa Dụ, Dịch Vọng Hậu, Cầu Giấy, Hà Nội</t>
  </si>
  <si>
    <t>CÔNG TY CỔ PHẦN TẬP ĐOÀN CEO VIỆT NAM</t>
  </si>
  <si>
    <t>Nhân Viên Tư Vấn - Thu Nhập Trên 10 Triệu - Chấp Nhận Chưa Có Kinh Nghiệm</t>
  </si>
  <si>
    <t>- Tiếp nhận và phát triển nguồn dữ liệu được cung cấp ỔN ĐINH HÀNG NGÀY từ Marketing , và data sẵn có phục vụ cho việc lên kế hoạch chi tiết đảm bảo kế hoạch KPI doanh thu.- Chủ động liên lạc qua điện thoại, email ,zalo và tiếp xúc trực tiếp tạiVăn phòngn</t>
  </si>
  <si>
    <t>Quyền lợi1. Thu nhập trung bình 15 - 20 triệu / tháng- Lương thưởng như Tây. Được hưởng thu nhập cạnh tranh: Lương + Thưởng từ 12.000.000 – 30.000.000 VNĐ / Tháng theo năng lực.+ Lương cứng nhận hàng tháng từ 6.500.000 – 9.5000.000 VNĐ / Tháng theo Level.+ Thưởng năng suất hàng tháng theo năng lực, tương đương tháng lương / Tháng .Được xét đánh giá năng lực 03 tháng / Lần theo cơ chế đã ban hành từ đầu kỳ.2. Điều kiện làm việc- Được cung cấp Data ổn định, hàng ngày từ nguồn Marketing .- Được trang bị hệ thống máy tính có kết nối internet, IP phone liên hệ với khách hàng tiềm năng.- Được đào tạo theo đúng quy trình nghiệp vụ chuẩn mực về marketing, telesales, đã áp dụng thành công ở thị trường Việt Nam và thế giới3. Môi trường làm việc- Làm việc trong môi trường công bằng, chuyên nghiệp theo phong cách nước ngoài- Được tham gia các hoạt động kết nối và chia sẻ cùng lãnh đạo của Doanh nghiệp: 30 phút hàng tuần4. Chế độ phúc lợi- Hợp đồng lao động ngay khi vào chính thức, bảo hiểm theo Luật lao động. Thử việc nhận 80% lương cứng.- Nghỉ lễ / tết theo lịch của cơ quan Nhà nước- Hưởng niềm vui chứ không chỉ phúc lợi: Phi tiêu lãnh đạo. Quỹ liên hoan. Nghỉ mát hàng năm. Sinh nhật hàng tháng. Thăm hỏi ốm đau.5. Được tự hào- Đi đầu Đông Nam Á về Lĩnh vực CFD- 16 văn phòng trên khắp nước với hơn 1500 NV .</t>
  </si>
  <si>
    <t>- Nam Nữ, Độ tuổi từ 23 - 30 tuổi.- Tốt nghiệp cao đẵng, Đại học, ưu tiên ứng viên tốt nghiệp Khối ngành Kinh tế.- Có kinh nghiệm làm việc (Toàn thời gian). Ưu tiên ứng viên có kinh nghiệm ở các lĩnh vực Telesales và Dịch vụ khách hàng.- Giao tiếp khéo và</t>
  </si>
  <si>
    <t>Tầng 11 tòa nhà King Building số 7 Chùa Bộc, Quang Trung, Đống Đa, Hà Nội</t>
  </si>
  <si>
    <t>Tầng 11, tòa nhà King Building số 7 Chùa Bộc, Kim Liên, Đống Đa, Hà Nội</t>
  </si>
  <si>
    <t>Kỹ Thuật Viên Sửa Chữa Ô Tô (Thu Nhập Lên Đến 12Tr / Tháng)</t>
  </si>
  <si>
    <t>- Thu nhập cạnh tranh và hấp dẫn: 8 - 12tr/tháng- Hưởng các chế độbảo hiểmtheo quy định.- Thưởng lễ tết, sinh nhật, du lịch, nghỉ mát hàng năm.- Thưởng doanh thu cá nhân và toàn công ty- Ăn trưa tại công ty.</t>
  </si>
  <si>
    <t>- Có ít nhất 2 năm kinh nghiệm.- Tay nghề nhạy bén, linh hoạt, chủ động trong công việc.</t>
  </si>
  <si>
    <t>Số 464/18 Âu Cơ, Tây Hồ, Hà Nội</t>
  </si>
  <si>
    <t>Nhân Viên Lắp Đặt Thiết Bị Chấm Công / Điện Nhẹ / Bãi Xe Thông Minh</t>
  </si>
  <si>
    <t>- Thu nhập 7 - 11 triệu- Làm việc trong môi trường năng động- Cơ hội phát triển sự nghiệp cao- Được hưởng mức lương phù hợp với năng lực và hiệu quả công việc.- Đầy đủ chế độbảo hiểm, ngày nghỉ, lễ tết</t>
  </si>
  <si>
    <t>- Không yêu cầu bằng cấp (đối với người có kinh nghiệm), hoặc trung cấp trở lên chuyên ngành điện, điện tử, xây dựng.- Cần cù, chăm chỉ, trung thực.- Nam giới, tuổi 21-32- Nhiệt tình, sức khỏe tốt mong muốn làm việc gắn bó lâu dài- Có smartphone, phương t</t>
  </si>
  <si>
    <t>Số 9a, ngõ 3/2 Phố Nhân Hòa, Nhân Chính, Thanh Xuân, Hà Nội</t>
  </si>
  <si>
    <t>Nhân Viên R&amp;d Làm Việc Tại Kcn Quang Minh</t>
  </si>
  <si>
    <t>- Mức lương thỏa thuận 08-15 triệu.- Nghỉ 2 ngày thứ 7, 4 chủ nhật/tháng- Ăn ca tại công ty.- Thưởng lương tháng 13, các ngày nghỉ lễ, tết theo quy đinh của Luật Lao Độngvà quy định công ty.- Được tham gia BHXH, BHYT theo luật lao động- Môi trường và điều</t>
  </si>
  <si>
    <t>- Tốt nghiệp Đại học Dược, công nghệthực phẩm, Sinh hóa trở lên.- Thành thạo tiếng anh chuyên ngành- Có kinh nghiệm trong lĩnh vực thuốc, TPCN, mỹ phẩm, thiết bị y tế từ 2 năm trở lên- Mong muốn gắn bó với công ty lâu dài- Làm việc độc lập/ theo nhóm, hợp</t>
  </si>
  <si>
    <t>Lô 38-2 Kcn Quang Minh - Mê Linh - Thành phố Hà Nội</t>
  </si>
  <si>
    <t>Nhân Viên Thiết Kế - Chế Bản In (Nam Giới)</t>
  </si>
  <si>
    <t>- Lương: 5 triệu + Phụ cấp ăn trưa +Lương sản phầm+ Hỗ trợ nếu không tham gia đóngbảo hiểm(Tổng thu nhập từ 6-8 triệu/tháng).- Làm việc trong một công ty uy tín trong ngành may mặc đồng phục.- Môi trường ổn định, thân thiện, năng động, cơ hội thăng tiến.-</t>
  </si>
  <si>
    <t>Tầng 4, số 3, ngõ 120 Trường Chinh, Đống Đa, Hà Nội</t>
  </si>
  <si>
    <t>Số 60 ngõ Thịnh Hào 1, Tôn Đức Thắng, Hàng Bột, Đống Đa, Hà Nội</t>
  </si>
  <si>
    <t>Nhân Viên Kĩ Thuật Xe Nâng - Lương Cứng Tới 10 Triệu / Tháng</t>
  </si>
  <si>
    <t>- Trực tiếp tham gia công việc: Lắp đặt, bàn giao xe nâng hàng tới khách hàng khi giao xe; Bảo trì, bảo dưỡng và sửa chữa các xe nâng trong thời gian bảo hành.- Tư vấn, hỗ trợ kỹ thuật tới khách hàng.- Hỗ trợ Ban Giám đốc và bộ phận kinh doanh xử lý các y</t>
  </si>
  <si>
    <t>- Lương cứng: 7 - 10 triệu / Tháng (Chi tiết sẽ trao đổi khi phỏng vấn)- Ký hợp đồng chính thức sau 2 tháng thử việc.- Được phụ cấp ăn trưa, phụ cấp điện thoại .- Thưởng lương tháng 13 .- Thưởng hiệu quả công việc.- Cung cấp phương tiện công tác (ô tô côn</t>
  </si>
  <si>
    <t>- Ngôn ngữ: Ưu tiên đọc hiểu tài liệu tiếng Anh.- Ưu tiên ngành cơ khí, ô tô, cơ điện tử, máy chuyên dùng.- Ưu tiên ứng viên có bằng lái xe B2.- Yêu thích công việc thực hành kỹ thuật, sẵn sàng đi công tác .- Nhiệt tình trong công việc, chăm chỉ, trung th</t>
  </si>
  <si>
    <t>Nhà ở LK6A, Ô 12, KĐT Làng Việt Kiều Châu Âu, Hà Đông, Hà Nội</t>
  </si>
  <si>
    <t>Nhân Viên Quay Phim Chụp Hình Tại Hà Nội Lương Tới 10-12 Triệu/tháng</t>
  </si>
  <si>
    <t>Thực hiện toàn bộ nhiệm vụ chụp ảnh, quay và dựng phim quảng bá thương hiệu và các sản phẩm của Công ty.</t>
  </si>
  <si>
    <t>1. Lương khởi điểm: 8 đến 12 triệu (tùy theo năng lực). Sau thử việc đóngbảo hiểm.2. Đãi ngộ khác:- Được hưởng đầy đủ các quyền lợi theo Luật lao động: BHYT, BHXH, BHTN, phép năm, lễ tết…- Được hỗ trợ ăn trưa miễn phí tại công ty; được tham quan, nghỉ mát, chế độ thăm hỏi, hiếu hỷ, thưởng lương tháng thứ 13,… theo quy định của công ty.- Tăng lương theo năng lực và hiệu quả làm việc.</t>
  </si>
  <si>
    <t>1. Trình độ chuyên môn:Không cần bằng cấp, chỉ cần bạn đam mê phim ảnh và có năng lực làm việc.Chấp nhận sinh viên mới ra trường nếu có năng lực và chịu khó học hỏi.2. Kỹ năng, kinh nghiệm: Số năm kinh nghiệm: 1 năm Khả năng tư duy sáng tạo thẩm mỹ. Có khả năng làm việc độc lập, làm việc nhóm, chịu được áp lực công việc. Có kỹ năng khai thác, sử dụng phần mềm ứng dụng liên quan. Trung thực, sáng tạo, cầu tiến, có trách nhiệm và tâm huyết với công việc.</t>
  </si>
  <si>
    <t>Số 2, Ngõ 2, Đường Liên Mạc, Phường Liên Mạc, Quận Bắc Từ Liêm, Hà Nội</t>
  </si>
  <si>
    <t>Kiến Trúc Sư Thiết Kế 3D (Thu Nhập 10-15 Triệu)</t>
  </si>
  <si>
    <t>* Nhân viên thiết kế 3D: 1 bạn chuyên thiết kế 3D triển lãm - showroom, 1 bạn chuyên thiết kế 3D sự kiện- Đề xuất ý tưởng, phương án thiết kế, triển khai các bản vẽ kỹ thuật, hồ sơ thiết kế bản vẽ thi công, lập bảng khối lượng hạng mục thi công.- Giám sát công trình, phối hợp với bộ phận giám sát để đảm bảo sự thống nhất của bản vẽ và sản phẩm thực tế.</t>
  </si>
  <si>
    <t>- Thu nhập từ 10-15 triệu (trao đổi cụ thể thêm khi phỏng vấn)- Tham gia đầy đủ BHYT, BHTN, BHXh theo quy định Nhà nướ- Thưởng lễ thưởng tết theo quy định công ty- Trao đổi cụ thể thêm khi phỏng vấn</t>
  </si>
  <si>
    <t>1. Chuyên viên thiết kế 3D triển lãm - showroom- Có ít nhất 1 năm kinh nghiệm thiết kế triển lãm, showroom, nội thất bán lẻ của các tập đoàn, chuỗi thương hiệu lớn., booth trưng bày, giới thiệu sản phẩm… của các thương hiệu như Vin Group, Dunlop, FLC Group, Sun Group- Thành thạo các phần mềm thiết kế chuyên dụng như 3dsMax, AutoCad, AI, PTS…2. Chuyên viên thiết kế 3D sự kiện- Có ít nhất 1 năm kinh nghiệm thiết kế sự kiện như sân khấu biểu diễn, hội nghị, hội thảo, triển lãm giới thiệu sản phẩm của các công ty, tập đoàn thương mại như VinFast, VinSmart, F1, Bim Group…- Các hạng mục cần thiết kế như sân khấu, photobooth, standee, cụm décor, booth triển lãm, không giantổ chức sự kiện…</t>
  </si>
  <si>
    <t>Tầng 2, tòa nhà số 11, ngõ 84 Ngọc Khánh, Ba Đình, Hà Nội.</t>
  </si>
  <si>
    <t>Tòa nhà Vinaconex 12, số 57 Vũ Trọng Phụng, quận Thanh Xuân, Hà Nội</t>
  </si>
  <si>
    <t>(Anh Ngữ Ms Hoa) Chuyên Viên Tư Vấn Tuyển Sinh - Học Tiếng Anh Miễn Phí</t>
  </si>
  <si>
    <t>MÔ TẢ CÔNG VIỆC- Tham gia các hoạt động tuyển sinh.- Giới thiệu và tư vấn về chương trình đào tạo các khóa học TOEIC, Giao tiếp, IELTS tại hệ thống .Công ty cho học viên, khách hàng tiềm năng.- Chủ động liên hệ học viên tiềm năng theo danh sách được cung cấp hoặc tự khai thác thông qua điện thoại, email, gặp trực tiếp tại Văn phòng.- Tham gia tuyển chọn và đào tạo nghiệp vụ cho nhân viên, đối tác tuyển sinh mới.- Chịu trách nhiệm về hiệu quả công việc với quản lý trực tiếp- Số lượng tuyển: 10 người- Công ty đang cần tuyển gấp khu vực miền bắc, ưu tiên ứng viên nộp hồ sơ khu vực Hà Nội, Hải PhòngCông ty CP Giáo dục và Đào tạo IMAP Việt Nam với hệ thống 5 thương hiệu Anh ngữ Ms Hoa (Tiền thân Ms Hoa TOEIC) Ms Hoa Giao tiếp, IELTS Fighter, Aland English, IMAP Pro đang từng ngày lớn mạnh với hệ thống gần 40 cơ sở tại Hà Nội, TP HCM, Đà Nẵng và Hải Phòng.Slogan: "Inspiration Messenger - Sứ giả truyền cảm hứng"Hiện tại do nhu cầu mở rộng, phát triển mạng lưới hệ thống rộng khắp cả nước về ĐÀO TẠO CHUẨN TOEIC, IELTS ĐẦU RA CHO CÁC TẬP ĐOÀN, TỔNG CÔNG TY, đồng thời Phát triển chuỗi hệ thống TIẾNG ANH TRẺ EM, chúng tôi đang cần tuyển nhân sự năng động, sáng tạo, có kỷ luật để phát triển các sản phẩm, thương hiệu ngày càng lớn mạnh của Công tyHỆ THỐNG WEBSITEWebsite: Imappro.edu.vnWebsite: anhngumshoa.com;Website: mshoagiaotiep.comWebsite: ielts-fighter.comWebsite: aland.edu.vn</t>
  </si>
  <si>
    <t>QUYỀN LỢI ĐƯỢC HƯỞNG- Thu nhập hấp dẫn: Lương cứng, phụ cấp,thưởng doanh số theo tháng, thưởng theo quý, thưởng theo năm. Thu nhập dao động trung bình 15 - 30 triệu / tháng- Được ký hợp đồng fulltime và hưởng các chế độ BHYT, BHXH, BHTN ... và các chế độ khác theo quy định.- Được tham gia các khoá học Tiếng Anh tại Trung tâm HOÀN TOÀN MIỄN PHÍ;- Nâng cao đào tạo kỹ năng giao tiếp, kỹ năng mềm, mở rộng mối quan hệ- Môi trường làm việc lành mạnh, đồng nghiệp YÊU THƯƠNG nhau;- Thường xuyên được đi du lịch, team building, nghỉ tết, nghỉ lễ DÀI theo lịch nghỉ sinh viên;</t>
  </si>
  <si>
    <t>YÊU CẦU ỨNG VIÊN- Tốt nghiệp đại học, không yêu cầu kinh nghiệm- Ưu tiên: Nữ từ 20 đến dưới 35 tuổi.- Năng động, chăm chỉ, đam mê kinh doanh là 1 lợi thế</t>
  </si>
  <si>
    <t>[Mat 06] Chuyên Viên Phát Triển Khách Hàng Cá Nhân - Rb - Msb - 1S019</t>
  </si>
  <si>
    <t>1. Phát triển kinh doanh:- Tìm kiếm và phát triển mạng lưới khách hàng (KH) mới;- Giới thiệu,tư vấnvà bán các sản phẩm củangân hàng(trọng tâm là sản phẩm huy động và sản phẩm tín dụng) cho khách hàng (KH) tiềm năng;- Đảm bảo việc tư vấn, hướng dẫn, chọn lọc khách hàng chất lượng để nhiều khách hàng được phê duyệt cho vay tín dụng và sử dụng nhiều sản phẩm, thường xuyên, liên tục các dịch vụ của ngân hàng;2. Quản lý chất lượng dịch vụ:- Chăm sóc KH trong suốt quá trình sử dụng sản phẩm, dịch vụ của MSB - đảm bảo thực hiện đầy đủ các quy định, tiêu chuẩn của ngân hàng nhằm mang lại sự hài lòng cho KH.- Phối hợp với các bên liên quan, đảm bảo tiến độ xử lý yêu cầu của KH;- Giải quyết các khiếu nại, thắc mắc của KH;3. Quản lý tuân thủ và kiểm soát rủi ro:- Tổ chức thực hiện tiền thẩm định KH một các cẩn trọng, cập nhật thông tin của KH trên hồ sơ tín dụng đảm bảo chính xác, trung thực; giảm thiểu tối đa rủi ro cho ngân hàng;- Chịu trách nhiệm phối hợp, tương tác với bộ phận thu hồi nợ để xử lý nợ có vấn đề hoặc đưa ra các giải pháp cơ cấu khoản vay khi cần thiết nhằm hỗ trợ khách hàng trong quá trình kinh doanh và kiểm soát được tỷ lệ nợ quá hạn trong giới hạn cho phép.- Tuân thủ đúng các Quy định về lãi suất, tỷ giá, phí và các hạn mức theo đúng theo quy định hiện hành của MSB.</t>
  </si>
  <si>
    <t xml:space="preserve">- Nghiệp vụ: Chương trình đào tạo nghiệp vụ ngân hàng bài bản từ A - Z - Hưởng lương ngay từ quá trình đào tạo- Kinh nghiệm: “Thực chiến” ngay tại chi nhánh của MSB dưới sự hướng dẫn của các chuyên viên giàu kinh nghiệm- Lương thưởng: Mức lương 3,000,000 </t>
  </si>
  <si>
    <t>1. Trình độ: Trình độ Cao đẳng trở lên; Ưu tiên khối ngành Tài chính, Ngân hàng, Kinh doanh, Marketing.2. Kĩ năng: Giao tiếp tốt; Có khả năng trình bày, diễn đạt một cách rõ ràng, hiệu quả3. Các yêu cầu khác:- Có khả năng làm việc full-time- Ngoại hình ưa nhìn, sức khỏe tốt; Trung thực, liêm chính trong các hoạt động;- Thích thử thách, nhiệt tình, có tinh thần cầu tiến, chịu được áp lực cao;</t>
  </si>
  <si>
    <t>Tầng 26, TNR Tower, 54A Nguyễn Chí Thanh, Đống Đa, Hà Nội</t>
  </si>
  <si>
    <t>Số 54A Nguyễn Chí Thanh, Phường Láng Thượng, Quận Đống Đa, Thành Phố Hà Nội, Việt Nam</t>
  </si>
  <si>
    <t>Nhân Viên Tư Vấn Du Học (Làm Việc Tại Vp) Tổng Thu Nhập 15 Triệu - 30 Triệu</t>
  </si>
  <si>
    <t>- Mức lương hấp dẫn kèm các khoản thưởng dựa trên năng lực (thu nhập trung bình từ 15tr)- Trợ cấp theo yêu cầu công việc thực tế.- Lương tháng 13 + thưởng linh động cho những nhân viên xuất sắc- Chế độ BHXH, BHYT, BHTN… theo quy định nhà nước- Cơ hội thăn</t>
  </si>
  <si>
    <t>58B Vũ Trọng Phụng, Phường Nhân Chính, Quận Thanh Xuân, Thành phố Hà Nội</t>
  </si>
  <si>
    <t>Kỹ Thuật Lắp Đặt Và Bảo Trì Thiết Bị - Lương Upto 12 Triệu / tháng</t>
  </si>
  <si>
    <t xml:space="preserve">- Bộ phận Lắp Đặt:+ Lắp đặt các thiết bị theo bản vẽ Nhận hàng hóa và kiểm tra theo list bàn giao, chuyển thiết bị vào vị trí và lắp đặt theo bản vẽ.+ Lắp đặt chụp hút (khoan lỗ bắt tắc kê, treo support, kết nối chụp hút, treo chụp hút khói đúng cao - Bộ </t>
  </si>
  <si>
    <t>- Thu nhập: 6.000.000 đồng -12.000.000 đồng- Được tham gia BHXH, BHYT theo quy định của Pháp luật, các ngày lễ Tết nghỉ theo quy định của Nhà nước....- Làm việc trong môi trường năng động, chuyên nghiệp, thân thiện, cơ hội thăng tiến cao</t>
  </si>
  <si>
    <t>- Tốt nghiệp Trung cấp / chứng chỉ nghề điện lạnh, điện tử, điện gia dụng- Chấp nhận sinh viên mới ra trường chuyên ngành điện , điện tử- Ưu tiên ứng viên có kinh nghiệm từ 1 năm trở lên- Khả năng giao tiếp lịch sự, điềm đạm, thuyết phục</t>
  </si>
  <si>
    <t>Đường CN3, KCN Từ Liêm, Hà Nội</t>
  </si>
  <si>
    <t>Chuyên Viên Kế Toán Tổng Hợp (Hà Nội, Đà Nẵng, Bình Dương)</t>
  </si>
  <si>
    <t>I. CÔNG VIỆC HÀNG NGÀY :1. Hướng dẫn nhân viên kế toán khác / điều phối các hoạt động và giải đáp thắc mắc, ý kiến của nhân viên trong bộ phận.2. Thu thập/ Hạch toán số liệu kế toán và các nghiệp vụ kinh tế phát sinh của doanh nghiệp:- Mua,bán hànghóa.- Kế toán theo dõi và quản lý công nợ- Công cụ, dụng cụ và tài sản cố định- Giám sát luân chuyển hàng tồn kho ( Nhập-Xuất- Tồn) tại các thời điểm cuối tháng hoặc khi có sự vụ phát sinh bất thường- Kiểm tra tính hợp cách của chứng từ / hạch toán Thu tiền / Chi tiền và tiền gửi ngân hàng và các nghiệp vụ kế toán khác- Thuế GTGTII. CÔNG VIỆC HÀNG THÁNG:- Theo dõi, giám sát số liệu báo cáo kho định kỳ hàng tháng- Lập báo cáo công nợ/ chiết khấu/ doanh số hàng tháng- Thực hiện kiểm kê quỹ tiền mặt /tiền gửi ngân hàng định kỳ tháng- Theo dõi, giám sát công nợ phải thu/ phải trả định kỳ hàng tháng- Hạch toán các nghiệp vụ lương/các khoản trích theo lương- Phân bổ các chi phí trả trước ngắn hạn, dài hạn, công cụ dụng cụ, phân bổ khấu hao TSCĐ- Thực hiện các bút toán phân bổ /kết chuyển cuối tháng .- Lập các báo cáo nội bộ theo quy định và yêu cầu của nhà quản lý: Báo cáo bán hàng, báo cáo doanh thu, báo cáo công nợ, báo cáo chiết khấu, báo cáo kết quả kinh doanh…III. CÔNG VIỆC HÀNG QUÝ- Lập các báo cáo nội bộ: Báo cáo bán hàng, báo cáo doanh thu, báo cáo công nợ, báo cáo chiết khấu, báo cáo kết quả kinh doanh….- Lập báo cáo công nợ/ chiết khấu/ doanh số theo quý- Tổng hợp số liệu hạch toán từ phải thu, phải trả, kế toán kho, kế toán bán hàng, kế toán thuế lập bảng cân đối phát sinh tài khoản- Kiểm tra đối chiếu số liệu chi tiết từng phần hành với sổ cáiIV. CÔNG VIỆC HÀNG NĂM- Kết chuyển lãi/ lỗ năm tài chính- Kiểm tra sự cân đối giữ số liệu kế toán chi tiết với tổng hợp- Kiểm tra số dư cuối kỳ có hợp lý và khớp đúng với các báo cáo chi tiết- Lập báo cáo quản trị: báo cáo doanh thu, báo cáo chiết khấu….- Lập bảng cân đối phát sinh tài khoản năm.- Lập báo cáo tài chính theo quy định- Lập báo cáo quản trị.</t>
  </si>
  <si>
    <t>- Làm việc giờ hành chính từ thứ 2 đến thứ 7- Làm việc trong môi trường năng động, chuyên nghiệp và phát triển.- THƯỞNG trong các ngày Lễ lớn: 30/4&amp;1/5; Quốc khánh 2/9; Tết Dương lịch, Tết Âm lịch (theo quy định của công ty).- Phụ cấp: Ăn trưa, điện thoại</t>
  </si>
  <si>
    <t xml:space="preserve">- Tốt nghiệp Đại học hệ chính quy chuyên ngành Tài chính-Kế toán- Có ít nhất 03 năm kinh nghiệm làm kế toán , trong đó có ít nhất 01 năm đảm nhận vị trí tương đương.- Có năng lực nghiệp vụ kế toán, có khả năng tổng hợp, nắm vững chế độ kế toán.- Tổ chức, </t>
  </si>
  <si>
    <t>tầng 6 - CT4, chung cư Eco Green, số 286 Nguyễn Xiển, Thanh Xuân, Hà Nội</t>
  </si>
  <si>
    <t>Tầng 6, Tòa nhà CT4, Ecogreen, Khu đô thị Tây Nam Kim Giang, Xã Tân Triều, Huyện Thanh Trì, Tp Hà Nội.</t>
  </si>
  <si>
    <t>Nhân Viên Tư Vấn Bán Hàng Thu Nhập Từ 10-15 Triệu Hà Nội</t>
  </si>
  <si>
    <t>1. Quản lý, chăm sóc hệ thống khách hàng đã có của của Công ty, đồng thời phát triển các hệ thống đại lý mới, khách hàng mới dưới sự hỗ trợ của Công ty.2. Tư vấn báo giá sản phẩm, đàm phán ký kết hợp đồng với khách hàng.3. Theo dõi xử lý công nợ của khách hàng (có sale admin hỗ trợ)4. Triển khai các chương trình marketing, khuyến mại, thúc đẩy bán hàng theo các chương trình được bộ phận Marketing đưa ra.5. Thực hiện các báo cáo công việc theo tuần, tháng.6. Hỗ trợ các bộ phận khác khi cần thiết.</t>
  </si>
  <si>
    <t xml:space="preserve">- Thu nhập tối thiểu với fresher là 8 triệu / tháng. Với các ứng viên đã có kinh nghiệm có thể thỏa thuận thu nhập từ 10 - 15 triệu / tháng- Cơ hội làm việc taị một trong các công ty đứng đầu ngành Phân phối Thiết bị An toàn - An Ninh tại Việt Nam.- Tham </t>
  </si>
  <si>
    <t>- Ứng viên tốt nghiệp Cao đẳng trở lên, các khối ngành Kinh tế, Kỹ thuật và các chuyên ngành liên quan.- Ưu tiên các ứng viên đã có kinh nghiệm làm Sale, Tư vấn bán hàng, TeleSale,...từ 1 năm trở lên.- Ưu tiên các ứng viên có hiểu biết về ngành Camera giá</t>
  </si>
  <si>
    <t>Tòa nhà 97-99 Láng Hạ, Đống Đa, Hà Nội</t>
  </si>
  <si>
    <t>[Mat 06] Chuyên Viên Tư Vấn Khách Hàng Cá Nhân - Rb - Msb - 1S018</t>
  </si>
  <si>
    <t>1. Phát triển kinh doanh:- Tiếp xúc, giới thiệu, tư vấn, bán các sản phẩm của NHBL, trọng tâm bao gồm: Huy động, thẻ tín dụng, bảo hiểm, đầu tư,... và các sản phẩm bán chéo khác (theo quy định từng thời kỳ);- Chăm sóc, tư vấn, hướng dẫn khách hàng; duy trì và phát triển các mối quan hệ từ khách hàng hiện hữu và khách hàng tiềm năng;2. Quản lý chất lượng dịch vụ:- Chăm sóc KH trong suốt quá trình sử dụng sản phẩm, dịch vụ của MSB - đảm bảo thực hiện đầy đủ các quy định, tiêu chuẩn của ngân hàng nhằm mang lại sự hài lòng cho KH.- Phối hợp với các bên liên quan, đảm bảo tiến độ xử lý yêu cầu của KH;3. Quản lý tuân thủ và kiểm soát rủi ro: Thực hiện đúng các quy trình, quy chế, chức năng, nhiệm vụ,…theo quy định của Ngân hàng Bán lẻ &amp; MSB.</t>
  </si>
  <si>
    <t>1. Trình độ: Trình độ Cao đẳng trở lên; Ưu tiên khối ngành Tài chính, Ngân hàng, Kinh doanh, Marketing.2. Kĩ năng: Giao tiếp tốt; Có khả năng trình bày, diễn đạt một cách rõ ràng, hiệu quả3. Các yêu cầu khác:- Có khả năng làm việc full-time- Ngoại hình ưa nhìn, sức khỏe tốt; trung thực, liêm chính trong các hoạt động;- Thích thử thách, nhiệt tình, có tinh thần cầu tiến, chịu được áp lực cao;</t>
  </si>
  <si>
    <t>Chuyên Viên Thiết Kế Kỹ Thuật 10-15Tr / Tháng</t>
  </si>
  <si>
    <t>- Thực hiện công việc thiết kế bản vẽ cắt – chấn: các bản vẽ cắt chấn theo đúng tiêu chuẩn quy cách sản phẩm.- Thực hiện công việc thiết kế bản gia công (hàn gia công): các bản vẽ gia công theo đúng tiêu chuẩn quy cách sản phẩm.- Hoàn thiện hồ sơ bản vẽ s</t>
  </si>
  <si>
    <t>- Thu nhập từ 10 - 15 tr ( bao gồm lương cứng từ 8 - 15tr + trợ cấp + thưởng). Trao đổi cụ thể khi phỏng vấn- Được tham gia đầy đủ các chế độ BHXH, BHYT, BHTN- Cơ hội thăng tiến lên các vị trí quản lý cấp cao- Được làm việc trong môi trường chuyên nghiệp,</t>
  </si>
  <si>
    <t>- Tốt nghiệp chuyên ngành thiết kế kỹ thuật – tự động hoá- Có kinh nghiệm từ 1 năm ưu tiên ứng viên có kinh nghiệm trong lĩnh vực bếp công nghiệp.- Yêu cầu thành thạo phần mềm: SolidWorks; AutoCad,…- Có trách nhiệm cao trong công việc và ý thức làm việc t</t>
  </si>
  <si>
    <t>Tầng 1-2 , OV4.4 Khu chức năng đô thị Xuân Phương, p Xuân Phương, Quận Nam Từ Liêm, Hà Nội</t>
  </si>
  <si>
    <t>tầng 1-2 , OV4.4 khu chức năng đô thị Xuân Phương, p Xuân Phương, q Nam Từ Liêm, tp Hà Nội, Việt Nam</t>
  </si>
  <si>
    <t>Kỹ Sư Xây Dựng Tại Ninh Bình</t>
  </si>
  <si>
    <t>- Mức lương: Khởi điểm từ 7 – 10 triệu, tùy theo năng lực, các khoản thưởng và các chế độ đãi ngộ phù hợp (TB 10-15TR)- Thưởng, tăng lương theo năng lực- Chế độ nghỉ lễ, Tết theo quy định của nhà nước- Được tham gia BHXH, BHYT, BHTN theo quy định của pháp</t>
  </si>
  <si>
    <t xml:space="preserve">- Tốt nghiệp các chuyên ngành Xây Dựng, Thủy lợi, Giao thông- Kinh nghiệm: Có 03 năm kinh nghiệm ở vị trí tương đương- Sử dụng thành thạo các tính năng cơ bản tin họcvăn phòngvà ứng dụng tốt các phần mềm chuyên dụng trong công việc ( Autocad, phần mềm dự </t>
  </si>
  <si>
    <t>Phố Khánh Tân – Phường Ninh khánh – TP Ninh Bình</t>
  </si>
  <si>
    <t>NV Tư Vấn Pháp Luật -Tập Sự Chưa Có Kinh Nghiệm (Đi Làm Ngay)</t>
  </si>
  <si>
    <t>· Soạn thảo văn bản, thông báo, gọi điện, làm việc và tư vấn cho khách hàng về tín dụng, ngân hàng, dân sự liên quan đến khoản vay hiện tại của khách hàng tại ngân hàng để cập nhật thông tin về khách hàng vào hệ thống báo cáo định kỳ với ngân hàng.· Nhắc nhở khách hàng tuân thủ các quy định về việc thanh toán đúng hạn.· Thu thập, xác minh các thông tin liên quan đến khách hàng và khoản nợ· Làm việc với cơ quan nhà nước để giải quyết công việc khi cần tiến hành công việc tiền tố tụng.· Quản lý hệ thống khách hàng của Ngân hàng theo định kỳ, thường xuyên và báo cáo· Xác minh hồ sơ có yêu tố gian lận(nếu có)</t>
  </si>
  <si>
    <t>· Làm việc tạivăn phòngtheo giờ hành chính.· Hưởng lương, thưởng cạnh tranh và tương xứng với năng lực công việcĐược trau dồi kiến thức pháp luật, kỹ năng, kinh nghiệm liên quan đến lĩnh vực tài chính, tín dụng, ngân hàng, dân sự.· Được hưởng các chế độ về bảo hiểm xã hội, bảo hiểm y tế.· Được làm việc trong môi trường công sở, chuyên nghiệp</t>
  </si>
  <si>
    <t>· Tốt nghiệp đại học hoặc đang học năm thứ 4 (đã học xong chương trình học) các trường chuyên ngành Luật· Chưa có kinh nghiệm sẽ được đào tạo và hướng dẫn nghiệp vụ· Nhanh nhẹn, trung thực cần mẫn trong công việc.· Có khả năng giao tiếp tốt và làm việc theo nhóm</t>
  </si>
  <si>
    <t>Nhà BT8-N09A KĐT mới Dịch Vọng, phố Thành Thái, Cầu Giấy, Hà Nội</t>
  </si>
  <si>
    <t>Chuyên Viên Thiết Kế Thời Trang - Lương Cứng Tới 20 Triệu / Tháng</t>
  </si>
  <si>
    <t>Thiết kế các mẫu thời trang công sở cao cấp dành cho nữ.- Nghiên cứu, tìm kiếm các xu hướng thời trang mới nhất hiện nay, thường xuyên đi thị trường tìm hiểu và nắm bắt xu hướng, nhu cầu khách hàng.- Nghiên cứu xu hướng Mode trên thế giới, từ đó, tìm kiếm các mẫu hình ảnh theo xu hướng- Nghiên cứu các chất liệu vải mới, đặc biệt, lạ và hấp dẫn khách hàng.- Thiết kế theo sơ đồ bộ sản phẩm, lên bảng Mood, bảng màu, ghép vải cho mẫu hình ảnh sau khi đã thiết kế và tỉnh lược một số chi tiết.- Chỉ định chi tiết nguyên phụ liệu sử dụng cho mẫu phẩm, theo dõi, bám sát quá trình từ cắt mẫu tới may mẫu sao cho đúng ý tưởng thiết kế.- Xử lý kịp thời các trường hợp lỗi chi tiết, chất liệu, yêu cầu test vải, đưa đi xử lý nhăn, phai, co....- Thuyết minh yêu cầu chế mẫu cho hội đồng duyệt mẫu trong buổi duyệt mẫu.- Phối hợp chặt chẽ với bộ phận mareketing và đồ họa, lên ý tưởng cho các buổi chụp hình quảng cáo, ra mắt bộ sưu tập sản phẩm mới.- Phối hợp chặt chẽ với bộ phận bán hàng trong quá trình trưng bày sản phẩm sao cho bắt mắt và đúng bộ sưu tập.- Theo dõi đánh giá của khách hàng về các mẫu phẩm thiết kế, tiến hành đánh giá định kì- Các công việc cụ thể trao đổi trong quá trình phỏng vấn.</t>
  </si>
  <si>
    <t xml:space="preserve">- Lương cứng: 10 - 20 Triệu/Tháng tùy năng lực.- Lương thưởng cao theo năng lực (lương sản phẩm từ 1,2 triệu - 4 triệu / mẫu được duyệt sản xuất).- Được cung cấp các phương tiện làm việc cần thiết.- Có cơ hội thăng tiến cao trong công việc.- Được đào tạo </t>
  </si>
  <si>
    <t>- Tốt nghiệp chuyên ngành thiết kế thời trang. - Ưu tiên ứng viên tốt nghiệp trường ĐH Mỹ thuật CN, du học nước ngoài chuyên ngành thời trang.- Am hiểu về thị trường thời trang công sở, nắm bắt được thị hiếu người tiêu dùng về thời trang.- Có ít nhất 02 n</t>
  </si>
  <si>
    <t>181 Bà Triệu, Hoàn Kiếm, Hà Nội.</t>
  </si>
  <si>
    <t>181 Bà Triệu, Hoàn Kiếm, HN</t>
  </si>
  <si>
    <t>Chuyên Viên Tư Vấn BĐS Thu Nhập 40-50 Triệu +++</t>
  </si>
  <si>
    <t>GIÁO TRÌNH ĐÀO TẠOBuổi 1: “Kiến thức cơ bản về Bất động sản Thổ cư.”Buổi 2: “Định giá, tư duy khi phân tích Bất động sản”.Buổi 3: “Các kênh và công cụ truyền thông Bất động sản, cách viết bài truyền thông Bất động sản hấp dẫn, ra tiền, cách tạo hệ thống tin vệ tinh”.Buổi 4: “Thiết lập công cụ và các thao tác đăng tin”.Buổi 5: “Cuộc điện thoại đầu tiên của khách hàng”.Buổi 6: “Dẫn khách xem nhà, các tình huống thực tế khi dẫn khách, chăm khách cũ”.”Buổi 7: “Pháp lý trong giao dịch Bất động sản và tư vấn khách hàng”.Buổi 8: “Kịch bản đưa khách hàng đi xem lại”.Buổi 9: “Các tình huống đàm phán, thương lượng giá trong giao dịch”.Buổi 10: “Tư vấn khách hàng ôm tiền đặt cọc”.Buổi 11: “Đàm phán gia”.Buổi 12: “Hậu đặt cọc và các thủ tục công chứng, sang tên, chốt giao dịch."</t>
  </si>
  <si>
    <t>Đến với Bất Động Sản Thiên Khôi bạn được gì?- Là thành viên của công ty Bất động sản Thổ cư số 1 Việt Nam.- Hỗ trợ chi phí đăng tin tìm kiếm khách hàng: 2 triệu đồng/tháng.- Hỗ trợ phí đăng tin trên trang batdongsan.com.vn lên đến 54%.- Quy chế chia hoa hồng 50 -50 tốt nhất trên thị trường, chia tiền ngay khi đặt cộc, thu nhập giao động 40-50 triệu/ tháng hoặc cao hơn thế ( tùy theo năng lực)- Thời gian làm việc linh hoạt, không gò bó, chủ động công việc.- Công ty hỗ trợ ăn trưa 40.000đ/suất.- Chính sách hỗ trợ bảo hiểm y tế lên đến 10 triệu đồng.- Tiếp cận nguồn hàng phong phú trên 30.000 căn.- Mỗi tuần 2 trận bóng đá rèn luyện sức khoẻ và giao lưu ẩm thực, giao lưu văn nghệ.- Thường xuyên tổ chức các buổi đào tạo, tập huấn nâng cao kỹ năng. Do các tiến sỹ, thạc sỹ hàng đầu việt nam trực tiếp đào tạo hoàn toàn miễn phí.</t>
  </si>
  <si>
    <t>18 Tam Trinh, tầng 5 Tòa VTC Online, Hai Bà Trưng, Hà Nội.</t>
  </si>
  <si>
    <t>Hội sở chính Quận Hai Bà Trưng: 18 Tam Trinh tòa VTC Online tầng 5.</t>
  </si>
  <si>
    <t>Kế toán tổng hợp làm việc tại Bắc Ninh (16 - 18Tr)</t>
  </si>
  <si>
    <t>- Mức lương: 16 -18Tr tùy theo năng lực và kinh nghiệm làm việc (Thỏa thuận trong quá trình phỏng vấn)- Thưởng các ngày nghỉ lễ, Tết,..... theo chế độ của Công ty- Được tham gia đầy đủ chế độ BHYT, BHXH, BHNT theo quy định của Luật bảo hiểm xã hội.- Hưởng</t>
  </si>
  <si>
    <t>Kiến thức/kinh nghiệm:• Trình độ học vấn chuyên nghành: Tốt nghiệp đại học chuyên ngành tài chính kế toán.• Số năm kinh nghiệm: tối thiểu 2năm kinh nghiệm về nghiệp vụ kế toán ở các vị trí tương đương.Kỹ năng:• Thành thạo tin học văn phòng và sử dụng thành thạo các phần mềm kế toán.• Kỹ năng quản lý, phân tích và tổng hợp tốt.• Khả năng giao tiếp, thuyết trình, thuyết phục và giải quyết xung đột tốt.Phẩm chất:- Trung thực và có trách nhiệm với công việc- Có tinh thần học hỏi, phát triển bản thân- Tính cách hoà nhã nhưng phải cương quyết- Làm việc dưới áp lực cao.</t>
  </si>
  <si>
    <t>Công ty CP Goldsun Việt Nam ( Nằm trong khuôn viên Nhà máy Sợi Bắc Ninh) – Địa chỉ: K12 – Quốc Lộ 18 – Xã Việt Hùng – Quê Võ – Bắc Ninh.</t>
  </si>
  <si>
    <t>Lô CN7 cụm công nghiệp vừa và nhỏ phường Mai Khai – Quận Bắc Từ Liêm, Hà Nội</t>
  </si>
  <si>
    <t>Nhân Viên Kinh Doanh Thị Trường Hàn Quốc - Thu nhập trên 20 triệu</t>
  </si>
  <si>
    <t>Quản lý hotline phục vụ khách Hàn QuốcTiếp nhận yêu cầu và phối hợp với các phòng ban khác để xử lý và yêu cầu và các booking golf phát sinh khi khách hàng Hàn Quốc đặt qua Fastee hoặc offline.Chăm sóc hệ thống khách hàng Hàn Quốc hiện tạiLiên hệ với khách để cập nhật kịp thời về giá cả, chương trình dịch vụ của công ty cho khách hàng.Tư vấn, đàm phán và thuyết phục khách hàng cũ sử dụng dịch vụ của công ty.Định kỳ tri ân, hỏi thăm khách hàng theo chỉ đạo của cấp trên.Khai thác tìm kiếm khách hàng Hàn Quốc mớiThực hiện tìm kiếm và mở rộng khách hàng tiềm năng bằng nhiều phương thức.Thu thập các thông tin liên hệ của khách hàng mới.Giới thiệu các dịch vụ của công ty tới khách hàng.Giám sát chất lượng dịch vụ được cung cấp đến khách Hàn QuốcGiám sát chất lượng dịch vụ để khách hàng nhận được giá trị tốt nhất.Liên hệ với các bộ phận liên quan khắc phục sự cố phát sinh nhanh chóng khi có vấn đề xảy ra đối với dịch vụ mà khách hàng đang sử dụng.Đề xuất điều chỉnh tính năng, giá cả, sản phẩm dịch vụ công tyHỏi thăm khách hàng về mong muốn nhu cầu của họ. Tổng hợp và báo cáo cho lãnh đạo.Việc tổng hợp, nhận định và tự sáng tạo trong đề xuất luôn được khuyến khích.</t>
  </si>
  <si>
    <t>Lương cứng : 8.000.000vnđ – 15.000.000vnđ + Hoa hồngĐược hưởng đầy đủ mọi quyền lợi theo quy định của Luật lao động hiện hành.Được vinh danh, xét thưởng, tăng lương định kỳ 6 tháng/lần.Được tham gia du lịch nghỉ mát hàng năm cùng Tập đoàn.Được thưởng tết tháng lương 13,14…Đươc hưởng các chế độ phúc lợi tốt nhất mà chỉ cán bộ,công nhânviên Tập đoàn Cengroup có được: 1/1, 8/3, 30/4-1/5, 2/9, 20/10, quốc tế thiếu nhi , rằm trung thu cho con của cán bộ nhân viên.Được mua tặng Bảo hiểm sức khỏe của GENERALI hàng năm.Được tham gia các khóa học đào tạo nhằm nâng cao nghiệp vụ.</t>
  </si>
  <si>
    <t>Ít nhất 1 năm làm sales trong ngành du lịch Golf.Tiếng Hàn thành thạo.Ưu tiên ứng viên đã từng làm trong mảng kinh doanh tại các sân Golf.Kỹ năng giao tiếp và diễn đạt rõ ràng, rành mạch. Kỹ năng viết tốt là một lợi thế.Có khả năng đám phán, thuyết phục khách hàng.Tác phong chuyên nghiệp, lịch sự với khách hàng, ôn hòa với đồng nghiệp.</t>
  </si>
  <si>
    <t>Phòng Nhân sự - Tầng 2, số 137 Nguyễn Ngọc Vũ, Cầu Giấy, Hà Nội</t>
  </si>
  <si>
    <t>Tầng 1, 137 Nguyễn Ngọc Vũ, Trung Hòa, Cầu Giấy, HN</t>
  </si>
  <si>
    <t>Nhân Viên Kinh Doanh (Lương Cứng+Hoa Hồng 2-3.5%+Thưởng Vàng)</t>
  </si>
  <si>
    <t>Chứng chỉ nghề</t>
  </si>
  <si>
    <t xml:space="preserve">- Địa điểm: SO23B-L1-R4-SO23B, KĐT Royal City, 72A Nguyễn Trãi, Thanh Xuân, HN- Tìm hiểu,tư vấnsản phẩm cho khách hàng.- Chủ động lập kế hoạch tìm kiếm và chăm sóc khách hàng tiềm năng (mở rộng thị trường).- Quảng bá và kinh doanh các sản phẩm do công ty </t>
  </si>
  <si>
    <t>- Thu nhập: Lương 3 - 7 triệu/tháng + Hoa hồng 2 - 3.5%+ Thưởng vàng, Du lịch, tiền mặt + Hỗ trợ chạy quảng cáo, Maketing.- Được đào tạo chuyên sâu về nghề.- Được dạy cách chạy quảng cáo Google Ads, Facebook AD, z</t>
  </si>
  <si>
    <t>KĐT Royal City, 72A Nguyễn Trãi, Thượng Đình, Thanh Xuân, Hà Nội</t>
  </si>
  <si>
    <t>R4-SO23B, Royal City – 72A Nguyễn Trãi, Thanh Xuân, Hà Nội</t>
  </si>
  <si>
    <t>Nhân Viên Hỗ Trợ Người Tìm Việc Làm Việc Tại Hà Nội</t>
  </si>
  <si>
    <t>- Mức lương: 5 - 7 triệu- Có cơ hội học hỏi, trải nghiệm trong môi trường chuyên nghiệp, năng động.- Được đóngbảo hiểmtheo quy định của Nhà Nước.- Phụ cấp tiền cơm, gửi xe hằng ngày.- Chế độ du lịch, nghỉ mát hàng năm.- Thưởng các ngày lễ tết theo quy địn</t>
  </si>
  <si>
    <t>- Tốt nghiệp Cao đẳng trở lên- Tư vấn tốt- Đánh máy nhanh và thành thạo, ưu tiên đánh máy 10 ngón.- Tư duy logic, nhanh nhẹn, chăm chỉ.- Điều kiện bắt buộc : Có máy tính xách tay.</t>
  </si>
  <si>
    <t>Tầng 12A, Tòa nhà Center Building, số 1 Nguyễn Huy Tưởng, Q.Thanh Xuân, Hà Nội</t>
  </si>
  <si>
    <t>HN: Lầu 12A, Tòa nhà Center Building, Số 1 Nguyễn Huy Tưởng, Thanh Xuân, Hà Nội/ HCM: Tòa nhà Siêu Việt – Số 23  Trần Cao Vân - Phường Đa Kao - Quận 1 - TP Hồ Chí Minh</t>
  </si>
  <si>
    <t>Kỹ Sư Giám Sát Thi Công (Nhận Việc Ngay)</t>
  </si>
  <si>
    <t xml:space="preserve">- Giám sát, tổ chức thi công công trình xây dựng công trình dân dụng- Giám sát và theo dõi, phát hiện các sai sót, tồn tại và đưa ra các phương án sữa đổi, bổ sung.- Phối hợp thực hiện nghiệm thu, bàn giao.- Chịu trách nhiệm về chất lượng và tiến độ công </t>
  </si>
  <si>
    <t>- Lương thỏa thuận tùy theo năng lực của ứng viên ( Khởi điểm từ 8 triệu trở lên )- Được tham gia đóng BHXH, BHYT và các phúc lợi khác theo quy định của công ty sau khi hoàn thành thời gian thử việc.- Được làm việc trong môi trường trẻ trung, năng động, s</t>
  </si>
  <si>
    <t>Số 3 Mễ Trì Hạ , Q.Nam Từ Liêm, HN  ( Bãi xe ngầm 03 tầng hầm phía dưới công viên cây xanh KĐT Mễ Trì Hạ )</t>
  </si>
  <si>
    <t>Chuyên Viên Công Nghệ Thông Tin, Lương 15-20 Triệu</t>
  </si>
  <si>
    <t>*Kiến trúc phần mềm:- Định hướng và đưa ra các giải pháp kỹ thuật cho các dự án của Tổng công ty bao gồm: công nghệ sử dụng, kiến trúc phần mềm, chiến lược và định hướng phát triển phần mềm, lựa chọn framework...- Giám sát các hệ thống phần mềm để đảm bảo đáp ứng đúng nhu cầu của người dùng cũng như định hướng phát triển của Tổng công ty- Nghiên cứu và đề xuất các giải pháp kỹ thuật phù hợp để phát triển các dự án theo định hướng và chiến lược phát triển của Tổng công ty;*Lập trình viên:- Tham gia phát triển, bảo trì, triển khai các hệ thống Viễn thông- Tham gia thiết kế và viết các tài liệu thiết kế chi tiết- Phối hợp với thành viên nhóm dự án triển khai dự án* An ninh hệ thống- Thực hiện Công tác theo dõi, giám sát, kiểm tra bảo mật- Công tác phát hiện, phân tích các sự kiện an ninh- Công tác điều phối, ứng cứu sự cố, công tác đào tạo, tập huấn, diễn tập*Xử lý số liệu và tính cước- Xây dựng công cụ, hệ thống quản lý kiểm tra giám sát các nguồn số liệu đầu vào, các chính sách nghiệp vụ như hợp đồng, thỏa thuận kết nối, giá cước....- Xây dựng các công cụ phần mềm khác phục vụ công tác xử lý, tính cước, đối soát và thanh khoản- Quản lý, vận hành các hệ thống, cơ sở dữ liệu tại Ban ĐS&amp;TK</t>
  </si>
  <si>
    <t xml:space="preserve">- Thu nhập từ 15 - 20 triệu, sẽ trao đổi cụ thể khi phỏng vấn.- Ứng viên được lựa chọn sẽ được ký hợp đồng lao động chính thức, được làm việc toàn thời gian trong môi trường chuyên nghiệp, phát triển, năng động; có nhiều cơ hội học tập, nghiên cứu, thăng </t>
  </si>
  <si>
    <t>A) Độ tuổi:- Nam / Nữ độ tuổi không quá 27.(Trường hợp ứng viên là lao động cộng tác viên hoặc lao động thuê qua công ty cho thuê lại lao động đang làm việc tại đơn vị, độ tuổi được tính từ thời điểm người lao động làm cộng tác viên hoặc được đơn vị thuê lại nhưng tối đa không quá 35 tuổi tính đến thời điểm tuyển dụng).- Không giới hạn độ tuổi tuyển dụng đối với lao động CNTT đáp ứng ít nhất một trong các điều kiện sau:+ Đã tham gia tối thiểu 03 dự án lớn triển khai cho các khách hàng là các tổ chức / doanh nghiệp uy tín trong và ngoài nước;+ Có các sản phẩm, công trình nghiên cứu trong lĩnh vực CNTT đạt giải thưởng của các tổ chức uy tín trong nước và quốc tế;+ Chuyên gia trong các lĩnh vực nghiên cứu phát triển công nghệ mới, cơ sở dữ liệu, giải pháp tích hợp hệ thống; phân tích thiết kế hệ thống.b) Trình độ:- Chuyên ngành: Tốt nghiệp Đại học chuyên ngành CNTT trong nước hoặc chuyên ngành CNTT tại các trường trên thế giới, phù hợp vị trí tuyển dụng;- Hình thức đào tạo (không áp dụng đối với lao động được đào tạo tại các nước khác trên thế giới): Hệ đào tạo chính quy (hệ đào tạo tập trung);</t>
  </si>
  <si>
    <t>Số 30, đường Phạm Hùng, P. Mỹ Đình 1, Q. Nam Từ Liêm, TP. Hà Nội</t>
  </si>
  <si>
    <t>Tầng 15- Tòa nhà VNPT – 30 Phạm Hùng, phường Mỹ Đình 1, quận Nam Từ Liêm, Hà Nội.</t>
  </si>
  <si>
    <t>Nhân Viên Sale Online Biết Tiếng Anh (Thu Nhập Từ 15-20 Triệu)</t>
  </si>
  <si>
    <t>- Thu nhập: 15-20 triệu- Mức lương: lương cứng 7 - 10 triệu + Lương doanh thu bán sản phẩm- Thưởng tháng, thưởng quý, thưởng năm- Tổng thu nhập của ứng viên trong 1 tháng dao động trong khoảng 15-20tr- Được đào tạo chuyên sâu về Marketing, Bán hàng online</t>
  </si>
  <si>
    <t>- Ứng viên tốt nghiệp đại học, cao đẳng- Không yêu cầu kinh nghiệm bán hàng vì sẽ được đào tạo khi nhận việc từ A-&gt;Z- Ưu tiên ứng viên có kinh nghiệm cho vị trí tương đương</t>
  </si>
  <si>
    <t>Địa chỉ văn phòng: T5 Times City, Minh Khai, Hai Ba Trung Địa chỉ xưởng sản xuất: Dong Bich, Dong Tho, Yen Phong District, Bac Ninh.</t>
  </si>
  <si>
    <t>Content Marketing - Có Lương Cứng Thưởng</t>
  </si>
  <si>
    <t>- Mức lương cứng từ 7.500.000đ + thưởng hiệu quả kinh doanh của công ty- Mức lương: 8,000,000 – 12,000,000- Thưởng lễ Tết lương tháng 13.- BHXH, BHYT và các quyền lợi theo luật nhà nước- Môi trường thân thiện, thoải mái- Được đi du lịch và tham gia các kh</t>
  </si>
  <si>
    <t>- Kinh nghiệm từ 1 năm trở lên- Ưu tiên ứng viên tốt nghiệp chuyên ngành Marketing có kinh nghiệm viết content- Sử dụng thành thạo phần mềmvăn phòng- Có đam mê và có kỹ năng viết lách, kỹ năng sáng tạo content- Cẩn thận, tỉ mỉ- Trách nhiệm trong công việc</t>
  </si>
  <si>
    <t>230 Lạc Trung, quận Hai Bà Trưng, Hà Nội</t>
  </si>
  <si>
    <t>Phố Lạc Trung, quận Hai Bà Trưng, Hà Nội</t>
  </si>
  <si>
    <t>Nhân Viên Kinh Doanh Thị Trường Tại Hà Nội</t>
  </si>
  <si>
    <t>+ Lương cứng: 6,5 triệu + % doanh số và được trả tương xứng với năng lực làm việc+ Được hưởng các chế độ theo quy định của Nhà nước: BHXH, BHYT…+ Các chế độ khác theo quy định của công ty.</t>
  </si>
  <si>
    <t xml:space="preserve">+ Có kinh nghiệm làm ở mảng phát triển thị trường tối thiểu là 1 năm+ Trình độ: Yêu cầu từ cao đẳng trở lên. Yêu thích công việc kinh doanh và đam mê công việc+ Sử dụng thành thạo máy tính.+ Có khả năng làm việc độc lập, có kinh nghiệm, kỹ năng giao tiếp </t>
  </si>
  <si>
    <t>Thôn Giáp Nhì, Xã Thanh Phong, Huyện Thanh Liêm, Hà Nam , Việt Nam</t>
  </si>
  <si>
    <t>Nhân Viên Đào Tạo (Bắc Ninh)</t>
  </si>
  <si>
    <t>- Tổ chức các buổi đào tạo, khảo thí định kỳ theo kế hoạch và thực tế (bao gồm các chương trình đào tạo tập trung)- Trực tiếp đào tạo các tiêu chuẩn chất lượng của công ty- Truyền đạt văn hóa công ty, nắm rõ quy trình hoạt động từng phòng ban để đào tạo c</t>
  </si>
  <si>
    <t>- Thưởng nhân viên ưu tú, thưởng quý, lương tháng 13- Xét tăng lương 2 lần / năm- Mua điện thoại OPPO giảm giá 20%- Môi trường làm việc chuyên nghiệp, thân thiện, năng động.</t>
  </si>
  <si>
    <t>Lô 3, Cụm công nghiệp Võ Cường, phường Võ Cường, thành phố Bắc Ninh, tỉnh Bắc Ninh</t>
  </si>
  <si>
    <t>Nhân Viên Kinh Doanh Tại Hà Nội</t>
  </si>
  <si>
    <t>- Tìm kiếm khách hàng có nhu cầu giao dịch thị trườngchứng khoán- Ngoại hối theo quy trình công ty đã có .- telesale theo data công ty đã có .</t>
  </si>
  <si>
    <t>- lương thử việc 5Tr- lương chính thức 8tr (thưởng + phụ cấp + % hoa hồng)- được làm trong môi trường năng động , chuyên nghiệp ,cơ hội thăng tiến .- được hưởng các chế độ phúc lợi (sịnh nhật , hiếu , hỷ)du lịch</t>
  </si>
  <si>
    <t>Có laptop</t>
  </si>
  <si>
    <t>số 5 ngõ 79 Thiên Hiền ,  P. Mỹ Đình 2, Q. Nam Từ Liêm, Tp. Hà Nội</t>
  </si>
  <si>
    <t>Phòng 601 Số 9 ngõ 7 , Lê Đức Thọ, P. Mỹ Đình 2, Q. Nam Từ Liêm, Tp. Hà Nội</t>
  </si>
  <si>
    <t>Nhân Viên Telesales</t>
  </si>
  <si>
    <t>- Thực hiện cuộc gọi đến khách hàng từ nguồn dữ liệu khách hàng của Công ty đểtư vấnsản phẩm/dịch vụ của Công ty trong lĩnh vực tài chính/chăm sóc sức khỏe.- Xử lí từ chối, giải đáp các thắc mắc của khách hàng- Ghi nhận, tổng hợp và báo cáo công việc liên</t>
  </si>
  <si>
    <t>- Lương cứng + lương doanh số (không giới hạn)- Thưởng tháng lương thứ 13- Thăng chức tăng lương 1 năm/1 lần- Môi trường làm việc ổn định, không áp lực, được hướng dẫn, đào tạo bài bản- Chế độ BHXH, BHYT, BHTN,du lịch, nghỉ phép, khám sức khỏe định kỳ… th</t>
  </si>
  <si>
    <t>Tầng 20, tòa nhà VTC Online 18 Tam Trinh, Hà Nội</t>
  </si>
  <si>
    <t>Kỹ Sư Giao Thông (Giới Tính Nam)</t>
  </si>
  <si>
    <t>* 01 Kỹ sư hiện trường+ Triển khai công tác thi công tại hiện trường theo yêu cầu Chỉ huy trưởng+ Biết sử dụng máy toàn đạc là một lợi thế* 02 Kỹ Thuật hồ sơ+ Lập hồ sơ quản lý chất lượng và hồ sơ thanh quyết toán (công việc chính).+ Các yêu cầu công việc khác theo chỉ đạo của Ban Điều Hành.* Công việc cụ thể cho từng kỹ sư trao đổi khi phỏng vấn.* Chưa có kinh nghiệm sẽ được đào tạo về chuyên môn nghiệp vụ</t>
  </si>
  <si>
    <t>- Mức lương khởi điểm từ 7 - 10 triệu (Hoặc thỏa thuận theo năng lực)- Các chế độ đầy đủ theo quy định của nhà nước, BHXH, BHYT, BHTN, lương tháng 13, nghỉ mát,...- Hỗ trợ tàu xe nghỉ phép hàng năm.- Được đào tạo thêm về chuyên môn nghiệp vụ để phục vụ cô</t>
  </si>
  <si>
    <t>Tòa nhà Licogi13,164 Khuất Duy Tiến, Thanh Xuân, HN</t>
  </si>
  <si>
    <t>Số 99 Hoàng Quốc Việt, P.Chiềng Cơi, TP.Sơn La, tỉnh Sơn La</t>
  </si>
  <si>
    <t>Nhân Viên Kinh Doanh - Không Áp Số - Lương Tối Thiểu 20Tr / Th</t>
  </si>
  <si>
    <t>- Trời sinh ta ra ắt phải có lý do, không phải để đến rồi đi một cách vô nghĩa!- Chưa có vốn thì làm công việc gì đây để giàu sang, danh vọng; Để có điều kiện hiếu thuận và làm những điều thiện lành, để được sống một đời hữu ích lớn lao?- Hãy xin vào nhữn</t>
  </si>
  <si>
    <t>- Lương cứng 5 triệu + hoa hồng + thưởng mà không cần doanh số. Đảm bảo thu nhập tối thiểu 20 triệu và tăng đột biến, không giới hạn tùy sự nỗ lực của bản thân.- Đào tạo bài bản ngay từ đầu, cầm tay chỉ việc ai cũng làm được.- Tham gia vào môi trường: Năn</t>
  </si>
  <si>
    <t>Hà Nội: Số 5 Đào Duy Anh – Đống Đa – Hà Nội</t>
  </si>
  <si>
    <t>109 Trường Chinh, Phương Liệt, Thanh Xuân, Hà Nội</t>
  </si>
  <si>
    <t>Nhân Viên Chăm Sóc Khách Hàng (Không Áp Doanh Số)</t>
  </si>
  <si>
    <t>– Hỗ trợ, tư vấn, trả lời khách hàng qua điện thoại, facebook và các kênh khác nếu có.– Tư vấn, thuyết phục khách hàng về các sản phẩm của công ty– Xây dựng, duy trì quan hệ với khách hàng– Chăm sóc khách hàng– Phối hợp với các bộ phận chức năng đảm bảo chất lượng dịch vụ cao nhất, mang lại hiệu quả tốt nhất cho khách hàng</t>
  </si>
  <si>
    <t>– Thu nhập hấp dẫn: Lương cứng 6 triệu – 7.5 triệu/tháng + % doanh thu + phụ cấp . Tổng thu nhập 8 - 12 triệu/tháng ( Không bị áp doanh số )– BHXH, BHYT và BHTN theo luật lao động– Lương, thưởng theo quy định công ty.– Du lịch hàng năm, đào tạo và các chế độ khác theo quy định của công ty– Môi trường làm việc nhiều cơ hội thăng tiến lên trưởng nhóm- Thời gian làm việc: Từ thứ 2 đến hết sáng thứ 7 hàng tuần.</t>
  </si>
  <si>
    <t xml:space="preserve">- Ưu tiên có kinh nghiệm trong ngành dược, mỹ phẩm. Những bạn có niềm đam mê với kinh doanh, có kinh nghiệmbán hàng online, kinh nghiệm tư vấn, chăm sóc khách hàng là 1 lợi thế.- Có tinh thần chủ động trong việc tìm kiếm khách hàng– Nhanh nhẹn, chủ động, </t>
  </si>
  <si>
    <t>Lô 2A- Khu Liên Cơ- Phường Cầu Diễn- Quận Nam Từ Liêm- TP. Hà Nội(CN: 11A – Bàu Cát 2- Phường 14- Quận Tân Bình – TP Hồ Chí Minh).</t>
  </si>
  <si>
    <t>Lô 2A- Khu Liên Cơ- Phường Cầu Diễn- Quận Nam Từ Liêm- TP. Hà Nội (CN: 11A – Bàu Cát 2- Phường 14- Quận Tân Bình – TP Hồ Chí Minh).</t>
  </si>
  <si>
    <t>Nhân Viên Tư Vấn Bán Hàng Tại Showroom (Thu Nhập 10-15Tr)</t>
  </si>
  <si>
    <t>- Làm việc tại chi nhánh showroom, tư vấn sản phẩm đèn nhập khẩu cao cấp khi khách hàng quan tâm.- Hỗ trợ khách hàng trong quá trình mua sản phẩm, dịch vụ của công ty- Xử lý các sự cố phát sinh với khách hàng- Không phải đi thị trường, không telesales. Ng</t>
  </si>
  <si>
    <t xml:space="preserve">- Lương cứng và phụ cấp 7tr+ % doanh số, trung bình thu nhập 10-15 triệu- Có lộ trình thăng tiến rõ ràng, cơ hội lên các vị trí quản lý.- Được thưởng tháng lương thứ 13, nghỉ phép năm.- Tham gia bảo hiểm đầy đủ- Được tham gia du lịch, văn hóa văn nghệ du </t>
  </si>
  <si>
    <t>- Chỉ tuyển Nữ, Tốt nghiệp Trung Cấp, Cao Đẳng trở lên.- Nhanh nhẹn, giao tiếp tốt, tự tin- Có kinh nghiệm vị trínhân viên kinh doanh, tư vấn bán hàng từ 6 tháng đến 1 năm trở lên.</t>
  </si>
  <si>
    <t>BT 49 The premier, Ngõ 100 Dịch Vọng hậu, Cầu Giấy, Hà Nội</t>
  </si>
  <si>
    <t>Lô 7-66 (TT7C-66) Khu nhà ở thấp tầng, KĐT mới Đại Kim - Phường Đại Kim - Quận Hoàng Mai - Hà Nội.</t>
  </si>
  <si>
    <t>Nhân Viên Marketing</t>
  </si>
  <si>
    <t>- Nam / nữ từ 25-30 tuổi- Tốt nghiệp cao đẳng / đại học có liên quan- Có kinh nghiệm làm MKT từ 2 -3 năm trở lên- Tổ chức sắp xếp và xây dựng được kế hoách thực hiện nhiệm vụ được phân công.- Ưu tiên ứng viên cso kinh nghiệm SEO WEb, EMAIL MKT, YOUTUBE MK</t>
  </si>
  <si>
    <t>Tầng 3, số 132, Vũ Phạm Hàm, Phường Yên Hòa, Cầu Giấy, Hà Nội</t>
  </si>
  <si>
    <t>Tầng 5, số 132, Vũ Phạm Hàm, Phường Yên Hòa, Cầu Giấy, Hà Nội</t>
  </si>
  <si>
    <t>Nhân Viên Điều Phối Sản Xuất (Nam)</t>
  </si>
  <si>
    <t>- Lương: 5-7 triệu + Phụ cấp.- Thời gian làm việc: từ 8h30 đến 18h00 (nghỉ chủ nhật và các ngày lễ tết).- Các chế độ BHXH, khen thưởng hàng năm đầy đủ theo quy định chung, thưởng Tết tháng lương thứ 13.- Tham gia vào các hoạt động nghỉ dưỡng,du lịchcủa Cô</t>
  </si>
  <si>
    <t>- Giới tính: Nam giới tuổi từ 22-28- Bằng cấp: Từ trung cấp, cao đẳng trở lên.- Tin họcvăn phòngcơ bản.- Kinh nghiệm: Không yêu cầu (nếu có là một lợi thế).- Năng động, nhiệt tình, tinh thần học hỏi, cẩn thận trách nhiệm cao.- Ưu tiên người có mong muốn l</t>
  </si>
  <si>
    <t>Nhân Viên Kinh Doanh - Tư Vấn - Được Đào Tạo</t>
  </si>
  <si>
    <t>- Làm việc giờ hành chính tạivăn phòng, 8h30-17h30, nghỉ T7, Chủ Nhật- Tìm hiểu nhu cầu, tư vấn khách hàng theo danh sách có sẵn- Gọi điện, giới thiệu, tư vấn và cung cấp dịch vụ về mở tài khoản tham gia thị trường Chứng khoán phái sinh quốc tế.- Tìm kiếm</t>
  </si>
  <si>
    <t xml:space="preserve">- Lương cứng 5,5 - 8 triệu+ % hoa hồng , duyệt tăng lương 6 tháng 1 lần- Thưởng giao dịch, thưởng % doanh số, tổng thu nhập khoảng 10-15 Tr hoặc không giới hạn- Nghỉ thứ 7, chủ nhật và lễ Tết theo quy định nhà nước- Được đào tạo miễn phí và chuyên sâu về </t>
  </si>
  <si>
    <t>- Nữ, Tốt nghiệp cao đẳng trở lên- Khả năng đàm phán, thuyết phục và chịu áp lực cao- Kĩ năng làm việc độc lập và nhóm- Ưu tiên ứng viên có kinh nghiệm sales trong thị trường tài chính, kinh doanh, maketing, bảo hiểm, chứng khoán, ngân hàng ...- Có tinh t</t>
  </si>
  <si>
    <t>90 Nguyễn Tuân, Thanh Xuân, Hà Nội</t>
  </si>
  <si>
    <t>Kế Toán - Lương 10 - 25 Triệu</t>
  </si>
  <si>
    <t>* Kế toán tổng hợp- Thực hiện các phần hành kế toán, hoàn thiện các chứng từ sổ sách;- Lập báo cáo quản trị nội bộ thường xuyên, đột xuất;- Cung cấp, giải trình phục vụ công tác kiểm tra, kiểm toán của Cơ quan thuế khi cần;- Kiểm soát, theo dõi, đối chiếu khối lượng trên bản vẽ và khối lượng thi công thực tế đặc biệt đối với các công trình chiếu sáng, trung thế, hạ thế, trạm biến áp,… kiểm soát việc thanh quyết toán công nợ nội bộ (tạm ứng);- Hoàn thiện hợp đồng với khách hàng;- Điều hành phòng kế toán khi kế toán trưởng vắng mặt và các công việc khác theo sự phân công của Ban Lãnh Đạo.* Kế toán thuế - ngân hàng- Thực hiện các phần hành kế toán thuế, hoàn thiện chứng từ, sổ sách và khóa sổ kế toán khi kết thúc năm tài chính.- Cung cấp, giải trình phục vụ công tác kiểm tra, kiểm toán của Cơ quan thuế khi cần;- Các công việc khác theo sự phân công của lãnh đạo;* Kế toán Vật tư- Kiểm tra, ghi chép tình hình nhập -xuất kho nguyên vật liệu phục vụ cho các công trình mà công ty đang thực hiện.- Tìm kiếm và lựa chọn các NCC phù hợp theo yêu cầu, hiểu và nắm rõ giá của các loại vật tư sử dụng cho các công trình chiếu sáng, trung thế, hạ thế, trạm biến áp,… trình BLĐ xem xét và phê duyệt.- Đàm phán giá cả và các điều khoản của hợp đồng trong giao dịch mua bán vật tư, thiết bị.- Lập báo cáo tình hình nhập - xuất - tồn kho nguyên vật liệu, kiểm soát và sắp xếp chứng từ theo định kỳ.- Thực hiện các công việc khác theo yêu cầu của BGĐ và trưởng bộ phận.</t>
  </si>
  <si>
    <t>- Mức lương: từ 10 – 25 triệu, trao đổi cụ thể khi phỏng vấn- Thời gian làm việc: Giờ hành chính từ thứ 2 đến hết thứ 7 (Làm 2 thứ 7 và nghỉ 2 thứ 7)..- Đặc biệt: Mức lương và vị trí công việc có thể cao hơn mức lương đề nghị của công ty nếu ứng viên có n</t>
  </si>
  <si>
    <t>- Độ tuổi: Trên 25 tuổi* Đôi với Kế toán vật tư:- Ưu tiên tốt nghiệp ngành kinh tế xây dựng, kế toán các trường đại học: Học viện Tài chính, Kinh tế Quốc dân, Thương Mại;- Ưu tiên những ứng viên có kinh nghiệm làm việc cho các công trình chiếu sáng, trung</t>
  </si>
  <si>
    <t>VP2 - Sunsquare - Số 21 Lê Đức Thọ - Nam Từ liêm  - Hà Nội</t>
  </si>
  <si>
    <t>Tầng 12 - VP2 - Số 21 Lê Đức Thọ - Mỹ Đình 2 - Nam Từ Liêm - hà Nội</t>
  </si>
  <si>
    <t>Nhân Viên Kế Toán Bán Hàng Tại Hn</t>
  </si>
  <si>
    <t>- Được hưởng lương theo năng lực. Tăng lương theo thâm niên.- Đóng BHYT, BHXH khi lên chính thức (Thử việc 2 tháng).- Được phụ cấp ăn trưa 40K / ngày- Chế độ phúc lợi công đoàn (Sinh nhật, hiếu, hỷ,..), nghỉ lễ theo quy định nhà nước.- Du lịch, nghỉ mát c</t>
  </si>
  <si>
    <t>Tốt nghiệp đại học, cao đẳng Chuyên ngành kế toán- Nhanh nhẹn, chăm chỉ, tư duy tốt- Đánh máy nhanh và thành thạo- Chịu được áp lực công việc- Làm toàn thời gian- Nắm được các quy định luật thuế hiện hành- Ưu tiên các bạn có kinh nghiệm xuất hóa đơn GTGT- Ưu tiên các bạn sinh năm 1995-1997</t>
  </si>
  <si>
    <t>Nhân Viên Chăm Sóc Khách Hàng, Thuộc Phòng Kinh Doanh</t>
  </si>
  <si>
    <t>Bạn mong muốn 1 môi trường làm việc thoải mái, các cán bộ trong công ty hòa đồng vui vẻ. Một ngành nghề mang lại lợi ích cho cộng đồng, xã hội, quốc gia với mức thu nhập tốt để chi trả cho cuộc sống và sinh hoạt tại Hà Nội 1 cách thoải mái. Cùng cơ hội thăng tiến trong công việc phát triển bản thân. Công ty CP xuất khẩudu lịchvà dịch vụ Hùng Vương (Havimec) là đơn vị hoạt động trong lĩnh vựcxuất nhập khẩu, xuất khẩu lao động và du lịch. Với hơn 15 năm kinh nghiệm, cùng các giám đốc trẻ, nhiệt huyết đang có nhu cầu tìm ứng viên chăm sóc khách hàng thuộc phòng kinh doanh.Công việc chủ yếu như sau:- Trực page online, web- Tư vấn cho khách hàng quy định thủ tục- Hướng dẫn, chốt khách hàng đăng kí- Hệ thống Khách hàng sẽ được công ty cung cấp sẵn</t>
  </si>
  <si>
    <t>- Thu nhập : theo năng lực ứng viên+ Thu nhập trung bình từ 12,000,000₫ - 18,000,000₫+ Thu nhập cao từ 18,000,000₫ - 25,000,000₫Bao gồm+ Lương cơ bản 5.500.000đ + free điện thoại+ Thưởng doanh số, thưởng Phòng, thưởng cá nhân, thưởng hoa hồng 7,000,000₫ -</t>
  </si>
  <si>
    <t>- Ưu tiên ứng viên đã có kinh nghiệm làm online, chăm sóc khách hàng, telesale.- Độ tuổi 20-35 tuổi- Đi làm ngay, hướng dẫn cụ thể công việc khi bắt đầu- Hỗ trợ, hướng dẫn cụ thể cho những bạn chưa có kinh nghiệm .</t>
  </si>
  <si>
    <t>Số 63 Đặng Xuân Bảng, Linh Đàm, Hoàng Mai, Hà Nội</t>
  </si>
  <si>
    <t>Số 63 Đặng Xuân Bảng, LINH ĐÀM - HOÀNG MAI - HÀ NỘI</t>
  </si>
  <si>
    <t>Kỹ Thuật Giao Thông, Cầu Đường Thu Nhập 12 Tr / Th</t>
  </si>
  <si>
    <t xml:space="preserve">- Thu nhập từ 10 - 12 triệu (Thỏa thuận theo năng lực kinh nghiệm)- Được làm việc trong môi trường chuyên nghiêp, thân thiện.- Được trao đổi thằng thắn các vấn đề có liên quan đến chuyên môn.- Được trau dồi các kỹ năng làm việc nhóm, quản lý công trường, </t>
  </si>
  <si>
    <t>số nhà 51, đường Nguyễn Khuyến, phường Xương Giang, TP Bắc Giang, tỉnh Bắc Giang</t>
  </si>
  <si>
    <t>SN 51, đường Nguyễn Khuyến, Phường Xương Giang, TP Bắc Giang, tỉnh Bắc gIang</t>
  </si>
  <si>
    <t>Bắc Giang</t>
  </si>
  <si>
    <t>Nhân Viên Kinh Doanh Vật Liệu Xây Dựng (Lương Lên Tới&gt; 20Tr)</t>
  </si>
  <si>
    <t>* Công ty chuyển sản xuất, thi công lắp đặt sản phẩm Panel EPS, Glasswool, Rockwool tiêu chuẩn Hàn Quốc. Cấp cho các nhà máy công nghiệp làm tường, vách, mái. Làm phòng sạch khu sản xuất cho các nhà máy Điện tử, Y tế, Dược…* Khách hàng là các nhà máy Hàn Quốc, Nhật Bản, Đài Loan, Trung Quốc, Việt Nam… tạikhu công nghiệptoàn miền bắc• Tìm kiếm khách hàng cho sản phẩm Panel do công ty sản xuất.• Khai thác và phát triển sản phẩm &amp; thị trường.• Tìm kiếm khách hàng mới, theo đuổi đơn hàng và chốt hợp đồng.- Tư vấn và Hỗ trợ khách hàng về kỹ thuật- Xúc tiến ký kết hợp đồng với khách hàng- Theo dõi, đôn đốc quá trình thực hiện hợp đồng- Quản lý hồ sơ khách hàng và thực hiện kế hoạch chăm sóc khách hàng.• Chịu áp lực doanh thu và hưởng lương xứng đáng theo kết quả công việc.• Có thể đi công tác tỉnh theo yêu cầu công việc (có phụ cấp).• Công ty có bộ phận hỗ trợ kinh doanh hỗ trợ trong khâu làm báo giá, thuyết trình khi gặp đối tác.</t>
  </si>
  <si>
    <t>- Lương cơ bản từ 5,000,000 VNĐ - 10,000,000 VNĐ + thưởng theo hiệu quả kinh doanh + thưởng theo quy định của Công ty. (lên tới &gt;20tr/tháng)- Đóng đầy đủ chế độ BHYT, BHXH theo quy định của nhà nước.- Phụ cấp đầy đủ khi đi công tác: có xe ô tô công ty hoặ</t>
  </si>
  <si>
    <t>Nam tốt nghiệp các trường đại học chuyên ngành xây dựng, kinh tế, ..• Kinh nghiệm: Từ 2 năm trở lên• Kỹ năng bán hàng tốt: khả năng đàm phán, thuyết phục và chốt đơn hàng.• Có khả năng đọc hiểu các bản vẽ kỹ thuật• Yêu thích công việc kinh doanh, chịu được áp lực công việc, sức khỏe tốt, sẵn sàng đi công tác theo yêu cầu;• Làm việc tại Hà Nội* Ưu tiên các ứng viên đã có kinh nghiệm sale dự án trong mảng xây dựng công nghiệp.• Biết lái xe oto là lợi thế.* Hồ sơ xin việc vui lòng gửi qua mail hoặc nộp trực tiếp tạivăn phòngCông ty bao gồm:• Bản tóm tắt quá trình học và công tác.* Công ty quan tâm và trân trọng những đóng góp của các bạn với những chế độ phúc lợi khác sẽ trao đổi thêm trong quá trình phỏng vấn, thử việc.</t>
  </si>
  <si>
    <t>Số 12 Khuất Duy Tiến Thanh Xuân Hà Nội</t>
  </si>
  <si>
    <t>Nhân Viên Kinh Doanh Gas</t>
  </si>
  <si>
    <t>• Báo giá dịch vụ cho KH, hỗ trợ giải đáp thông tin cho KH trong quá trình làm hợp đồng.• Nhắc KH thanh toán tiền, để hoàn thiện bàn giao dịch vụ cho KH.• Giao dịch, tìm hiểu nhu cầu của khách hàng. Tìm kiếm khách hàng tiềm năng.• Duy trì những quan hệ kinh doanh hiện có• Lập kế hoạch công tác tuần, tháng Thực hiện theo kế hoạch được duyệt.• Trực tiếp thực hiện, đốc thúc thực hiện hợp đồng, bao gồm các thủ tục giao hàng, xuất hoá đơn, cùng khách hàng kiểm tra chất lượng sản phẩm giao.• Các công việc liên quan đến vị trí và do cấp trên yêu cầu.• Địa điểm làm việc: 108C Ngọc Hà – Ba Đình - Hà Nội.• Địa điểm phỏng vấn: CÔng ty CP Tập đoàn Điện khí Trường Thành – 21 Huỳnh Thúc Kháng, Láng Hạ, Đống Đa, HN</t>
  </si>
  <si>
    <t>• Lương từ 7 – 12 triệu ( tùy theo năng lực + %hoa hồng)• Được cung cấp trang thiết bị khi làm việc• Được nâng cao khả năng giao tiếp, đánh máy, soạn thảo văn bản.• Được xét tăng lương, được thưởng khi làm việc tốt ( thưởng theo tháng, thưởng đột suất)• Được xét đóngbảo hiểmxã hội.• Được nghỉ/thưởng các ngày lễ,Tết.• Được làm việc trong môi trường trẻ chuyên nghiệp, năng động, hòa đồng vui vẻ.• Chế độ xét lương: 2 lần/ năm• Phụ cấp: xăng xe, điện thoại, công tác tỉnh• 1 tháng nghỉ 03 ngày hưởng lương• Nghỉ phép 12ngày/năm</t>
  </si>
  <si>
    <t>• Nữ, đã tốt nghiệp cao đẳng trở lên các chuyên ngành.• Có kinh nghiệm làm kinh doanh, bán hàng từ 1 năm trở lên• Chăm chỉ, nhanh nhẹn, hòa đồng, trung thực. Có cầu tiến trong quá trình làm việc. Có giọng nói không ngọng/không địa phương.• Làm việc toàn thời gian cố định. Từ 8h00 – 17h00 nghỉ trưa 1 tiếng,</t>
  </si>
  <si>
    <t>108C Ngọc Hà - Ba Đình- Hà Nội</t>
  </si>
  <si>
    <t>21 Huỳnh Thúc Kháng - Đống Đa - Hà Nội</t>
  </si>
  <si>
    <t>Nhân Viên Kinh Doanh - Thu Nhập Trên 15 Triệu / tháng</t>
  </si>
  <si>
    <t>- Thu nhập từ 10 - 20 Triệu/Tháng.- Được hưởng lương cơ bản, lương trách nhiêm, Thưởng hoa hồng, Thưởng thành tích, thưởng Tháng, Quý, Năm, thưởng đột xuất và Tháng Lương Thứ 13- Được hưởng các khoản phục cấp: Điện thoại, xăng xe, ăn trưa…- Được hưởng đầ</t>
  </si>
  <si>
    <t>Tầng 3 - Tòa nhà Tổng Công ty Thép Việt Nam - Số 91 Láng Hạ, Đống Đa, Hà Nội</t>
  </si>
  <si>
    <t>Tầng 3 - Tòa nhà Tổng Công ty Thép - Số 91 Láng Hạ, Đống Đa, Hà Nội</t>
  </si>
  <si>
    <t>Nhân Viên Kinh Doanh -Thu Nhập Lên Tới 600 Tr / Năm- Làm Việc Miền Bắc, Miền Trung</t>
  </si>
  <si>
    <t>- Thu nhập hấp dẫn theo năng lực bao gồm lương cứng (từ 5 - 8 triệu / tháng) + phụ cấp + thưởng doanh số đến 600 triệu / năm- Được làm việc trong môi trường chuyên nghiệp, thân thiện và đề cao tinh thần chủ động, sáng tạo của nhân viên.- Cơ hội thăng tiến</t>
  </si>
  <si>
    <t>- Trình độ: Tốt nghiệp cao đẳng trở lên các ngành QTKD, Kinh tế, Thương mại, Marketing.- Kinh nghiệm: Có từ 1 năm kinh nghiệm về kinh doanh, bán hàng. Ưu tiên các ứng viên có kinh nghiệm bán hàng trong lĩnh vực cửa, vật liệu xây dựng,bất động sản.- Kiến t</t>
  </si>
  <si>
    <t>Số 02 Tôn Thất Tùng,Trung Tự, Đống Đa, Hà Nội</t>
  </si>
  <si>
    <t>Số 02 Tôn Thất Tùng - P. Trung Tự - Q. Đống Đa</t>
  </si>
  <si>
    <t>Quảng Bình</t>
  </si>
  <si>
    <t>Nhân Viên Quản Trị Web-It</t>
  </si>
  <si>
    <t xml:space="preserve">- Xây dựng, phát triển, quản trị nội dung website, fanpage, youtube của công ty.- Kiểm tra và đánh giá chất lượng website theo từ khóa.- Quản trị web ( tối ưu SEO onpage, offpage, viết bài, thêm sản phẩm, chỉnh sửa hình ảnh, bannner....)- Lập kế hoạch và </t>
  </si>
  <si>
    <t>- Lương cơ bản: 7 triệu VNĐ /tháng- Được tham gia BHXH, BHYT và các chế độ phúc lợi xã hội khác theo quy chế của Công ty- Được nghỉ tết, nghỉ Lễ theo quy định của Luật Lao động và chính sách của công ty- Được đi du lịch và tham gia các hoạt động vui chơi,</t>
  </si>
  <si>
    <t xml:space="preserve">- Trình độ Cao đẳng trở lên, chuyên ngành Marketing/IT- Có từ 1 năm kinh nghiệm trở lên trong lĩnh vực Marketing/Quản trị web.- Khả năng viết bài chuẩn SEO và ưu tiên có kiến thức cơ bản về SEO Offpage- Phong cách nhanh nhẹn, biết lắng nghe, chịu được áp </t>
  </si>
  <si>
    <t>Số 35, ngõ 45 Trần Thái Tông, Cầu Giấy, Hà Nội</t>
  </si>
  <si>
    <t>Số 3, ngách 70/2, phố Ngọc Khánh - Phường Ngọc Khánh - Quận Ba Đình - Hà Nội.</t>
  </si>
  <si>
    <t>Nhân Viên Kinh Doanh Thang Máy (Lương Cb 10 Triệu + %doanh Số)</t>
  </si>
  <si>
    <t>- Thu nhập bao gồm lương cơ bản 10 triệu + hoa hồng cạnh tranh- Thời gian làm việc từ thứ 2 đến hết sáng thứ 7- Được làm việc trong môi trường chuyên nghiệp, thân thiện, thường xuyên tổ chức team building.- Được công ty đào tạo kiến thức và kỹ năng làm vi</t>
  </si>
  <si>
    <t>- Ưu tiên sinh viên mới tốt nghiệp hoặc dưới 3 năm kinh nghiệm (Đã từng sale thị trường là 1 lợi thế)- Khả năng giao tiếp, nhanh nhẹn trong công việc, làm việc lâu dài ổn định.- Sức khỏe: Tốt, ngoại hình tương đối.</t>
  </si>
  <si>
    <t>Sô 137 Yên Lãng, Phường Thịnh Quang, Quận Đống Đa</t>
  </si>
  <si>
    <t>[Thđ - Hn] Nhân Viên Đại Diện Kinh Doanh - Sales Representative</t>
  </si>
  <si>
    <t>- Mức lương cơ bản cạnh tranh: 6-8 triệu, không phụ thuộc doanh số.- Phụ cấp ăn trưa, gửi xe, áo vest- Hoa hồng từ 10 – 17 triệu, thưởng tháng, thưởng năm hấp dẫn. Thu nhập trung bình từ 20 - 30++ triệu / tháng.- Được đào tạo bởi chuyên gia, giảng viên tr</t>
  </si>
  <si>
    <t>7th &amp; 20th Floor, Capital Tower, 109 Tran Hung Dao, Hoan Kiem, Hanoi</t>
  </si>
  <si>
    <t>7th &amp; 15th Floor, Capital Tower, 109 Tran Hung Dao, Hoan Kiem, Hanoi. Lầu 29&amp; 30, Lim Tower, 9-10 Tôn Đức Thắng, phường Bến Nghé, Quận 1, Tp.HCM.</t>
  </si>
  <si>
    <t>Chuyên Viên Tư Vấn BĐS Vinhomes Vingroup Khu Vực Aeon Hà Đông Lương 50Tr / Tháng</t>
  </si>
  <si>
    <t xml:space="preserve">- Lương cơ bản đến 15tr. Trung bình tháng lương 50tr.- Hoa hồng: 50% - 70%/ giao dịch- Hoa hồng nhận đủ 100% ngay sau khi ký HĐMB- Thu nhập bình quân hàng tháng từ 20,000,000 đến 200.000.000đồng...- Được đào tạo miễn phí từ cơ bản đến chuyên sâu (cầm tay </t>
  </si>
  <si>
    <t>J02 - 06, Biệt thự An Phú, KĐT Dương Nội, Hà Đông, Hà Nội</t>
  </si>
  <si>
    <t>J02 - 06, Khu biệt thự An Phú Shop Villas, KĐT Dương Nội, Hà Đông Hà Nội</t>
  </si>
  <si>
    <t>Nhân Viên Kinh Doanh - Thu Nhập Trên 10 Triệu</t>
  </si>
  <si>
    <t>• Giới thiệu các sản phẩm, dịch vụ của công ty và tư vấn giải pháp phù hợp với nhu cầu của Khách hàng.• Tìm kiếm khách hàng tiềm năng, chăm sóc khách hàng và phát triển thị trường.• Lập đơn hàng, theo dõi báo giá thiết kế và triển khai các đơn đặt hàng theo quy trình.• Lập kế hoạch công việc và báo cáo kết quả kinh doanh hàng tuần, hàng tháng.• Hoàn thành chỉ tiêu doanh số được giao.• Thực hiện các công việc dưới sự hướng dẫn của cán bộ quản lý trực tiếp</t>
  </si>
  <si>
    <t>• Lương cứng 8- 10 triệu + % doanh số• Được đào tạo trực tiếp và thường xuyên bởi Trưởng phòng bán hàng và Giám Đốc• Trường hợp đi công tác ngoại tỉnh sẽ sử dụng xe ô tô của công ty• Đóng bảo hiểm theo quy định nhà nước• Đi du lịch hàng năm, thưởng doanh thu• Môi trường làm việc năng động tự do phát triển bản thân</t>
  </si>
  <si>
    <t>• ƯU ỨNG VIÊN ĐÃ CÓ KINH NGHIỆM SALE HOẶC BÁN HÀNG• Nam, nữ ngoại hình ưa nhìn, giọng nói dễ nghe, có khả năng giao tiếp tốt.• Tích cực, trung thực, chăm chỉ, cần cù, chịu được áp lực công việc cao, mong muốn ổn định lâu dài.• Sử dụng thành thạo vi tínhvăn phòng, phần mềm liên quan đến công việc.• Làm việc độc lập và chịu được áp lực trong công việc.• Ưu tiên ứng viên có kinh nghiệm trong ngành hóa chất, dược</t>
  </si>
  <si>
    <t>Tầng 13 tòa nhà Veam, Lô D, khu D1 P. Phú Thượng, Q. Tây Hồ, TP. Hà Nội</t>
  </si>
  <si>
    <t>Tầng 13 tòa nhà Veam, Lô D, khu D1 P. Phú Thượng, Q. Tây Hồ, TP. Hà Nội, Việt Nam</t>
  </si>
  <si>
    <t>Nhân Viên Kinh Doanh - Lương Cứng Đến 15Tr - Không Y / C Kinh Nghiệm</t>
  </si>
  <si>
    <t>- Lương cứng: 7-15tr + thưởng tháng, quý theo doanh số =&gt; Thu nhập không giới hạn- Hoa hồng 30-40%- Thưởng năng suất tháng, thưởng năng suất quý, thưởng tiến độ==&gt; Thu nhập tháng đầu tiên làm việc 10-20tr- Làm việc trong môi trường chuyên nghiệp, thân thi</t>
  </si>
  <si>
    <t>- Yêu thích KD, có kỹ năng xử lý tình huống tốt.- Nhanh nhẹn, nhiệt tình, trung thực, có trách nhiệm trong công việc- Sử dụng máy tính cơ bả, có k/nbán hàngvà CSKH là 1 lợi thế- Ứng viên được đào tạo, không yêu cầu k/n</t>
  </si>
  <si>
    <t>Tầng 18, tòa nhà văn phòng TNR, 54A Nguyễn Chí Thanh, Đống Đa, Hà Nội.(phía dưới là TTTM Vincom)</t>
  </si>
  <si>
    <t>Tầng 18 vincom- 54a Nguyễn Chí Thanh - Đống Đa - Hà Nội</t>
  </si>
  <si>
    <t>- Lương cứng : Thỏa thuận theo năng lực + % hoa hồng phụ thuộc doanh số- Thời gian học việc không áp doanh số được tăng lương theo năng lực- Được đóng BHXH theo quy định của công ty và luật BHXH- Thưởng tháng 13- Môi trường làm việc chuyên nghiệp, năng độ</t>
  </si>
  <si>
    <t>- Ưu tiên những bạn có kinh nghiệm (nếu chưa có kinh nghiệm sẽ được đào tạo 3-7 ngày và có được hỗ trợ chi phí để trải nghiệm dịch vụ của công ty).- Tốt nghiệp trung cấp trở lên.- Khả năng giao tiếp, thích nghi cao, chịu được áp lực công việc cao.- Có lap</t>
  </si>
  <si>
    <t>Hồ Tùng Mậu , Phường Mai Dịch, Quận Cầu Giấy , TP Hà Nội</t>
  </si>
  <si>
    <t>Số 53, ngõ 22, Phạm Thận Duật, Mai Dịch,  Cầu Giấy, Hà Nội</t>
  </si>
  <si>
    <t>Nhân Viên Kinh Doanh (có được đào tạo)</t>
  </si>
  <si>
    <t>1 năm đầu: Học hỏi và xây dựng nền tảng để trở thành 1 nhân viên Kinh doanh tốt thông qua công việc ở các siêu thị. Sau 1 năm, tùy theo năng lực mà công ty sẽ sắp xếp vị trí phù hợp.Nội dung công việc trong năm đầu tiên:Xin đơn hàng, sắp xếp, chăm sóc hàng hóa, sampling (mời khách hàng dùng thử sản phẩm)Thời gian làm việc:1 tháng được nghỉ 6 ngàyNgày thường: 8:00 ~ 17:00 ; Ngày cuối tuần (Thứ 6, thứ 7, Chủ Nhật): 10:00 ~ 19:00***Làm việc tại:• Aeon Long Biên• Vinmart Times City</t>
  </si>
  <si>
    <t>- Mức lương: 7.000.000 trở lên tùy theo năng lực.- Được thưởng Tết, thưởng đặc biệt hàng năm.- Được đánh giá tăng lương mỗi năm 1 lần tùy theo năng lực.- Được tham gia đầy đủ BHXH, BHYT, Bảo hiểm thất nghiệp theo quy định của nhà nước.- Được đào tạo để tr</t>
  </si>
  <si>
    <t>Tầng 3, phòng 318, tháp C, tòa nhà UDIC COMPLEX, đường Hoàng Đạo Thúy, P.Trung Hòa, Q.Cầu Giấy, Hà Nội</t>
  </si>
  <si>
    <t>Tầng 2, số 179 Nguyễn Cư Trinh, P. Nguyễn Cư Trinh, Q.1, TP.HCM</t>
  </si>
  <si>
    <t>Chuyên Viên Kinh Doanh BĐS (Lương Cứng + Phụ Cấp)</t>
  </si>
  <si>
    <t>Website: gmland.vn-Tư vấncác sản phẩm BĐS công ty đầu tư &amp; phân phối.- Cập nhật các thông tin về thị trường BĐS, kiến thức về sản phẩm &amp; nắm bắt được nhu cầu của khách hàng.- Chăm sóc và duy trì mối quan hệ với khách hàng.- Dẫn khách tham quan tại dự án – nhà mẫu đang bán.- Thực hiện các sự kiện bán hàng, khai trương do Công ty và Chủ đầu tư tổ chức.- Làm việc theo nhóm, không áp đặt doanh số cá nhân.</t>
  </si>
  <si>
    <t>Làm việc tại GMLand bạn sẽ được gì?*** Về kỹ năng:- Đào tạo tổng quan ngành nghề - sale BĐS- Ứng dụng Marketing tìm kiếm khách hàng, cách gọi telesales.- Hướng dẫn về phong thủy, nội thất, pháp lý trong BĐS- Phân tích chuyên sâu dự án – ưu nhược điểm từng căn hộ.- Liên hệ tư vấn hẹn gặp khách hàng – đặc biệt là cách chốt deal- Môi trường làm việc tạo điều kiện phát triển tối ưu khả năng của mỗi thành viên.*** Chế độ đãi ngộ:- Lương cứng: 5 triệu + Hoa hồng hấp dẫn + Thưởng nóng + Thưởng lễ tết(Thu nhập 30 triệu / tháng là mức Trung Bình Khá của một Chuyên viên tư vấn BĐS mới vào nghề)- Các chế độ phúc lợi: Thưởng, Nghỉ lễ, Tết, giải trí cuối tuần, bóng đá, du lịch cùng toàn Công ty.</t>
  </si>
  <si>
    <t>TÂNG 5 - COMATCE TOWER - 61 NGỤY NHƯ KON TUM - P. NHÂN CHÍNH - Q. THANH XUÂN - HÀ NỘI</t>
  </si>
  <si>
    <t>TẦNG 5 - TÒA NHÀ COMATCE - 61 NGỤY NHƯ KON TUM - P. NHÂN CHÍNH - Q. THANH XUÂN - HÀ NỘI</t>
  </si>
  <si>
    <t>Nhân Viên Tư Vấn Dịch Vụ Đăng Tin Của Vieclam24H - 10 - 15 Triệu / Tháng</t>
  </si>
  <si>
    <t>- Công ty cung cấp sẵn nguồn data khách hàng đang có nhu cầu. Bạn gọi điện liên hệ tìm hiểu thông tin và tư vấn, thuyết phục Khách hàng sử dụng dịch vụ đăng tuyển dụng hiệu quả mà công ty cung cấp.- Chăm sóc khách hàng sử dụng dịch vụ, hỗ trợ giải đáp nhữ</t>
  </si>
  <si>
    <t>Chế độ đãi ngộ:- Lương cứng có 2 mức 5 triệu hoặc 7 triệu / tháng (Tùy thuộc vào năng lực và kinh nghiệm) + Hỗ trợ cơm trưa (40.000đ / ngày) + Vé xe (10.000đ / ngày) + Hoa hồngbán hàngtừ 3% - 10% theo từng giá trị hợp đồng;- Lương trung bình từ 10 - 15 triệu / tháng với ứng viên Sale mức trung bình hoặc 15 - 20 triệu / tháng với ứng viên sale mức khá- Được Đóng bảo hiểm ngay khi lên chính thức. Đầy đủ các chế độ bảo hiểm, phúc lợi, chế độ thai sản....theo quy định nhà nước- Đầy đủ các chế độ nghỉ Lễ , tết, 12 ngày nghỉ phép / năm, Thưởng cuối năm... theo quy định công ty- Du lịch, nghỉ mát hàng nămCơ hội thăng tiến:- Được đào tạo bài bản về telesales- Được tham gia rèn luyện và nâng cao kỹ năng tư vấn, kỹ năng kinh doanh trong suốt quá trình làm việc- Cơ hội thăng tiến lên Trưởng nhóm kinh doanh, Trưởng phòng kinh doanh với mức thu nhập rất hấp dẫn- Được khẳng định và công nhận năng lực của bản thân</t>
  </si>
  <si>
    <t>- Nữ, tốt nghiệp CĐ, ĐH các chuyên ngành- Nhận Sinh Viên mới ra trường. Chấp nhận đào tạo- Có Laptop để làm việc- Ưu tiên ứng viên có kĩ năng tư vấn, Telesale tốt- Chăm chỉ, kiên trì trong công việc .- Công việc chỉ dành cho các bạn trẻ, ham muốn kiếm tiề</t>
  </si>
  <si>
    <t>Tầng 12A, Tòa nhà Hapulico Center Building, Số 1 Nguyễn Huy Tưởng , Thanh Xuân, HN ( Hoặc là số 85 Vũ Trọng Phụng , Thanh Xuân , HN )</t>
  </si>
  <si>
    <t>Tầng 12A, Tòa nhà Center Building, Số 1 Nguyễn Huy Tưởng, Quận Thanh Xuân, Hà Nội</t>
  </si>
  <si>
    <t>Nhân Viên Cơ Điện Làm Việc Tại Kcn Quang Minh</t>
  </si>
  <si>
    <t>- Nhận kế hoạch và sắp xếp công việc hàng ngày từ quản lý trực tiếp, để đáp ứng phục vụ theo kế hoạch sản xuất của phân xưởng- Vận hành các hệ thống phụ trợ sản xuất như HT nước tinh khiết RO, HT máy khí nén, HT điều hoà, đảm bảo phục vụ sản xuất tốt nhất</t>
  </si>
  <si>
    <t>- Lương :7-12 Triệu- Nghỉ 2 ngày thứ 7, 4 chủ nhật/tháng- Ăn ca tại công ty.- Thưởng lương tháng 13, các ngày nghỉ lễ, tết theo quy đinh của Luật Lao Độngvà quy định công ty.- Được tham gia BHXH, BHYT theo luật lao động- Môi trường và điều kiện là việc tố</t>
  </si>
  <si>
    <t>Nhân Viên Biên Tập Có Mức Lương Trên 10 Triệu Đồng</t>
  </si>
  <si>
    <t>- Chịu trách nhiệm làm nội dung cho website và các kênh online của công ty- Chịu trách nhiệm viết bài PR sản phẩm trên báo giấy, báo điện tử về sản phẩm máy móc, chiến dịch- Chịu trách nhiệm viết bài Sale page, Landingpage tối ưu hóa tỉ lệ chuyển đổi.- Ph</t>
  </si>
  <si>
    <t>- Lương nhân sự mới khởi điểm 7-10 triệu / tháng, Lương nhân sự chính thức từ: 8,000,000 – 11,000,000 triệu đồng (ứng viên biên tập bài viết tiếng Anh, tiếng Trung thỏa thuận theo năng lực)- Ăn trưa tại công ty với mức 25k / bữa.- Đi du lịch hàng năm ít l</t>
  </si>
  <si>
    <t>- Có nhiều ý tưởng, lối viết bài đa dạng- Các bạn cứ THỎA SỨC SÁNG TẠO, dùng ngòi bút của mình để chạm đến con tim người đọc, khiến họ không thể ngó lơ khỏi những bài bạn viết!- Ưu tiên ứng viên có kinh nghiệm viết quảng cáo sản phẩm- Ưu tiên ứng viên biế</t>
  </si>
  <si>
    <t>Số 2, Ngõ 2, Đường Liên Mạc, Phường Liên Mạc, Quận Bắc Từ Liêm, Hà Nội.</t>
  </si>
  <si>
    <t>Kiên Trúc Sư Bổ Kỹ Thuật (Lương 10 Triệu)</t>
  </si>
  <si>
    <t>- Hiểu về các cấu tạo cơ bản, bổ kỹ thuật được hầu hết các chi tiết cơ bản của công trình- Ưu tiên ứng viên có khả năng diễn họa tốt.- Khảo sát hiện trạng công trình;- Triển khai hồ sơ kỹ thuật thi công theo phối cảnh 3D với các bản vẽ: hiên trạng, phá dỡ</t>
  </si>
  <si>
    <t>- Lương cứng 7-10tr+ Thưởng theo năng lực của từng cá nhân làm tốt sẽ được hưởng chế độ xứng đáng- Làm việc trong môi trường thoải mái, vui vẻ.- Đề cao ý kiến cá nhân, tôn trọng sự sáng tạo.- Thu nhập cao theo năng lực bản thân.- Được trải ngiệm thực tế c</t>
  </si>
  <si>
    <t>- Không yêu cầu bằng cấp,chỉ cần năng lực.- Sử dụng thành thạo các phần mềm chuyên ngành: Sketchup (hoặc 3D max), AutoCad, Photoshop...</t>
  </si>
  <si>
    <t>Nhân Viên Vận Hành - Điều Phối (Bắc Ninh)</t>
  </si>
  <si>
    <t>- Giới tính : Nam / Nữ tuổi 22-35 có sức khỏe tốt.- Tính tuân thủ kỷ luật, quy trình, quy định.- Không tiền án tiền sự.- Chăm chỉ ,chịu khó trong công việc ,có chí hướng.- Chịu được áp lực trong công việc.- Có thể xa nhà đi công tác.</t>
  </si>
  <si>
    <t>Nhân Viên Kinh Doanh Nội Thất - Lương Cứng 10Tr + %hh</t>
  </si>
  <si>
    <t>- Lương cứng: 7 - 10 triệu + % hoa hồng ( thu nhập từ 10 - 20 triệu theo năng lực )- Hưởng đủ chế độ BH theo quy định của nhà nước và công ty.- Môi trường làm việc chuyên nghiệp, năng động, có cơ hội thăng tiến- Nhiều cơ hội học hỏi và phát triển kỹ năng.</t>
  </si>
  <si>
    <t>Vinhome OceanPark Gia Lâm</t>
  </si>
  <si>
    <t>9/403 Bạch Mai, Hai Bà Trưng, Hà Nội.</t>
  </si>
  <si>
    <t>Nhân Viên Văn Phòng – Tư Vấn Tuyển Sinh</t>
  </si>
  <si>
    <t>• Tìm kiếm, khai thác khách hàng tiềm năng.• Tư vấn và chia sẻ cho khách hàng về chương trình học• Tư vấn chương trình học qua các kênh Facebook / Zalo/ Telephone/ Email• Cập nhật thông tin về khách hàng• Thực hiện các công việc văn phòng và tuyển sinh theo yêu cầu của quản lý.• Báo cáo kết quả công việc trực tiếp cho quản lý</t>
  </si>
  <si>
    <t>• Thời gian làm việc: từ thứ hai đến thứ sáu (nghỉ thứ bảy - chủ nhật và các ngày lễ, tết theo quy định).• Thu nhập lương cơ bản + % doanh số• Được đóng Bảo hiểm đầy đủ theo luật lao động• Thưởng lễ - tết và nhiều khoản thưởng khác theo quy chế của công ty• Học hỏi tất cả các phân mảng công việc liên quan đến chuyên môn.</t>
  </si>
  <si>
    <t>- Độ tuổi từ 20-40 tuổi- Không yêu cầu kinh nghiệm- Kỹ năng giao tiếp tốt, không nói ngọng- Sử dụng cơ bản tin học văn phòng và các công cụ tìm kiếm trên Internet- Năng động, nhiệt tình, đam mê với công việc tuyển sinh qua điện thoại;- Chăm chỉ, thân thiệ</t>
  </si>
  <si>
    <t>số 16/28 Ngõ 210 Hoàng Quốc Việt, Cầu Giấy, Hà Nội</t>
  </si>
  <si>
    <t>Số 11/24, Ngõ 1, Trần Quốc Hoàn, Cầu Giấy, Hà Nội</t>
  </si>
  <si>
    <t>Nhân Viên Tư Vấn Đặt Lịch Hẹn - Telemarketing (Thu Nhập 10-15Tr / Tháng)</t>
  </si>
  <si>
    <t>- Mời khách đến tham dự chương trình, sự kiện của công ty qua điện thoại theo data có sẵn- Báo cáo và cập nhật thông tin khách hàng đến Trưởng Bộ Phận.- Xử lý, theo dõi thông tin khách hàng đến tham dự sự kiện đúng thời gian- Đảm bảo chỉ tiêu số lượng khá</t>
  </si>
  <si>
    <t>- Lương cứng cố định 6 triệu (dù có đạt chỉ tiêu hay không)+ thưởng KPI : Thu nhập 9-15tr / tháng- Phụ cấp : ăn trưa + Giữ xe- 19 ngày nghỉ nguyên lương / năm, làm việc theo giờhành chính- Đóng BH đầy đủ theo luật Lao động.- Lương thưởng tháng 13 và nhiều</t>
  </si>
  <si>
    <t>Nhân Viên Kinh Doanh (Không Áp Doanh Số + Hỗ Trợ Lương Cứng)</t>
  </si>
  <si>
    <t>MÔ TẢ CÔNG VIỆC:– Tìm kiếm khách hàng qua các kênh, chăm sóc data có sẵn hoặc được phân.– Học và tìm hiểu các dự án được phân công– Tư vấn và chốt khách– Hoàn thiện thủ tục cọc và chăm sóc khách hậu bán hàng</t>
  </si>
  <si>
    <t>QUYỀN LỢI:– Lương cứng tối thiểu: 7.000.000 / tháng trong vòng 6 tháng liên tục (không áp chỉ tiêu doanh số)– Hoa hồng &amp; thưởng cao nhất thị trường: 2% - 3% giá trị giao dịch. Thu nhập không giới hạn- Được đào tạo miễn phí 18 modules để trở thành nhà môi giới chuyên nghiệp- Được hỗ trợ data Khách hàng– Ngoài ra được tham gia BHYT, BHXH, cùng nhiều chế độ phúc lợi khác của tập đoàn CENGROUP như: Khám sức khỏe định kỳ, Du lịch thường niên 2 lần / năm, thưởng lễ tết– Làm việc trong môi trường chuyên nghiệp, giỏ hàng đa dạng, đồng nghiệp không những giỏi giang mà còn đẹp trai, xinh gái, và cơ hội phát triển thăng tiến công bằng, minh bạch lên các vị trí quản lý luôn rộng mở, nếu bạn là người có hoài bão, quyết tâm cao độ !</t>
  </si>
  <si>
    <t>YÊU CẦU:– Tuổi: Từ 22, Tốt nghiệp Cao đẳng trở lên.- Kinh nghiệm: Không yêu cầu.- Nhiệt huyết &amp; đam mê kinh doanh.– Có phương tiện đi lại + Laptop + điện thoại smart phone.- Kỹ năng giao tiếp tốt.- Thành thạo tin họcvăn phòngcăn bản.</t>
  </si>
  <si>
    <t>Tòa 319 bộ quốc phòng, số 63 Lê Văn Lương, Phường Trung Hoà, Quận Cầu Giấy, Thành phố Hà Nội</t>
  </si>
  <si>
    <t>Newstarland - Nhân Viên Content Marketing</t>
  </si>
  <si>
    <t>- Quản lý các trang mạng xã hội của công ty.- Xây dựng, quản lý nội dung (bao gồm viết nội dung, trình bày nội dung, ý tưởng về hình ảnh) trên Fanpage, Website.- Phối hợp với MKT team để lên kế hoạch content chi tiết cho Fanpages của công ty- Tham gia cùn</t>
  </si>
  <si>
    <t xml:space="preserve">- Thu nhập hấp dẫn: 7- 10 triệu + phụ cấp + thưởng- Môi trường làm việc dân chủ, chuyên nghiệp, có cơ hội thăng tiến và ổn định lâu dài.- Được đóng BHXH, BHYT, BH thất nghiệp theo quy định của nhà nước.- Được hưởng chế độ chăm sóc sức khỏe toàn diện Được </t>
  </si>
  <si>
    <t>- Tốt nghiệp Cao đẳng, Đại học chuyên ngành liên quan- Có khả năng viết tốt, đam mê trong lĩnh vựcquảng cáo, thương hiệu..- Có kiến thức marketing căn bản và phân tích thị trường; Có kinh nghiệm phát triển cộng đồng trên các trang mạng xã hội, forum,….- S</t>
  </si>
  <si>
    <t>CS1: Tầng 2, tòa CT1 - Eco Green, 286 Nguyễn Xiển, Thanh Xuân - Hà Nội/VP HCM: 14a16 Khu Fideco, Đường Thảo Điền, Phường Thảo Điền, Quận 2, HCM</t>
  </si>
  <si>
    <t>Tầng 2, Tòa CT1, Ecogreen - 286 Nguyễn Xiển - Thanh Xuân - Hàn Nội</t>
  </si>
  <si>
    <t>Nhân Viên Telesale Chăm Sóc Khách Hàng</t>
  </si>
  <si>
    <t>- Trực page: trả lời tin nhắn khách hàng, bình luận trên facebook dựa trên Pancake- Thực hiện các công việc chăm sóc khách hàng :tư vấnkhách hàng mua sản phẩm sau đó chuyển thông tin khách hàng qua các đại lý chính hang của công ty qua Website, Fanpage, H</t>
  </si>
  <si>
    <t>- Lương : 5.000.000 đồng+ doanh sốThu nhập ( 8 triệu -15 triệu) cụ thể qua trao đổi trực tiếp khi phỏng vấn- Làm việc giờ hành chính từ thứ 2 đến thứ 7 (NGHỈ chủ nhật)- Miễn phí ăn trưa tại công ty- Được đóngbảo hiểmxã hội- Tham gia các chương trình, hoạt</t>
  </si>
  <si>
    <t>- Kỹ năng giao tiếp qua điện thoại, ưu tiên đã từng làm Sale / Telesale ít nhất 6 tháng – 1 năm- Luôn cầu tiến học hỏi, tích lũy kinh nghiệm.- Công việc chỉ dành cho các bạn trẻ độ tuổi 18 -35 tuổi, ham muốn kiếm tiền và yêu công việc kinh doanh.- Giao ti</t>
  </si>
  <si>
    <t>Biệt thự 17 ngõ 229 Phố Vọng, Đồng Tâm, Hai Bà Trưng, Hà Nội</t>
  </si>
  <si>
    <t>Nhân Viên Tư Vấn Khóa Học Tiếng Anh - Tổng Thu Nhập Trên 15 Triệu / Tháng</t>
  </si>
  <si>
    <t xml:space="preserve">- Tư vấn, giới thiệu về sản phẩm Tiếng Anh &amp; các sản phẩm giáo dục trực tuyến của thương hiệu Patado Education.- Tìm kiếm khách hàng tiềm năng qua các kênhbán hàng onlinetheo quy trình hướng dẫn nội bộ của công ty.- Lập kế hoạch và báo cáo công việc định </t>
  </si>
  <si>
    <t>- Thu nhập: 8.000.000 - 15.000.000 (gồm lương cơ bản: 5.000.000 + % Hoa hồng)- Lương thử việc = 100% lương chính thức.- Thử việc 85% KPIs và 100% lương chính thức.- Được training, đào tạo nghiệp vụ bán hàng bài bản từ đầu.- Được đề cử tham gia các khóa đà</t>
  </si>
  <si>
    <t>21 Đặng Tiến Đông - Đống Đa - Hà Nội.</t>
  </si>
  <si>
    <t>Số 21 Đặng Tiến Đông, Đống Đa, Hà nội</t>
  </si>
  <si>
    <t>Nhân Viên Kỹ Thuật Điện - Làm Việc Tại Thành Phố Chí Linh</t>
  </si>
  <si>
    <t>1 / Kiểm tra công tác bảo trì hệ thống điện trong công ty gồm:* Hệ thống điện chiếu sang, nhà xưởng,văn phòng.* Hệ thống điện công nghiệp, máy móc.* Hệ thống điện tự động hóa (Lập trình PLC OMRON, SIMEN…)* Vẽ sơ đồ mạch điện (sử dụng phần mền Autocad chuyên dụng trong thiết kế mạch điện)2 / Kiểm soát chất lượng thiết bị khi nhập kho và khi đưa vào sử dụng.3 / Quản lý cập nhật thay đổi về hệ thống thiết bị điện, tài liệu, bản vẽ, hồ sơ thiết kế.4 / Nghiên cứu đề xuất cải tiến thiết bị nhằm hợp lý hóa sản xuất, nâng cao năng xuất.5 / Thực hiện các công việc khác theo sự phân công của cấp trên.</t>
  </si>
  <si>
    <t>- Mức lương: 7 - 10 triệu / tháng- Thưởng:+ Thưởng các ngày Lễ, Tết.+ Thưởng cuối năm (tùy thuộc vào kết quả làm việc trong năm)- Phụ cấp và các chế độ đãi ngộ khác:+ Môi trường làm việc thân thiện, trẻ, năng động, chuyên nghiệp, cơ hộithăng tiến rõ ràng.</t>
  </si>
  <si>
    <t>* Kiến thức:- Nắm vững nguyên lý, hoạt động của thiết bị điện và tự động hóa trên dây truyềnsản xuất.- Có kiến thức về thiết kế hệ thống điện - điện tự động hóa.- Trình độ ngoại ngữ: Có trình độ ngoại ngữ chuyên ngành / đọc hiểu tài liệu kỹ thuật- Trình độ tin học : Thành thạo Word, Excel, Powperpoint, Autocard* Kỹ năng:- Lập kế hoạch, triển khai công việc, giải quyết vấn đề.- Hoạch định, quản lý công việc tốt. Tiếp cận và phân tích công việc nhanh.- Trung thực, nhanh nhẹn, linh hoạt, nhiệt tình, trách nhiệm cao trong công việc.- Chủ động và thích nghi nhanh với các yêu cầu công việc.- Có khả năng làm việc độc lập cũng như làm việc nhóm.- Chịu được áp lực cao trong công việc. Vui vẻ, hòa đồng, ham học hỏi.*Kinh nghiệm:- Có ít nhất 01 năm kinh nghiệm làm việc ở vị trí tương đương.- Có kinh nghiệm vận hành, bảo dưỡng, sửa chữa hệ thống điện và tự động hóatrong sản xuất.</t>
  </si>
  <si>
    <t>KCD Hoàng Gián Mới, Phường Hoàng Tiến, Thành Phố Chí Linh, Tỉnh Hải Dương</t>
  </si>
  <si>
    <t>KCD Hoàng Gián Mới - Phường Hoàng Tiến - TP Chí Linh - tỉnh Hải Dương</t>
  </si>
  <si>
    <t>Kiến Trúc Sư Chủ Trì (Lương 10-20 Triệu)</t>
  </si>
  <si>
    <t>- Mức lương: 10-20tr/tháng + Thưởng theo năng lực của từng cá nhân làm tốt sẽ được hưởng chế độ xứng đáng- Làm việc trong môi trường thoải mái, vui vẻ.- Đề cao ý kiến cá nhân, tôn trọng sự sáng tạo.- Thu nhập cao theo năng lực bản thân.- Được trải ngiệm t</t>
  </si>
  <si>
    <t>- Tốt nghiệp các chuyên ngành kiến trúc - nội thất của các trường ĐH- Yêu cầu có kinh nghiệm &gt;5 năm- Sử dụng thành thạo các phần mềm chuyên ngành: Sketchup (hoặc 3D max), AutoCad, Photoshop...</t>
  </si>
  <si>
    <t>(Stda - Cenland) Nhân viên kinh doanh tại Hà Nội - Thu nhập trên 50 triệu</t>
  </si>
  <si>
    <t>VỚI CHẾ ĐỘ LƯƠNG + MÔI TRƯỜNG + ĐÀO TẠO + GIỎ HÀNG + PHÍ HOA HỒNG HOT NHẤT THỊ TRƯỜNG BĐS MIỀN BẮCCENLAND đang không ngừng phát triển, mở rộng quy mô trở thành hệ thống phân phốibất động sảnchuyên nghiệp, lớn mạnh bậc nhất quốc gia.CHÚNG TÔI CẦN BẠN:- Nắm vững các thông tin về dự án.- Tìm kiếm &amp; chăm sóc khách hàng tiềm năng- Báo giá, thương thảo hợp đồng mua bán, thỏa thuận thời hạn thanh toán và giao dịch theo quy định của Công ty.- Tham gia tất cả các khóa đào tạo cho do công ty tổ chức, thường xuyên nâng cao năng lực cá nhân thông qua bổ sung/cập nhật các kiến thức, kỹ năng về bất động sản.</t>
  </si>
  <si>
    <t>* Thu nhập trung bình 50.000.000 VNĐ - 100.000.000 VNĐ/ 1 tháng (Lương cứng từ 6 triệu - 12 triệu)- Được cung cấp nguồn khách hàng tiềm năng.- Được làm việc trong môi trường ứng dụng công nghệ 4.0; được trải nghiệm những ứng dụng, thiết bị công nghệ hiện đại nhất hiện nay.- Được tham gia các khóa đào tạo với các chuyên gia hàng đầu tại Việt Nam trong lĩnh vực Bất động sản.- Lộ trình thăng tiến rõ ràng khi đạt và vượt các chỉ tiêu KPI.- Tham gia mọi hoạt động văn hóa của Tập đoàn như: Cen League, Miss Bikini, Cen’s Got Talent, Cen Awards, Loyal Soldiers &amp; Year End Pary.- Check in và hưởng thụ tại các địa điểm du lịch hàng đầu tại Việt Nam, du lịch Châu Á, Châu Âu- Cơ hội tham gia đầu tư các dự án Tập đoàn làm Chủ đầu tư- Thưởng cuối năm (từ 1-4 tháng lương), thưởng tất cả các ngày lễ trong năm- Được hưởng gói Bảo hiểm sức khỏe hàng năm (Generali).</t>
  </si>
  <si>
    <t>- Tự tin, năng động- Có kỹ năng làm việc độc lập và làm việc nhóm- Có khả năng giao tiếpTuy nhiên chúng tôi không coi trọng bằng cấp, chúng tôi quan trọng hiệu năng làm việc, quyết tâm không bỏ lỡ nhân tài nên:- Chỉ cần bạn tốt nghiệp trung cấp, cao đẳng,</t>
  </si>
  <si>
    <t>Tầng 4 - Tòa Golden Palm - 21 Lê Văn Lương - Thanh Xuân - Hà Nội</t>
  </si>
  <si>
    <t>Phòng Nhân sự - Tầng 4 - Tòa Golden Palm - 21 Lê Văn Lương - Thanh Xuân - Hà Nội</t>
  </si>
  <si>
    <t>Chuyên Viên Pháp Lý</t>
  </si>
  <si>
    <t xml:space="preserve">- Tiếp nhận thông tin vụ việc của khách hàng;tư vấnhướng dẫn các thủ tục pháp lý cho khách hang; liên hệ làm việc với các cơ quan nhà nước có thẩm quyền, soạn thảo các văn bản.- Thực hiện các công việc trong quá trình giải quyết vụ việc: liên hệ làm việc </t>
  </si>
  <si>
    <t>- Mức lương: 10 – 15 triệu/ tháng (Thỏa thuận theo năng lực)- Phụ cấp theo quy định của Công ty;- Được hưởng các chế độ BHXH, BHYT, BHTN… theo quy định của nhà nước- Cơ hội thăng tiến: Theo năng lực thực tế- Hưởng các chế độ phúc lợi theo quy định của Côn</t>
  </si>
  <si>
    <t>- 4 Nam độ tuổi từ 27, 4 nữ độ tuổi từ 25- Tốt nghiệp Đại học chuyên ngành luật- Ưu tiên các ứng viên đã có Thẻ Luật sư hoặc đã có chứng chỉ luật sư.- Có ít nhất 3 năm kinh nghiệm</t>
  </si>
  <si>
    <t>Làm Việc tại Khu Vực Hà Nội</t>
  </si>
  <si>
    <t>Xóm Gạch, Xã Sơn Đồng, Huyện Hoài Đức, Hà Nội</t>
  </si>
  <si>
    <t>(Stda-Cenland) Chuyên Viên Kinh Doanh BĐS Không Áp Doanh Số - Thu Nhập 50 Triệu Tháng</t>
  </si>
  <si>
    <t>CENLAND đang không ngừng phát triển, mở rộng quy mô trở thành hệ thống phân phốibất động sảnchuyên nghiệp, lớn mạnh bậc nhất quốc gia.✅ CHÚNG TÔI CẦN BẠN:- Nắm vững các thông tin về dự án.- Tìm kiếm &amp; chăm sóc khách hàng tiềm năng- Báo giá, thương thảo hợp đồng mua bán, thỏa thuận thời hạn thanh toán và giao dịch theo quy định của Công ty.- Tham gia tất cả các khóa đào tạo cho do công ty tổ chức, thường xuyên nâng cao năng lực cá nhân thông qua bổ sung / cập nhật các kiến thức, kỹ năng về bất động sản.</t>
  </si>
  <si>
    <t>- Thu nhập không giới hạn TB trên 50 triệu trở lên- Trở thành thành viên chính thức khi phát sinh doanh số từ 20.000.000 trở lên- Hưởng lương cứng 7 triệu trong vòng 6 tháng + hoa hồng + thưởng nóng + thưởng doanh thu. (Không áp doanh số)- Được khám sức k</t>
  </si>
  <si>
    <t>- Tuổi đời từ 22 -35 tuổi, ngoại hình ưa nhìn.- Có kinh nghiệm làm việc trong các lĩnh vực ngân hàng, tài chính, chứng khoán, bảo hiểm, dịch vụ du lịch, khách sạn… Hoặc sinh viên năm cuối hoặc tốt nghiệp chuyên ngành kinh tế, bất động sản các trường: KTQD</t>
  </si>
  <si>
    <t>Tầng 4 tòa nhà The Golden Palm (số 21 Lê Văn Lương, Cầu Giấy, Hà Nội).</t>
  </si>
  <si>
    <t>Tầng 20 - Tòa nhà 319 Bộ Quốc Phòng - 63 Lê Văn Lương - Hà Nội</t>
  </si>
  <si>
    <t>Nhân Viên Vận Hành Máy (Hà Nội)</t>
  </si>
  <si>
    <t>- Vận hành, điều chỉnh và sửa chữa cơ bản máy dãn nhãn, máy palletizer.- Kết hợp cùng các nhân viên vận hành, cơ điện để thực hiện các chương trình GMP, BEC.- Thực hiện chương trình kiểm soát chất lượng vận hành.- Thời gian làm việc: luân phiên đổi ca the</t>
  </si>
  <si>
    <t>- Lương thử việc nhận 100%.- Được hưởng chế độ BH đầy đủ, thêmbảo hiểm24 / 7.- Bảo lãnh nội trú, nghỉ phép có lương 18 ngày / năm.- Lương tháng 13, thưởng chia lợi nhuận vào tháng 4 hàng năm.- Được nghỉ và có thưởng các ngày lễ tết.- Du lịch hàng năm, Gia</t>
  </si>
  <si>
    <t>- Tốt nghiệp từ trung cấp, cao đẳng trở lên ngành cơ khí, điện.- Có kinh nghiệm làm việc trong nhà máy về vận hành máy.- Có kiến thức về bảo trì máy.- Có kinh nghiệm vận hành máy dán nhãn Krones là một lợi thế.- Có khả năng đọc hiểu tài liệu tiếng Anh.- H</t>
  </si>
  <si>
    <t>Km17, Duyên Thái, Thường Tín, Hà Nội</t>
  </si>
  <si>
    <t>Trụ sở chính: Số 485, Xa Lộ Hà Nội, Phường Linh Trung, Quận Thủ Đức, Thành phố Hồ Chí Minh; Chi nhánh tại Hà Nội: Km số 17, Quốc lộ 1A, Xã Duyên Thái, Huyện Thường Tín, Hà Nội.</t>
  </si>
  <si>
    <t>Nhân Viên Kinh Doanh Dự Án - Lương 10-15 Tr / Tháng</t>
  </si>
  <si>
    <t>- Phụ trách khu vực đặtvăn phòngđại diện và các tỉnh lân cận mà mình được giao trách nhiệm quản lí.- Chịu trách nhiệm doanh số, thúc đẩy hoạt độngbán hàng, phân phối tại địa bàn, khu vực phụ trách.Hỗ trợ và duy trì mối quan hệ với khách hàng nhà thầu dự á</t>
  </si>
  <si>
    <t>- Mức lương: Thu nhập 10 – 15 triệu / tháng (Lương cứng 7.550.000+ % dự án) cùng các chế độ thưởng thành tích theo cá nhân và nhómTrong thời gian thử việc và thời gian đầu làm việc công ty sẽ chưa có áp lực doanh số bán hàng cho nhân viên.- Tham gia đầy đ</t>
  </si>
  <si>
    <t>- Tốt nghiệp chuyên ngành kinh doanh, quản trị, kỹ thuật, xây dựng dân dụng công nghiệp, cầu đường bộ, … của các trường đại học- Ngoại ngữ: Ưu tiên giao tiếp tiếng Trung hoặc tiếng Anh.- Kỹ năng: Kỹ năng giao tiếp tốt với khách hàng , quản lý thời gian (S</t>
  </si>
  <si>
    <t>Phòng NSHC-  Km 78 Quốc lộ 5- Kim Liên- Kim Thành- Hải Dương</t>
  </si>
  <si>
    <t>Thôn Lương Xá, Xã Kim Liên, Huyện Kim Thành, Tỉnh Hải  Dương</t>
  </si>
  <si>
    <t>Hỗ Trợ Bán Hàng (Nữ - Không Áp Doanh Số)</t>
  </si>
  <si>
    <t>- ĐƯỢC ĐÀO TẠO - KHÔNG ĐÒI HỎI KINH NGHIỆM- Tiếp nhận đơn hàng, bán hàng cho khách hàng- Bán hàng qua điện thoại- Thăm hỏi khách hàng khi phát sinh nhu cầu - Đi lại bằng xe ô tô của công ty (2-3 lần / tuần)- Cập nhật số liệu bán hàng vào phần mềmkế toánph</t>
  </si>
  <si>
    <t>- Mức lương cứng 6-7 triệu (tùy theo kinh nghiệm);- Thăm hỏi khách hàng có xe ô tô của công ty đưa đi- Làm việc giờ hành chính từ thứ 2 đến thứ 7, ngoài ra 1 tháng có thêm 1-2 ngày nghỉ quy định của công ty- 1 năm có 12 ngày nghỉ phép được hưởng lương the</t>
  </si>
  <si>
    <t>- Ứng viên Nữ tuổi từ 23 đến 30 tuổi- Tốt nghiệp Cao đẳng, Đại học- Sinh viên mới ra trường được đào tạo- Chăm chỉ, chịu khó, nhiệt tình</t>
  </si>
  <si>
    <t>Lô TT5, Dãy N5, Ô số 3 Bắc Linh Đàm, Hoàng Mai, Hà Nội</t>
  </si>
  <si>
    <t>Nhân Viên Kinh Doanh [Nữ] Làm Việc Tại Văn Phòng Thu Nhập 10-20Tr</t>
  </si>
  <si>
    <t>Công ty Hoàng Gia cần tuyển gấp Nữ Nhân viên kinh doanh làm việc tại văn phòng về: Thiết bị điện, thiết bị chiếu sáng, Đèn trang trí, Dây cáp, ống nhựa...phục vụ cho dân dụng và công nghiệp.Công việc chi tiết như sau:- Tìm hiểu thông tin khách hàng vàtư vấnbán hàng- Chăm sóc khách hàng sử dụng dịch vụ, hỗ trợ giải đáp những thắc mắc của khách hàng qua email, điện thoại,…- Tìm kiếm, tiếp cận, mở rộng danh sách khách hàng- Nắm rõ những đặc tính của sản phẩm để giới thiệu và quảng bá sản phẩm của công ty đến khách hàng- Duy trì những quan hệ kinh doanh hiện có, nhận đơn đặt hàng mới từ khách hàng.- Chi tiết sẽ trao đổi cụ thể trong quá trình phỏng vấn.</t>
  </si>
  <si>
    <t xml:space="preserve">- Lương cứng 7tr đến 15tr + % hoa hồng (tổng thu nhập lên tới 20tr đồng).- Hoa hồng thanh toán theo tháng, không áp doanh số- Thưởng nóng : Áp dụng cho các nhân viên suất sắc vượt chỉ tiêu.- Phụ cấp điện thoại, xe đưa đón khi đi công tác.- Có cơ hội được </t>
  </si>
  <si>
    <t xml:space="preserve">- Yêu cầu giới tính: Chỉ Tuyển Nữ- Chấp nhận sinh viên mới ra trường sẽ được đào tạo bài bản- Độ tuổi từ: 24-35 tuổi- Có kỹ năng giao tiếp tốt, kỹ năng thuyết phục khách hàng tốt- Thành thạo các ứng dụng tin học văn phòng.- Giọng nói dễ nghe, nhanh nhẹn, </t>
  </si>
  <si>
    <t>Building BT2 - A1 Khu Đô thị Mới Hạ Đình - Ngõ 214 Nguyễn Xiển – Thanh Xuân - Hà Nội /</t>
  </si>
  <si>
    <t>Building BT2-A1 KĐT Mới Hạ Đình, 214 Nguyễn Xiển, Thanh Xuân, Hà Nội</t>
  </si>
  <si>
    <t>Kỹ Thuật Viên Spa (Massage Trị Liệu) Lương 12 Tr/Th</t>
  </si>
  <si>
    <t>- Lương cơ bản đến 12 triệu / tháng + thưởng thao tác dịch vụ + thưởng đánh giá dịch vụ + thưởng năng suất, thưởng % sản phẩm + Thưởng các dịp lễ tết và các khoản thưởng khác trong quá trình làm việc- Lương theo chế độ thăng tiến cấp bậc.</t>
  </si>
  <si>
    <t>- Ưu tiên những bạn đã có kinh nghiệm liên quan spa, chăm sóc sức khỏe,- Cao trên 1m45.- Có bằng cấp THPT trở lên hoặc bằng cấp liên quan đến ngành nghề</t>
  </si>
  <si>
    <t>BT6/16A1, KBT Làng Việt Kiều Châu Âu, Mỗ Lao, Hà Đông, Hà Nội</t>
  </si>
  <si>
    <t>Tư Vấn Thẻ Hội Viên Qua Điện Thoại - Khách Sạn Intercontinental Landmark 72</t>
  </si>
  <si>
    <t>- Cơ hội đi làm ngay- Cơ hội mở cho tất cả ứng viên chưa có kinh nghiệm và có kinh nghiệm trong lĩnh vực Sales và Telesales- Cơ hội đại diện cho thương hiệu khách sạn 5 sao InterContinental Hanoi Westlake hoặc InterContinental Landmark72- Cơ hội kiếm tiền</t>
  </si>
  <si>
    <t>- Đạt được mục tiêu tài chính và là bước đệm vững chắc để phát triển sự nghiệp của bản thân.- Thu nhập không giới hạn với những chương trình thưởng doanh số liên tục hàng ngày và hàng tuần- Thu nhập tối thiểu từ 10 triệu/tháng- Được đào tạo liên tục bởi đ</t>
  </si>
  <si>
    <t>P206, Tầng 2, Tòa nhà DMC, 535 Kim Mã, quận Ba Đình, Hà Nội</t>
  </si>
  <si>
    <t>Nhân Viên Marketing Tại Hoàn Kiếm - Hà Nội</t>
  </si>
  <si>
    <t>- Được xét tăng lương + Thưởng theo năng lực- Có cơ hội được thăng tiến và nâng cao nghiệp vụ chuyên môn- Môi trường trẻ trung năng động- Được hưởng chế độ BHXH, BHYT, BHTN,... theo quy định.- Hưởng các quyền lợi chính sách khác theo quy định của Công ty.</t>
  </si>
  <si>
    <t>- Ứng viên trên 1 năm kinh nghiệm content marketing, hiểu biết về SEO, có kiến thức về IT, kỹ thuật là 1 lợi thế.- Sử dụng thành thạo phần mềm thiết kế (AI, Photoshop, Corel,…).- Có hiểu biết về marketing, truyền thông, quảng cáo .- Có năng khiếu về mỹ th</t>
  </si>
  <si>
    <t>23D - Hai Bà Trưng - Hoàn Kiếm - Hà Nội</t>
  </si>
  <si>
    <t>Chuyên Viên Thiết Kế Nội Thất (Lương Từ 10-15 Triệu)</t>
  </si>
  <si>
    <t>• Lên ý tưởng thiết kế 3D theo yêu cầu của khách hàng.• Bổ bản vẽ kỹ thuật để thi công theo thiết kế.• Các công việc khác theo yêu cầu của Trưởng phòng và Ban Lãnh đạo Công ty.• Chi tiết công việc trao đổi qua phỏng vấn.</t>
  </si>
  <si>
    <t>• Lương: 10 - 15 triệu (thỏa thuận theo năng lực, trao đổi cụ thể khi phỏng vấn) - KHÔNG NỢ LƯƠNG• Được làm việc trong công ty đã có bề dày 15 năm kinh nghiệm trong lĩnh vực thiết kế nội thất, môi trường làm việc chuyên nghiệp, năng động, trẻ và nhiệt huyết.• Phụ cấp ăn trưa, điện thoại ....• Đảm bảo đầy đủ các quyền lợi theo luật Lao động như BHXH, nghỉ phép năm…• Thưởng tháng lương 13, các ngày Lễ Tết; Thưởng dự án và doanh thu cuối năm• Du lịch, nghỉ mát hàng năm</t>
  </si>
  <si>
    <t>• Nhiệt tình, trung thực trong công việc• Có khả năng giao tiếp tốt và làm việc nhóm.</t>
  </si>
  <si>
    <t>248B Tôn Đức Thắng, Hàng Bột, Đống Đa, Hà Nội</t>
  </si>
  <si>
    <t>Nhân Viên Sale Admin Nội Thất</t>
  </si>
  <si>
    <t>- Hưởng mức lương thưởng hấp dẫn (6- 10tr)- BHXH, BHYT, Chế độ khác theo quy định công ty(Trao đổi trực tiếp khi phỏng vấn)- Làm việc trong môi trường năng động, sáng tạo</t>
  </si>
  <si>
    <t>Số 2 ngõ 106 Nguyễn Ngọc Nại Thanh xuân Hà Nôi</t>
  </si>
  <si>
    <t>Nhân Viên Tư Vấn BĐS Vinhomes - Vingroup (Thu Nhập Trung Bình 20-50 Triệu / Tháng)</t>
  </si>
  <si>
    <t>Yourgroup/CSS Group - Đại lý F1 Vinpearl - Vingroup TRIỆU HỒI BIỆT ĐỘI CHIẾN BINH TƯ VẤN BẤT ĐỘNG SẢN HÙNG MẠNH. VÀ CÁC DỰ ÁN ĐẤT NỀN CÁC TỈNH CÔNG TY LÀ ĐƠN VỊ PHÁT TRIỂN DỰ ÁN CHO CÁC CHỦ ĐẦU TƯ: Bắc Ninh, Hải Phòng, Bắc G iang, Yên Bái….Hiện tại công ty đang có nhu cầu tuyển dụng vị trí chuyên viên kinh doanh với công việc như sau:- Tư vấn cho khách hàng về thông tin của các dự án do công ty làm chủ đầu tư và phân phối:, Đất nền, Nhà Phố, Shophouse, Biệt thự, ……- Chăm sóc các khách hàng tiềm năng (Công ty hỗ trợ khách hàng truyền thông, data khách hàng chất lượng)- Tìm kiếm khách hàng thông qua cá kênh marketing, telesale, .... và các khách hàng đến tìm hiểu tại dự án- Cập nhật thông tin thị trườngbất động sản, nhanh chóng nắm bắt nhu cầu của khách hàng…- Công việc cụ thể sẽ trao đổi trong buổi phỏng vấn.</t>
  </si>
  <si>
    <t xml:space="preserve">- Lương Cứng 5-7 Triệu + hoa hồng + thưởng nóng =&gt;Thu nhập bình quân hàng tháng 20,000,000 đến 50,000,000 triệu đồng- Hoa hồng: Theo chính sách chung của công ty cho mỗi dự án (2.8% - 5%)- Không có doanh số vẫn được hưởng lương- Đào tạo kiến thức kĩ năng </t>
  </si>
  <si>
    <t>- Có niềm đam mê với nghành Sales, muốn tìm cơ hội làm giàu.- Giọng nói dễ nghe, gương mặt dễ nhìn, có ngoại hình là một lợi thế.- Có kỹ năng đàm phán, thuyết phục khách hàng.- Tiếp thu nhanh, có khả năng làm việc độc lập.- Không Yêu cầu kinh nghiệm nhưng</t>
  </si>
  <si>
    <t>Tầng 3, toà HH2 Bắc Hà, Số 15 Tố Hữu, Trung Văn, Nam Từ Liêm, TP. HN</t>
  </si>
  <si>
    <t>Nhân viên kinh doanh dự án lắp đặt điều hòa</t>
  </si>
  <si>
    <t>• Tìm kiếm, phát triển và quản lý danh mục khách hàng có dự án đầu tư liên quan đến mảng điều hòa• Thu thập, tìm kiếm thông tin dự án và thông tin liên quan đến dự án nhằmtư vấn, đáp ứng đúng nhu cầu đầu tư của khách hàng.• Xây dựng quan hệ, phát triển và quản lý hệ thống khách hàng.• Ký kết đơn hàng,và theo dõi đơn hàng.• Chăm sóc khách hàng, duy trì mối quan hệ lâu dài• Chi tiết công việc sẽ trao đổi cụ thể khi phỏng vấn</t>
  </si>
  <si>
    <t>• Thu nhập: Trao đổi cụ thể khi phỏng vấn(Bao gồm: Lương cơ bản thảo thuận theo năng lực + % hoa hồng theo công trình + phụ cấp ăn trưa, bảo hiểm…)• Được hưởng mức thu nhập hấp dẫn, cạnh tranh theo năng lực.• Được cung cấp thông tin sản phẩm cụ thể• Được làm việc trong một môi trường tập thể trẻ trung, năng động, thân thiện.• Được đi du lịch và tham gia Team building, Year end party và các sự kiện có liên quan do công tổ chức• Có cơ hội thăng tiến, đào tạo, có điều kiện khẳng định bản thân.• Hưởng đầy đủ đầy đủ các chế độ BHYT, BHXH… quyền lợi theo luật lao động</t>
  </si>
  <si>
    <t>• Trình độ tin họcvăn phòngtốt• Có thái độ và trách nhiệm nghiêm túc, cầu tiến với công việc• Ưu tiên đã có ít nhất 1 năm kinh nghiệm trở lên• Sẽ được đào tạo thêm về các sản phẩm của công ty• Kỹ năng giao tiếp, năng động, chủ động công việc, thương lượng, đàm phán, thuyết phục tốt, có khả năng làm việc áp lực.</t>
  </si>
  <si>
    <t>Lô 3, BT4-1 khu đô thị Trung Văn Vinaconex3, Phường Trung Văn, Quận Nam Từ Liêm, Thành phố Hà Nội.</t>
  </si>
  <si>
    <t>[Local Sales]_Nhân Viên Kinh Doanh Phụ Trách Vùng Hà Nội Hoặc Quảng Ninh Thu Nhập Lên Tới 13 Triệu</t>
  </si>
  <si>
    <t>1.Chăm sóc đại lý hiện tại, tìm kiếm và phát triển khách hàng mới tại khu vực phụ trách thuộc 1 trong các vùng dưới đây:01 ứng viên Phụ trách Quảng Ninh (sinh sống Hạ Long, Quảng Ninh), Hải Phòng01 ứng viên Phụ trách khu vực Hà Nội2.Thu thập thông tin thị trường, đề xuất kế hoạch phát triển mạng lưới phù hợp từng giai đoạn.3. Là cầu nối triển khai các chương trình mới, sản phẩm mới của công ty tới khách hàng.4. Đảm bảo giữ vững và gia tăng doanh số của khách hàng trong khu vực phụ trách.5. Phối hợp cùng các bộ phận khác hỗ trợ bảo hành, theo dõi công nợ của khách hàng.6. Thực hiện các công việc khác được giao.</t>
  </si>
  <si>
    <t>– Thu nhập: thương lượng (từ 10-13 triệu / tháng) và hưởng các khoản phụ cấp và chế độ công tác phí khác.– Cơ hội làm việc taị một trong các công ty đứng đầu ngành tại Việt Nam.– Tham gia các khóa học trau dồi chuyên môn, phát triển nghề nghiệp– Hưởng đầy đủ các chế độ Bảo hiểm, khám sức khỏe theo qui định.– Thưởng lễ, tết, thưởng cuối năm, nghỉ mát, tổ chức thường niên hàng tuần các hoạt động tậpthể, thể thao nâng cao đời sống tinh thần cho nhân viên.– Được công ty trang bị đầy đủ phương tiện làm việc máy tính, điện thoại– Công ty hỗ trợ các loại công tác phí khi gặp khách hàng</t>
  </si>
  <si>
    <t xml:space="preserve">- Trình độ Tốt nghiệp Cao đẳng trở lên, các khối ngành Kinh tế, Quản trị Kinh doanh,...- Giới tính Nam- Độ tuổi 24 – 30 tuổi- Thành thạo vi tínhvăn phòng- Giao tiếp dễ nghe, kỹ năng thuyết phục tốt.- Ưu tiên ứng viên đã làm việc ở vị trí tương đương.- Ưu </t>
  </si>
  <si>
    <t>97 - 99 Láng Hạ, Đống Đa, Hà Nội</t>
  </si>
  <si>
    <t>Nhân Viên Kd Phát Triển Thị Trường - Thu Nhập 25 Triệu / Tháng</t>
  </si>
  <si>
    <t>- Chủ động khai thác, phát triển thị trường, duy trì hệ thống khách hàng theo khu vực thị trường được phân công .- Tư vấn, giới thiệu sản phẩm, thông báo các chính sáchbán hàngtới các đại lý khách hàng- Tìm hiểu, nghiên cứu nhu cầu thị trường và đối thủ c</t>
  </si>
  <si>
    <t>- Thu nhập gồm lương cứng + KPI + thưởng hoa hồng (10%) = 20 - 30 triệu / tháng.- Được hưởng các chế độbảo hiểm, phúc lợi, ưu đãi cho nhân viên gắn bó với công ty.- Được đào tạo chuyên nghiệp về kỹ năng bán hàng, giao tiếp khách hàng, sử dụng hệ thống phầ</t>
  </si>
  <si>
    <t>Địa chỉ: Lô1- X3, nghách 20, ngõ 105, Doãn Kế Thiện, Mai Dịch, Cầu Giấy, Hn</t>
  </si>
  <si>
    <t>Nhân Viên Tư Vấn Tuyển Sinh Làm Việc Tại Hà Nội (Vus)</t>
  </si>
  <si>
    <t>- Mức lương và chế độ đãi ngộ hấp dẫn.- Môi trường làm việc chuyên nghiệp , công bằng và hiện đại nhất.- Được tham gia các khóa đào tạo chuyên sâu về kỹ năng chuyên môn.- Cơ hội thăng tiến và phát triển cao.- Tham gia đầy đủ BHXH, BHYT, BHTN .</t>
  </si>
  <si>
    <t xml:space="preserve">- Tuổi từ 21 - 26 tuổi- Tốt nghiệp cao đẳng / đại học. (Chấp nhận các bạn sinh viên mới tốt nghiệp đang đợi bằng)- Thái độ hoà nhã, kỹ năng giao tiếp tốt, nhiệt tình với công việc.- Ngoại hình thanh lịch.- Công việc toàn thời gian, làm việc theo ca.- Độc </t>
  </si>
  <si>
    <t>189 Nguyễn Thị Minh Khai, P Phạm Ngũ Lão, Q1,HCM - 187 Nguyễn Lương Bằng, Q Đống Đa, Hà Nội</t>
  </si>
  <si>
    <t>189 Nguyen Thi Minh Khai, Dist.1, Ho Chi Minh City, Vietnam</t>
  </si>
  <si>
    <t>Nhân Viên Kinh Doanh Bán Hàng (thu nhập &gt;10 triệu)</t>
  </si>
  <si>
    <t>• Giới thiệu,quảng cáovà bán sản phẩm máy rửa bát cho khách hàng tiềm năng• Có khả năng phân tích hiệu quả chi phí của khách hàng hiện tại và khách hàng tiềm năng.• Thiết lập, phát triển và duy trì mối quan hệ kinh doanh, chăm sóc khách hàng tích cực để đảm bảo doanh số trong tương lai.• Liên hệ với khách hàng tiềm năng• Tiến hành giải quyết các vấn đề và khiếu nại của khách hàng để tối đa hóa sự hài lòng của họ.• Đạt được chỉ tiêu doanh thu và phát triển doanh thu• Phối hợpbán hàngvới các thành viên trong nhóm và các bộ phận khác.• Phân tích tiềm năng của thị trường, theo dõi doanh thu và các báo cáo.• Phát triển kênh phân phối: Trung tâm điện máy , các cửa hàng bán thiết bị gia dụng lớnCác nhiệm vụ khác được cấp trên giao phó</t>
  </si>
  <si>
    <t>- Lương: Từ 10tr – 15tr + thưởng Doanh thu- Tham gia đầy đủ NHYT, BHTN, BHXH theo quy định công ty- Thưởng lễ thưởng tết theo quy định công ty- Trao đổi cụ thể thêm khi phỏng vấn</t>
  </si>
  <si>
    <t>o Nhiệt tình trong công việc.o Kỹ năng bán hàng, giao tiếp và thương lượng tốt.o Kỹ năng quản lý, tổ chức và ưu tiên công việc.o Có khả năng thuyết trình hướng tới nhu cầu của người nghe.o Kỹ năng quản lý các mối quan hệ và sẵn sàng tiếp nhận các ý kiến phản hồi.o Tốt nghiệp Đại học, Cao đẳng chuyên ngành Kinh tế, Quản trị kinh doanh, Marketing và các chuyên ngành liên quan.Kinh nghiệm: Từ 03 năm trở lên, ưu tiên ứng viên có kinh nghiệm về dòng sản phẩm máy rửa bát.</t>
  </si>
  <si>
    <t>374 Âu Cơ, Phường  Nhật Tân - Quận Tây Hồ - Tp. Hà Nội, Việt Nam</t>
  </si>
  <si>
    <t>Số 77 /264/17 âu Cơ - Phường Nhật Tân - Quận Tây Hồ - Tp. Hà Nội, Việt Nam</t>
  </si>
  <si>
    <t>Chuyên Viên Tư Vấn Thu Nhập 10-20 Triệu</t>
  </si>
  <si>
    <t>- Thu nhập hấp dẫn theo năng lực: 10 – 20 triệu cho nhân viên mới (Lương cứng 5-9 triệu + phụ cấp + lương kinh doanh)- Lương Tháng 13 (Cam kết), thưởng kết quả công việc- Được tham gia đào tạo về kĩ năng mềm và các kiến thức chuyên môn về sản phẩm, market</t>
  </si>
  <si>
    <t>- Nam / nữ từ 22-35 tuổi- Tốt nghiệp Cao đẳng- Tối thiểu 06 tháng kinh nghiệm ở vị trí tương đương (Ưu tiên ứng viên có kinh nghiệm trong mảng công việc kinh doanh, bán hàng, tư vấn, tiếp thị,...)- Có laptop cá nhân, ưu tiên ứng viên có phương tiện đi lại</t>
  </si>
  <si>
    <t>Tầng 1, Tòa nhà GP Invest, 170 Đê La Thành, Ô Chợ Dừa, Đống Đa, Hà Nội.</t>
  </si>
  <si>
    <t>Nhân Viên Tư Vấn Online - Không Yêu Cầu Kinh Nghiệm (Hải Dương)</t>
  </si>
  <si>
    <t>- Nhận database khách hàng, phân chia và lọc những khách hàng tiềm năng theo khu vực…,- quản lý và cập nhật dữ liệu khách hàng- Gọi điện cho khách hàng để tư vấn giới thiệu sản phẩm / dịch vụ của Công ty- Giải đáp những vấn đề, thắc mắc, khiếu nại của khá</t>
  </si>
  <si>
    <t>- Mức lương: 6 - 10 triệu + thưởng- Sản phẩm dễ bán, thông dụng- Hưởng đầy đủ quyền lợi theo chế độ nhà nước- 1 năm đi du lịch 1 -3 lần- Môi trường trẻ, năng động, thân thiện, được đào tạo bài bản.</t>
  </si>
  <si>
    <t>- Đam mê kinh doanh, nhiệt tình trong công việc, chăm chỉ- Giọng nói dễ nghe, giao tiếp qua điện thoại tốt, hòa đồng- Kỹ năng giải quyết vấn đề Thành thạo tin họcvăn phòng- Tốt nghiệp trung cấp các ngành kinh tế trở lên- Giọng nói truyền cảm, ngoại hình ư</t>
  </si>
  <si>
    <t>Số nhà 24, phố Lê Cảnh Tuân, khu 3, Phường Hải Tân, Thành phố Hải Dương, Tỉnh Hải Dương</t>
  </si>
  <si>
    <t>Nhân Viên Kinh Doanh (Thu Nhập Trung Bình 10-15Tr / Tháng)</t>
  </si>
  <si>
    <t>- Lương cứng: min từ 5tr5 - 7tr5 + Hoa hồng doanh số + Thưởng Bonus + Thưởng KPIs (thu nhập trung bình 10-15tr / tháng / nhân viên mới)- Đào tạo 100% Nhân sự đầu vào về Chuyên môn, nghiệp vụ và các Kỹ năng mềm quan trọng- Được làm việc team , được dẫn dắt</t>
  </si>
  <si>
    <t>- Nam, Nữ có độ tuổi từ 21-28 tuổi (Năm sinh 199x)- Có laptop làm việc- Yêu thích Kinh doanh, có học các chuyên ngành Kinh tế là một lợi thế</t>
  </si>
  <si>
    <t>Số 37 ngõ 45 Trần Thái Tông - Cầu Giấy - Hà Nội</t>
  </si>
  <si>
    <t>Số 37 ngõ 45 Trần Thái Tông, Cầu Giấy, Hà Nội</t>
  </si>
  <si>
    <t>Nhân Viên Kinh Doanh Mảng Băng Tải</t>
  </si>
  <si>
    <t>- Triển khai kế hoạch kinh doanh để đạt được mục tiêu kinh doanh (doanh số, thị phần sản phẩm và xu hướng phát triển các giải pháp mới cho sản phẩm).- Tiếp nhận thông tin, yêu cầu báo giá từ Khách hàng. Làm việc với bộ phận kỹ thuật,tư vấngiải pháp, lập p</t>
  </si>
  <si>
    <t>- Lương cứng: từ 8 triệu đến 10 triệu + % hoa hồng- Hưởng chế độ BHXH, BHYT, BHTN theo đúng quy định- Phụ cấp ăn trưa, phụ cấp điện thoại, phụ cấp nhà ở, phụ cấp công tác- Du lịch trong nước hoặc nước ngoài hàng năm- Thưởng lễ, tết hàng năm- Thưởng lợi nh</t>
  </si>
  <si>
    <t xml:space="preserve">- Nam, độ tuổi từ 26 đến 32, Sức khỏe Tốt.- Ưa nhìn, ngoại hình khá.- Có khả năng đi công tác xa, dài ngày.- Ưu tiên ứng viên có kinh nghiệm trong lĩnh vực kinh doanh, bán hàng kỹ thuật; Có hiểu biết về sản phẩm và vật tư trong các ngành công nghiệp nặng </t>
  </si>
  <si>
    <t>Công ty cổ phần Ngân Lợi – số nhà 54, phố Vũ Văn Cẩn, đường Vạn Phúc, quận Hà Đông, thành phố Hà Nội.</t>
  </si>
  <si>
    <t>Số 54, Phố  Vũ Văn Cẩn, đường Vạn Phúc, quận Hà Đông, Hà Nội</t>
  </si>
  <si>
    <t>Kỹ Sư Thiết Kế Và Dự Toán Năng Lượng Mặt Trời</t>
  </si>
  <si>
    <t>* Khảo sát và thiết kế mặt bằng:- Khảo sát tại hiện trường: thu thập các thông tin kỹ thuật, yêu cầu từ khách hàng, đặc tính kỹ thuật yêu cầu....- Thiết kế hoặc phối hợp thiết kế hệ thế quang điện (PV systems) với các nhóm sản phẩm và lập bảng vật tư* Tư vấn kỹ thuật- Tư vấn kỹ thuật cho khách hàng các hạng mục thiết bị, vật tư về điện mặt trời.- Đào tạo, chuyển giao kỹ thuật để nâng cao chất lượng thi công cho đối tác / đại lý.- Hỗ trợ kỹ thuật cho khách hàng khi có sự cố xảy ra và đảm bảo thời gian xử lý sự cố đúng với quy định.* Lập hồ sơ dự án- Thuyết minh kỹ thuật (thiết kế, vật tư-thiết bị, hiệu suất hệ thống,…_- Thuyết minh, phân tích tài chính của dự án- Các công việc khác theo chỉ đạo của cấp trên</t>
  </si>
  <si>
    <t>- Thu nhập từ 15 - 20tr / tháng.- Thưởng thoả đáng với năng lực cống hiến.- Làm việc trong môi trường chuyên nghiệp, kỷ luật tại Tập đoàn công nghệ hàng đầu Việt Nam.- Có nhiều cơ hội thăng tiến trong công việc; được tham gia đào tạo nâng cao kỹ năng.- Th</t>
  </si>
  <si>
    <t>- Tốt nghiệp đại học chuyên ngành về điện hoặc có kinh nghiệm làm việc tối thiểu từ 02 năm tại lĩnh vực liên quan.- Sử dụng thành thạo các kỹ năng: Autocad, PVsyst, Sketchup- Khả năng sắp xếp, phân tích công việc và giải quyết vấn đề tốt- Ưu tiên những ứn</t>
  </si>
  <si>
    <t>Tầng 2, Tòa Báo Lao động, Số 6, đường Phạm Văn Bạch, Cầu Giấy, Hà Nội</t>
  </si>
  <si>
    <t>Số 6 Phạm Văn Bạch, Yên Hòa, Cầu Giấy, Hà Nội</t>
  </si>
  <si>
    <t>Nhân Viên Đăng Ký Thuốc Mức Lương Không Dưới 10TR</t>
  </si>
  <si>
    <t>Nhân viên đăng ký thuốc- Soạn thảo, chuẩn bị hồ sơ đăng ký thuốc hoàn thiện theo đúng các quy định hiện hành- Theo dõi, cập nhật các văn bản quy định của cơ quan chức năng liên quan đến thủ tục đăng ký thuốc.- Nộp và theo dõi tiến độ hồ sơ trên Cục dược- Thực hiện các công việc khác theo sự chỉ đạo của người quản lý.</t>
  </si>
  <si>
    <t xml:space="preserve">- Mức lương: 7-10 triệu (Thỏa thuận theo năng lực ứng viên)- Thưởng, chế độ phúc lợi theo quy định của Công ty- Được tham gia đầy đủ các loại hình Bảo hiểm theo Quy định của Luật lao động- Làm việc tạivăn phòngcông ty theo giờhành chính, từ thứ 2 đến thứ </t>
  </si>
  <si>
    <t xml:space="preserve">- Tốt nghiệp đại học dược loại giỏi.Hồ sơ bao gồm:+ Lý lịch tiếng anh (CV)+ Bằng tốt nghiệp (copy)+ Bảng điểm (copy)+ Chứng chỉ tiếng anh (copy).+ Sơ yếu lý lich (không cần xác nhận).Kinh nghiệm: không yêu cầu.Bản công chứng sẽ yêu cầu khi được mời phỏng </t>
  </si>
  <si>
    <t>Phòng 2207- tòa nhà M3M4, 91 A Nguyễn Chí Th</t>
  </si>
  <si>
    <t>Phòng 2207- tòa nhà M3M4, 91 A Nguyễn Chí Thanh, Đống Đa, Hà Nội</t>
  </si>
  <si>
    <t>Nhân Viên Tư Vấn (Được Đào Tạo - Làm Việc Giờ Hành Chính)</t>
  </si>
  <si>
    <t>- Liên hệ và trao đổi thông tin về các dịch vụ đầu tư cho khách hàng, theo data có sẵn của công ty- Tìm hiểu mức độ về nhu cầu cũng như tư vấn về khả năng đầu tư của mỗi khách hàng- Giới thiệu và cung cấp dịch vụ cho khách hàng mới.- Chủ động liên hệ và h</t>
  </si>
  <si>
    <t>- Lương căn bản 6,2tr - 8tr + hoa hồng doanh số + thưởng (trung bình 8-20tr/tháng)- Không yêu cầu kinh nghiệm, được tham gia khóa đào tạo dành cho ứng viên mới.- Cơ chế thưởng rõ ràng, chế độ BHXH đầy đủ cho nhân viên chính thức.- Cơ hội thăng tiến rộng m</t>
  </si>
  <si>
    <t>- Nam &amp; Nữ, độ tuổi từ 21-28- Có kỹ năng sử dụng internet, khả năng kết nối làm việc nhóm.- Trung thực,nhanh nhẹn, siêng năng là chìa khóa thành công.</t>
  </si>
  <si>
    <t>Tầng 11 Tòa Nhà HTP, Số 434 Trần Khát Trân - Phường Phố Huế - Quận Hai Bà Trưng - Hà Nội.</t>
  </si>
  <si>
    <t>Nhân Viên Marketing Online</t>
  </si>
  <si>
    <t>Thu nhập trung bình 15-30 triệu trở lên: lương cứng10.000.000 -15.000.000 + phụ cấp ăn trưa + thưởng doanh số- Thời gian thử việc: 2 tháng- Lương thử việc: 85%- Thưởng nóng, thưởng tháng, quý theo khả năng làm việc- Môi trường làm việc năng động, tạo điều kiện cho nhân viên phát huy hết khả năng- Văn hóa tập thể hòa đồng, đoàn kết, quan tâm, giúp đỡ nhau cùng phát triển- Làm việc giờhành chính: 8h-17h (nghỉ trưa 1h), làm từ thứ 2-thứ 7, chủ nhật thỉnh thoảng làm thêm theo chiến dịch công ty, có được trả lương đầy đủ</t>
  </si>
  <si>
    <t>- Có kinh nghiệm 1 năm đã chạy ads fb, chạy được ngân sách lớn (5-10tr / ngày)- Nhanh nhẹn, linh hoạt, luôn nắm bắt thị trường Digital marketing- Khiêm tốn, cầu thị, trung thực, có tinh thần đội nhóm (tập thể) cao- Chịu được áp lực công việc  </t>
  </si>
  <si>
    <t>HN: Tầng 12A – Tòa nhà Center Building – Số 1 Nguyễn Huy Tưởng – Thanh Xuân – Hà Nội</t>
  </si>
  <si>
    <t>Kế Toán Tổng Hợp _ Hỗ Trợ Kế Toán Ngân Hàng</t>
  </si>
  <si>
    <t>Kế toán tổng hợp- Nhập chứng từ kế toán đầu ra và vào- Hạch toán các bút toán phân bổ chi phí CCDC-TSCĐ, chênh lệch tỷ giá…- Kiểm tra sự hợp lý, cân đối giữa các bút toán, sổ chi tiết và tổng hợp.- Kê khai, thuế GTGT, TNCN, TNDN, lên BCTC theo yêu cầu của các cơ quan chức năng (thuế, ngân hàng…) và Ban Giám Đốc- Hỗ trợ công tác kiểm tra, kiểm kê công nợ, vật tư hàng hóa tại các đơn vị cơ sở….- Hỗ trợ, giải trình số liệu, cung cấp hồ sơ cho cơ quan thuế, kiểm toán khi phát sinh vụ việc.- Lưu trữ dữ liệu kế toán, sổ sách theo quy định.Hỗ trợ Kế toán Ngân hàng+ Giao dịch trực tiếp với các ngân hàng.+ Xuất hóa đơnbán hàng., nhập chứng từ+ Kiểm tra tính hợp lý, hợp lệ trước khi lập UNC hay giấy nộp tiền vào NSNN+ Làm hồ sơ và gia hạn vốn vay; Kiểm tra đề nghị làm và giải tỏa bảo lãnh ngân hàng khi phát sinh; Tổng hợp, báo cáo các khoản vay và trả nợ vay đúng thời hạn và quy định của ngân hàng.+ Tiếp nhận, sắp xếp, lưu trữ chúng từ ngân hàng theo quy định+ Định khoản các chứng từ,, bút toán liên quan ngân hàng. In bảng kê thanh toán, công nợ qua tài khoản chuyển cho các bộ phận liên quan.</t>
  </si>
  <si>
    <t>- Lương: 10-13 triệu- Lương tháng 13- Thưởng nhân các ngày lễ tết và các sự kiện đặc biệt của THA;- Thưởng lợi nhuận cuối năm;- Bảo hiểm Xã hội, Y tế, Thất nghiệp theo quy định của nhà nước- Trợ cấp ăn trưa; Trợ cấp trang phục- Tham gia các hoạt động c</t>
  </si>
  <si>
    <t>- Nam, Nữ tuổi từ 24 - 40; Có xác nhận hộ khẩu thường trú, hoặc tạm trú.- Tối thiểu 03 năm kinh nghiệm ở vị trí Kế toán tổng hợp- Chuyên môn nghiệp vụ kế toán, ngân hàng có khả năng bao quát công việc, nắm vững chế độ kế toán. tổ chức sắp xếp công việc kh</t>
  </si>
  <si>
    <t>Số 194 Trường Chinh - Phường Khương Thượng - Quận Đống đa - Hà Nội./ TPHCM: 284 Quốc Lộ 1A - Phường Bình Hưng Hòa B ,Quận Bình Tân, Hồ Chí Minh</t>
  </si>
  <si>
    <t>Số 194 Trường Chinh - Phường Khương Thượng - Quận Đống đa - Hà Nội.</t>
  </si>
  <si>
    <t>Personality</t>
  </si>
  <si>
    <t>liveLocation</t>
  </si>
  <si>
    <t>fieldStudy</t>
  </si>
  <si>
    <t>fieldLevel</t>
  </si>
  <si>
    <t>strengthStatus</t>
  </si>
  <si>
    <t>personality1</t>
  </si>
  <si>
    <t>personality2</t>
  </si>
  <si>
    <t>personality3</t>
  </si>
  <si>
    <t>hobby1</t>
  </si>
  <si>
    <t>hobby2</t>
  </si>
  <si>
    <t>hobby3</t>
  </si>
  <si>
    <t>Mỹ phẩm/Thời trang/Trang sức</t>
  </si>
  <si>
    <t>Kinh doanh</t>
  </si>
  <si>
    <t>Bất động sản</t>
  </si>
  <si>
    <t>Bảo hiểm</t>
  </si>
  <si>
    <t>Thiết kế/Mỹ thuật</t>
  </si>
  <si>
    <t>Quảng cáo/Marketing/PR</t>
  </si>
  <si>
    <t>Xây dựng</t>
  </si>
  <si>
    <t>Kiến trúc/Nội thất</t>
  </si>
  <si>
    <t>Tài chính/Kế toán/Kiểm toán/Đầu tư</t>
  </si>
  <si>
    <t>Hành chính/Văn phòng</t>
  </si>
  <si>
    <t>Dệt may/Thuộc da</t>
  </si>
  <si>
    <t>Chăm sóc khách hàng</t>
  </si>
  <si>
    <t>Xuất-Nhập khẩu/Ngoại thương</t>
  </si>
  <si>
    <t>Sinh viên/Mới tốt nghiệp/Thực tập</t>
  </si>
  <si>
    <t>Cơ khí-Chế tạo</t>
  </si>
  <si>
    <t>Điện/Điện tử/Điện lạnh</t>
  </si>
  <si>
    <t>Thẩm định/Giám định/Quản lý chất lượng</t>
  </si>
  <si>
    <t>Sản xuất/Vận hành sản xuất</t>
  </si>
  <si>
    <t>Tài xế/Lái xe/Giao nhận</t>
  </si>
  <si>
    <t>Kho vận/Vật tư/Thu mua</t>
  </si>
  <si>
    <t>Quan hệ đối ngoại</t>
  </si>
  <si>
    <t>Phát triển thị trường</t>
  </si>
  <si>
    <t>Trang thiết bị gia dụng</t>
  </si>
  <si>
    <t>Giao thông/Vận tải/Thủy lợi/Cầu đường</t>
  </si>
  <si>
    <t>Quản lý điều hành</t>
  </si>
  <si>
    <t>Dược/Hóa chất/Sinh hóa</t>
  </si>
  <si>
    <t>Tư vấn</t>
  </si>
  <si>
    <t>Ngoại ngữ</t>
  </si>
  <si>
    <t>Biên-Phiên dịch</t>
  </si>
  <si>
    <t>Công nghệ thông tin</t>
  </si>
  <si>
    <t>Công nghiệp</t>
  </si>
  <si>
    <t>Luật/Pháp lý</t>
  </si>
  <si>
    <t>Thiết kế web</t>
  </si>
  <si>
    <t>Ngân hàng/Chứng khoán/Đầu tư</t>
  </si>
  <si>
    <t>Y tế</t>
  </si>
  <si>
    <t>Kỹ thuật</t>
  </si>
  <si>
    <t>Nhân sự</t>
  </si>
  <si>
    <t>Du lịch/Nhà hàng/Khách sạn</t>
  </si>
  <si>
    <t>Thương mại điện tử</t>
  </si>
  <si>
    <t>Giáo dục/Đào tạo/Thư viện</t>
  </si>
  <si>
    <t>Tổ chức sự kiện</t>
  </si>
  <si>
    <t>Thực phẩm/DV ăn uống</t>
  </si>
  <si>
    <t>Báo chí-Truyền hình</t>
  </si>
  <si>
    <t>Điện tử viễn thông</t>
  </si>
  <si>
    <t>Bưu chính</t>
  </si>
  <si>
    <t>Dịch vụ</t>
  </si>
  <si>
    <t>In ấn-Xuất bản</t>
  </si>
  <si>
    <t>Khác</t>
  </si>
  <si>
    <t>Nông/Lâm/Ngư nghiệp</t>
  </si>
  <si>
    <t>Thể dục/Thể thao</t>
  </si>
  <si>
    <t>Trang thiết bị công nghiệp</t>
  </si>
  <si>
    <t>Môi trường/Xử lý chất thải</t>
  </si>
  <si>
    <t>Nghệ thuật/Điện ảnh</t>
  </si>
  <si>
    <t>Công nghệ cao</t>
  </si>
  <si>
    <t>Dầu khí/Hóa chất</t>
  </si>
  <si>
    <t>Ô tô - Xe máy</t>
  </si>
  <si>
    <t>Hoạch định-Dự án</t>
  </si>
  <si>
    <t>fieldName</t>
  </si>
  <si>
    <t>Bắc Kạn</t>
  </si>
  <si>
    <t>Bình Thuận</t>
  </si>
  <si>
    <t>Cà Mau</t>
  </si>
  <si>
    <t>Cao Bằng</t>
  </si>
  <si>
    <t>Điện Biên</t>
  </si>
  <si>
    <t>Hà Giang</t>
  </si>
  <si>
    <t>Hà Tĩnh</t>
  </si>
  <si>
    <t>Hậu Giang</t>
  </si>
  <si>
    <t>Kon Tum</t>
  </si>
  <si>
    <t>Lai Châu</t>
  </si>
  <si>
    <t>Lâm Đồng</t>
  </si>
  <si>
    <t>Lạng Sơn</t>
  </si>
  <si>
    <t>Lào Cai</t>
  </si>
  <si>
    <t>Nam Định</t>
  </si>
  <si>
    <t>Ninh Thuận</t>
  </si>
  <si>
    <t>Nước ngoài</t>
  </si>
  <si>
    <t>Phú Yên</t>
  </si>
  <si>
    <t>Quảng Ngãi</t>
  </si>
  <si>
    <t>Quảng Trị</t>
  </si>
  <si>
    <t>Sơn La</t>
  </si>
  <si>
    <t>Thái Bình</t>
  </si>
  <si>
    <t>Vĩnh Phúc</t>
  </si>
  <si>
    <t>Yên Bái</t>
  </si>
  <si>
    <t>Thấp</t>
  </si>
  <si>
    <t>Trung bình</t>
  </si>
  <si>
    <t>Tốt</t>
  </si>
  <si>
    <t>Yếu</t>
  </si>
  <si>
    <t>Khá tốt</t>
  </si>
  <si>
    <t>Kém</t>
  </si>
  <si>
    <t>Khá yếu</t>
  </si>
  <si>
    <t>Thành thạo</t>
  </si>
  <si>
    <t>Giải trí/Vui chơi</t>
  </si>
  <si>
    <t>Trang thiết bị văn phòng</t>
  </si>
  <si>
    <t>Thời vụ/Bán thời gian</t>
  </si>
  <si>
    <t>Hàng hải</t>
  </si>
  <si>
    <t>Phục vụ/Tạp vụ/Giúp việc</t>
  </si>
  <si>
    <t>Thủ công mỹ nghệ</t>
  </si>
  <si>
    <t>PG/PB/Lễ tân</t>
  </si>
  <si>
    <t>Hàng không</t>
  </si>
  <si>
    <t>An ninh-Bảo vệ</t>
  </si>
  <si>
    <t>Hobby</t>
  </si>
  <si>
    <t>Location</t>
  </si>
  <si>
    <t>Field</t>
  </si>
  <si>
    <t>FieldLevel</t>
  </si>
  <si>
    <t>StrengthStatus</t>
  </si>
  <si>
    <t>ExpRequirement</t>
  </si>
  <si>
    <t>DegreeRequirement</t>
  </si>
  <si>
    <t>Tên công việc</t>
  </si>
  <si>
    <t>Lương từ</t>
  </si>
  <si>
    <t>Lương đến</t>
  </si>
  <si>
    <t>Kinh nghiệm</t>
  </si>
  <si>
    <t>Trình độ học vấn</t>
  </si>
  <si>
    <t>Số tuyến dụng</t>
  </si>
  <si>
    <t>Yêu cầu giới tính</t>
  </si>
  <si>
    <t>Mô tả</t>
  </si>
  <si>
    <t>Lợi ích</t>
  </si>
  <si>
    <t>Yêu cầu khác</t>
  </si>
  <si>
    <t>Liên hệ</t>
  </si>
  <si>
    <t>Địa chỉ công ty</t>
  </si>
  <si>
    <t>Ngành</t>
  </si>
  <si>
    <t>Nơi làm việc</t>
  </si>
  <si>
    <t>Tính cách 1</t>
  </si>
  <si>
    <t>Tính cách 2</t>
  </si>
  <si>
    <t>Tính cách 3</t>
  </si>
  <si>
    <t>Nơi sinh sống</t>
  </si>
  <si>
    <t>Ngành học</t>
  </si>
  <si>
    <t>Trình độ</t>
  </si>
  <si>
    <t>Tình trạng sức khỏe</t>
  </si>
  <si>
    <t>Sở thích 1</t>
  </si>
  <si>
    <t>Sở thích 2</t>
  </si>
  <si>
    <t>Sở thích 3</t>
  </si>
  <si>
    <t>Cao đẳng-1</t>
  </si>
  <si>
    <t>Chứng chỉ nghề-2</t>
  </si>
  <si>
    <t>Đại học-3</t>
  </si>
  <si>
    <t>Không yêu cầu-4</t>
  </si>
  <si>
    <t>Không yêu cầu bằng cấp-4</t>
  </si>
  <si>
    <t>Lao động phổ thông-5</t>
  </si>
  <si>
    <t>Trung cấp-6</t>
  </si>
  <si>
    <t>Trung học-7</t>
  </si>
  <si>
    <t>1 năm-1</t>
  </si>
  <si>
    <t>2 năm-2</t>
  </si>
  <si>
    <t>3 năm-3</t>
  </si>
  <si>
    <t>4 năm-4</t>
  </si>
  <si>
    <t>5 năm-5</t>
  </si>
  <si>
    <t>6 năm-6</t>
  </si>
  <si>
    <t>7 năm-7</t>
  </si>
  <si>
    <t>Chưa có kinh nghiệm-8</t>
  </si>
  <si>
    <t>Dưới 1 năm-9</t>
  </si>
  <si>
    <t>Không yêu cầu kinh nghiệm-10</t>
  </si>
  <si>
    <t>Trên 5 năm-11</t>
  </si>
  <si>
    <t>Watch TV: Xem TV</t>
  </si>
  <si>
    <t>Listen to music: Nghe nhạc</t>
  </si>
  <si>
    <t>Read books: Đọc sách</t>
  </si>
  <si>
    <t>Hang out with friends: Đi chơi với bạn bè</t>
  </si>
  <si>
    <t>Go to the pub: Đi bar, pub</t>
  </si>
  <si>
    <t>Travel: Du lịch</t>
  </si>
  <si>
    <t>Play sports: Chơi thể thao</t>
  </si>
  <si>
    <t>Go for a walk: Đi bộ</t>
  </si>
  <si>
    <t>Gardening: Làm vườn</t>
  </si>
  <si>
    <t>Go shopping: Đi shopping</t>
  </si>
  <si>
    <t>Go partying: Tham dự party</t>
  </si>
  <si>
    <t>Surf net: Lướt web</t>
  </si>
  <si>
    <t>Take photographs: Chụp ảnh</t>
  </si>
  <si>
    <t>Go swimming: Đi bơi</t>
  </si>
  <si>
    <t>Mountaineering: Leo núi</t>
  </si>
  <si>
    <t>Jogging: Chạy bộ</t>
  </si>
  <si>
    <t>Go to gym: Tập gym</t>
  </si>
  <si>
    <t>Sing: Ca hát</t>
  </si>
  <si>
    <t>Dance: Nhảy múa</t>
  </si>
  <si>
    <t>Sleep: Ngủ</t>
  </si>
  <si>
    <t>Play game: Chơi game</t>
  </si>
  <si>
    <t>Aggressive: Hung hăng; xông xáo</t>
  </si>
  <si>
    <t>Ambitious: Có nhiều tham vọng</t>
  </si>
  <si>
    <t>Cautious: Thận trọng, cẩn thận</t>
  </si>
  <si>
    <t>Careful: Cẩn thận</t>
  </si>
  <si>
    <t>Cheerful: Vui vẻ</t>
  </si>
  <si>
    <t>Clever: Khéo léo</t>
  </si>
  <si>
    <t>Tacful: Khéo xử, lịch thiệp</t>
  </si>
  <si>
    <t>Competitive: Cạnh tranh, đua tranh</t>
  </si>
  <si>
    <t>Confident: Tự tin</t>
  </si>
  <si>
    <t>Creative: Sáng tạo</t>
  </si>
  <si>
    <t>Dependable: Đáng tin cậy</t>
  </si>
  <si>
    <t>Dumb: Không có tiếng nói</t>
  </si>
  <si>
    <t>Enthusiastic: Hăng hái, nhiệt tình</t>
  </si>
  <si>
    <t>Easy-going: Dễ tính</t>
  </si>
  <si>
    <t>Extroverted: Hướng ngoại</t>
  </si>
  <si>
    <t>Faithful: Chung thuỷ</t>
  </si>
  <si>
    <t>Introverted: Hướng nội</t>
  </si>
  <si>
    <t>Generous: Rộng lượng</t>
  </si>
  <si>
    <t>Gentle: Nhẹ nhàng</t>
  </si>
  <si>
    <t>Humorous: Hài hước</t>
  </si>
  <si>
    <t>Honest: Trung thực</t>
  </si>
  <si>
    <t>Imaginative: Giàu trí tưởng tượng</t>
  </si>
  <si>
    <t>Intelligent: Thông minh</t>
  </si>
  <si>
    <t>Kind: Tử tế</t>
  </si>
  <si>
    <t>Loyal: Trung thành</t>
  </si>
  <si>
    <t>Observant: Tinh ý</t>
  </si>
  <si>
    <t>Optimistic: Lạc quan</t>
  </si>
  <si>
    <t>Patient: Kiên nhẫn</t>
  </si>
  <si>
    <t>Pessimistic: Bi quan</t>
  </si>
  <si>
    <t>Polite: Lịch sự</t>
  </si>
  <si>
    <t>Outgoing: Hướng ngoại</t>
  </si>
  <si>
    <t>Friendly: Thân thiện</t>
  </si>
  <si>
    <t>Open-minded: Khoáng đạt</t>
  </si>
  <si>
    <t>Quite: Ít nói</t>
  </si>
  <si>
    <t>Rational: Có lý trí, có chừng mực</t>
  </si>
  <si>
    <t>Reckless: Hấp tấp</t>
  </si>
  <si>
    <t>Sincere: Thành thật, chân thật</t>
  </si>
  <si>
    <t>Stubborn: Bướng bỉnh</t>
  </si>
  <si>
    <t>Talkative: nói nhiều</t>
  </si>
  <si>
    <t>Understanding: Hiểu biết</t>
  </si>
  <si>
    <t>Wise: Thông thái, uyên bác</t>
  </si>
  <si>
    <t>Lazy: Lười biếng</t>
  </si>
  <si>
    <t>Hot-temper: Nóng tính</t>
  </si>
  <si>
    <t>Bad-temper: Khó chơi</t>
  </si>
  <si>
    <t>Selfish: Ích kỷ</t>
  </si>
  <si>
    <t>Mean: Keo kiệt</t>
  </si>
  <si>
    <t>Cold: Lạnh lùng</t>
  </si>
  <si>
    <t>Silly: Ngốc nghếch</t>
  </si>
  <si>
    <t>Crazy: Điên cuồng (mang tính tích cực)</t>
  </si>
  <si>
    <t>Mad: Điên, khùng</t>
  </si>
  <si>
    <t>Aggressive: Xấu bụng</t>
  </si>
  <si>
    <t>Unkind: Xấu bụng, không tốt</t>
  </si>
  <si>
    <t>Unpleasant: Khó chịu</t>
  </si>
  <si>
    <t>Cruel: Độc ác</t>
  </si>
  <si>
    <t>rating</t>
  </si>
  <si>
    <t>Đánh giá</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</si>
</sst>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3" fontId="1" fillId="0" borderId="0" xfId="0" applyNumberFormat="1" applyFont="1"/>
    <xf numFmtId="3"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249"/>
  <sheetViews>
    <sheetView tabSelected="1" topLeftCell="Q1" workbookViewId="0">
      <selection activeCell="V21" sqref="V21"/>
    </sheetView>
  </sheetViews>
  <sheetFormatPr defaultRowHeight="14.4" x14ac:dyDescent="0.3"/>
  <cols>
    <col min="1" max="1" width="87.33203125" bestFit="1" customWidth="1"/>
    <col min="2" max="2" width="10.21875" style="3" bestFit="1" customWidth="1"/>
    <col min="3" max="3" width="9.88671875" style="3" bestFit="1" customWidth="1"/>
    <col min="4" max="4" width="23.109375" bestFit="1" customWidth="1"/>
    <col min="5" max="5" width="20.5546875" bestFit="1" customWidth="1"/>
    <col min="6" max="6" width="14.109375" bestFit="1" customWidth="1"/>
    <col min="7" max="7" width="18" bestFit="1" customWidth="1"/>
    <col min="8" max="8" width="61.21875" customWidth="1"/>
    <col min="9" max="9" width="52.109375" customWidth="1"/>
    <col min="10" max="10" width="48.44140625" customWidth="1"/>
    <col min="11" max="11" width="130" bestFit="1" customWidth="1"/>
    <col min="12" max="12" width="12.5546875" customWidth="1"/>
    <col min="13" max="13" width="170.77734375" bestFit="1" customWidth="1"/>
    <col min="15" max="15" width="35.21875" bestFit="1" customWidth="1"/>
    <col min="16" max="16" width="11.21875" bestFit="1" customWidth="1"/>
    <col min="17" max="17" width="15.21875" bestFit="1" customWidth="1"/>
    <col min="18" max="18" width="27.77734375" customWidth="1"/>
    <col min="19" max="19" width="23.109375" customWidth="1"/>
    <col min="20" max="20" width="24.44140625" customWidth="1"/>
    <col min="21" max="21" width="12.33203125" bestFit="1" customWidth="1"/>
    <col min="22" max="22" width="10.109375" bestFit="1" customWidth="1"/>
    <col min="23" max="23" width="9" bestFit="1" customWidth="1"/>
    <col min="24" max="24" width="17.88671875" bestFit="1" customWidth="1"/>
    <col min="25" max="25" width="15.109375" customWidth="1"/>
    <col min="26" max="26" width="18.77734375" customWidth="1"/>
    <col min="27" max="27" width="16.109375" customWidth="1"/>
  </cols>
  <sheetData>
    <row r="1" spans="1:28" s="1" customFormat="1" x14ac:dyDescent="0.3">
      <c r="A1" s="1" t="s">
        <v>0</v>
      </c>
      <c r="B1" s="2" t="s">
        <v>1</v>
      </c>
      <c r="C1" s="2" t="s">
        <v>2</v>
      </c>
      <c r="D1" s="1" t="s">
        <v>3</v>
      </c>
      <c r="E1" s="1" t="s">
        <v>4</v>
      </c>
      <c r="F1" s="1" t="s">
        <v>5</v>
      </c>
      <c r="G1" s="1" t="s">
        <v>6</v>
      </c>
      <c r="H1" s="1" t="s">
        <v>7</v>
      </c>
      <c r="I1" s="1" t="s">
        <v>8</v>
      </c>
      <c r="J1" s="1" t="s">
        <v>9</v>
      </c>
      <c r="K1" s="1" t="s">
        <v>10</v>
      </c>
      <c r="L1" s="1" t="s">
        <v>11</v>
      </c>
      <c r="M1" s="1" t="s">
        <v>12</v>
      </c>
      <c r="N1" s="1" t="s">
        <v>13</v>
      </c>
      <c r="O1" s="1" t="s">
        <v>2015</v>
      </c>
      <c r="P1" s="1" t="s">
        <v>14</v>
      </c>
      <c r="Q1" s="1" t="s">
        <v>15</v>
      </c>
      <c r="R1" s="1" t="s">
        <v>1952</v>
      </c>
      <c r="S1" s="1" t="s">
        <v>1953</v>
      </c>
      <c r="T1" s="1" t="s">
        <v>1954</v>
      </c>
      <c r="U1" s="1" t="s">
        <v>1948</v>
      </c>
      <c r="V1" s="1" t="s">
        <v>1949</v>
      </c>
      <c r="W1" s="1" t="s">
        <v>1950</v>
      </c>
      <c r="X1" s="1" t="s">
        <v>1951</v>
      </c>
      <c r="Y1" s="1" t="s">
        <v>1955</v>
      </c>
      <c r="Z1" s="1" t="s">
        <v>1956</v>
      </c>
      <c r="AA1" s="1" t="s">
        <v>1957</v>
      </c>
      <c r="AB1" s="1" t="s">
        <v>2181</v>
      </c>
    </row>
    <row r="2" spans="1:28" s="1" customFormat="1" x14ac:dyDescent="0.3">
      <c r="A2" s="1" t="s">
        <v>2063</v>
      </c>
      <c r="B2" s="2" t="s">
        <v>2064</v>
      </c>
      <c r="C2" s="2" t="s">
        <v>2065</v>
      </c>
      <c r="D2" s="1" t="s">
        <v>2066</v>
      </c>
      <c r="E2" s="1" t="s">
        <v>2067</v>
      </c>
      <c r="F2" s="1" t="s">
        <v>2068</v>
      </c>
      <c r="G2" s="1" t="s">
        <v>2069</v>
      </c>
      <c r="H2" s="1" t="s">
        <v>2070</v>
      </c>
      <c r="I2" s="1" t="s">
        <v>2071</v>
      </c>
      <c r="J2" s="1" t="s">
        <v>2072</v>
      </c>
      <c r="K2" s="1" t="s">
        <v>2073</v>
      </c>
      <c r="M2" s="1" t="s">
        <v>2074</v>
      </c>
      <c r="O2" s="1" t="s">
        <v>2075</v>
      </c>
      <c r="Q2" s="1" t="s">
        <v>2076</v>
      </c>
      <c r="R2" s="1" t="s">
        <v>2077</v>
      </c>
      <c r="S2" s="1" t="s">
        <v>2078</v>
      </c>
      <c r="T2" s="1" t="s">
        <v>2079</v>
      </c>
      <c r="U2" s="1" t="s">
        <v>2080</v>
      </c>
      <c r="V2" s="1" t="s">
        <v>2081</v>
      </c>
      <c r="W2" s="1" t="s">
        <v>2082</v>
      </c>
      <c r="X2" s="1" t="s">
        <v>2083</v>
      </c>
      <c r="Y2" s="1" t="s">
        <v>2084</v>
      </c>
      <c r="Z2" s="1" t="s">
        <v>2085</v>
      </c>
      <c r="AA2" s="1" t="s">
        <v>2086</v>
      </c>
      <c r="AB2" s="1" t="s">
        <v>2182</v>
      </c>
    </row>
    <row r="3" spans="1:28" x14ac:dyDescent="0.3">
      <c r="A3" t="s">
        <v>16</v>
      </c>
      <c r="B3" s="3">
        <v>10000000</v>
      </c>
      <c r="C3" s="3">
        <v>12000000</v>
      </c>
      <c r="D3" t="s">
        <v>17</v>
      </c>
      <c r="E3" t="s">
        <v>18</v>
      </c>
      <c r="F3">
        <v>15</v>
      </c>
      <c r="G3" t="s">
        <v>19</v>
      </c>
      <c r="H3" t="s">
        <v>20</v>
      </c>
      <c r="I3" t="s">
        <v>21</v>
      </c>
      <c r="J3" t="s">
        <v>22</v>
      </c>
      <c r="K3" t="s">
        <v>23</v>
      </c>
      <c r="L3">
        <v>584</v>
      </c>
      <c r="M3" t="s">
        <v>24</v>
      </c>
      <c r="N3">
        <v>49</v>
      </c>
      <c r="O3" t="s">
        <v>1958</v>
      </c>
      <c r="P3">
        <v>1</v>
      </c>
      <c r="Q3" t="s">
        <v>25</v>
      </c>
      <c r="R3" t="s">
        <v>2131</v>
      </c>
      <c r="S3" t="s">
        <v>2149</v>
      </c>
      <c r="T3" t="s">
        <v>2132</v>
      </c>
      <c r="U3" t="s">
        <v>249</v>
      </c>
      <c r="V3" t="s">
        <v>1976</v>
      </c>
      <c r="W3" t="s">
        <v>2043</v>
      </c>
      <c r="X3" t="s">
        <v>2043</v>
      </c>
      <c r="Y3" t="s">
        <v>2108</v>
      </c>
      <c r="Z3" t="s">
        <v>2109</v>
      </c>
      <c r="AA3" t="s">
        <v>2112</v>
      </c>
      <c r="AB3">
        <v>0</v>
      </c>
    </row>
    <row r="4" spans="1:28" x14ac:dyDescent="0.3">
      <c r="A4" t="s">
        <v>16</v>
      </c>
      <c r="B4" s="3">
        <v>10000000</v>
      </c>
      <c r="C4" s="3">
        <v>12000000</v>
      </c>
      <c r="D4" t="s">
        <v>17</v>
      </c>
      <c r="E4" t="s">
        <v>18</v>
      </c>
      <c r="F4">
        <v>15</v>
      </c>
      <c r="G4" t="s">
        <v>19</v>
      </c>
      <c r="H4" t="s">
        <v>20</v>
      </c>
      <c r="I4" t="s">
        <v>21</v>
      </c>
      <c r="J4" t="s">
        <v>22</v>
      </c>
      <c r="K4" t="s">
        <v>23</v>
      </c>
      <c r="L4">
        <v>584</v>
      </c>
      <c r="M4" t="s">
        <v>24</v>
      </c>
      <c r="N4">
        <v>52</v>
      </c>
      <c r="O4" t="s">
        <v>1959</v>
      </c>
      <c r="P4">
        <v>1</v>
      </c>
      <c r="Q4" t="s">
        <v>25</v>
      </c>
    </row>
    <row r="5" spans="1:28" x14ac:dyDescent="0.3">
      <c r="A5" t="s">
        <v>26</v>
      </c>
      <c r="B5" s="3">
        <v>7000000</v>
      </c>
      <c r="C5" s="3">
        <v>10000000</v>
      </c>
      <c r="D5" t="s">
        <v>27</v>
      </c>
      <c r="E5" t="s">
        <v>28</v>
      </c>
      <c r="F5">
        <v>10</v>
      </c>
      <c r="G5" t="s">
        <v>19</v>
      </c>
      <c r="H5" t="s">
        <v>29</v>
      </c>
      <c r="I5" t="s">
        <v>30</v>
      </c>
      <c r="J5" t="s">
        <v>31</v>
      </c>
      <c r="K5" t="s">
        <v>32</v>
      </c>
      <c r="L5">
        <v>585</v>
      </c>
      <c r="M5" t="s">
        <v>32</v>
      </c>
      <c r="N5">
        <v>52</v>
      </c>
      <c r="O5" t="s">
        <v>1959</v>
      </c>
      <c r="P5">
        <v>1</v>
      </c>
      <c r="Q5" t="s">
        <v>25</v>
      </c>
    </row>
    <row r="6" spans="1:28" x14ac:dyDescent="0.3">
      <c r="A6" t="s">
        <v>26</v>
      </c>
      <c r="B6" s="3">
        <v>7000000</v>
      </c>
      <c r="C6" s="3">
        <v>10000000</v>
      </c>
      <c r="D6" t="s">
        <v>27</v>
      </c>
      <c r="E6" t="s">
        <v>28</v>
      </c>
      <c r="F6">
        <v>10</v>
      </c>
      <c r="G6" t="s">
        <v>19</v>
      </c>
      <c r="H6" t="s">
        <v>29</v>
      </c>
      <c r="I6" t="s">
        <v>30</v>
      </c>
      <c r="J6" t="s">
        <v>31</v>
      </c>
      <c r="K6" t="s">
        <v>32</v>
      </c>
      <c r="L6">
        <v>585</v>
      </c>
      <c r="M6" t="s">
        <v>32</v>
      </c>
      <c r="N6">
        <v>58</v>
      </c>
      <c r="O6" t="s">
        <v>1960</v>
      </c>
      <c r="P6">
        <v>1</v>
      </c>
      <c r="Q6" t="s">
        <v>25</v>
      </c>
    </row>
    <row r="7" spans="1:28" x14ac:dyDescent="0.3">
      <c r="A7" t="s">
        <v>26</v>
      </c>
      <c r="B7" s="3">
        <v>7000000</v>
      </c>
      <c r="C7" s="3">
        <v>10000000</v>
      </c>
      <c r="D7" t="s">
        <v>27</v>
      </c>
      <c r="E7" t="s">
        <v>28</v>
      </c>
      <c r="F7">
        <v>10</v>
      </c>
      <c r="G7" t="s">
        <v>19</v>
      </c>
      <c r="H7" t="s">
        <v>29</v>
      </c>
      <c r="I7" t="s">
        <v>30</v>
      </c>
      <c r="J7" t="s">
        <v>31</v>
      </c>
      <c r="K7" t="s">
        <v>32</v>
      </c>
      <c r="L7">
        <v>585</v>
      </c>
      <c r="M7" t="s">
        <v>32</v>
      </c>
      <c r="N7">
        <v>37</v>
      </c>
      <c r="O7" t="s">
        <v>1961</v>
      </c>
      <c r="P7">
        <v>1</v>
      </c>
      <c r="Q7" t="s">
        <v>25</v>
      </c>
    </row>
    <row r="8" spans="1:28" x14ac:dyDescent="0.3">
      <c r="A8" t="s">
        <v>33</v>
      </c>
      <c r="B8" s="3">
        <v>7000000</v>
      </c>
      <c r="C8" s="3">
        <v>10000000</v>
      </c>
      <c r="D8" t="s">
        <v>27</v>
      </c>
      <c r="E8" t="s">
        <v>28</v>
      </c>
      <c r="F8">
        <v>10</v>
      </c>
      <c r="G8" t="s">
        <v>19</v>
      </c>
      <c r="H8" t="s">
        <v>34</v>
      </c>
      <c r="I8" t="s">
        <v>35</v>
      </c>
      <c r="J8" t="s">
        <v>36</v>
      </c>
      <c r="K8" t="s">
        <v>37</v>
      </c>
      <c r="L8">
        <v>586</v>
      </c>
      <c r="M8" t="s">
        <v>37</v>
      </c>
      <c r="N8">
        <v>2</v>
      </c>
      <c r="O8" t="s">
        <v>1962</v>
      </c>
      <c r="P8">
        <v>1</v>
      </c>
      <c r="Q8" t="s">
        <v>25</v>
      </c>
    </row>
    <row r="9" spans="1:28" x14ac:dyDescent="0.3">
      <c r="A9" t="s">
        <v>33</v>
      </c>
      <c r="B9" s="3">
        <v>7000000</v>
      </c>
      <c r="C9" s="3">
        <v>10000000</v>
      </c>
      <c r="D9" t="s">
        <v>27</v>
      </c>
      <c r="E9" t="s">
        <v>28</v>
      </c>
      <c r="F9">
        <v>10</v>
      </c>
      <c r="G9" t="s">
        <v>19</v>
      </c>
      <c r="H9" t="s">
        <v>34</v>
      </c>
      <c r="I9" t="s">
        <v>35</v>
      </c>
      <c r="J9" t="s">
        <v>36</v>
      </c>
      <c r="K9" t="s">
        <v>37</v>
      </c>
      <c r="L9">
        <v>586</v>
      </c>
      <c r="M9" t="s">
        <v>37</v>
      </c>
      <c r="N9">
        <v>52</v>
      </c>
      <c r="O9" t="s">
        <v>1959</v>
      </c>
      <c r="P9">
        <v>1</v>
      </c>
      <c r="Q9" t="s">
        <v>25</v>
      </c>
    </row>
    <row r="10" spans="1:28" x14ac:dyDescent="0.3">
      <c r="A10" t="s">
        <v>33</v>
      </c>
      <c r="B10" s="3">
        <v>7000000</v>
      </c>
      <c r="C10" s="3">
        <v>10000000</v>
      </c>
      <c r="D10" t="s">
        <v>27</v>
      </c>
      <c r="E10" t="s">
        <v>28</v>
      </c>
      <c r="F10">
        <v>10</v>
      </c>
      <c r="G10" t="s">
        <v>19</v>
      </c>
      <c r="H10" t="s">
        <v>34</v>
      </c>
      <c r="I10" t="s">
        <v>35</v>
      </c>
      <c r="J10" t="s">
        <v>36</v>
      </c>
      <c r="K10" t="s">
        <v>37</v>
      </c>
      <c r="L10">
        <v>586</v>
      </c>
      <c r="M10" t="s">
        <v>37</v>
      </c>
      <c r="N10">
        <v>65</v>
      </c>
      <c r="O10" t="s">
        <v>1963</v>
      </c>
      <c r="P10">
        <v>1</v>
      </c>
      <c r="Q10" t="s">
        <v>25</v>
      </c>
    </row>
    <row r="11" spans="1:28" x14ac:dyDescent="0.3">
      <c r="A11" t="s">
        <v>38</v>
      </c>
      <c r="B11" s="3">
        <v>15000000</v>
      </c>
      <c r="C11" s="3">
        <v>20000000</v>
      </c>
      <c r="D11" t="s">
        <v>39</v>
      </c>
      <c r="E11" t="s">
        <v>28</v>
      </c>
      <c r="F11">
        <v>3</v>
      </c>
      <c r="G11" t="s">
        <v>19</v>
      </c>
      <c r="H11" t="s">
        <v>40</v>
      </c>
      <c r="I11" t="s">
        <v>41</v>
      </c>
      <c r="J11" t="s">
        <v>42</v>
      </c>
      <c r="K11" t="s">
        <v>43</v>
      </c>
      <c r="L11">
        <v>587</v>
      </c>
      <c r="M11" t="s">
        <v>43</v>
      </c>
      <c r="N11">
        <v>61</v>
      </c>
      <c r="O11" t="s">
        <v>1964</v>
      </c>
      <c r="P11">
        <v>1</v>
      </c>
      <c r="Q11" t="s">
        <v>25</v>
      </c>
    </row>
    <row r="12" spans="1:28" x14ac:dyDescent="0.3">
      <c r="A12" t="s">
        <v>38</v>
      </c>
      <c r="B12" s="3">
        <v>15000000</v>
      </c>
      <c r="C12" s="3">
        <v>20000000</v>
      </c>
      <c r="D12" t="s">
        <v>39</v>
      </c>
      <c r="E12" t="s">
        <v>28</v>
      </c>
      <c r="F12">
        <v>3</v>
      </c>
      <c r="G12" t="s">
        <v>19</v>
      </c>
      <c r="H12" t="s">
        <v>40</v>
      </c>
      <c r="I12" t="s">
        <v>41</v>
      </c>
      <c r="J12" t="s">
        <v>42</v>
      </c>
      <c r="K12" t="s">
        <v>43</v>
      </c>
      <c r="L12">
        <v>587</v>
      </c>
      <c r="M12" t="s">
        <v>43</v>
      </c>
      <c r="N12">
        <v>2</v>
      </c>
      <c r="O12" t="s">
        <v>1962</v>
      </c>
      <c r="P12">
        <v>1</v>
      </c>
      <c r="Q12" t="s">
        <v>25</v>
      </c>
    </row>
    <row r="13" spans="1:28" x14ac:dyDescent="0.3">
      <c r="A13" t="s">
        <v>38</v>
      </c>
      <c r="B13" s="3">
        <v>15000000</v>
      </c>
      <c r="C13" s="3">
        <v>20000000</v>
      </c>
      <c r="D13" t="s">
        <v>39</v>
      </c>
      <c r="E13" t="s">
        <v>28</v>
      </c>
      <c r="F13">
        <v>3</v>
      </c>
      <c r="G13" t="s">
        <v>19</v>
      </c>
      <c r="H13" t="s">
        <v>40</v>
      </c>
      <c r="I13" t="s">
        <v>41</v>
      </c>
      <c r="J13" t="s">
        <v>42</v>
      </c>
      <c r="K13" t="s">
        <v>43</v>
      </c>
      <c r="L13">
        <v>587</v>
      </c>
      <c r="M13" t="s">
        <v>43</v>
      </c>
      <c r="N13">
        <v>26</v>
      </c>
      <c r="O13" t="s">
        <v>1965</v>
      </c>
      <c r="P13">
        <v>1</v>
      </c>
      <c r="Q13" t="s">
        <v>25</v>
      </c>
    </row>
    <row r="14" spans="1:28" x14ac:dyDescent="0.3">
      <c r="A14" t="s">
        <v>44</v>
      </c>
      <c r="B14" s="3">
        <v>7000000</v>
      </c>
      <c r="C14" s="3">
        <v>10000000</v>
      </c>
      <c r="D14" t="s">
        <v>27</v>
      </c>
      <c r="E14" t="s">
        <v>28</v>
      </c>
      <c r="F14">
        <v>2</v>
      </c>
      <c r="G14" t="s">
        <v>19</v>
      </c>
      <c r="H14" t="s">
        <v>45</v>
      </c>
      <c r="I14" t="s">
        <v>46</v>
      </c>
      <c r="J14" t="s">
        <v>47</v>
      </c>
      <c r="K14" t="s">
        <v>48</v>
      </c>
      <c r="L14">
        <v>588</v>
      </c>
      <c r="M14" t="s">
        <v>48</v>
      </c>
      <c r="N14">
        <v>32</v>
      </c>
      <c r="O14" t="s">
        <v>1966</v>
      </c>
      <c r="P14">
        <v>1</v>
      </c>
      <c r="Q14" t="s">
        <v>49</v>
      </c>
    </row>
    <row r="15" spans="1:28" x14ac:dyDescent="0.3">
      <c r="A15" t="s">
        <v>44</v>
      </c>
      <c r="B15" s="3">
        <v>7000000</v>
      </c>
      <c r="C15" s="3">
        <v>10000000</v>
      </c>
      <c r="D15" t="s">
        <v>27</v>
      </c>
      <c r="E15" t="s">
        <v>28</v>
      </c>
      <c r="F15">
        <v>2</v>
      </c>
      <c r="G15" t="s">
        <v>19</v>
      </c>
      <c r="H15" t="s">
        <v>45</v>
      </c>
      <c r="I15" t="s">
        <v>46</v>
      </c>
      <c r="J15" t="s">
        <v>47</v>
      </c>
      <c r="K15" t="s">
        <v>48</v>
      </c>
      <c r="L15">
        <v>588</v>
      </c>
      <c r="M15" t="s">
        <v>48</v>
      </c>
      <c r="N15">
        <v>53</v>
      </c>
      <c r="O15" t="s">
        <v>1967</v>
      </c>
      <c r="P15">
        <v>1</v>
      </c>
      <c r="Q15" t="s">
        <v>49</v>
      </c>
    </row>
    <row r="16" spans="1:28" x14ac:dyDescent="0.3">
      <c r="A16" t="s">
        <v>50</v>
      </c>
      <c r="B16" s="3">
        <v>7000000</v>
      </c>
      <c r="C16" s="3">
        <v>10000000</v>
      </c>
      <c r="D16" t="s">
        <v>51</v>
      </c>
      <c r="E16" t="s">
        <v>52</v>
      </c>
      <c r="F16">
        <v>5</v>
      </c>
      <c r="G16" t="s">
        <v>19</v>
      </c>
      <c r="H16" t="s">
        <v>53</v>
      </c>
      <c r="I16" t="s">
        <v>54</v>
      </c>
      <c r="J16" t="s">
        <v>55</v>
      </c>
      <c r="K16" t="s">
        <v>56</v>
      </c>
      <c r="L16">
        <v>589</v>
      </c>
      <c r="M16" t="s">
        <v>56</v>
      </c>
      <c r="N16">
        <v>56</v>
      </c>
      <c r="O16" t="s">
        <v>1968</v>
      </c>
      <c r="P16">
        <v>1</v>
      </c>
      <c r="Q16" t="s">
        <v>25</v>
      </c>
    </row>
    <row r="17" spans="1:17" x14ac:dyDescent="0.3">
      <c r="A17" t="s">
        <v>50</v>
      </c>
      <c r="B17" s="3">
        <v>7000000</v>
      </c>
      <c r="C17" s="3">
        <v>10000000</v>
      </c>
      <c r="D17" t="s">
        <v>51</v>
      </c>
      <c r="E17" t="s">
        <v>52</v>
      </c>
      <c r="F17">
        <v>5</v>
      </c>
      <c r="G17" t="s">
        <v>19</v>
      </c>
      <c r="H17" t="s">
        <v>53</v>
      </c>
      <c r="I17" t="s">
        <v>54</v>
      </c>
      <c r="J17" t="s">
        <v>55</v>
      </c>
      <c r="K17" t="s">
        <v>56</v>
      </c>
      <c r="L17">
        <v>589</v>
      </c>
      <c r="M17" t="s">
        <v>56</v>
      </c>
      <c r="N17">
        <v>49</v>
      </c>
      <c r="O17" t="s">
        <v>1958</v>
      </c>
      <c r="P17">
        <v>1</v>
      </c>
      <c r="Q17" t="s">
        <v>25</v>
      </c>
    </row>
    <row r="18" spans="1:17" x14ac:dyDescent="0.3">
      <c r="A18" t="s">
        <v>57</v>
      </c>
      <c r="B18" s="3">
        <v>7000000</v>
      </c>
      <c r="C18" s="3">
        <v>10000000</v>
      </c>
      <c r="D18" t="s">
        <v>27</v>
      </c>
      <c r="E18" t="s">
        <v>52</v>
      </c>
      <c r="F18">
        <v>2</v>
      </c>
      <c r="G18" t="s">
        <v>19</v>
      </c>
      <c r="H18" t="s">
        <v>58</v>
      </c>
      <c r="I18" t="s">
        <v>59</v>
      </c>
      <c r="J18" t="s">
        <v>60</v>
      </c>
      <c r="K18" t="s">
        <v>61</v>
      </c>
      <c r="L18">
        <v>590</v>
      </c>
      <c r="M18" t="s">
        <v>62</v>
      </c>
      <c r="N18">
        <v>32</v>
      </c>
      <c r="O18" t="s">
        <v>1966</v>
      </c>
      <c r="P18">
        <v>1</v>
      </c>
      <c r="Q18" t="s">
        <v>49</v>
      </c>
    </row>
    <row r="19" spans="1:17" x14ac:dyDescent="0.3">
      <c r="A19" t="s">
        <v>57</v>
      </c>
      <c r="B19" s="3">
        <v>7000000</v>
      </c>
      <c r="C19" s="3">
        <v>10000000</v>
      </c>
      <c r="D19" t="s">
        <v>27</v>
      </c>
      <c r="E19" t="s">
        <v>52</v>
      </c>
      <c r="F19">
        <v>2</v>
      </c>
      <c r="G19" t="s">
        <v>19</v>
      </c>
      <c r="H19" t="s">
        <v>58</v>
      </c>
      <c r="I19" t="s">
        <v>59</v>
      </c>
      <c r="J19" t="s">
        <v>60</v>
      </c>
      <c r="K19" t="s">
        <v>61</v>
      </c>
      <c r="L19">
        <v>590</v>
      </c>
      <c r="M19" t="s">
        <v>62</v>
      </c>
      <c r="N19">
        <v>53</v>
      </c>
      <c r="O19" t="s">
        <v>1967</v>
      </c>
      <c r="P19">
        <v>1</v>
      </c>
      <c r="Q19" t="s">
        <v>49</v>
      </c>
    </row>
    <row r="20" spans="1:17" x14ac:dyDescent="0.3">
      <c r="A20" t="s">
        <v>57</v>
      </c>
      <c r="B20" s="3">
        <v>7000000</v>
      </c>
      <c r="C20" s="3">
        <v>10000000</v>
      </c>
      <c r="D20" t="s">
        <v>27</v>
      </c>
      <c r="E20" t="s">
        <v>52</v>
      </c>
      <c r="F20">
        <v>2</v>
      </c>
      <c r="G20" t="s">
        <v>19</v>
      </c>
      <c r="H20" t="s">
        <v>58</v>
      </c>
      <c r="I20" t="s">
        <v>59</v>
      </c>
      <c r="J20" t="s">
        <v>60</v>
      </c>
      <c r="K20" t="s">
        <v>61</v>
      </c>
      <c r="L20">
        <v>590</v>
      </c>
      <c r="M20" t="s">
        <v>62</v>
      </c>
      <c r="N20">
        <v>61</v>
      </c>
      <c r="O20" t="s">
        <v>1964</v>
      </c>
      <c r="P20">
        <v>1</v>
      </c>
      <c r="Q20" t="s">
        <v>49</v>
      </c>
    </row>
    <row r="21" spans="1:17" x14ac:dyDescent="0.3">
      <c r="A21" t="s">
        <v>63</v>
      </c>
      <c r="B21" s="3">
        <v>7000000</v>
      </c>
      <c r="C21" s="3">
        <v>10000000</v>
      </c>
      <c r="D21" t="s">
        <v>51</v>
      </c>
      <c r="E21" t="s">
        <v>28</v>
      </c>
      <c r="F21">
        <v>3</v>
      </c>
      <c r="G21" t="s">
        <v>19</v>
      </c>
      <c r="H21" t="e">
        <f>- tiếp nhận đơn hàng hoặc yêu cầu Từ khách hàng- tiếp xúc khách hàng và Tư vấn sản phẩm- trình bài tài liệu, Báo Giá- Lập hợp đồng và hoàn tất thủ tục liên quan tới đơn hàng- Giám sát liên tục quá trình thực hiện đơn hàng và Làm việc với các đơn vị liên quan.- Kết hợp chặt chẽ công việc với bộ phận: kỹ thuật,sản xuất, giao hàng.</f>
        <v>#NAME?</v>
      </c>
      <c r="I21" t="s">
        <v>64</v>
      </c>
      <c r="J21" t="s">
        <v>65</v>
      </c>
      <c r="K21" t="s">
        <v>66</v>
      </c>
      <c r="L21">
        <v>592</v>
      </c>
      <c r="M21" t="s">
        <v>66</v>
      </c>
      <c r="N21">
        <v>93</v>
      </c>
      <c r="O21" t="s">
        <v>1969</v>
      </c>
      <c r="P21">
        <v>1</v>
      </c>
      <c r="Q21" t="s">
        <v>49</v>
      </c>
    </row>
    <row r="22" spans="1:17" x14ac:dyDescent="0.3">
      <c r="A22" t="s">
        <v>63</v>
      </c>
      <c r="B22" s="3">
        <v>7000000</v>
      </c>
      <c r="C22" s="3">
        <v>10000000</v>
      </c>
      <c r="D22" t="s">
        <v>51</v>
      </c>
      <c r="E22" t="s">
        <v>28</v>
      </c>
      <c r="F22">
        <v>3</v>
      </c>
      <c r="G22" t="s">
        <v>19</v>
      </c>
      <c r="H22" t="e">
        <f>- tiếp nhận đơn hàng hoặc yêu cầu Từ khách hàng- tiếp xúc khách hàng và Tư vấn sản phẩm- trình bài tài liệu, Báo Giá- Lập hợp đồng và hoàn tất thủ tục liên quan tới đơn hàng- Giám sát liên tục quá trình thực hiện đơn hàng và Làm việc với các đơn vị liên quan.- Kết hợp chặt chẽ công việc với bộ phận: kỹ thuật,sản xuất, giao hàng.</f>
        <v>#NAME?</v>
      </c>
      <c r="I22" t="s">
        <v>64</v>
      </c>
      <c r="J22" t="s">
        <v>65</v>
      </c>
      <c r="K22" t="s">
        <v>66</v>
      </c>
      <c r="L22">
        <v>592</v>
      </c>
      <c r="M22" t="s">
        <v>66</v>
      </c>
      <c r="N22">
        <v>52</v>
      </c>
      <c r="O22" t="s">
        <v>1959</v>
      </c>
      <c r="P22">
        <v>1</v>
      </c>
      <c r="Q22" t="s">
        <v>49</v>
      </c>
    </row>
    <row r="23" spans="1:17" x14ac:dyDescent="0.3">
      <c r="A23" t="s">
        <v>67</v>
      </c>
      <c r="B23" s="3">
        <v>7000000</v>
      </c>
      <c r="C23" s="3">
        <v>10000000</v>
      </c>
      <c r="D23" t="s">
        <v>51</v>
      </c>
      <c r="E23" t="s">
        <v>52</v>
      </c>
      <c r="F23">
        <v>2</v>
      </c>
      <c r="G23">
        <v>1</v>
      </c>
      <c r="H23" t="s">
        <v>68</v>
      </c>
      <c r="I23" t="s">
        <v>69</v>
      </c>
      <c r="J23" t="e">
        <f>- Tốt nghiệp Đại học / Cao Đẳng chuyên ngành kinh doanh quốc tế, ngoại thương , xuất nhập khẩu- Chịu khó, có tinh thần trách nhiệm trong công việc và Làm việc gắng bó lâu dài với công ty.- Biết Tiếng Anh- Giới tính : Nam</f>
        <v>#NAME?</v>
      </c>
      <c r="K23" t="s">
        <v>70</v>
      </c>
      <c r="L23">
        <v>593</v>
      </c>
      <c r="M23" t="s">
        <v>70</v>
      </c>
      <c r="N23">
        <v>52</v>
      </c>
      <c r="O23" t="s">
        <v>1959</v>
      </c>
      <c r="P23">
        <v>1</v>
      </c>
      <c r="Q23" t="s">
        <v>25</v>
      </c>
    </row>
    <row r="24" spans="1:17" x14ac:dyDescent="0.3">
      <c r="A24" t="s">
        <v>67</v>
      </c>
      <c r="B24" s="3">
        <v>7000000</v>
      </c>
      <c r="C24" s="3">
        <v>10000000</v>
      </c>
      <c r="D24" t="s">
        <v>51</v>
      </c>
      <c r="E24" t="s">
        <v>52</v>
      </c>
      <c r="F24">
        <v>2</v>
      </c>
      <c r="G24">
        <v>1</v>
      </c>
      <c r="H24" t="s">
        <v>68</v>
      </c>
      <c r="I24" t="s">
        <v>69</v>
      </c>
      <c r="J24" t="e">
        <f>- Tốt nghiệp Đại học / Cao Đẳng chuyên ngành kinh doanh quốc tế, ngoại thương , xuất nhập khẩu- Chịu khó, có tinh thần trách nhiệm trong công việc và Làm việc gắng bó lâu dài với công ty.- Biết Tiếng Anh- Giới tính : Nam</f>
        <v>#NAME?</v>
      </c>
      <c r="K24" t="s">
        <v>70</v>
      </c>
      <c r="L24">
        <v>593</v>
      </c>
      <c r="M24" t="s">
        <v>70</v>
      </c>
      <c r="N24">
        <v>48</v>
      </c>
      <c r="O24" t="s">
        <v>1970</v>
      </c>
      <c r="P24">
        <v>1</v>
      </c>
      <c r="Q24" t="s">
        <v>25</v>
      </c>
    </row>
    <row r="25" spans="1:17" x14ac:dyDescent="0.3">
      <c r="A25" t="s">
        <v>67</v>
      </c>
      <c r="B25" s="3">
        <v>7000000</v>
      </c>
      <c r="C25" s="3">
        <v>10000000</v>
      </c>
      <c r="D25" t="s">
        <v>51</v>
      </c>
      <c r="E25" t="s">
        <v>52</v>
      </c>
      <c r="F25">
        <v>2</v>
      </c>
      <c r="G25">
        <v>1</v>
      </c>
      <c r="H25" t="s">
        <v>68</v>
      </c>
      <c r="I25" t="s">
        <v>69</v>
      </c>
      <c r="J25" t="e">
        <f>- Tốt nghiệp Đại học / Cao Đẳng chuyên ngành kinh doanh quốc tế, ngoại thương , xuất nhập khẩu- Chịu khó, có tinh thần trách nhiệm trong công việc và Làm việc gắng bó lâu dài với công ty.- Biết Tiếng Anh- Giới tính : Nam</f>
        <v>#NAME?</v>
      </c>
      <c r="K25" t="s">
        <v>70</v>
      </c>
      <c r="L25">
        <v>593</v>
      </c>
      <c r="M25" t="s">
        <v>70</v>
      </c>
      <c r="N25">
        <v>93</v>
      </c>
      <c r="O25" t="s">
        <v>1969</v>
      </c>
      <c r="P25">
        <v>1</v>
      </c>
      <c r="Q25" t="s">
        <v>25</v>
      </c>
    </row>
    <row r="26" spans="1:17" x14ac:dyDescent="0.3">
      <c r="A26" t="s">
        <v>71</v>
      </c>
      <c r="B26" s="3">
        <v>7000000</v>
      </c>
      <c r="C26" s="3">
        <v>10000000</v>
      </c>
      <c r="D26" t="s">
        <v>17</v>
      </c>
      <c r="E26" t="s">
        <v>52</v>
      </c>
      <c r="F26">
        <v>3</v>
      </c>
      <c r="G26">
        <v>0</v>
      </c>
      <c r="H26" t="s">
        <v>72</v>
      </c>
      <c r="I26" t="s">
        <v>73</v>
      </c>
      <c r="J26" t="s">
        <v>74</v>
      </c>
      <c r="K26" t="s">
        <v>75</v>
      </c>
      <c r="L26">
        <v>594</v>
      </c>
      <c r="M26" t="s">
        <v>75</v>
      </c>
      <c r="N26">
        <v>48</v>
      </c>
      <c r="O26" t="s">
        <v>1970</v>
      </c>
      <c r="P26">
        <v>1</v>
      </c>
      <c r="Q26" t="s">
        <v>49</v>
      </c>
    </row>
    <row r="27" spans="1:17" x14ac:dyDescent="0.3">
      <c r="A27" t="s">
        <v>71</v>
      </c>
      <c r="B27" s="3">
        <v>7000000</v>
      </c>
      <c r="C27" s="3">
        <v>10000000</v>
      </c>
      <c r="D27" t="s">
        <v>17</v>
      </c>
      <c r="E27" t="s">
        <v>52</v>
      </c>
      <c r="F27">
        <v>3</v>
      </c>
      <c r="G27">
        <v>0</v>
      </c>
      <c r="H27" t="s">
        <v>72</v>
      </c>
      <c r="I27" t="s">
        <v>73</v>
      </c>
      <c r="J27" t="s">
        <v>74</v>
      </c>
      <c r="K27" t="s">
        <v>75</v>
      </c>
      <c r="L27">
        <v>594</v>
      </c>
      <c r="M27" t="s">
        <v>75</v>
      </c>
      <c r="N27">
        <v>32</v>
      </c>
      <c r="O27" t="s">
        <v>1966</v>
      </c>
      <c r="P27">
        <v>1</v>
      </c>
      <c r="Q27" t="s">
        <v>49</v>
      </c>
    </row>
    <row r="28" spans="1:17" x14ac:dyDescent="0.3">
      <c r="A28" t="s">
        <v>71</v>
      </c>
      <c r="B28" s="3">
        <v>7000000</v>
      </c>
      <c r="C28" s="3">
        <v>10000000</v>
      </c>
      <c r="D28" t="s">
        <v>17</v>
      </c>
      <c r="E28" t="s">
        <v>52</v>
      </c>
      <c r="F28">
        <v>3</v>
      </c>
      <c r="G28">
        <v>0</v>
      </c>
      <c r="H28" t="s">
        <v>72</v>
      </c>
      <c r="I28" t="s">
        <v>73</v>
      </c>
      <c r="J28" t="s">
        <v>74</v>
      </c>
      <c r="K28" t="s">
        <v>75</v>
      </c>
      <c r="L28">
        <v>594</v>
      </c>
      <c r="M28" t="s">
        <v>75</v>
      </c>
      <c r="N28">
        <v>7</v>
      </c>
      <c r="O28" t="s">
        <v>1971</v>
      </c>
      <c r="P28">
        <v>1</v>
      </c>
      <c r="Q28" t="s">
        <v>49</v>
      </c>
    </row>
    <row r="29" spans="1:17" x14ac:dyDescent="0.3">
      <c r="A29" t="s">
        <v>76</v>
      </c>
      <c r="B29" s="3">
        <v>12000000</v>
      </c>
      <c r="C29" s="3">
        <v>15000000</v>
      </c>
      <c r="D29" t="s">
        <v>51</v>
      </c>
      <c r="E29" t="s">
        <v>28</v>
      </c>
      <c r="F29">
        <v>5</v>
      </c>
      <c r="G29">
        <v>0</v>
      </c>
      <c r="H29" t="s">
        <v>77</v>
      </c>
      <c r="I29" t="s">
        <v>78</v>
      </c>
      <c r="J29" t="e">
        <f>- yêu cầu KHÁC- Nữ giọng nói rõ ràng ,dễ nghe- Sử dụng thành thạo vi tính văn phòng, ưu tiên người Biết Sử dụng phần mềm Misa , những bạn tính siêng năng, Chịu khó , Chịu thử thách- Nộp hồ sơ đầy đủ, có công chứngLƯU ý : Nộp hồ sơ trực tiếp tại công UB1 / Vui lòng tham khảo www.daidinhnguyen.com.vn , để Biết ngành nghề và mặt hàng.2 / Chỉ phỏng vấn những bạn cư trú các quận Tân Bình , Tân phú , Bình Tân , R12 , R7, R13 Gần Tân phú</f>
        <v>#NAME?</v>
      </c>
      <c r="K29" t="s">
        <v>79</v>
      </c>
      <c r="L29">
        <v>595</v>
      </c>
      <c r="M29" t="s">
        <v>80</v>
      </c>
      <c r="N29">
        <v>52</v>
      </c>
      <c r="O29" t="s">
        <v>1959</v>
      </c>
      <c r="P29">
        <v>1</v>
      </c>
      <c r="Q29" t="s">
        <v>25</v>
      </c>
    </row>
    <row r="30" spans="1:17" x14ac:dyDescent="0.3">
      <c r="A30" t="s">
        <v>76</v>
      </c>
      <c r="B30" s="3">
        <v>12000000</v>
      </c>
      <c r="C30" s="3">
        <v>15000000</v>
      </c>
      <c r="D30" t="s">
        <v>51</v>
      </c>
      <c r="E30" t="s">
        <v>28</v>
      </c>
      <c r="F30">
        <v>5</v>
      </c>
      <c r="G30">
        <v>0</v>
      </c>
      <c r="H30" t="s">
        <v>77</v>
      </c>
      <c r="I30" t="s">
        <v>78</v>
      </c>
      <c r="J30" t="e">
        <f>- yêu cầu KHÁC- Nữ giọng nói rõ ràng ,dễ nghe- Sử dụng thành thạo vi tính văn phòng, ưu tiên người Biết Sử dụng phần mềm Misa , những bạn tính siêng năng, Chịu khó , Chịu thử thách- Nộp hồ sơ đầy đủ, có công chứngLƯU ý : Nộp hồ sơ trực tiếp tại công UB1 / Vui lòng tham khảo www.daidinhnguyen.com.vn , để Biết ngành nghề và mặt hàng.2 / Chỉ phỏng vấn những bạn cư trú các quận Tân Bình , Tân phú , Bình Tân , R12 , R7, R13 Gần Tân phú</f>
        <v>#NAME?</v>
      </c>
      <c r="K30" t="s">
        <v>79</v>
      </c>
      <c r="L30">
        <v>595</v>
      </c>
      <c r="M30" t="s">
        <v>80</v>
      </c>
      <c r="N30">
        <v>53</v>
      </c>
      <c r="O30" t="s">
        <v>1967</v>
      </c>
      <c r="P30">
        <v>1</v>
      </c>
      <c r="Q30" t="s">
        <v>25</v>
      </c>
    </row>
    <row r="31" spans="1:17" x14ac:dyDescent="0.3">
      <c r="A31" t="s">
        <v>76</v>
      </c>
      <c r="B31" s="3">
        <v>12000000</v>
      </c>
      <c r="C31" s="3">
        <v>15000000</v>
      </c>
      <c r="D31" t="s">
        <v>51</v>
      </c>
      <c r="E31" t="s">
        <v>28</v>
      </c>
      <c r="F31">
        <v>5</v>
      </c>
      <c r="G31">
        <v>0</v>
      </c>
      <c r="H31" t="s">
        <v>77</v>
      </c>
      <c r="I31" t="s">
        <v>78</v>
      </c>
      <c r="J31" t="e">
        <f>- yêu cầu KHÁC- Nữ giọng nói rõ ràng ,dễ nghe- Sử dụng thành thạo vi tính văn phòng, ưu tiên người Biết Sử dụng phần mềm Misa , những bạn tính siêng năng, Chịu khó , Chịu thử thách- Nộp hồ sơ đầy đủ, có công chứngLƯU ý : Nộp hồ sơ trực tiếp tại công UB1 / Vui lòng tham khảo www.daidinhnguyen.com.vn , để Biết ngành nghề và mặt hàng.2 / Chỉ phỏng vấn những bạn cư trú các quận Tân Bình , Tân phú , Bình Tân , R12 , R7, R13 Gần Tân phú</f>
        <v>#NAME?</v>
      </c>
      <c r="K31" t="s">
        <v>79</v>
      </c>
      <c r="L31">
        <v>595</v>
      </c>
      <c r="M31" t="s">
        <v>80</v>
      </c>
      <c r="N31">
        <v>93</v>
      </c>
      <c r="O31" t="s">
        <v>1969</v>
      </c>
      <c r="P31">
        <v>1</v>
      </c>
      <c r="Q31" t="s">
        <v>25</v>
      </c>
    </row>
    <row r="32" spans="1:17" x14ac:dyDescent="0.3">
      <c r="A32" t="s">
        <v>81</v>
      </c>
      <c r="B32" s="3">
        <v>7000000</v>
      </c>
      <c r="C32" s="3">
        <v>10000000</v>
      </c>
      <c r="D32" t="s">
        <v>51</v>
      </c>
      <c r="E32" t="s">
        <v>82</v>
      </c>
      <c r="F32">
        <v>2</v>
      </c>
      <c r="G32">
        <v>1</v>
      </c>
      <c r="H32" t="s">
        <v>83</v>
      </c>
      <c r="I32" t="s">
        <v>84</v>
      </c>
      <c r="J32" t="s">
        <v>85</v>
      </c>
      <c r="K32" t="s">
        <v>86</v>
      </c>
      <c r="L32">
        <v>596</v>
      </c>
      <c r="M32" t="s">
        <v>86</v>
      </c>
      <c r="N32">
        <v>40</v>
      </c>
      <c r="O32" t="s">
        <v>1972</v>
      </c>
      <c r="P32">
        <v>1</v>
      </c>
      <c r="Q32" t="s">
        <v>87</v>
      </c>
    </row>
    <row r="33" spans="1:17" x14ac:dyDescent="0.3">
      <c r="A33" t="s">
        <v>81</v>
      </c>
      <c r="B33" s="3">
        <v>7000000</v>
      </c>
      <c r="C33" s="3">
        <v>10000000</v>
      </c>
      <c r="D33" t="s">
        <v>51</v>
      </c>
      <c r="E33" t="s">
        <v>82</v>
      </c>
      <c r="F33">
        <v>2</v>
      </c>
      <c r="G33">
        <v>1</v>
      </c>
      <c r="H33" t="s">
        <v>83</v>
      </c>
      <c r="I33" t="s">
        <v>84</v>
      </c>
      <c r="J33" t="s">
        <v>85</v>
      </c>
      <c r="K33" t="s">
        <v>86</v>
      </c>
      <c r="L33">
        <v>596</v>
      </c>
      <c r="M33" t="s">
        <v>86</v>
      </c>
      <c r="N33">
        <v>43</v>
      </c>
      <c r="O33" t="s">
        <v>1973</v>
      </c>
      <c r="P33">
        <v>1</v>
      </c>
      <c r="Q33" t="s">
        <v>87</v>
      </c>
    </row>
    <row r="34" spans="1:17" x14ac:dyDescent="0.3">
      <c r="A34" t="s">
        <v>88</v>
      </c>
      <c r="B34" s="3">
        <v>15000000</v>
      </c>
      <c r="C34" s="3">
        <v>20000000</v>
      </c>
      <c r="D34" t="s">
        <v>39</v>
      </c>
      <c r="E34" t="s">
        <v>52</v>
      </c>
      <c r="F34">
        <v>2</v>
      </c>
      <c r="G34" t="s">
        <v>19</v>
      </c>
      <c r="H34" t="s">
        <v>89</v>
      </c>
      <c r="I34" t="s">
        <v>90</v>
      </c>
      <c r="J34" t="s">
        <v>91</v>
      </c>
      <c r="K34" t="s">
        <v>92</v>
      </c>
      <c r="L34">
        <v>597</v>
      </c>
      <c r="M34" t="s">
        <v>92</v>
      </c>
      <c r="N34">
        <v>29</v>
      </c>
      <c r="O34" t="s">
        <v>1974</v>
      </c>
      <c r="P34">
        <v>1</v>
      </c>
      <c r="Q34" t="s">
        <v>93</v>
      </c>
    </row>
    <row r="35" spans="1:17" x14ac:dyDescent="0.3">
      <c r="A35" t="s">
        <v>88</v>
      </c>
      <c r="B35" s="3">
        <v>15000000</v>
      </c>
      <c r="C35" s="3">
        <v>20000000</v>
      </c>
      <c r="D35" t="s">
        <v>39</v>
      </c>
      <c r="E35" t="s">
        <v>52</v>
      </c>
      <c r="F35">
        <v>2</v>
      </c>
      <c r="G35" t="s">
        <v>19</v>
      </c>
      <c r="H35" t="s">
        <v>89</v>
      </c>
      <c r="I35" t="s">
        <v>90</v>
      </c>
      <c r="J35" t="s">
        <v>91</v>
      </c>
      <c r="K35" t="s">
        <v>92</v>
      </c>
      <c r="L35">
        <v>597</v>
      </c>
      <c r="M35" t="s">
        <v>92</v>
      </c>
      <c r="N35">
        <v>8</v>
      </c>
      <c r="O35" t="s">
        <v>1975</v>
      </c>
      <c r="P35">
        <v>1</v>
      </c>
      <c r="Q35" t="s">
        <v>93</v>
      </c>
    </row>
    <row r="36" spans="1:17" x14ac:dyDescent="0.3">
      <c r="A36" t="s">
        <v>88</v>
      </c>
      <c r="B36" s="3">
        <v>15000000</v>
      </c>
      <c r="C36" s="3">
        <v>20000000</v>
      </c>
      <c r="D36" t="s">
        <v>39</v>
      </c>
      <c r="E36" t="s">
        <v>52</v>
      </c>
      <c r="F36">
        <v>2</v>
      </c>
      <c r="G36" t="s">
        <v>19</v>
      </c>
      <c r="H36" t="s">
        <v>89</v>
      </c>
      <c r="I36" t="s">
        <v>90</v>
      </c>
      <c r="J36" t="s">
        <v>91</v>
      </c>
      <c r="K36" t="s">
        <v>92</v>
      </c>
      <c r="L36">
        <v>597</v>
      </c>
      <c r="M36" t="s">
        <v>92</v>
      </c>
      <c r="N36">
        <v>56</v>
      </c>
      <c r="O36" t="s">
        <v>1968</v>
      </c>
      <c r="P36">
        <v>1</v>
      </c>
      <c r="Q36" t="s">
        <v>93</v>
      </c>
    </row>
    <row r="37" spans="1:17" x14ac:dyDescent="0.3">
      <c r="A37" t="s">
        <v>94</v>
      </c>
      <c r="B37" s="3">
        <v>7000000</v>
      </c>
      <c r="C37" s="3">
        <v>10000000</v>
      </c>
      <c r="D37" t="s">
        <v>51</v>
      </c>
      <c r="E37" t="s">
        <v>52</v>
      </c>
      <c r="F37">
        <v>5</v>
      </c>
      <c r="G37" t="s">
        <v>19</v>
      </c>
      <c r="H37" t="e">
        <f>- Thường xuyên viếng thăm khách hàng, có mặt trên thị trường để thấu hiểu các nhu cầu của khách hàng.- Tìm kiếm khách hàng mới, duy trì và phát triển quan hệ kinh doanh với các khách hàng hiện có.- phát triển thị trường, Chịu trách nhiệm về độ phủ và doanh số, doanh thubán hàngtrên Địa bàn được giao.- thực hiện đầy đủ và chính xác các chương trình Marketing,chăm sóc khách hàng.</f>
        <v>#NAME?</v>
      </c>
      <c r="I37" t="e">
        <f>- lương Cơ bản + Phụ cấp mỗi ngày khi công tác tại thị trường Phụ trách- được hưởng Phụ cấp khi đi công tác tỉnh- hưởng chế độ BHXH, BHYT, BHTN Theo quy định của nhà nước- chế độ du lịch, nghỉ phép</f>
        <v>#NAME?</v>
      </c>
      <c r="J37" t="s">
        <v>95</v>
      </c>
      <c r="K37" t="s">
        <v>96</v>
      </c>
      <c r="L37">
        <v>598</v>
      </c>
      <c r="M37" t="s">
        <v>97</v>
      </c>
      <c r="N37">
        <v>52</v>
      </c>
      <c r="O37" t="s">
        <v>1959</v>
      </c>
      <c r="P37">
        <v>1</v>
      </c>
      <c r="Q37" t="s">
        <v>93</v>
      </c>
    </row>
    <row r="38" spans="1:17" x14ac:dyDescent="0.3">
      <c r="A38" t="s">
        <v>94</v>
      </c>
      <c r="B38" s="3">
        <v>7000000</v>
      </c>
      <c r="C38" s="3">
        <v>10000000</v>
      </c>
      <c r="D38" t="s">
        <v>51</v>
      </c>
      <c r="E38" t="s">
        <v>52</v>
      </c>
      <c r="F38">
        <v>5</v>
      </c>
      <c r="G38" t="s">
        <v>19</v>
      </c>
      <c r="H38" t="e">
        <f>- Thường xuyên viếng thăm khách hàng, có mặt trên thị trường để thấu hiểu các nhu cầu của khách hàng.- Tìm kiếm khách hàng mới, duy trì và phát triển quan hệ kinh doanh với các khách hàng hiện có.- phát triển thị trường, Chịu trách nhiệm về độ phủ và doanh số, doanh thubán hàngtrên Địa bàn được giao.- thực hiện đầy đủ và chính xác các chương trình Marketing,chăm sóc khách hàng.</f>
        <v>#NAME?</v>
      </c>
      <c r="I38" t="e">
        <f>- lương Cơ bản + Phụ cấp mỗi ngày khi công tác tại thị trường Phụ trách- được hưởng Phụ cấp khi đi công tác tỉnh- hưởng chế độ BHXH, BHYT, BHTN Theo quy định của nhà nước- chế độ du lịch, nghỉ phép</f>
        <v>#NAME?</v>
      </c>
      <c r="J38" t="s">
        <v>95</v>
      </c>
      <c r="K38" t="s">
        <v>96</v>
      </c>
      <c r="L38">
        <v>598</v>
      </c>
      <c r="M38" t="s">
        <v>97</v>
      </c>
      <c r="N38">
        <v>65</v>
      </c>
      <c r="O38" t="s">
        <v>1963</v>
      </c>
      <c r="P38">
        <v>1</v>
      </c>
      <c r="Q38" t="s">
        <v>93</v>
      </c>
    </row>
    <row r="39" spans="1:17" x14ac:dyDescent="0.3">
      <c r="A39" t="s">
        <v>94</v>
      </c>
      <c r="B39" s="3">
        <v>7000000</v>
      </c>
      <c r="C39" s="3">
        <v>10000000</v>
      </c>
      <c r="D39" t="s">
        <v>51</v>
      </c>
      <c r="E39" t="s">
        <v>52</v>
      </c>
      <c r="F39">
        <v>5</v>
      </c>
      <c r="G39" t="s">
        <v>19</v>
      </c>
      <c r="H39" t="e">
        <f>- Thường xuyên viếng thăm khách hàng, có mặt trên thị trường để thấu hiểu các nhu cầu của khách hàng.- Tìm kiếm khách hàng mới, duy trì và phát triển quan hệ kinh doanh với các khách hàng hiện có.- phát triển thị trường, Chịu trách nhiệm về độ phủ và doanh số, doanh thubán hàngtrên Địa bàn được giao.- thực hiện đầy đủ và chính xác các chương trình Marketing,chăm sóc khách hàng.</f>
        <v>#NAME?</v>
      </c>
      <c r="I39" t="e">
        <f>- lương Cơ bản + Phụ cấp mỗi ngày khi công tác tại thị trường Phụ trách- được hưởng Phụ cấp khi đi công tác tỉnh- hưởng chế độ BHXH, BHYT, BHTN Theo quy định của nhà nước- chế độ du lịch, nghỉ phép</f>
        <v>#NAME?</v>
      </c>
      <c r="J39" t="s">
        <v>95</v>
      </c>
      <c r="K39" t="s">
        <v>96</v>
      </c>
      <c r="L39">
        <v>598</v>
      </c>
      <c r="M39" t="s">
        <v>97</v>
      </c>
      <c r="N39">
        <v>52</v>
      </c>
      <c r="O39" t="s">
        <v>1959</v>
      </c>
      <c r="P39">
        <v>1</v>
      </c>
      <c r="Q39" t="s">
        <v>25</v>
      </c>
    </row>
    <row r="40" spans="1:17" x14ac:dyDescent="0.3">
      <c r="A40" t="s">
        <v>94</v>
      </c>
      <c r="B40" s="3">
        <v>7000000</v>
      </c>
      <c r="C40" s="3">
        <v>10000000</v>
      </c>
      <c r="D40" t="s">
        <v>51</v>
      </c>
      <c r="E40" t="s">
        <v>52</v>
      </c>
      <c r="F40">
        <v>5</v>
      </c>
      <c r="G40" t="s">
        <v>19</v>
      </c>
      <c r="H40" t="e">
        <f>- Thường xuyên viếng thăm khách hàng, có mặt trên thị trường để thấu hiểu các nhu cầu của khách hàng.- Tìm kiếm khách hàng mới, duy trì và phát triển quan hệ kinh doanh với các khách hàng hiện có.- phát triển thị trường, Chịu trách nhiệm về độ phủ và doanh số, doanh thubán hàngtrên Địa bàn được giao.- thực hiện đầy đủ và chính xác các chương trình Marketing,chăm sóc khách hàng.</f>
        <v>#NAME?</v>
      </c>
      <c r="I40" t="e">
        <f>- lương Cơ bản + Phụ cấp mỗi ngày khi công tác tại thị trường Phụ trách- được hưởng Phụ cấp khi đi công tác tỉnh- hưởng chế độ BHXH, BHYT, BHTN Theo quy định của nhà nước- chế độ du lịch, nghỉ phép</f>
        <v>#NAME?</v>
      </c>
      <c r="J40" t="s">
        <v>95</v>
      </c>
      <c r="K40" t="s">
        <v>96</v>
      </c>
      <c r="L40">
        <v>598</v>
      </c>
      <c r="M40" t="s">
        <v>97</v>
      </c>
      <c r="N40">
        <v>65</v>
      </c>
      <c r="O40" t="s">
        <v>1963</v>
      </c>
      <c r="P40">
        <v>1</v>
      </c>
      <c r="Q40" t="s">
        <v>25</v>
      </c>
    </row>
    <row r="41" spans="1:17" x14ac:dyDescent="0.3">
      <c r="A41" t="s">
        <v>94</v>
      </c>
      <c r="B41" s="3">
        <v>7000000</v>
      </c>
      <c r="C41" s="3">
        <v>10000000</v>
      </c>
      <c r="D41" t="s">
        <v>51</v>
      </c>
      <c r="E41" t="s">
        <v>52</v>
      </c>
      <c r="F41">
        <v>5</v>
      </c>
      <c r="G41" t="s">
        <v>19</v>
      </c>
      <c r="H41" t="e">
        <f>- Thường xuyên viếng thăm khách hàng, có mặt trên thị trường để thấu hiểu các nhu cầu của khách hàng.- Tìm kiếm khách hàng mới, duy trì và phát triển quan hệ kinh doanh với các khách hàng hiện có.- phát triển thị trường, Chịu trách nhiệm về độ phủ và doanh số, doanh thubán hàngtrên Địa bàn được giao.- thực hiện đầy đủ và chính xác các chương trình Marketing,chăm sóc khách hàng.</f>
        <v>#NAME?</v>
      </c>
      <c r="I41" t="e">
        <f>- lương Cơ bản + Phụ cấp mỗi ngày khi công tác tại thị trường Phụ trách- được hưởng Phụ cấp khi đi công tác tỉnh- hưởng chế độ BHXH, BHYT, BHTN Theo quy định của nhà nước- chế độ du lịch, nghỉ phép</f>
        <v>#NAME?</v>
      </c>
      <c r="J41" t="s">
        <v>95</v>
      </c>
      <c r="K41" t="s">
        <v>96</v>
      </c>
      <c r="L41">
        <v>598</v>
      </c>
      <c r="M41" t="s">
        <v>97</v>
      </c>
      <c r="N41">
        <v>52</v>
      </c>
      <c r="O41" t="s">
        <v>1959</v>
      </c>
      <c r="P41">
        <v>1</v>
      </c>
      <c r="Q41" t="s">
        <v>98</v>
      </c>
    </row>
    <row r="42" spans="1:17" x14ac:dyDescent="0.3">
      <c r="A42" t="s">
        <v>94</v>
      </c>
      <c r="B42" s="3">
        <v>7000000</v>
      </c>
      <c r="C42" s="3">
        <v>10000000</v>
      </c>
      <c r="D42" t="s">
        <v>51</v>
      </c>
      <c r="E42" t="s">
        <v>52</v>
      </c>
      <c r="F42">
        <v>5</v>
      </c>
      <c r="G42" t="s">
        <v>19</v>
      </c>
      <c r="H42" t="e">
        <f>- Thường xuyên viếng thăm khách hàng, có mặt trên thị trường để thấu hiểu các nhu cầu của khách hàng.- Tìm kiếm khách hàng mới, duy trì và phát triển quan hệ kinh doanh với các khách hàng hiện có.- phát triển thị trường, Chịu trách nhiệm về độ phủ và doanh số, doanh thubán hàngtrên Địa bàn được giao.- thực hiện đầy đủ và chính xác các chương trình Marketing,chăm sóc khách hàng.</f>
        <v>#NAME?</v>
      </c>
      <c r="I42" t="e">
        <f>- lương Cơ bản + Phụ cấp mỗi ngày khi công tác tại thị trường Phụ trách- được hưởng Phụ cấp khi đi công tác tỉnh- hưởng chế độ BHXH, BHYT, BHTN Theo quy định của nhà nước- chế độ du lịch, nghỉ phép</f>
        <v>#NAME?</v>
      </c>
      <c r="J42" t="s">
        <v>95</v>
      </c>
      <c r="K42" t="s">
        <v>96</v>
      </c>
      <c r="L42">
        <v>598</v>
      </c>
      <c r="M42" t="s">
        <v>97</v>
      </c>
      <c r="N42">
        <v>65</v>
      </c>
      <c r="O42" t="s">
        <v>1963</v>
      </c>
      <c r="P42">
        <v>1</v>
      </c>
      <c r="Q42" t="s">
        <v>98</v>
      </c>
    </row>
    <row r="43" spans="1:17" x14ac:dyDescent="0.3">
      <c r="A43" t="s">
        <v>94</v>
      </c>
      <c r="B43" s="3">
        <v>7000000</v>
      </c>
      <c r="C43" s="3">
        <v>10000000</v>
      </c>
      <c r="D43" t="s">
        <v>51</v>
      </c>
      <c r="E43" t="s">
        <v>52</v>
      </c>
      <c r="F43">
        <v>5</v>
      </c>
      <c r="G43" t="s">
        <v>19</v>
      </c>
      <c r="H43" t="e">
        <f>- Thường xuyên viếng thăm khách hàng, có mặt trên thị trường để thấu hiểu các nhu cầu của khách hàng.- Tìm kiếm khách hàng mới, duy trì và phát triển quan hệ kinh doanh với các khách hàng hiện có.- phát triển thị trường, Chịu trách nhiệm về độ phủ và doanh số, doanh thubán hàngtrên Địa bàn được giao.- thực hiện đầy đủ và chính xác các chương trình Marketing,chăm sóc khách hàng.</f>
        <v>#NAME?</v>
      </c>
      <c r="I43" t="e">
        <f>- lương Cơ bản + Phụ cấp mỗi ngày khi công tác tại thị trường Phụ trách- được hưởng Phụ cấp khi đi công tác tỉnh- hưởng chế độ BHXH, BHYT, BHTN Theo quy định của nhà nước- chế độ du lịch, nghỉ phép</f>
        <v>#NAME?</v>
      </c>
      <c r="J43" t="s">
        <v>95</v>
      </c>
      <c r="K43" t="s">
        <v>96</v>
      </c>
      <c r="L43">
        <v>598</v>
      </c>
      <c r="M43" t="s">
        <v>97</v>
      </c>
      <c r="N43">
        <v>52</v>
      </c>
      <c r="O43" t="s">
        <v>1959</v>
      </c>
      <c r="P43">
        <v>1</v>
      </c>
      <c r="Q43" t="s">
        <v>49</v>
      </c>
    </row>
    <row r="44" spans="1:17" x14ac:dyDescent="0.3">
      <c r="A44" t="s">
        <v>94</v>
      </c>
      <c r="B44" s="3">
        <v>7000000</v>
      </c>
      <c r="C44" s="3">
        <v>10000000</v>
      </c>
      <c r="D44" t="s">
        <v>51</v>
      </c>
      <c r="E44" t="s">
        <v>52</v>
      </c>
      <c r="F44">
        <v>5</v>
      </c>
      <c r="G44" t="s">
        <v>19</v>
      </c>
      <c r="H44" t="e">
        <f>- Thường xuyên viếng thăm khách hàng, có mặt trên thị trường để thấu hiểu các nhu cầu của khách hàng.- Tìm kiếm khách hàng mới, duy trì và phát triển quan hệ kinh doanh với các khách hàng hiện có.- phát triển thị trường, Chịu trách nhiệm về độ phủ và doanh số, doanh thubán hàngtrên Địa bàn được giao.- thực hiện đầy đủ và chính xác các chương trình Marketing,chăm sóc khách hàng.</f>
        <v>#NAME?</v>
      </c>
      <c r="I44" t="e">
        <f>- lương Cơ bản + Phụ cấp mỗi ngày khi công tác tại thị trường Phụ trách- được hưởng Phụ cấp khi đi công tác tỉnh- hưởng chế độ BHXH, BHYT, BHTN Theo quy định của nhà nước- chế độ du lịch, nghỉ phép</f>
        <v>#NAME?</v>
      </c>
      <c r="J44" t="s">
        <v>95</v>
      </c>
      <c r="K44" t="s">
        <v>96</v>
      </c>
      <c r="L44">
        <v>598</v>
      </c>
      <c r="M44" t="s">
        <v>97</v>
      </c>
      <c r="N44">
        <v>65</v>
      </c>
      <c r="O44" t="s">
        <v>1963</v>
      </c>
      <c r="P44">
        <v>1</v>
      </c>
      <c r="Q44" t="s">
        <v>49</v>
      </c>
    </row>
    <row r="45" spans="1:17" x14ac:dyDescent="0.3">
      <c r="A45" t="s">
        <v>94</v>
      </c>
      <c r="B45" s="3">
        <v>7000000</v>
      </c>
      <c r="C45" s="3">
        <v>10000000</v>
      </c>
      <c r="D45" t="s">
        <v>51</v>
      </c>
      <c r="E45" t="s">
        <v>52</v>
      </c>
      <c r="F45">
        <v>5</v>
      </c>
      <c r="G45" t="s">
        <v>19</v>
      </c>
      <c r="H45" t="e">
        <f>- Thường xuyên viếng thăm khách hàng, có mặt trên thị trường để thấu hiểu các nhu cầu của khách hàng.- Tìm kiếm khách hàng mới, duy trì và phát triển quan hệ kinh doanh với các khách hàng hiện có.- phát triển thị trường, Chịu trách nhiệm về độ phủ và doanh số, doanh thubán hàngtrên Địa bàn được giao.- thực hiện đầy đủ và chính xác các chương trình Marketing,chăm sóc khách hàng.</f>
        <v>#NAME?</v>
      </c>
      <c r="I45" t="e">
        <f>- lương Cơ bản + Phụ cấp mỗi ngày khi công tác tại thị trường Phụ trách- được hưởng Phụ cấp khi đi công tác tỉnh- hưởng chế độ BHXH, BHYT, BHTN Theo quy định của nhà nước- chế độ du lịch, nghỉ phép</f>
        <v>#NAME?</v>
      </c>
      <c r="J45" t="s">
        <v>95</v>
      </c>
      <c r="K45" t="s">
        <v>96</v>
      </c>
      <c r="L45">
        <v>598</v>
      </c>
      <c r="M45" t="s">
        <v>97</v>
      </c>
      <c r="N45">
        <v>52</v>
      </c>
      <c r="O45" t="s">
        <v>1959</v>
      </c>
      <c r="P45">
        <v>1</v>
      </c>
      <c r="Q45" t="s">
        <v>99</v>
      </c>
    </row>
    <row r="46" spans="1:17" x14ac:dyDescent="0.3">
      <c r="A46" t="s">
        <v>94</v>
      </c>
      <c r="B46" s="3">
        <v>7000000</v>
      </c>
      <c r="C46" s="3">
        <v>10000000</v>
      </c>
      <c r="D46" t="s">
        <v>51</v>
      </c>
      <c r="E46" t="s">
        <v>52</v>
      </c>
      <c r="F46">
        <v>5</v>
      </c>
      <c r="G46" t="s">
        <v>19</v>
      </c>
      <c r="H46" t="e">
        <f>- Thường xuyên viếng thăm khách hàng, có mặt trên thị trường để thấu hiểu các nhu cầu của khách hàng.- Tìm kiếm khách hàng mới, duy trì và phát triển quan hệ kinh doanh với các khách hàng hiện có.- phát triển thị trường, Chịu trách nhiệm về độ phủ và doanh số, doanh thubán hàngtrên Địa bàn được giao.- thực hiện đầy đủ và chính xác các chương trình Marketing,chăm sóc khách hàng.</f>
        <v>#NAME?</v>
      </c>
      <c r="I46" t="e">
        <f>- lương Cơ bản + Phụ cấp mỗi ngày khi công tác tại thị trường Phụ trách- được hưởng Phụ cấp khi đi công tác tỉnh- hưởng chế độ BHXH, BHYT, BHTN Theo quy định của nhà nước- chế độ du lịch, nghỉ phép</f>
        <v>#NAME?</v>
      </c>
      <c r="J46" t="s">
        <v>95</v>
      </c>
      <c r="K46" t="s">
        <v>96</v>
      </c>
      <c r="L46">
        <v>598</v>
      </c>
      <c r="M46" t="s">
        <v>97</v>
      </c>
      <c r="N46">
        <v>65</v>
      </c>
      <c r="O46" t="s">
        <v>1963</v>
      </c>
      <c r="P46">
        <v>1</v>
      </c>
      <c r="Q46" t="s">
        <v>99</v>
      </c>
    </row>
    <row r="47" spans="1:17" x14ac:dyDescent="0.3">
      <c r="A47" t="s">
        <v>100</v>
      </c>
      <c r="B47" s="3">
        <v>10000000</v>
      </c>
      <c r="C47" s="3">
        <v>12000000</v>
      </c>
      <c r="D47" t="s">
        <v>101</v>
      </c>
      <c r="E47" t="s">
        <v>52</v>
      </c>
      <c r="F47">
        <v>4</v>
      </c>
      <c r="G47">
        <v>0</v>
      </c>
      <c r="H47" t="s">
        <v>102</v>
      </c>
      <c r="I47" t="s">
        <v>103</v>
      </c>
      <c r="J47" t="e">
        <f>- Nữ giọng nói dễ nghe- đam mê và yêu thích bán hàng, Tư vấn- có Tư duy bán hàng, Biết bán hàng- có kỹ năng Thiết Lập, duy trì mối quan hệ vàchăm sóc khách hàng- có laptop cá nhân</f>
        <v>#NAME?</v>
      </c>
      <c r="K47" t="s">
        <v>104</v>
      </c>
      <c r="L47">
        <v>599</v>
      </c>
      <c r="M47" t="s">
        <v>104</v>
      </c>
      <c r="N47">
        <v>93</v>
      </c>
      <c r="O47" t="s">
        <v>1969</v>
      </c>
      <c r="P47">
        <v>1</v>
      </c>
      <c r="Q47" t="s">
        <v>25</v>
      </c>
    </row>
    <row r="48" spans="1:17" x14ac:dyDescent="0.3">
      <c r="A48" t="s">
        <v>100</v>
      </c>
      <c r="B48" s="3">
        <v>10000000</v>
      </c>
      <c r="C48" s="3">
        <v>12000000</v>
      </c>
      <c r="D48" t="s">
        <v>101</v>
      </c>
      <c r="E48" t="s">
        <v>52</v>
      </c>
      <c r="F48">
        <v>4</v>
      </c>
      <c r="G48">
        <v>0</v>
      </c>
      <c r="H48" t="s">
        <v>102</v>
      </c>
      <c r="I48" t="s">
        <v>103</v>
      </c>
      <c r="J48" t="e">
        <f>- Nữ giọng nói dễ nghe- đam mê và yêu thích bán hàng, Tư vấn- có Tư duy bán hàng, Biết bán hàng- có kỹ năng Thiết Lập, duy trì mối quan hệ vàchăm sóc khách hàng- có laptop cá nhân</f>
        <v>#NAME?</v>
      </c>
      <c r="K48" t="s">
        <v>104</v>
      </c>
      <c r="L48">
        <v>599</v>
      </c>
      <c r="M48" t="s">
        <v>104</v>
      </c>
      <c r="N48">
        <v>52</v>
      </c>
      <c r="O48" t="s">
        <v>1959</v>
      </c>
      <c r="P48">
        <v>1</v>
      </c>
      <c r="Q48" t="s">
        <v>25</v>
      </c>
    </row>
    <row r="49" spans="1:17" x14ac:dyDescent="0.3">
      <c r="A49" t="s">
        <v>105</v>
      </c>
      <c r="B49" s="3">
        <v>7000000</v>
      </c>
      <c r="C49" s="3">
        <v>10000000</v>
      </c>
      <c r="D49" t="s">
        <v>17</v>
      </c>
      <c r="E49" t="s">
        <v>106</v>
      </c>
      <c r="F49">
        <v>5</v>
      </c>
      <c r="G49">
        <v>1</v>
      </c>
      <c r="H49" t="s">
        <v>107</v>
      </c>
      <c r="I49" t="s">
        <v>108</v>
      </c>
      <c r="J49" t="e">
        <f>- Sức khỏe Tốt- chăm Chỉ, Chịu khó</f>
        <v>#NAME?</v>
      </c>
      <c r="K49" t="s">
        <v>109</v>
      </c>
      <c r="L49">
        <v>600</v>
      </c>
      <c r="M49" t="s">
        <v>109</v>
      </c>
      <c r="N49">
        <v>9</v>
      </c>
      <c r="O49" t="s">
        <v>216</v>
      </c>
      <c r="P49">
        <v>1</v>
      </c>
      <c r="Q49" t="s">
        <v>25</v>
      </c>
    </row>
    <row r="50" spans="1:17" x14ac:dyDescent="0.3">
      <c r="A50" t="s">
        <v>105</v>
      </c>
      <c r="B50" s="3">
        <v>7000000</v>
      </c>
      <c r="C50" s="3">
        <v>10000000</v>
      </c>
      <c r="D50" t="s">
        <v>17</v>
      </c>
      <c r="E50" t="s">
        <v>106</v>
      </c>
      <c r="F50">
        <v>5</v>
      </c>
      <c r="G50">
        <v>1</v>
      </c>
      <c r="H50" t="s">
        <v>107</v>
      </c>
      <c r="I50" t="s">
        <v>108</v>
      </c>
      <c r="J50" t="e">
        <f>- Sức khỏe Tốt- chăm Chỉ, Chịu khó</f>
        <v>#NAME?</v>
      </c>
      <c r="K50" t="s">
        <v>109</v>
      </c>
      <c r="L50">
        <v>600</v>
      </c>
      <c r="M50" t="s">
        <v>109</v>
      </c>
      <c r="N50">
        <v>5</v>
      </c>
      <c r="O50" t="s">
        <v>1976</v>
      </c>
      <c r="P50">
        <v>1</v>
      </c>
      <c r="Q50" t="s">
        <v>25</v>
      </c>
    </row>
    <row r="51" spans="1:17" x14ac:dyDescent="0.3">
      <c r="A51" t="s">
        <v>105</v>
      </c>
      <c r="B51" s="3">
        <v>7000000</v>
      </c>
      <c r="C51" s="3">
        <v>10000000</v>
      </c>
      <c r="D51" t="s">
        <v>17</v>
      </c>
      <c r="E51" t="s">
        <v>106</v>
      </c>
      <c r="F51">
        <v>5</v>
      </c>
      <c r="G51">
        <v>1</v>
      </c>
      <c r="H51" t="s">
        <v>107</v>
      </c>
      <c r="I51" t="s">
        <v>108</v>
      </c>
      <c r="J51" t="e">
        <f>- Sức khỏe Tốt- chăm Chỉ, Chịu khó</f>
        <v>#NAME?</v>
      </c>
      <c r="K51" t="s">
        <v>109</v>
      </c>
      <c r="L51">
        <v>600</v>
      </c>
      <c r="M51" t="s">
        <v>109</v>
      </c>
      <c r="N51">
        <v>47</v>
      </c>
      <c r="O51" t="s">
        <v>1977</v>
      </c>
      <c r="P51">
        <v>1</v>
      </c>
      <c r="Q51" t="s">
        <v>25</v>
      </c>
    </row>
    <row r="52" spans="1:17" x14ac:dyDescent="0.3">
      <c r="A52" t="s">
        <v>110</v>
      </c>
      <c r="B52" s="3">
        <v>7000000</v>
      </c>
      <c r="C52" s="3">
        <v>10000000</v>
      </c>
      <c r="D52" t="s">
        <v>51</v>
      </c>
      <c r="E52" t="s">
        <v>52</v>
      </c>
      <c r="F52">
        <v>2</v>
      </c>
      <c r="G52" t="s">
        <v>19</v>
      </c>
      <c r="H52" t="s">
        <v>111</v>
      </c>
      <c r="I52" t="s">
        <v>112</v>
      </c>
      <c r="J52" t="s">
        <v>113</v>
      </c>
      <c r="K52" t="s">
        <v>114</v>
      </c>
      <c r="L52">
        <v>601</v>
      </c>
      <c r="M52" t="s">
        <v>115</v>
      </c>
      <c r="N52">
        <v>12</v>
      </c>
      <c r="O52" t="s">
        <v>1978</v>
      </c>
      <c r="P52">
        <v>1</v>
      </c>
      <c r="Q52" t="s">
        <v>25</v>
      </c>
    </row>
    <row r="53" spans="1:17" x14ac:dyDescent="0.3">
      <c r="A53" t="s">
        <v>110</v>
      </c>
      <c r="B53" s="3">
        <v>7000000</v>
      </c>
      <c r="C53" s="3">
        <v>10000000</v>
      </c>
      <c r="D53" t="s">
        <v>51</v>
      </c>
      <c r="E53" t="s">
        <v>52</v>
      </c>
      <c r="F53">
        <v>2</v>
      </c>
      <c r="G53" t="s">
        <v>19</v>
      </c>
      <c r="H53" t="s">
        <v>111</v>
      </c>
      <c r="I53" t="s">
        <v>112</v>
      </c>
      <c r="J53" t="s">
        <v>113</v>
      </c>
      <c r="K53" t="s">
        <v>114</v>
      </c>
      <c r="L53">
        <v>601</v>
      </c>
      <c r="M53" t="s">
        <v>115</v>
      </c>
      <c r="N53">
        <v>57</v>
      </c>
      <c r="O53" t="s">
        <v>1979</v>
      </c>
      <c r="P53">
        <v>1</v>
      </c>
      <c r="Q53" t="s">
        <v>25</v>
      </c>
    </row>
    <row r="54" spans="1:17" x14ac:dyDescent="0.3">
      <c r="A54" t="s">
        <v>110</v>
      </c>
      <c r="B54" s="3">
        <v>7000000</v>
      </c>
      <c r="C54" s="3">
        <v>10000000</v>
      </c>
      <c r="D54" t="s">
        <v>51</v>
      </c>
      <c r="E54" t="s">
        <v>52</v>
      </c>
      <c r="F54">
        <v>2</v>
      </c>
      <c r="G54" t="s">
        <v>19</v>
      </c>
      <c r="H54" t="s">
        <v>111</v>
      </c>
      <c r="I54" t="s">
        <v>112</v>
      </c>
      <c r="J54" t="s">
        <v>113</v>
      </c>
      <c r="K54" t="s">
        <v>114</v>
      </c>
      <c r="L54">
        <v>601</v>
      </c>
      <c r="M54" t="s">
        <v>115</v>
      </c>
      <c r="N54">
        <v>65</v>
      </c>
      <c r="O54" t="s">
        <v>1963</v>
      </c>
      <c r="P54">
        <v>1</v>
      </c>
      <c r="Q54" t="s">
        <v>25</v>
      </c>
    </row>
    <row r="55" spans="1:17" x14ac:dyDescent="0.3">
      <c r="A55" t="s">
        <v>116</v>
      </c>
      <c r="B55" s="3">
        <v>12000000</v>
      </c>
      <c r="C55" s="3">
        <v>15000000</v>
      </c>
      <c r="D55" t="s">
        <v>27</v>
      </c>
      <c r="E55" t="s">
        <v>28</v>
      </c>
      <c r="F55">
        <v>10</v>
      </c>
      <c r="G55" t="s">
        <v>19</v>
      </c>
      <c r="H55" t="s">
        <v>117</v>
      </c>
      <c r="I55" t="s">
        <v>118</v>
      </c>
      <c r="J55" t="s">
        <v>119</v>
      </c>
      <c r="K55" t="s">
        <v>120</v>
      </c>
      <c r="L55">
        <v>602</v>
      </c>
      <c r="M55" t="s">
        <v>120</v>
      </c>
      <c r="N55">
        <v>93</v>
      </c>
      <c r="O55" t="s">
        <v>1969</v>
      </c>
      <c r="P55">
        <v>1</v>
      </c>
      <c r="Q55" t="s">
        <v>25</v>
      </c>
    </row>
    <row r="56" spans="1:17" x14ac:dyDescent="0.3">
      <c r="A56" t="s">
        <v>116</v>
      </c>
      <c r="B56" s="3">
        <v>12000000</v>
      </c>
      <c r="C56" s="3">
        <v>15000000</v>
      </c>
      <c r="D56" t="s">
        <v>27</v>
      </c>
      <c r="E56" t="s">
        <v>28</v>
      </c>
      <c r="F56">
        <v>10</v>
      </c>
      <c r="G56" t="s">
        <v>19</v>
      </c>
      <c r="H56" t="s">
        <v>117</v>
      </c>
      <c r="I56" t="s">
        <v>118</v>
      </c>
      <c r="J56" t="s">
        <v>119</v>
      </c>
      <c r="K56" t="s">
        <v>120</v>
      </c>
      <c r="L56">
        <v>602</v>
      </c>
      <c r="M56" t="s">
        <v>120</v>
      </c>
      <c r="N56">
        <v>52</v>
      </c>
      <c r="O56" t="s">
        <v>1959</v>
      </c>
      <c r="P56">
        <v>1</v>
      </c>
      <c r="Q56" t="s">
        <v>25</v>
      </c>
    </row>
    <row r="57" spans="1:17" x14ac:dyDescent="0.3">
      <c r="A57" t="s">
        <v>121</v>
      </c>
      <c r="B57" s="3">
        <v>10000000</v>
      </c>
      <c r="C57" s="3">
        <v>12000000</v>
      </c>
      <c r="D57" t="s">
        <v>27</v>
      </c>
      <c r="E57" t="s">
        <v>28</v>
      </c>
      <c r="F57">
        <v>3</v>
      </c>
      <c r="G57">
        <v>1</v>
      </c>
      <c r="H57" t="e">
        <f>-Thiết kế, lắp đặt, sửa chữa, bảo trì hệ thống nóng , hệ thống lạnh- Hướng dẫn vận hành, cài đặt, bàn giao các Thiết bị cho khách hàng- Tuân thủ các qui định về Sức khỏe, an toàn , PCCC- Trao đổi chi tiết trong buổi phỏng vấn- Làm việc tại Resort Six Senses Huyện Côn Đảo - Bà Rịa Vũng tàu</f>
        <v>#NAME?</v>
      </c>
      <c r="I57" t="s">
        <v>122</v>
      </c>
      <c r="J57" t="s">
        <v>123</v>
      </c>
      <c r="K57" t="s">
        <v>124</v>
      </c>
      <c r="L57">
        <v>603</v>
      </c>
      <c r="M57" t="s">
        <v>124</v>
      </c>
      <c r="N57">
        <v>43</v>
      </c>
      <c r="O57" t="s">
        <v>1973</v>
      </c>
      <c r="P57">
        <v>1</v>
      </c>
      <c r="Q57" t="s">
        <v>25</v>
      </c>
    </row>
    <row r="58" spans="1:17" x14ac:dyDescent="0.3">
      <c r="A58" t="s">
        <v>121</v>
      </c>
      <c r="B58" s="3">
        <v>10000000</v>
      </c>
      <c r="C58" s="3">
        <v>12000000</v>
      </c>
      <c r="D58" t="s">
        <v>27</v>
      </c>
      <c r="E58" t="s">
        <v>28</v>
      </c>
      <c r="F58">
        <v>3</v>
      </c>
      <c r="G58">
        <v>1</v>
      </c>
      <c r="H58" t="e">
        <f>-Thiết kế, lắp đặt, sửa chữa, bảo trì hệ thống nóng , hệ thống lạnh- Hướng dẫn vận hành, cài đặt, bàn giao các Thiết bị cho khách hàng- Tuân thủ các qui định về Sức khỏe, an toàn , PCCC- Trao đổi chi tiết trong buổi phỏng vấn- Làm việc tại Resort Six Senses Huyện Côn Đảo - Bà Rịa Vũng tàu</f>
        <v>#NAME?</v>
      </c>
      <c r="I58" t="s">
        <v>122</v>
      </c>
      <c r="J58" t="s">
        <v>123</v>
      </c>
      <c r="K58" t="s">
        <v>124</v>
      </c>
      <c r="L58">
        <v>603</v>
      </c>
      <c r="M58" t="s">
        <v>124</v>
      </c>
      <c r="N58">
        <v>40</v>
      </c>
      <c r="O58" t="s">
        <v>1972</v>
      </c>
      <c r="P58">
        <v>1</v>
      </c>
      <c r="Q58" t="s">
        <v>25</v>
      </c>
    </row>
    <row r="59" spans="1:17" x14ac:dyDescent="0.3">
      <c r="A59" t="s">
        <v>121</v>
      </c>
      <c r="B59" s="3">
        <v>10000000</v>
      </c>
      <c r="C59" s="3">
        <v>12000000</v>
      </c>
      <c r="D59" t="s">
        <v>27</v>
      </c>
      <c r="E59" t="s">
        <v>28</v>
      </c>
      <c r="F59">
        <v>3</v>
      </c>
      <c r="G59">
        <v>1</v>
      </c>
      <c r="H59" t="e">
        <f>-Thiết kế, lắp đặt, sửa chữa, bảo trì hệ thống nóng , hệ thống lạnh- Hướng dẫn vận hành, cài đặt, bàn giao các Thiết bị cho khách hàng- Tuân thủ các qui định về Sức khỏe, an toàn , PCCC- Trao đổi chi tiết trong buổi phỏng vấn- Làm việc tại Resort Six Senses Huyện Côn Đảo - Bà Rịa Vũng tàu</f>
        <v>#NAME?</v>
      </c>
      <c r="I59" t="s">
        <v>122</v>
      </c>
      <c r="J59" t="s">
        <v>123</v>
      </c>
      <c r="K59" t="s">
        <v>124</v>
      </c>
      <c r="L59">
        <v>603</v>
      </c>
      <c r="M59" t="s">
        <v>124</v>
      </c>
      <c r="N59">
        <v>43</v>
      </c>
      <c r="O59" t="s">
        <v>1973</v>
      </c>
      <c r="P59">
        <v>1</v>
      </c>
      <c r="Q59" t="s">
        <v>125</v>
      </c>
    </row>
    <row r="60" spans="1:17" x14ac:dyDescent="0.3">
      <c r="A60" t="s">
        <v>121</v>
      </c>
      <c r="B60" s="3">
        <v>10000000</v>
      </c>
      <c r="C60" s="3">
        <v>12000000</v>
      </c>
      <c r="D60" t="s">
        <v>27</v>
      </c>
      <c r="E60" t="s">
        <v>28</v>
      </c>
      <c r="F60">
        <v>3</v>
      </c>
      <c r="G60">
        <v>1</v>
      </c>
      <c r="H60" t="e">
        <f>-Thiết kế, lắp đặt, sửa chữa, bảo trì hệ thống nóng , hệ thống lạnh- Hướng dẫn vận hành, cài đặt, bàn giao các Thiết bị cho khách hàng- Tuân thủ các qui định về Sức khỏe, an toàn , PCCC- Trao đổi chi tiết trong buổi phỏng vấn- Làm việc tại Resort Six Senses Huyện Côn Đảo - Bà Rịa Vũng tàu</f>
        <v>#NAME?</v>
      </c>
      <c r="I60" t="s">
        <v>122</v>
      </c>
      <c r="J60" t="s">
        <v>123</v>
      </c>
      <c r="K60" t="s">
        <v>124</v>
      </c>
      <c r="L60">
        <v>603</v>
      </c>
      <c r="M60" t="s">
        <v>124</v>
      </c>
      <c r="N60">
        <v>40</v>
      </c>
      <c r="O60" t="s">
        <v>1972</v>
      </c>
      <c r="P60">
        <v>1</v>
      </c>
      <c r="Q60" t="s">
        <v>125</v>
      </c>
    </row>
    <row r="61" spans="1:17" x14ac:dyDescent="0.3">
      <c r="A61" t="s">
        <v>121</v>
      </c>
      <c r="B61" s="3">
        <v>10000000</v>
      </c>
      <c r="C61" s="3">
        <v>12000000</v>
      </c>
      <c r="D61" t="s">
        <v>27</v>
      </c>
      <c r="E61" t="s">
        <v>28</v>
      </c>
      <c r="F61">
        <v>3</v>
      </c>
      <c r="G61">
        <v>1</v>
      </c>
      <c r="H61" t="e">
        <f>-Thiết kế, lắp đặt, sửa chữa, bảo trì hệ thống nóng , hệ thống lạnh- Hướng dẫn vận hành, cài đặt, bàn giao các Thiết bị cho khách hàng- Tuân thủ các qui định về Sức khỏe, an toàn , PCCC- Trao đổi chi tiết trong buổi phỏng vấn- Làm việc tại Resort Six Senses Huyện Côn Đảo - Bà Rịa Vũng tàu</f>
        <v>#NAME?</v>
      </c>
      <c r="I61" t="s">
        <v>122</v>
      </c>
      <c r="J61" t="s">
        <v>123</v>
      </c>
      <c r="K61" t="s">
        <v>124</v>
      </c>
      <c r="L61">
        <v>603</v>
      </c>
      <c r="M61" t="s">
        <v>124</v>
      </c>
      <c r="N61">
        <v>43</v>
      </c>
      <c r="O61" t="s">
        <v>1973</v>
      </c>
      <c r="P61">
        <v>1</v>
      </c>
      <c r="Q61" t="s">
        <v>126</v>
      </c>
    </row>
    <row r="62" spans="1:17" x14ac:dyDescent="0.3">
      <c r="A62" t="s">
        <v>121</v>
      </c>
      <c r="B62" s="3">
        <v>10000000</v>
      </c>
      <c r="C62" s="3">
        <v>12000000</v>
      </c>
      <c r="D62" t="s">
        <v>27</v>
      </c>
      <c r="E62" t="s">
        <v>28</v>
      </c>
      <c r="F62">
        <v>3</v>
      </c>
      <c r="G62">
        <v>1</v>
      </c>
      <c r="H62" t="e">
        <f>-Thiết kế, lắp đặt, sửa chữa, bảo trì hệ thống nóng , hệ thống lạnh- Hướng dẫn vận hành, cài đặt, bàn giao các Thiết bị cho khách hàng- Tuân thủ các qui định về Sức khỏe, an toàn , PCCC- Trao đổi chi tiết trong buổi phỏng vấn- Làm việc tại Resort Six Senses Huyện Côn Đảo - Bà Rịa Vũng tàu</f>
        <v>#NAME?</v>
      </c>
      <c r="I62" t="s">
        <v>122</v>
      </c>
      <c r="J62" t="s">
        <v>123</v>
      </c>
      <c r="K62" t="s">
        <v>124</v>
      </c>
      <c r="L62">
        <v>603</v>
      </c>
      <c r="M62" t="s">
        <v>124</v>
      </c>
      <c r="N62">
        <v>40</v>
      </c>
      <c r="O62" t="s">
        <v>1972</v>
      </c>
      <c r="P62">
        <v>1</v>
      </c>
      <c r="Q62" t="s">
        <v>126</v>
      </c>
    </row>
    <row r="63" spans="1:17" x14ac:dyDescent="0.3">
      <c r="A63" t="s">
        <v>121</v>
      </c>
      <c r="B63" s="3">
        <v>10000000</v>
      </c>
      <c r="C63" s="3">
        <v>12000000</v>
      </c>
      <c r="D63" t="s">
        <v>27</v>
      </c>
      <c r="E63" t="s">
        <v>28</v>
      </c>
      <c r="F63">
        <v>3</v>
      </c>
      <c r="G63">
        <v>1</v>
      </c>
      <c r="H63" t="e">
        <f>-Thiết kế, lắp đặt, sửa chữa, bảo trì hệ thống nóng , hệ thống lạnh- Hướng dẫn vận hành, cài đặt, bàn giao các Thiết bị cho khách hàng- Tuân thủ các qui định về Sức khỏe, an toàn , PCCC- Trao đổi chi tiết trong buổi phỏng vấn- Làm việc tại Resort Six Senses Huyện Côn Đảo - Bà Rịa Vũng tàu</f>
        <v>#NAME?</v>
      </c>
      <c r="I63" t="s">
        <v>122</v>
      </c>
      <c r="J63" t="s">
        <v>123</v>
      </c>
      <c r="K63" t="s">
        <v>124</v>
      </c>
      <c r="L63">
        <v>603</v>
      </c>
      <c r="M63" t="s">
        <v>124</v>
      </c>
      <c r="N63">
        <v>43</v>
      </c>
      <c r="O63" t="s">
        <v>1973</v>
      </c>
      <c r="P63">
        <v>1</v>
      </c>
      <c r="Q63" t="s">
        <v>127</v>
      </c>
    </row>
    <row r="64" spans="1:17" x14ac:dyDescent="0.3">
      <c r="A64" t="s">
        <v>121</v>
      </c>
      <c r="B64" s="3">
        <v>10000000</v>
      </c>
      <c r="C64" s="3">
        <v>12000000</v>
      </c>
      <c r="D64" t="s">
        <v>27</v>
      </c>
      <c r="E64" t="s">
        <v>28</v>
      </c>
      <c r="F64">
        <v>3</v>
      </c>
      <c r="G64">
        <v>1</v>
      </c>
      <c r="H64" t="e">
        <f>-Thiết kế, lắp đặt, sửa chữa, bảo trì hệ thống nóng , hệ thống lạnh- Hướng dẫn vận hành, cài đặt, bàn giao các Thiết bị cho khách hàng- Tuân thủ các qui định về Sức khỏe, an toàn , PCCC- Trao đổi chi tiết trong buổi phỏng vấn- Làm việc tại Resort Six Senses Huyện Côn Đảo - Bà Rịa Vũng tàu</f>
        <v>#NAME?</v>
      </c>
      <c r="I64" t="s">
        <v>122</v>
      </c>
      <c r="J64" t="s">
        <v>123</v>
      </c>
      <c r="K64" t="s">
        <v>124</v>
      </c>
      <c r="L64">
        <v>603</v>
      </c>
      <c r="M64" t="s">
        <v>124</v>
      </c>
      <c r="N64">
        <v>40</v>
      </c>
      <c r="O64" t="s">
        <v>1972</v>
      </c>
      <c r="P64">
        <v>1</v>
      </c>
      <c r="Q64" t="s">
        <v>127</v>
      </c>
    </row>
    <row r="65" spans="1:17" x14ac:dyDescent="0.3">
      <c r="A65" t="s">
        <v>121</v>
      </c>
      <c r="B65" s="3">
        <v>10000000</v>
      </c>
      <c r="C65" s="3">
        <v>12000000</v>
      </c>
      <c r="D65" t="s">
        <v>27</v>
      </c>
      <c r="E65" t="s">
        <v>28</v>
      </c>
      <c r="F65">
        <v>3</v>
      </c>
      <c r="G65">
        <v>1</v>
      </c>
      <c r="H65" t="e">
        <f>-Thiết kế, lắp đặt, sửa chữa, bảo trì hệ thống nóng , hệ thống lạnh- Hướng dẫn vận hành, cài đặt, bàn giao các Thiết bị cho khách hàng- Tuân thủ các qui định về Sức khỏe, an toàn , PCCC- Trao đổi chi tiết trong buổi phỏng vấn- Làm việc tại Resort Six Senses Huyện Côn Đảo - Bà Rịa Vũng tàu</f>
        <v>#NAME?</v>
      </c>
      <c r="I65" t="s">
        <v>122</v>
      </c>
      <c r="J65" t="s">
        <v>123</v>
      </c>
      <c r="K65" t="s">
        <v>124</v>
      </c>
      <c r="L65">
        <v>603</v>
      </c>
      <c r="M65" t="s">
        <v>124</v>
      </c>
      <c r="N65">
        <v>43</v>
      </c>
      <c r="O65" t="s">
        <v>1973</v>
      </c>
      <c r="P65">
        <v>1</v>
      </c>
      <c r="Q65" t="s">
        <v>128</v>
      </c>
    </row>
    <row r="66" spans="1:17" x14ac:dyDescent="0.3">
      <c r="A66" t="s">
        <v>121</v>
      </c>
      <c r="B66" s="3">
        <v>10000000</v>
      </c>
      <c r="C66" s="3">
        <v>12000000</v>
      </c>
      <c r="D66" t="s">
        <v>27</v>
      </c>
      <c r="E66" t="s">
        <v>28</v>
      </c>
      <c r="F66">
        <v>3</v>
      </c>
      <c r="G66">
        <v>1</v>
      </c>
      <c r="H66" t="e">
        <f>-Thiết kế, lắp đặt, sửa chữa, bảo trì hệ thống nóng , hệ thống lạnh- Hướng dẫn vận hành, cài đặt, bàn giao các Thiết bị cho khách hàng- Tuân thủ các qui định về Sức khỏe, an toàn , PCCC- Trao đổi chi tiết trong buổi phỏng vấn- Làm việc tại Resort Six Senses Huyện Côn Đảo - Bà Rịa Vũng tàu</f>
        <v>#NAME?</v>
      </c>
      <c r="I66" t="s">
        <v>122</v>
      </c>
      <c r="J66" t="s">
        <v>123</v>
      </c>
      <c r="K66" t="s">
        <v>124</v>
      </c>
      <c r="L66">
        <v>603</v>
      </c>
      <c r="M66" t="s">
        <v>124</v>
      </c>
      <c r="N66">
        <v>40</v>
      </c>
      <c r="O66" t="s">
        <v>1972</v>
      </c>
      <c r="P66">
        <v>1</v>
      </c>
      <c r="Q66" t="s">
        <v>128</v>
      </c>
    </row>
    <row r="67" spans="1:17" x14ac:dyDescent="0.3">
      <c r="A67" t="s">
        <v>129</v>
      </c>
      <c r="B67" s="3">
        <v>25000000</v>
      </c>
      <c r="C67" s="3">
        <v>30000000</v>
      </c>
      <c r="D67" t="s">
        <v>51</v>
      </c>
      <c r="E67" t="s">
        <v>28</v>
      </c>
      <c r="F67">
        <v>10</v>
      </c>
      <c r="G67" t="s">
        <v>19</v>
      </c>
      <c r="H67" t="s">
        <v>130</v>
      </c>
      <c r="I67" t="s">
        <v>131</v>
      </c>
      <c r="J67" t="s">
        <v>132</v>
      </c>
      <c r="K67" t="s">
        <v>133</v>
      </c>
      <c r="L67">
        <v>604</v>
      </c>
      <c r="M67" t="s">
        <v>133</v>
      </c>
      <c r="N67">
        <v>7</v>
      </c>
      <c r="O67" t="s">
        <v>1971</v>
      </c>
      <c r="P67">
        <v>1</v>
      </c>
      <c r="Q67" t="s">
        <v>25</v>
      </c>
    </row>
    <row r="68" spans="1:17" x14ac:dyDescent="0.3">
      <c r="A68" t="s">
        <v>129</v>
      </c>
      <c r="B68" s="3">
        <v>25000000</v>
      </c>
      <c r="C68" s="3">
        <v>30000000</v>
      </c>
      <c r="D68" t="s">
        <v>51</v>
      </c>
      <c r="E68" t="s">
        <v>28</v>
      </c>
      <c r="F68">
        <v>10</v>
      </c>
      <c r="G68" t="s">
        <v>19</v>
      </c>
      <c r="H68" t="s">
        <v>130</v>
      </c>
      <c r="I68" t="s">
        <v>131</v>
      </c>
      <c r="J68" t="s">
        <v>132</v>
      </c>
      <c r="K68" t="s">
        <v>133</v>
      </c>
      <c r="L68">
        <v>604</v>
      </c>
      <c r="M68" t="s">
        <v>133</v>
      </c>
      <c r="N68">
        <v>58</v>
      </c>
      <c r="O68" t="s">
        <v>1960</v>
      </c>
      <c r="P68">
        <v>1</v>
      </c>
      <c r="Q68" t="s">
        <v>25</v>
      </c>
    </row>
    <row r="69" spans="1:17" x14ac:dyDescent="0.3">
      <c r="A69" t="s">
        <v>129</v>
      </c>
      <c r="B69" s="3">
        <v>25000000</v>
      </c>
      <c r="C69" s="3">
        <v>30000000</v>
      </c>
      <c r="D69" t="s">
        <v>51</v>
      </c>
      <c r="E69" t="s">
        <v>28</v>
      </c>
      <c r="F69">
        <v>10</v>
      </c>
      <c r="G69" t="s">
        <v>19</v>
      </c>
      <c r="H69" t="s">
        <v>130</v>
      </c>
      <c r="I69" t="s">
        <v>131</v>
      </c>
      <c r="J69" t="s">
        <v>132</v>
      </c>
      <c r="K69" t="s">
        <v>133</v>
      </c>
      <c r="L69">
        <v>604</v>
      </c>
      <c r="M69" t="s">
        <v>133</v>
      </c>
      <c r="N69">
        <v>93</v>
      </c>
      <c r="O69" t="s">
        <v>1969</v>
      </c>
      <c r="P69">
        <v>1</v>
      </c>
      <c r="Q69" t="s">
        <v>25</v>
      </c>
    </row>
    <row r="70" spans="1:17" x14ac:dyDescent="0.3">
      <c r="A70" t="s">
        <v>134</v>
      </c>
      <c r="B70" s="3">
        <v>7000000</v>
      </c>
      <c r="C70" s="3">
        <v>10000000</v>
      </c>
      <c r="D70" t="s">
        <v>51</v>
      </c>
      <c r="E70" t="s">
        <v>52</v>
      </c>
      <c r="F70">
        <v>5</v>
      </c>
      <c r="G70">
        <v>0</v>
      </c>
      <c r="H70" t="s">
        <v>135</v>
      </c>
      <c r="I70" t="s">
        <v>136</v>
      </c>
      <c r="J70" t="s">
        <v>137</v>
      </c>
      <c r="K70" t="s">
        <v>138</v>
      </c>
      <c r="L70">
        <v>605</v>
      </c>
      <c r="M70" t="s">
        <v>138</v>
      </c>
      <c r="N70">
        <v>93</v>
      </c>
      <c r="O70" t="s">
        <v>1969</v>
      </c>
      <c r="P70">
        <v>1</v>
      </c>
      <c r="Q70" t="s">
        <v>25</v>
      </c>
    </row>
    <row r="71" spans="1:17" x14ac:dyDescent="0.3">
      <c r="A71" t="s">
        <v>134</v>
      </c>
      <c r="B71" s="3">
        <v>7000000</v>
      </c>
      <c r="C71" s="3">
        <v>10000000</v>
      </c>
      <c r="D71" t="s">
        <v>51</v>
      </c>
      <c r="E71" t="s">
        <v>52</v>
      </c>
      <c r="F71">
        <v>5</v>
      </c>
      <c r="G71">
        <v>0</v>
      </c>
      <c r="H71" t="s">
        <v>135</v>
      </c>
      <c r="I71" t="s">
        <v>136</v>
      </c>
      <c r="J71" t="s">
        <v>137</v>
      </c>
      <c r="K71" t="s">
        <v>138</v>
      </c>
      <c r="L71">
        <v>605</v>
      </c>
      <c r="M71" t="s">
        <v>138</v>
      </c>
      <c r="N71">
        <v>53</v>
      </c>
      <c r="O71" t="s">
        <v>1967</v>
      </c>
      <c r="P71">
        <v>1</v>
      </c>
      <c r="Q71" t="s">
        <v>25</v>
      </c>
    </row>
    <row r="72" spans="1:17" x14ac:dyDescent="0.3">
      <c r="A72" t="s">
        <v>134</v>
      </c>
      <c r="B72" s="3">
        <v>7000000</v>
      </c>
      <c r="C72" s="3">
        <v>10000000</v>
      </c>
      <c r="D72" t="s">
        <v>51</v>
      </c>
      <c r="E72" t="s">
        <v>52</v>
      </c>
      <c r="F72">
        <v>5</v>
      </c>
      <c r="G72">
        <v>0</v>
      </c>
      <c r="H72" t="s">
        <v>135</v>
      </c>
      <c r="I72" t="s">
        <v>136</v>
      </c>
      <c r="J72" t="s">
        <v>137</v>
      </c>
      <c r="K72" t="s">
        <v>138</v>
      </c>
      <c r="L72">
        <v>605</v>
      </c>
      <c r="M72" t="s">
        <v>138</v>
      </c>
      <c r="N72">
        <v>7</v>
      </c>
      <c r="O72" t="s">
        <v>1971</v>
      </c>
      <c r="P72">
        <v>1</v>
      </c>
      <c r="Q72" t="s">
        <v>25</v>
      </c>
    </row>
    <row r="73" spans="1:17" x14ac:dyDescent="0.3">
      <c r="A73" t="s">
        <v>134</v>
      </c>
      <c r="B73" s="3">
        <v>7000000</v>
      </c>
      <c r="C73" s="3">
        <v>10000000</v>
      </c>
      <c r="D73" t="s">
        <v>51</v>
      </c>
      <c r="E73" t="s">
        <v>52</v>
      </c>
      <c r="F73">
        <v>5</v>
      </c>
      <c r="G73">
        <v>0</v>
      </c>
      <c r="H73" t="s">
        <v>135</v>
      </c>
      <c r="I73" t="s">
        <v>136</v>
      </c>
      <c r="J73" t="s">
        <v>137</v>
      </c>
      <c r="K73" t="s">
        <v>138</v>
      </c>
      <c r="L73">
        <v>605</v>
      </c>
      <c r="M73" t="s">
        <v>138</v>
      </c>
      <c r="N73">
        <v>93</v>
      </c>
      <c r="O73" t="s">
        <v>1969</v>
      </c>
      <c r="P73">
        <v>1</v>
      </c>
      <c r="Q73" t="s">
        <v>93</v>
      </c>
    </row>
    <row r="74" spans="1:17" x14ac:dyDescent="0.3">
      <c r="A74" t="s">
        <v>134</v>
      </c>
      <c r="B74" s="3">
        <v>7000000</v>
      </c>
      <c r="C74" s="3">
        <v>10000000</v>
      </c>
      <c r="D74" t="s">
        <v>51</v>
      </c>
      <c r="E74" t="s">
        <v>52</v>
      </c>
      <c r="F74">
        <v>5</v>
      </c>
      <c r="G74">
        <v>0</v>
      </c>
      <c r="H74" t="s">
        <v>135</v>
      </c>
      <c r="I74" t="s">
        <v>136</v>
      </c>
      <c r="J74" t="s">
        <v>137</v>
      </c>
      <c r="K74" t="s">
        <v>138</v>
      </c>
      <c r="L74">
        <v>605</v>
      </c>
      <c r="M74" t="s">
        <v>138</v>
      </c>
      <c r="N74">
        <v>53</v>
      </c>
      <c r="O74" t="s">
        <v>1967</v>
      </c>
      <c r="P74">
        <v>1</v>
      </c>
      <c r="Q74" t="s">
        <v>93</v>
      </c>
    </row>
    <row r="75" spans="1:17" x14ac:dyDescent="0.3">
      <c r="A75" t="s">
        <v>134</v>
      </c>
      <c r="B75" s="3">
        <v>7000000</v>
      </c>
      <c r="C75" s="3">
        <v>10000000</v>
      </c>
      <c r="D75" t="s">
        <v>51</v>
      </c>
      <c r="E75" t="s">
        <v>52</v>
      </c>
      <c r="F75">
        <v>5</v>
      </c>
      <c r="G75">
        <v>0</v>
      </c>
      <c r="H75" t="s">
        <v>135</v>
      </c>
      <c r="I75" t="s">
        <v>136</v>
      </c>
      <c r="J75" t="s">
        <v>137</v>
      </c>
      <c r="K75" t="s">
        <v>138</v>
      </c>
      <c r="L75">
        <v>605</v>
      </c>
      <c r="M75" t="s">
        <v>138</v>
      </c>
      <c r="N75">
        <v>7</v>
      </c>
      <c r="O75" t="s">
        <v>1971</v>
      </c>
      <c r="P75">
        <v>1</v>
      </c>
      <c r="Q75" t="s">
        <v>93</v>
      </c>
    </row>
    <row r="76" spans="1:17" x14ac:dyDescent="0.3">
      <c r="A76" t="s">
        <v>139</v>
      </c>
      <c r="B76" s="3">
        <v>15000000</v>
      </c>
      <c r="C76" s="3">
        <v>20000000</v>
      </c>
      <c r="D76" t="s">
        <v>39</v>
      </c>
      <c r="E76" t="s">
        <v>106</v>
      </c>
      <c r="F76">
        <v>5</v>
      </c>
      <c r="G76">
        <v>1</v>
      </c>
      <c r="H76" t="e">
        <f>- kinh doanh các sản phẩm Thiết bị vệ sinh- Chịu trách nhiệm về việc triển khai các chương trình Hỗ trợbán hàng, Quản lý nhà phân phối đảm bảo thực hiện chính sách công ty.-chăm sóc khách hàng, Xây dựng và phát triển mối quan hệ với các khách hàng.- hoàn thành Chỉ tiêu các đã được đề ra</f>
        <v>#NAME?</v>
      </c>
      <c r="I76" t="s">
        <v>140</v>
      </c>
      <c r="J76" t="s">
        <v>141</v>
      </c>
      <c r="K76" t="s">
        <v>142</v>
      </c>
      <c r="L76">
        <v>606</v>
      </c>
      <c r="M76" t="s">
        <v>143</v>
      </c>
      <c r="N76">
        <v>11</v>
      </c>
      <c r="O76" t="s">
        <v>1980</v>
      </c>
      <c r="P76">
        <v>1</v>
      </c>
      <c r="Q76" t="s">
        <v>25</v>
      </c>
    </row>
    <row r="77" spans="1:17" x14ac:dyDescent="0.3">
      <c r="A77" t="s">
        <v>139</v>
      </c>
      <c r="B77" s="3">
        <v>15000000</v>
      </c>
      <c r="C77" s="3">
        <v>20000000</v>
      </c>
      <c r="D77" t="s">
        <v>39</v>
      </c>
      <c r="E77" t="s">
        <v>106</v>
      </c>
      <c r="F77">
        <v>5</v>
      </c>
      <c r="G77">
        <v>1</v>
      </c>
      <c r="H77" t="e">
        <f>- kinh doanh các sản phẩm Thiết bị vệ sinh- Chịu trách nhiệm về việc triển khai các chương trình Hỗ trợbán hàng, Quản lý nhà phân phối đảm bảo thực hiện chính sách công ty.-chăm sóc khách hàng, Xây dựng và phát triển mối quan hệ với các khách hàng.- hoàn thành Chỉ tiêu các đã được đề ra</f>
        <v>#NAME?</v>
      </c>
      <c r="I77" t="s">
        <v>140</v>
      </c>
      <c r="J77" t="s">
        <v>141</v>
      </c>
      <c r="K77" t="s">
        <v>142</v>
      </c>
      <c r="L77">
        <v>606</v>
      </c>
      <c r="M77" t="s">
        <v>143</v>
      </c>
      <c r="N77">
        <v>57</v>
      </c>
      <c r="O77" t="s">
        <v>1979</v>
      </c>
      <c r="P77">
        <v>1</v>
      </c>
      <c r="Q77" t="s">
        <v>25</v>
      </c>
    </row>
    <row r="78" spans="1:17" x14ac:dyDescent="0.3">
      <c r="A78" t="s">
        <v>139</v>
      </c>
      <c r="B78" s="3">
        <v>15000000</v>
      </c>
      <c r="C78" s="3">
        <v>20000000</v>
      </c>
      <c r="D78" t="s">
        <v>39</v>
      </c>
      <c r="E78" t="s">
        <v>106</v>
      </c>
      <c r="F78">
        <v>5</v>
      </c>
      <c r="G78">
        <v>1</v>
      </c>
      <c r="H78" t="e">
        <f>- kinh doanh các sản phẩm Thiết bị vệ sinh- Chịu trách nhiệm về việc triển khai các chương trình Hỗ trợbán hàng, Quản lý nhà phân phối đảm bảo thực hiện chính sách công ty.-chăm sóc khách hàng, Xây dựng và phát triển mối quan hệ với các khách hàng.- hoàn thành Chỉ tiêu các đã được đề ra</f>
        <v>#NAME?</v>
      </c>
      <c r="I78" t="s">
        <v>140</v>
      </c>
      <c r="J78" t="s">
        <v>141</v>
      </c>
      <c r="K78" t="s">
        <v>142</v>
      </c>
      <c r="L78">
        <v>606</v>
      </c>
      <c r="M78" t="s">
        <v>143</v>
      </c>
      <c r="N78">
        <v>52</v>
      </c>
      <c r="O78" t="s">
        <v>1959</v>
      </c>
      <c r="P78">
        <v>1</v>
      </c>
      <c r="Q78" t="s">
        <v>25</v>
      </c>
    </row>
    <row r="79" spans="1:17" x14ac:dyDescent="0.3">
      <c r="A79" t="s">
        <v>139</v>
      </c>
      <c r="B79" s="3">
        <v>15000000</v>
      </c>
      <c r="C79" s="3">
        <v>20000000</v>
      </c>
      <c r="D79" t="s">
        <v>39</v>
      </c>
      <c r="E79" t="s">
        <v>106</v>
      </c>
      <c r="F79">
        <v>5</v>
      </c>
      <c r="G79">
        <v>1</v>
      </c>
      <c r="H79" t="e">
        <f>- kinh doanh các sản phẩm Thiết bị vệ sinh- Chịu trách nhiệm về việc triển khai các chương trình Hỗ trợbán hàng, Quản lý nhà phân phối đảm bảo thực hiện chính sách công ty.-chăm sóc khách hàng, Xây dựng và phát triển mối quan hệ với các khách hàng.- hoàn thành Chỉ tiêu các đã được đề ra</f>
        <v>#NAME?</v>
      </c>
      <c r="I79" t="s">
        <v>140</v>
      </c>
      <c r="J79" t="s">
        <v>141</v>
      </c>
      <c r="K79" t="s">
        <v>142</v>
      </c>
      <c r="L79">
        <v>606</v>
      </c>
      <c r="M79" t="s">
        <v>143</v>
      </c>
      <c r="N79">
        <v>11</v>
      </c>
      <c r="O79" t="s">
        <v>1980</v>
      </c>
      <c r="P79">
        <v>1</v>
      </c>
      <c r="Q79" t="s">
        <v>87</v>
      </c>
    </row>
    <row r="80" spans="1:17" x14ac:dyDescent="0.3">
      <c r="A80" t="s">
        <v>139</v>
      </c>
      <c r="B80" s="3">
        <v>15000000</v>
      </c>
      <c r="C80" s="3">
        <v>20000000</v>
      </c>
      <c r="D80" t="s">
        <v>39</v>
      </c>
      <c r="E80" t="s">
        <v>106</v>
      </c>
      <c r="F80">
        <v>5</v>
      </c>
      <c r="G80">
        <v>1</v>
      </c>
      <c r="H80" t="e">
        <f>- kinh doanh các sản phẩm Thiết bị vệ sinh- Chịu trách nhiệm về việc triển khai các chương trình Hỗ trợbán hàng, Quản lý nhà phân phối đảm bảo thực hiện chính sách công ty.-chăm sóc khách hàng, Xây dựng và phát triển mối quan hệ với các khách hàng.- hoàn thành Chỉ tiêu các đã được đề ra</f>
        <v>#NAME?</v>
      </c>
      <c r="I80" t="s">
        <v>140</v>
      </c>
      <c r="J80" t="s">
        <v>141</v>
      </c>
      <c r="K80" t="s">
        <v>142</v>
      </c>
      <c r="L80">
        <v>606</v>
      </c>
      <c r="M80" t="s">
        <v>143</v>
      </c>
      <c r="N80">
        <v>57</v>
      </c>
      <c r="O80" t="s">
        <v>1979</v>
      </c>
      <c r="P80">
        <v>1</v>
      </c>
      <c r="Q80" t="s">
        <v>87</v>
      </c>
    </row>
    <row r="81" spans="1:17" x14ac:dyDescent="0.3">
      <c r="A81" t="s">
        <v>139</v>
      </c>
      <c r="B81" s="3">
        <v>15000000</v>
      </c>
      <c r="C81" s="3">
        <v>20000000</v>
      </c>
      <c r="D81" t="s">
        <v>39</v>
      </c>
      <c r="E81" t="s">
        <v>106</v>
      </c>
      <c r="F81">
        <v>5</v>
      </c>
      <c r="G81">
        <v>1</v>
      </c>
      <c r="H81" t="e">
        <f>- kinh doanh các sản phẩm Thiết bị vệ sinh- Chịu trách nhiệm về việc triển khai các chương trình Hỗ trợbán hàng, Quản lý nhà phân phối đảm bảo thực hiện chính sách công ty.-chăm sóc khách hàng, Xây dựng và phát triển mối quan hệ với các khách hàng.- hoàn thành Chỉ tiêu các đã được đề ra</f>
        <v>#NAME?</v>
      </c>
      <c r="I81" t="s">
        <v>140</v>
      </c>
      <c r="J81" t="s">
        <v>141</v>
      </c>
      <c r="K81" t="s">
        <v>142</v>
      </c>
      <c r="L81">
        <v>606</v>
      </c>
      <c r="M81" t="s">
        <v>143</v>
      </c>
      <c r="N81">
        <v>52</v>
      </c>
      <c r="O81" t="s">
        <v>1959</v>
      </c>
      <c r="P81">
        <v>1</v>
      </c>
      <c r="Q81" t="s">
        <v>87</v>
      </c>
    </row>
    <row r="82" spans="1:17" x14ac:dyDescent="0.3">
      <c r="A82" t="s">
        <v>139</v>
      </c>
      <c r="B82" s="3">
        <v>15000000</v>
      </c>
      <c r="C82" s="3">
        <v>20000000</v>
      </c>
      <c r="D82" t="s">
        <v>39</v>
      </c>
      <c r="E82" t="s">
        <v>106</v>
      </c>
      <c r="F82">
        <v>5</v>
      </c>
      <c r="G82">
        <v>1</v>
      </c>
      <c r="H82" t="e">
        <f>- kinh doanh các sản phẩm Thiết bị vệ sinh- Chịu trách nhiệm về việc triển khai các chương trình Hỗ trợbán hàng, Quản lý nhà phân phối đảm bảo thực hiện chính sách công ty.-chăm sóc khách hàng, Xây dựng và phát triển mối quan hệ với các khách hàng.- hoàn thành Chỉ tiêu các đã được đề ra</f>
        <v>#NAME?</v>
      </c>
      <c r="I82" t="s">
        <v>140</v>
      </c>
      <c r="J82" t="s">
        <v>141</v>
      </c>
      <c r="K82" t="s">
        <v>142</v>
      </c>
      <c r="L82">
        <v>606</v>
      </c>
      <c r="M82" t="s">
        <v>143</v>
      </c>
      <c r="N82">
        <v>11</v>
      </c>
      <c r="O82" t="s">
        <v>1980</v>
      </c>
      <c r="P82">
        <v>1</v>
      </c>
      <c r="Q82" t="s">
        <v>99</v>
      </c>
    </row>
    <row r="83" spans="1:17" x14ac:dyDescent="0.3">
      <c r="A83" t="s">
        <v>139</v>
      </c>
      <c r="B83" s="3">
        <v>15000000</v>
      </c>
      <c r="C83" s="3">
        <v>20000000</v>
      </c>
      <c r="D83" t="s">
        <v>39</v>
      </c>
      <c r="E83" t="s">
        <v>106</v>
      </c>
      <c r="F83">
        <v>5</v>
      </c>
      <c r="G83">
        <v>1</v>
      </c>
      <c r="H83" t="e">
        <f>- kinh doanh các sản phẩm Thiết bị vệ sinh- Chịu trách nhiệm về việc triển khai các chương trình Hỗ trợbán hàng, Quản lý nhà phân phối đảm bảo thực hiện chính sách công ty.-chăm sóc khách hàng, Xây dựng và phát triển mối quan hệ với các khách hàng.- hoàn thành Chỉ tiêu các đã được đề ra</f>
        <v>#NAME?</v>
      </c>
      <c r="I83" t="s">
        <v>140</v>
      </c>
      <c r="J83" t="s">
        <v>141</v>
      </c>
      <c r="K83" t="s">
        <v>142</v>
      </c>
      <c r="L83">
        <v>606</v>
      </c>
      <c r="M83" t="s">
        <v>143</v>
      </c>
      <c r="N83">
        <v>57</v>
      </c>
      <c r="O83" t="s">
        <v>1979</v>
      </c>
      <c r="P83">
        <v>1</v>
      </c>
      <c r="Q83" t="s">
        <v>99</v>
      </c>
    </row>
    <row r="84" spans="1:17" x14ac:dyDescent="0.3">
      <c r="A84" t="s">
        <v>139</v>
      </c>
      <c r="B84" s="3">
        <v>15000000</v>
      </c>
      <c r="C84" s="3">
        <v>20000000</v>
      </c>
      <c r="D84" t="s">
        <v>39</v>
      </c>
      <c r="E84" t="s">
        <v>106</v>
      </c>
      <c r="F84">
        <v>5</v>
      </c>
      <c r="G84">
        <v>1</v>
      </c>
      <c r="H84" t="e">
        <f>- kinh doanh các sản phẩm Thiết bị vệ sinh- Chịu trách nhiệm về việc triển khai các chương trình Hỗ trợbán hàng, Quản lý nhà phân phối đảm bảo thực hiện chính sách công ty.-chăm sóc khách hàng, Xây dựng và phát triển mối quan hệ với các khách hàng.- hoàn thành Chỉ tiêu các đã được đề ra</f>
        <v>#NAME?</v>
      </c>
      <c r="I84" t="s">
        <v>140</v>
      </c>
      <c r="J84" t="s">
        <v>141</v>
      </c>
      <c r="K84" t="s">
        <v>142</v>
      </c>
      <c r="L84">
        <v>606</v>
      </c>
      <c r="M84" t="s">
        <v>143</v>
      </c>
      <c r="N84">
        <v>52</v>
      </c>
      <c r="O84" t="s">
        <v>1959</v>
      </c>
      <c r="P84">
        <v>1</v>
      </c>
      <c r="Q84" t="s">
        <v>99</v>
      </c>
    </row>
    <row r="85" spans="1:17" x14ac:dyDescent="0.3">
      <c r="A85" t="s">
        <v>144</v>
      </c>
      <c r="B85" s="3">
        <v>10000000</v>
      </c>
      <c r="C85" s="3">
        <v>12000000</v>
      </c>
      <c r="D85" t="s">
        <v>27</v>
      </c>
      <c r="E85" t="s">
        <v>52</v>
      </c>
      <c r="F85">
        <v>2</v>
      </c>
      <c r="G85">
        <v>1</v>
      </c>
      <c r="H85" t="s">
        <v>145</v>
      </c>
      <c r="I85" t="s">
        <v>146</v>
      </c>
      <c r="J85" t="s">
        <v>147</v>
      </c>
      <c r="K85" t="s">
        <v>61</v>
      </c>
      <c r="L85">
        <v>590</v>
      </c>
      <c r="M85" t="s">
        <v>62</v>
      </c>
      <c r="N85">
        <v>52</v>
      </c>
      <c r="O85" t="s">
        <v>1959</v>
      </c>
      <c r="P85">
        <v>1</v>
      </c>
      <c r="Q85" t="s">
        <v>49</v>
      </c>
    </row>
    <row r="86" spans="1:17" x14ac:dyDescent="0.3">
      <c r="A86" t="s">
        <v>144</v>
      </c>
      <c r="B86" s="3">
        <v>10000000</v>
      </c>
      <c r="C86" s="3">
        <v>12000000</v>
      </c>
      <c r="D86" t="s">
        <v>27</v>
      </c>
      <c r="E86" t="s">
        <v>52</v>
      </c>
      <c r="F86">
        <v>2</v>
      </c>
      <c r="G86">
        <v>1</v>
      </c>
      <c r="H86" t="s">
        <v>145</v>
      </c>
      <c r="I86" t="s">
        <v>146</v>
      </c>
      <c r="J86" t="s">
        <v>147</v>
      </c>
      <c r="K86" t="s">
        <v>61</v>
      </c>
      <c r="L86">
        <v>590</v>
      </c>
      <c r="M86" t="s">
        <v>62</v>
      </c>
      <c r="N86">
        <v>1</v>
      </c>
      <c r="O86" t="s">
        <v>1981</v>
      </c>
      <c r="P86">
        <v>1</v>
      </c>
      <c r="Q86" t="s">
        <v>49</v>
      </c>
    </row>
    <row r="87" spans="1:17" x14ac:dyDescent="0.3">
      <c r="A87" t="s">
        <v>144</v>
      </c>
      <c r="B87" s="3">
        <v>10000000</v>
      </c>
      <c r="C87" s="3">
        <v>12000000</v>
      </c>
      <c r="D87" t="s">
        <v>27</v>
      </c>
      <c r="E87" t="s">
        <v>52</v>
      </c>
      <c r="F87">
        <v>2</v>
      </c>
      <c r="G87">
        <v>1</v>
      </c>
      <c r="H87" t="s">
        <v>145</v>
      </c>
      <c r="I87" t="s">
        <v>146</v>
      </c>
      <c r="J87" t="s">
        <v>147</v>
      </c>
      <c r="K87" t="s">
        <v>61</v>
      </c>
      <c r="L87">
        <v>590</v>
      </c>
      <c r="M87" t="s">
        <v>62</v>
      </c>
      <c r="N87">
        <v>61</v>
      </c>
      <c r="O87" t="s">
        <v>1964</v>
      </c>
      <c r="P87">
        <v>1</v>
      </c>
      <c r="Q87" t="s">
        <v>49</v>
      </c>
    </row>
    <row r="88" spans="1:17" x14ac:dyDescent="0.3">
      <c r="A88" t="s">
        <v>148</v>
      </c>
      <c r="B88" s="3">
        <v>10000000</v>
      </c>
      <c r="C88" s="3">
        <v>12000000</v>
      </c>
      <c r="D88" t="s">
        <v>149</v>
      </c>
      <c r="E88" t="s">
        <v>82</v>
      </c>
      <c r="F88">
        <v>1</v>
      </c>
      <c r="G88" t="s">
        <v>19</v>
      </c>
      <c r="H88" t="s">
        <v>150</v>
      </c>
      <c r="I88" t="s">
        <v>151</v>
      </c>
      <c r="J88" t="s">
        <v>152</v>
      </c>
      <c r="K88" t="s">
        <v>153</v>
      </c>
      <c r="L88">
        <v>607</v>
      </c>
      <c r="M88" t="s">
        <v>154</v>
      </c>
      <c r="N88">
        <v>61</v>
      </c>
      <c r="O88" t="s">
        <v>1964</v>
      </c>
      <c r="P88">
        <v>1</v>
      </c>
      <c r="Q88" t="s">
        <v>25</v>
      </c>
    </row>
    <row r="89" spans="1:17" x14ac:dyDescent="0.3">
      <c r="A89" t="s">
        <v>148</v>
      </c>
      <c r="B89" s="3">
        <v>10000000</v>
      </c>
      <c r="C89" s="3">
        <v>12000000</v>
      </c>
      <c r="D89" t="s">
        <v>149</v>
      </c>
      <c r="E89" t="s">
        <v>82</v>
      </c>
      <c r="F89">
        <v>1</v>
      </c>
      <c r="G89" t="s">
        <v>19</v>
      </c>
      <c r="H89" t="s">
        <v>150</v>
      </c>
      <c r="I89" t="s">
        <v>151</v>
      </c>
      <c r="J89" t="s">
        <v>152</v>
      </c>
      <c r="K89" t="s">
        <v>153</v>
      </c>
      <c r="L89">
        <v>607</v>
      </c>
      <c r="M89" t="s">
        <v>154</v>
      </c>
      <c r="N89">
        <v>61</v>
      </c>
      <c r="O89" t="s">
        <v>1964</v>
      </c>
      <c r="P89">
        <v>1</v>
      </c>
      <c r="Q89" t="s">
        <v>155</v>
      </c>
    </row>
    <row r="90" spans="1:17" x14ac:dyDescent="0.3">
      <c r="A90" t="s">
        <v>156</v>
      </c>
      <c r="B90" s="3">
        <v>15000000</v>
      </c>
      <c r="C90" s="3">
        <v>20000000</v>
      </c>
      <c r="D90" t="s">
        <v>39</v>
      </c>
      <c r="E90" t="s">
        <v>28</v>
      </c>
      <c r="F90">
        <v>2</v>
      </c>
      <c r="G90" t="s">
        <v>19</v>
      </c>
      <c r="H90" t="s">
        <v>157</v>
      </c>
      <c r="I90" t="s">
        <v>158</v>
      </c>
      <c r="J90" t="s">
        <v>159</v>
      </c>
      <c r="K90" t="s">
        <v>160</v>
      </c>
      <c r="L90">
        <v>608</v>
      </c>
      <c r="M90" t="s">
        <v>161</v>
      </c>
      <c r="N90">
        <v>64</v>
      </c>
      <c r="O90" t="s">
        <v>1982</v>
      </c>
      <c r="P90">
        <v>1</v>
      </c>
      <c r="Q90" t="s">
        <v>25</v>
      </c>
    </row>
    <row r="91" spans="1:17" x14ac:dyDescent="0.3">
      <c r="A91" t="s">
        <v>156</v>
      </c>
      <c r="B91" s="3">
        <v>15000000</v>
      </c>
      <c r="C91" s="3">
        <v>20000000</v>
      </c>
      <c r="D91" t="s">
        <v>39</v>
      </c>
      <c r="E91" t="s">
        <v>28</v>
      </c>
      <c r="F91">
        <v>2</v>
      </c>
      <c r="G91" t="s">
        <v>19</v>
      </c>
      <c r="H91" t="s">
        <v>157</v>
      </c>
      <c r="I91" t="s">
        <v>158</v>
      </c>
      <c r="J91" t="s">
        <v>159</v>
      </c>
      <c r="K91" t="s">
        <v>160</v>
      </c>
      <c r="L91">
        <v>608</v>
      </c>
      <c r="M91" t="s">
        <v>161</v>
      </c>
      <c r="N91">
        <v>52</v>
      </c>
      <c r="O91" t="s">
        <v>1959</v>
      </c>
      <c r="P91">
        <v>1</v>
      </c>
      <c r="Q91" t="s">
        <v>25</v>
      </c>
    </row>
    <row r="92" spans="1:17" x14ac:dyDescent="0.3">
      <c r="A92" t="s">
        <v>156</v>
      </c>
      <c r="B92" s="3">
        <v>15000000</v>
      </c>
      <c r="C92" s="3">
        <v>20000000</v>
      </c>
      <c r="D92" t="s">
        <v>39</v>
      </c>
      <c r="E92" t="s">
        <v>28</v>
      </c>
      <c r="F92">
        <v>2</v>
      </c>
      <c r="G92" t="s">
        <v>19</v>
      </c>
      <c r="H92" t="s">
        <v>157</v>
      </c>
      <c r="I92" t="s">
        <v>158</v>
      </c>
      <c r="J92" t="s">
        <v>159</v>
      </c>
      <c r="K92" t="s">
        <v>160</v>
      </c>
      <c r="L92">
        <v>608</v>
      </c>
      <c r="M92" t="s">
        <v>161</v>
      </c>
      <c r="N92">
        <v>58</v>
      </c>
      <c r="O92" t="s">
        <v>1960</v>
      </c>
      <c r="P92">
        <v>1</v>
      </c>
      <c r="Q92" t="s">
        <v>25</v>
      </c>
    </row>
    <row r="93" spans="1:17" x14ac:dyDescent="0.3">
      <c r="A93" t="s">
        <v>162</v>
      </c>
      <c r="B93" s="3">
        <v>10000000</v>
      </c>
      <c r="C93" s="3">
        <v>12000000</v>
      </c>
      <c r="D93" t="s">
        <v>27</v>
      </c>
      <c r="E93" t="s">
        <v>28</v>
      </c>
      <c r="F93">
        <v>10</v>
      </c>
      <c r="G93">
        <v>0</v>
      </c>
      <c r="H93" t="e">
        <f>- chốt tin nhắn fanpage và xử lý trên data có sẵn.- gọi điện chốt đơn cho khách hàng Theo data do phòng Marketing cung cấp.-chăm sóc khách hàngđịnh kỳ Theo luồng công việc trên phần mềm.- tiếp nhận và xử lý đơn hàng Theo quy trình hợp lý.</f>
        <v>#NAME?</v>
      </c>
      <c r="I93" t="s">
        <v>163</v>
      </c>
      <c r="J93" t="s">
        <v>164</v>
      </c>
      <c r="K93" t="s">
        <v>165</v>
      </c>
      <c r="L93">
        <v>609</v>
      </c>
      <c r="M93" t="s">
        <v>166</v>
      </c>
      <c r="N93">
        <v>52</v>
      </c>
      <c r="O93" t="s">
        <v>1959</v>
      </c>
      <c r="P93">
        <v>1</v>
      </c>
      <c r="Q93" t="s">
        <v>25</v>
      </c>
    </row>
    <row r="94" spans="1:17" x14ac:dyDescent="0.3">
      <c r="A94" t="s">
        <v>162</v>
      </c>
      <c r="B94" s="3">
        <v>10000000</v>
      </c>
      <c r="C94" s="3">
        <v>12000000</v>
      </c>
      <c r="D94" t="s">
        <v>27</v>
      </c>
      <c r="E94" t="s">
        <v>28</v>
      </c>
      <c r="F94">
        <v>10</v>
      </c>
      <c r="G94">
        <v>0</v>
      </c>
      <c r="H94" t="e">
        <f>- chốt tin nhắn fanpage và xử lý trên data có sẵn.- gọi điện chốt đơn cho khách hàng Theo data do phòng Marketing cung cấp.-chăm sóc khách hàngđịnh kỳ Theo luồng công việc trên phần mềm.- tiếp nhận và xử lý đơn hàng Theo quy trình hợp lý.</f>
        <v>#NAME?</v>
      </c>
      <c r="I94" t="s">
        <v>163</v>
      </c>
      <c r="J94" t="s">
        <v>164</v>
      </c>
      <c r="K94" t="s">
        <v>165</v>
      </c>
      <c r="L94">
        <v>609</v>
      </c>
      <c r="M94" t="s">
        <v>166</v>
      </c>
      <c r="N94">
        <v>7</v>
      </c>
      <c r="O94" t="s">
        <v>1971</v>
      </c>
      <c r="P94">
        <v>1</v>
      </c>
      <c r="Q94" t="s">
        <v>25</v>
      </c>
    </row>
    <row r="95" spans="1:17" x14ac:dyDescent="0.3">
      <c r="A95" t="s">
        <v>162</v>
      </c>
      <c r="B95" s="3">
        <v>10000000</v>
      </c>
      <c r="C95" s="3">
        <v>12000000</v>
      </c>
      <c r="D95" t="s">
        <v>27</v>
      </c>
      <c r="E95" t="s">
        <v>28</v>
      </c>
      <c r="F95">
        <v>10</v>
      </c>
      <c r="G95">
        <v>0</v>
      </c>
      <c r="H95" t="e">
        <f>- chốt tin nhắn fanpage và xử lý trên data có sẵn.- gọi điện chốt đơn cho khách hàng Theo data do phòng Marketing cung cấp.-chăm sóc khách hàngđịnh kỳ Theo luồng công việc trên phần mềm.- tiếp nhận và xử lý đơn hàng Theo quy trình hợp lý.</f>
        <v>#NAME?</v>
      </c>
      <c r="I95" t="s">
        <v>163</v>
      </c>
      <c r="J95" t="s">
        <v>164</v>
      </c>
      <c r="K95" t="s">
        <v>165</v>
      </c>
      <c r="L95">
        <v>609</v>
      </c>
      <c r="M95" t="s">
        <v>166</v>
      </c>
      <c r="N95">
        <v>93</v>
      </c>
      <c r="O95" t="s">
        <v>1969</v>
      </c>
      <c r="P95">
        <v>1</v>
      </c>
      <c r="Q95" t="s">
        <v>25</v>
      </c>
    </row>
    <row r="96" spans="1:17" x14ac:dyDescent="0.3">
      <c r="A96" t="s">
        <v>167</v>
      </c>
      <c r="B96" s="3">
        <v>7000000</v>
      </c>
      <c r="C96" s="3">
        <v>10000000</v>
      </c>
      <c r="D96" t="s">
        <v>149</v>
      </c>
      <c r="E96" t="s">
        <v>28</v>
      </c>
      <c r="F96">
        <v>2</v>
      </c>
      <c r="G96">
        <v>0</v>
      </c>
      <c r="H96" t="e">
        <f>- Rà soát, kiểm tra Đối chiếu chứng từkế toán...- tập hợp các hóa đơn, chứng Từ phát sinh của công ty để Theo dõi và hạch toán, bảo Quản sổ sách, lưu trữ tài liệu chứng từ.- Lập Báo cáo thuế định kỳ, quyết toán thuế, Báo cáo tình hình Sử dụng hóa đơn, Báo cáotài chínhnăm cho Cơ quan thuế.- hoạch toán các nghiệp vụ kế toán lên phần mềm kế toán Misa...- trực tiếp tham gia Làm việc với Cơ quan thuế khi có yêu cầu, vấn đề phát sinh trong công việc....</f>
        <v>#NAME?</v>
      </c>
      <c r="I96" t="s">
        <v>168</v>
      </c>
      <c r="J96" t="s">
        <v>169</v>
      </c>
      <c r="K96" t="s">
        <v>170</v>
      </c>
      <c r="L96">
        <v>610</v>
      </c>
      <c r="M96" t="s">
        <v>170</v>
      </c>
      <c r="N96">
        <v>38</v>
      </c>
      <c r="O96" t="s">
        <v>1983</v>
      </c>
      <c r="P96">
        <v>1</v>
      </c>
      <c r="Q96" t="s">
        <v>25</v>
      </c>
    </row>
    <row r="97" spans="1:17" x14ac:dyDescent="0.3">
      <c r="A97" t="s">
        <v>171</v>
      </c>
      <c r="B97" s="3">
        <v>7000000</v>
      </c>
      <c r="C97" s="3">
        <v>10000000</v>
      </c>
      <c r="D97" t="s">
        <v>27</v>
      </c>
      <c r="E97" t="s">
        <v>28</v>
      </c>
      <c r="F97">
        <v>5</v>
      </c>
      <c r="G97" t="s">
        <v>19</v>
      </c>
      <c r="H97" t="s">
        <v>172</v>
      </c>
      <c r="I97" t="s">
        <v>173</v>
      </c>
      <c r="J97" t="s">
        <v>174</v>
      </c>
      <c r="K97" t="s">
        <v>175</v>
      </c>
      <c r="L97">
        <v>611</v>
      </c>
      <c r="M97" t="s">
        <v>175</v>
      </c>
      <c r="N97">
        <v>52</v>
      </c>
      <c r="O97" t="s">
        <v>1959</v>
      </c>
      <c r="P97">
        <v>1</v>
      </c>
      <c r="Q97" t="s">
        <v>49</v>
      </c>
    </row>
    <row r="98" spans="1:17" x14ac:dyDescent="0.3">
      <c r="A98" t="s">
        <v>171</v>
      </c>
      <c r="B98" s="3">
        <v>7000000</v>
      </c>
      <c r="C98" s="3">
        <v>10000000</v>
      </c>
      <c r="D98" t="s">
        <v>27</v>
      </c>
      <c r="E98" t="s">
        <v>28</v>
      </c>
      <c r="F98">
        <v>5</v>
      </c>
      <c r="G98" t="s">
        <v>19</v>
      </c>
      <c r="H98" t="s">
        <v>172</v>
      </c>
      <c r="I98" t="s">
        <v>173</v>
      </c>
      <c r="J98" t="s">
        <v>174</v>
      </c>
      <c r="K98" t="s">
        <v>175</v>
      </c>
      <c r="L98">
        <v>611</v>
      </c>
      <c r="M98" t="s">
        <v>175</v>
      </c>
      <c r="N98">
        <v>57</v>
      </c>
      <c r="O98" t="s">
        <v>1979</v>
      </c>
      <c r="P98">
        <v>1</v>
      </c>
      <c r="Q98" t="s">
        <v>49</v>
      </c>
    </row>
    <row r="99" spans="1:17" x14ac:dyDescent="0.3">
      <c r="A99" t="s">
        <v>171</v>
      </c>
      <c r="B99" s="3">
        <v>7000000</v>
      </c>
      <c r="C99" s="3">
        <v>10000000</v>
      </c>
      <c r="D99" t="s">
        <v>27</v>
      </c>
      <c r="E99" t="s">
        <v>28</v>
      </c>
      <c r="F99">
        <v>5</v>
      </c>
      <c r="G99" t="s">
        <v>19</v>
      </c>
      <c r="H99" t="s">
        <v>172</v>
      </c>
      <c r="I99" t="s">
        <v>173</v>
      </c>
      <c r="J99" t="s">
        <v>174</v>
      </c>
      <c r="K99" t="s">
        <v>175</v>
      </c>
      <c r="L99">
        <v>611</v>
      </c>
      <c r="M99" t="s">
        <v>175</v>
      </c>
      <c r="N99">
        <v>93</v>
      </c>
      <c r="O99" t="s">
        <v>1969</v>
      </c>
      <c r="P99">
        <v>1</v>
      </c>
      <c r="Q99" t="s">
        <v>49</v>
      </c>
    </row>
    <row r="100" spans="1:17" x14ac:dyDescent="0.3">
      <c r="A100" t="s">
        <v>176</v>
      </c>
      <c r="B100" s="3">
        <v>5000000</v>
      </c>
      <c r="C100" s="3">
        <v>7000000</v>
      </c>
      <c r="D100" t="s">
        <v>101</v>
      </c>
      <c r="E100" t="s">
        <v>177</v>
      </c>
      <c r="F100">
        <v>2</v>
      </c>
      <c r="G100">
        <v>0</v>
      </c>
      <c r="H100" t="s">
        <v>178</v>
      </c>
      <c r="I100" t="s">
        <v>179</v>
      </c>
      <c r="K100" t="s">
        <v>180</v>
      </c>
      <c r="L100">
        <v>612</v>
      </c>
      <c r="M100" t="s">
        <v>180</v>
      </c>
      <c r="N100">
        <v>53</v>
      </c>
      <c r="O100" t="s">
        <v>1967</v>
      </c>
      <c r="P100">
        <v>1</v>
      </c>
      <c r="Q100" t="s">
        <v>181</v>
      </c>
    </row>
    <row r="101" spans="1:17" x14ac:dyDescent="0.3">
      <c r="A101" t="s">
        <v>176</v>
      </c>
      <c r="B101" s="3">
        <v>5000000</v>
      </c>
      <c r="C101" s="3">
        <v>7000000</v>
      </c>
      <c r="D101" t="s">
        <v>101</v>
      </c>
      <c r="E101" t="s">
        <v>177</v>
      </c>
      <c r="F101">
        <v>2</v>
      </c>
      <c r="G101">
        <v>0</v>
      </c>
      <c r="H101" t="s">
        <v>178</v>
      </c>
      <c r="I101" t="s">
        <v>179</v>
      </c>
      <c r="K101" t="s">
        <v>180</v>
      </c>
      <c r="L101">
        <v>612</v>
      </c>
      <c r="M101" t="s">
        <v>180</v>
      </c>
      <c r="N101">
        <v>52</v>
      </c>
      <c r="O101" t="s">
        <v>1959</v>
      </c>
      <c r="P101">
        <v>1</v>
      </c>
      <c r="Q101" t="s">
        <v>181</v>
      </c>
    </row>
    <row r="102" spans="1:17" x14ac:dyDescent="0.3">
      <c r="A102" t="s">
        <v>182</v>
      </c>
      <c r="B102" s="3">
        <v>7000000</v>
      </c>
      <c r="C102" s="3">
        <v>10000000</v>
      </c>
      <c r="D102" t="s">
        <v>51</v>
      </c>
      <c r="E102" t="s">
        <v>82</v>
      </c>
      <c r="F102">
        <v>2</v>
      </c>
      <c r="G102">
        <v>1</v>
      </c>
      <c r="H102" t="e">
        <f>- kiểm tra và Báo cáo việc Sử dụng Vật Tư Theo từng tổ- kiểm soát và Báo cáo tình trạng Vật Tư được giao Từ P. Vật Tư- cung cấp thông tin tình trạng Sử dụng Vật Tư cho thống kê Tổng hợp- phối hợp với các phòng ban (phòng Vật Tư) để Đối chiếu số lượng xuất nhập Vật Tư, thành phẩm- Làm các công tác Báo cáo Theo yêu cầu cấp trên.</f>
        <v>#NAME?</v>
      </c>
      <c r="I102" t="s">
        <v>183</v>
      </c>
      <c r="J102" t="s">
        <v>184</v>
      </c>
      <c r="K102" t="s">
        <v>185</v>
      </c>
      <c r="L102">
        <v>613</v>
      </c>
      <c r="M102" t="s">
        <v>186</v>
      </c>
      <c r="N102">
        <v>47</v>
      </c>
      <c r="O102" t="s">
        <v>1977</v>
      </c>
      <c r="P102">
        <v>1</v>
      </c>
      <c r="Q102" t="s">
        <v>49</v>
      </c>
    </row>
    <row r="103" spans="1:17" x14ac:dyDescent="0.3">
      <c r="A103" t="s">
        <v>182</v>
      </c>
      <c r="B103" s="3">
        <v>7000000</v>
      </c>
      <c r="C103" s="3">
        <v>10000000</v>
      </c>
      <c r="D103" t="s">
        <v>51</v>
      </c>
      <c r="E103" t="s">
        <v>82</v>
      </c>
      <c r="F103">
        <v>2</v>
      </c>
      <c r="G103">
        <v>1</v>
      </c>
      <c r="H103" t="e">
        <f>- kiểm tra và Báo cáo việc Sử dụng Vật Tư Theo từng tổ- kiểm soát và Báo cáo tình trạng Vật Tư được giao Từ P. Vật Tư- cung cấp thông tin tình trạng Sử dụng Vật Tư cho thống kê Tổng hợp- phối hợp với các phòng ban (phòng Vật Tư) để Đối chiếu số lượng xuất nhập Vật Tư, thành phẩm- Làm các công tác Báo cáo Theo yêu cầu cấp trên.</f>
        <v>#NAME?</v>
      </c>
      <c r="I103" t="s">
        <v>183</v>
      </c>
      <c r="J103" t="s">
        <v>184</v>
      </c>
      <c r="K103" t="s">
        <v>185</v>
      </c>
      <c r="L103">
        <v>613</v>
      </c>
      <c r="M103" t="s">
        <v>186</v>
      </c>
      <c r="N103">
        <v>32</v>
      </c>
      <c r="O103" t="s">
        <v>1966</v>
      </c>
      <c r="P103">
        <v>1</v>
      </c>
      <c r="Q103" t="s">
        <v>49</v>
      </c>
    </row>
    <row r="104" spans="1:17" x14ac:dyDescent="0.3">
      <c r="A104" t="s">
        <v>182</v>
      </c>
      <c r="B104" s="3">
        <v>7000000</v>
      </c>
      <c r="C104" s="3">
        <v>10000000</v>
      </c>
      <c r="D104" t="s">
        <v>51</v>
      </c>
      <c r="E104" t="s">
        <v>82</v>
      </c>
      <c r="F104">
        <v>2</v>
      </c>
      <c r="G104">
        <v>1</v>
      </c>
      <c r="H104" t="e">
        <f>- kiểm tra và Báo cáo việc Sử dụng Vật Tư Theo từng tổ- kiểm soát và Báo cáo tình trạng Vật Tư được giao Từ P. Vật Tư- cung cấp thông tin tình trạng Sử dụng Vật Tư cho thống kê Tổng hợp- phối hợp với các phòng ban (phòng Vật Tư) để Đối chiếu số lượng xuất nhập Vật Tư, thành phẩm- Làm các công tác Báo cáo Theo yêu cầu cấp trên.</f>
        <v>#NAME?</v>
      </c>
      <c r="I104" t="s">
        <v>183</v>
      </c>
      <c r="J104" t="s">
        <v>184</v>
      </c>
      <c r="K104" t="s">
        <v>185</v>
      </c>
      <c r="L104">
        <v>613</v>
      </c>
      <c r="M104" t="s">
        <v>186</v>
      </c>
      <c r="N104">
        <v>8</v>
      </c>
      <c r="O104" t="s">
        <v>1975</v>
      </c>
      <c r="P104">
        <v>1</v>
      </c>
      <c r="Q104" t="s">
        <v>49</v>
      </c>
    </row>
    <row r="105" spans="1:17" x14ac:dyDescent="0.3">
      <c r="A105" t="s">
        <v>187</v>
      </c>
      <c r="B105" s="3">
        <v>30000000</v>
      </c>
      <c r="C105" s="3">
        <v>40000000</v>
      </c>
      <c r="D105" t="s">
        <v>149</v>
      </c>
      <c r="E105" t="s">
        <v>82</v>
      </c>
      <c r="F105">
        <v>5</v>
      </c>
      <c r="G105" t="s">
        <v>19</v>
      </c>
      <c r="H105" t="s">
        <v>188</v>
      </c>
      <c r="I105" t="s">
        <v>189</v>
      </c>
      <c r="J105" t="s">
        <v>190</v>
      </c>
      <c r="K105" t="s">
        <v>191</v>
      </c>
      <c r="L105">
        <v>614</v>
      </c>
      <c r="M105" t="s">
        <v>192</v>
      </c>
      <c r="N105">
        <v>43</v>
      </c>
      <c r="O105" t="s">
        <v>1973</v>
      </c>
      <c r="P105">
        <v>1</v>
      </c>
      <c r="Q105" t="s">
        <v>49</v>
      </c>
    </row>
    <row r="106" spans="1:17" x14ac:dyDescent="0.3">
      <c r="A106" t="s">
        <v>187</v>
      </c>
      <c r="B106" s="3">
        <v>30000000</v>
      </c>
      <c r="C106" s="3">
        <v>40000000</v>
      </c>
      <c r="D106" t="s">
        <v>149</v>
      </c>
      <c r="E106" t="s">
        <v>82</v>
      </c>
      <c r="F106">
        <v>5</v>
      </c>
      <c r="G106" t="s">
        <v>19</v>
      </c>
      <c r="H106" t="s">
        <v>188</v>
      </c>
      <c r="I106" t="s">
        <v>189</v>
      </c>
      <c r="J106" t="s">
        <v>190</v>
      </c>
      <c r="K106" t="s">
        <v>191</v>
      </c>
      <c r="L106">
        <v>614</v>
      </c>
      <c r="M106" t="s">
        <v>192</v>
      </c>
      <c r="N106">
        <v>64</v>
      </c>
      <c r="O106" t="s">
        <v>1982</v>
      </c>
      <c r="P106">
        <v>1</v>
      </c>
      <c r="Q106" t="s">
        <v>49</v>
      </c>
    </row>
    <row r="107" spans="1:17" x14ac:dyDescent="0.3">
      <c r="A107" t="s">
        <v>187</v>
      </c>
      <c r="B107" s="3">
        <v>30000000</v>
      </c>
      <c r="C107" s="3">
        <v>40000000</v>
      </c>
      <c r="D107" t="s">
        <v>149</v>
      </c>
      <c r="E107" t="s">
        <v>82</v>
      </c>
      <c r="F107">
        <v>5</v>
      </c>
      <c r="G107" t="s">
        <v>19</v>
      </c>
      <c r="H107" t="s">
        <v>188</v>
      </c>
      <c r="I107" t="s">
        <v>189</v>
      </c>
      <c r="J107" t="s">
        <v>190</v>
      </c>
      <c r="K107" t="s">
        <v>191</v>
      </c>
      <c r="L107">
        <v>614</v>
      </c>
      <c r="M107" t="s">
        <v>192</v>
      </c>
      <c r="N107">
        <v>43</v>
      </c>
      <c r="O107" t="s">
        <v>1973</v>
      </c>
      <c r="P107">
        <v>1</v>
      </c>
      <c r="Q107" t="s">
        <v>87</v>
      </c>
    </row>
    <row r="108" spans="1:17" x14ac:dyDescent="0.3">
      <c r="A108" t="s">
        <v>187</v>
      </c>
      <c r="B108" s="3">
        <v>30000000</v>
      </c>
      <c r="C108" s="3">
        <v>40000000</v>
      </c>
      <c r="D108" t="s">
        <v>149</v>
      </c>
      <c r="E108" t="s">
        <v>82</v>
      </c>
      <c r="F108">
        <v>5</v>
      </c>
      <c r="G108" t="s">
        <v>19</v>
      </c>
      <c r="H108" t="s">
        <v>188</v>
      </c>
      <c r="I108" t="s">
        <v>189</v>
      </c>
      <c r="J108" t="s">
        <v>190</v>
      </c>
      <c r="K108" t="s">
        <v>191</v>
      </c>
      <c r="L108">
        <v>614</v>
      </c>
      <c r="M108" t="s">
        <v>192</v>
      </c>
      <c r="N108">
        <v>64</v>
      </c>
      <c r="O108" t="s">
        <v>1982</v>
      </c>
      <c r="P108">
        <v>1</v>
      </c>
      <c r="Q108" t="s">
        <v>87</v>
      </c>
    </row>
    <row r="109" spans="1:17" x14ac:dyDescent="0.3">
      <c r="A109" t="s">
        <v>187</v>
      </c>
      <c r="B109" s="3">
        <v>30000000</v>
      </c>
      <c r="C109" s="3">
        <v>40000000</v>
      </c>
      <c r="D109" t="s">
        <v>149</v>
      </c>
      <c r="E109" t="s">
        <v>82</v>
      </c>
      <c r="F109">
        <v>5</v>
      </c>
      <c r="G109" t="s">
        <v>19</v>
      </c>
      <c r="H109" t="s">
        <v>188</v>
      </c>
      <c r="I109" t="s">
        <v>189</v>
      </c>
      <c r="J109" t="s">
        <v>190</v>
      </c>
      <c r="K109" t="s">
        <v>191</v>
      </c>
      <c r="L109">
        <v>614</v>
      </c>
      <c r="M109" t="s">
        <v>192</v>
      </c>
      <c r="N109">
        <v>43</v>
      </c>
      <c r="O109" t="s">
        <v>1973</v>
      </c>
      <c r="P109">
        <v>1</v>
      </c>
      <c r="Q109" t="s">
        <v>25</v>
      </c>
    </row>
    <row r="110" spans="1:17" x14ac:dyDescent="0.3">
      <c r="A110" t="s">
        <v>187</v>
      </c>
      <c r="B110" s="3">
        <v>30000000</v>
      </c>
      <c r="C110" s="3">
        <v>40000000</v>
      </c>
      <c r="D110" t="s">
        <v>149</v>
      </c>
      <c r="E110" t="s">
        <v>82</v>
      </c>
      <c r="F110">
        <v>5</v>
      </c>
      <c r="G110" t="s">
        <v>19</v>
      </c>
      <c r="H110" t="s">
        <v>188</v>
      </c>
      <c r="I110" t="s">
        <v>189</v>
      </c>
      <c r="J110" t="s">
        <v>190</v>
      </c>
      <c r="K110" t="s">
        <v>191</v>
      </c>
      <c r="L110">
        <v>614</v>
      </c>
      <c r="M110" t="s">
        <v>192</v>
      </c>
      <c r="N110">
        <v>64</v>
      </c>
      <c r="O110" t="s">
        <v>1982</v>
      </c>
      <c r="P110">
        <v>1</v>
      </c>
      <c r="Q110" t="s">
        <v>25</v>
      </c>
    </row>
    <row r="111" spans="1:17" x14ac:dyDescent="0.3">
      <c r="A111" t="s">
        <v>187</v>
      </c>
      <c r="B111" s="3">
        <v>30000000</v>
      </c>
      <c r="C111" s="3">
        <v>40000000</v>
      </c>
      <c r="D111" t="s">
        <v>149</v>
      </c>
      <c r="E111" t="s">
        <v>82</v>
      </c>
      <c r="F111">
        <v>5</v>
      </c>
      <c r="G111" t="s">
        <v>19</v>
      </c>
      <c r="H111" t="s">
        <v>188</v>
      </c>
      <c r="I111" t="s">
        <v>189</v>
      </c>
      <c r="J111" t="s">
        <v>190</v>
      </c>
      <c r="K111" t="s">
        <v>191</v>
      </c>
      <c r="L111">
        <v>614</v>
      </c>
      <c r="M111" t="s">
        <v>192</v>
      </c>
      <c r="N111">
        <v>43</v>
      </c>
      <c r="O111" t="s">
        <v>1973</v>
      </c>
      <c r="P111">
        <v>1</v>
      </c>
      <c r="Q111" t="s">
        <v>93</v>
      </c>
    </row>
    <row r="112" spans="1:17" x14ac:dyDescent="0.3">
      <c r="A112" t="s">
        <v>187</v>
      </c>
      <c r="B112" s="3">
        <v>30000000</v>
      </c>
      <c r="C112" s="3">
        <v>40000000</v>
      </c>
      <c r="D112" t="s">
        <v>149</v>
      </c>
      <c r="E112" t="s">
        <v>82</v>
      </c>
      <c r="F112">
        <v>5</v>
      </c>
      <c r="G112" t="s">
        <v>19</v>
      </c>
      <c r="H112" t="s">
        <v>188</v>
      </c>
      <c r="I112" t="s">
        <v>189</v>
      </c>
      <c r="J112" t="s">
        <v>190</v>
      </c>
      <c r="K112" t="s">
        <v>191</v>
      </c>
      <c r="L112">
        <v>614</v>
      </c>
      <c r="M112" t="s">
        <v>192</v>
      </c>
      <c r="N112">
        <v>64</v>
      </c>
      <c r="O112" t="s">
        <v>1982</v>
      </c>
      <c r="P112">
        <v>1</v>
      </c>
      <c r="Q112" t="s">
        <v>93</v>
      </c>
    </row>
    <row r="113" spans="1:17" x14ac:dyDescent="0.3">
      <c r="A113" t="s">
        <v>193</v>
      </c>
      <c r="B113" s="3">
        <v>15000000</v>
      </c>
      <c r="C113" s="3">
        <v>20000000</v>
      </c>
      <c r="D113" t="s">
        <v>17</v>
      </c>
      <c r="E113" t="s">
        <v>28</v>
      </c>
      <c r="F113">
        <v>5</v>
      </c>
      <c r="G113" t="s">
        <v>19</v>
      </c>
      <c r="H113" t="e">
        <f>-Làm việc tại văn phòng công ty, giờhành chính-tiếp nhận điện thoại của khách hàng, giải đáp các thắc mắc của khách hàng về sản phẩm-Tư vấn , Giới thiệu sản phẩm của công ty tới khách hàng-cung cấp, Tư vấn đầy đủ thông tin sản phẩm-chăm sóc khách hàngsau kí hợp đồng-một số công việc KHÁC Theo yêu cầu của BGD-chi tiết công việc sẽ Trao đổi cụ thể tại buổi phỏng vấn</f>
        <v>#NAME?</v>
      </c>
      <c r="I113" t="s">
        <v>194</v>
      </c>
      <c r="J113" t="s">
        <v>195</v>
      </c>
      <c r="K113" t="s">
        <v>196</v>
      </c>
      <c r="L113">
        <v>615</v>
      </c>
      <c r="M113" t="s">
        <v>197</v>
      </c>
      <c r="N113">
        <v>93</v>
      </c>
      <c r="O113" t="s">
        <v>1969</v>
      </c>
      <c r="P113">
        <v>1</v>
      </c>
      <c r="Q113" t="s">
        <v>25</v>
      </c>
    </row>
    <row r="114" spans="1:17" x14ac:dyDescent="0.3">
      <c r="A114" t="s">
        <v>193</v>
      </c>
      <c r="B114" s="3">
        <v>15000000</v>
      </c>
      <c r="C114" s="3">
        <v>20000000</v>
      </c>
      <c r="D114" t="s">
        <v>17</v>
      </c>
      <c r="E114" t="s">
        <v>28</v>
      </c>
      <c r="F114">
        <v>5</v>
      </c>
      <c r="G114" t="s">
        <v>19</v>
      </c>
      <c r="H114" t="e">
        <f>-Làm việc tại văn phòng công ty, giờhành chính-tiếp nhận điện thoại của khách hàng, giải đáp các thắc mắc của khách hàng về sản phẩm-Tư vấn , Giới thiệu sản phẩm của công ty tới khách hàng-cung cấp, Tư vấn đầy đủ thông tin sản phẩm-chăm sóc khách hàngsau kí hợp đồng-một số công việc KHÁC Theo yêu cầu của BGD-chi tiết công việc sẽ Trao đổi cụ thể tại buổi phỏng vấn</f>
        <v>#NAME?</v>
      </c>
      <c r="I114" t="s">
        <v>194</v>
      </c>
      <c r="J114" t="s">
        <v>195</v>
      </c>
      <c r="K114" t="s">
        <v>196</v>
      </c>
      <c r="L114">
        <v>615</v>
      </c>
      <c r="M114" t="s">
        <v>197</v>
      </c>
      <c r="N114">
        <v>7</v>
      </c>
      <c r="O114" t="s">
        <v>1971</v>
      </c>
      <c r="P114">
        <v>1</v>
      </c>
      <c r="Q114" t="s">
        <v>25</v>
      </c>
    </row>
    <row r="115" spans="1:17" x14ac:dyDescent="0.3">
      <c r="A115" t="s">
        <v>193</v>
      </c>
      <c r="B115" s="3">
        <v>15000000</v>
      </c>
      <c r="C115" s="3">
        <v>20000000</v>
      </c>
      <c r="D115" t="s">
        <v>17</v>
      </c>
      <c r="E115" t="s">
        <v>28</v>
      </c>
      <c r="F115">
        <v>5</v>
      </c>
      <c r="G115" t="s">
        <v>19</v>
      </c>
      <c r="H115" t="e">
        <f>-Làm việc tại văn phòng công ty, giờhành chính-tiếp nhận điện thoại của khách hàng, giải đáp các thắc mắc của khách hàng về sản phẩm-Tư vấn , Giới thiệu sản phẩm của công ty tới khách hàng-cung cấp, Tư vấn đầy đủ thông tin sản phẩm-chăm sóc khách hàngsau kí hợp đồng-một số công việc KHÁC Theo yêu cầu của BGD-chi tiết công việc sẽ Trao đổi cụ thể tại buổi phỏng vấn</f>
        <v>#NAME?</v>
      </c>
      <c r="I115" t="s">
        <v>194</v>
      </c>
      <c r="J115" t="s">
        <v>195</v>
      </c>
      <c r="K115" t="s">
        <v>196</v>
      </c>
      <c r="L115">
        <v>615</v>
      </c>
      <c r="M115" t="s">
        <v>197</v>
      </c>
      <c r="N115">
        <v>52</v>
      </c>
      <c r="O115" t="s">
        <v>1959</v>
      </c>
      <c r="P115">
        <v>1</v>
      </c>
      <c r="Q115" t="s">
        <v>25</v>
      </c>
    </row>
    <row r="116" spans="1:17" x14ac:dyDescent="0.3">
      <c r="A116" t="s">
        <v>198</v>
      </c>
      <c r="B116" s="3">
        <v>10000000</v>
      </c>
      <c r="C116" s="3">
        <v>15000000</v>
      </c>
      <c r="D116" t="s">
        <v>51</v>
      </c>
      <c r="E116" t="s">
        <v>52</v>
      </c>
      <c r="F116">
        <v>1</v>
      </c>
      <c r="G116" t="s">
        <v>19</v>
      </c>
      <c r="H116" t="e">
        <f>- liên hệ khách hàng trong danh sách được giao, Báo Giá, đốc thúc khách hàng đặt hàng.- Theo dõi đơn hàng Từ khi khách đặt đến khi xuất hàng- phát triển thêm khách hàng mới- thực hiện các công việc phát sinh KHÁC do Trưởng bộ phận và ban Giám đốc phân công.</f>
        <v>#NAME?</v>
      </c>
      <c r="I116" t="s">
        <v>199</v>
      </c>
      <c r="J116" t="e">
        <f>- ưu tiên ứng viên Tốt nghiệp KD XNK ngoại thương, QTKD.- Anh văn giao tiếp tốt.- thành thạo tin họcvăn phòng</f>
        <v>#NAME?</v>
      </c>
      <c r="K116" t="s">
        <v>200</v>
      </c>
      <c r="L116">
        <v>616</v>
      </c>
      <c r="M116" t="s">
        <v>200</v>
      </c>
      <c r="N116">
        <v>52</v>
      </c>
      <c r="O116" t="s">
        <v>1959</v>
      </c>
      <c r="P116">
        <v>1</v>
      </c>
      <c r="Q116" t="s">
        <v>25</v>
      </c>
    </row>
    <row r="117" spans="1:17" x14ac:dyDescent="0.3">
      <c r="A117" t="s">
        <v>198</v>
      </c>
      <c r="B117" s="3">
        <v>10000000</v>
      </c>
      <c r="C117" s="3">
        <v>15000000</v>
      </c>
      <c r="D117" t="s">
        <v>51</v>
      </c>
      <c r="E117" t="s">
        <v>52</v>
      </c>
      <c r="F117">
        <v>1</v>
      </c>
      <c r="G117" t="s">
        <v>19</v>
      </c>
      <c r="H117" t="e">
        <f>- liên hệ khách hàng trong danh sách được giao, Báo Giá, đốc thúc khách hàng đặt hàng.- Theo dõi đơn hàng Từ khi khách đặt đến khi xuất hàng- phát triển thêm khách hàng mới- thực hiện các công việc phát sinh KHÁC do Trưởng bộ phận và ban Giám đốc phân công.</f>
        <v>#NAME?</v>
      </c>
      <c r="I117" t="s">
        <v>199</v>
      </c>
      <c r="J117" t="e">
        <f>- ưu tiên ứng viên Tốt nghiệp KD XNK ngoại thương, QTKD.- Anh văn giao tiếp tốt.- thành thạo tin họcvăn phòng</f>
        <v>#NAME?</v>
      </c>
      <c r="K117" t="s">
        <v>200</v>
      </c>
      <c r="L117">
        <v>616</v>
      </c>
      <c r="M117" t="s">
        <v>200</v>
      </c>
      <c r="N117">
        <v>48</v>
      </c>
      <c r="O117" t="s">
        <v>1970</v>
      </c>
      <c r="P117">
        <v>1</v>
      </c>
      <c r="Q117" t="s">
        <v>25</v>
      </c>
    </row>
    <row r="118" spans="1:17" x14ac:dyDescent="0.3">
      <c r="A118" t="s">
        <v>201</v>
      </c>
      <c r="B118" s="3">
        <v>10000000</v>
      </c>
      <c r="C118" s="3">
        <v>12000000</v>
      </c>
      <c r="D118" t="s">
        <v>17</v>
      </c>
      <c r="E118" t="s">
        <v>28</v>
      </c>
      <c r="F118">
        <v>3</v>
      </c>
      <c r="G118" t="s">
        <v>19</v>
      </c>
      <c r="H118" t="s">
        <v>202</v>
      </c>
      <c r="I118" t="s">
        <v>203</v>
      </c>
      <c r="J118" t="e">
        <f>- có tính sáng tạo trong công việc.- thành thạo Photoshop, AI, Corel..- thông minh, Trung thực và chăm Chỉ- có khả năng Làm việc ngoài giờhành chínhtheo yêu cầu công việc- ưu tiên các ứng viên đã có kinh nghiệm tại vị trí tương Tự</f>
        <v>#NAME?</v>
      </c>
      <c r="K118" t="s">
        <v>204</v>
      </c>
      <c r="L118">
        <v>617</v>
      </c>
      <c r="M118" t="s">
        <v>204</v>
      </c>
      <c r="N118">
        <v>49</v>
      </c>
      <c r="O118" t="s">
        <v>1958</v>
      </c>
      <c r="P118">
        <v>1</v>
      </c>
      <c r="Q118" t="s">
        <v>25</v>
      </c>
    </row>
    <row r="119" spans="1:17" x14ac:dyDescent="0.3">
      <c r="A119" t="s">
        <v>201</v>
      </c>
      <c r="B119" s="3">
        <v>10000000</v>
      </c>
      <c r="C119" s="3">
        <v>12000000</v>
      </c>
      <c r="D119" t="s">
        <v>17</v>
      </c>
      <c r="E119" t="s">
        <v>28</v>
      </c>
      <c r="F119">
        <v>3</v>
      </c>
      <c r="G119" t="s">
        <v>19</v>
      </c>
      <c r="H119" t="s">
        <v>202</v>
      </c>
      <c r="I119" t="s">
        <v>203</v>
      </c>
      <c r="J119" t="e">
        <f>- có tính sáng tạo trong công việc.- thành thạo Photoshop, AI, Corel..- thông minh, Trung thực và chăm Chỉ- có khả năng Làm việc ngoài giờhành chínhtheo yêu cầu công việc- ưu tiên các ứng viên đã có kinh nghiệm tại vị trí tương Tự</f>
        <v>#NAME?</v>
      </c>
      <c r="K119" t="s">
        <v>204</v>
      </c>
      <c r="L119">
        <v>617</v>
      </c>
      <c r="M119" t="s">
        <v>204</v>
      </c>
      <c r="N119">
        <v>2</v>
      </c>
      <c r="O119" t="s">
        <v>1962</v>
      </c>
      <c r="P119">
        <v>1</v>
      </c>
      <c r="Q119" t="s">
        <v>25</v>
      </c>
    </row>
    <row r="120" spans="1:17" x14ac:dyDescent="0.3">
      <c r="A120" t="s">
        <v>156</v>
      </c>
      <c r="B120" s="3">
        <v>25000000</v>
      </c>
      <c r="C120" s="3">
        <v>30000000</v>
      </c>
      <c r="D120" t="s">
        <v>39</v>
      </c>
      <c r="E120" t="s">
        <v>82</v>
      </c>
      <c r="F120">
        <v>2</v>
      </c>
      <c r="G120" t="s">
        <v>19</v>
      </c>
      <c r="H120" t="e">
        <f>- Quản trị đội ngũnhân viên kinh doanh,tuyển dụngnhân viên kinh doanh.- lên kế hoạch chi tiết KPIs tuần, tháng, Quý, năm- đảm bảo mục tiêu doanh thu Theo Chỉ tiêu được giao.- Báo cáo những thông tin phản hồi lại cho cấp trên- Theo dõi quá trình Làm việc của nhân viên- công việc Trao đổi chi tiết khi phỏng vấn</f>
        <v>#NAME?</v>
      </c>
      <c r="I120" t="s">
        <v>205</v>
      </c>
      <c r="J120" t="s">
        <v>206</v>
      </c>
      <c r="K120" t="s">
        <v>207</v>
      </c>
      <c r="L120">
        <v>618</v>
      </c>
      <c r="M120" t="s">
        <v>207</v>
      </c>
      <c r="N120">
        <v>52</v>
      </c>
      <c r="O120" t="s">
        <v>1959</v>
      </c>
      <c r="P120">
        <v>1</v>
      </c>
      <c r="Q120" t="s">
        <v>49</v>
      </c>
    </row>
    <row r="121" spans="1:17" x14ac:dyDescent="0.3">
      <c r="A121" t="s">
        <v>156</v>
      </c>
      <c r="B121" s="3">
        <v>25000000</v>
      </c>
      <c r="C121" s="3">
        <v>30000000</v>
      </c>
      <c r="D121" t="s">
        <v>39</v>
      </c>
      <c r="E121" t="s">
        <v>82</v>
      </c>
      <c r="F121">
        <v>2</v>
      </c>
      <c r="G121" t="s">
        <v>19</v>
      </c>
      <c r="H121" t="e">
        <f>- Quản trị đội ngũnhân viên kinh doanh,tuyển dụngnhân viên kinh doanh.- lên kế hoạch chi tiết KPIs tuần, tháng, Quý, năm- đảm bảo mục tiêu doanh thu Theo Chỉ tiêu được giao.- Báo cáo những thông tin phản hồi lại cho cấp trên- Theo dõi quá trình Làm việc của nhân viên- công việc Trao đổi chi tiết khi phỏng vấn</f>
        <v>#NAME?</v>
      </c>
      <c r="I121" t="s">
        <v>205</v>
      </c>
      <c r="J121" t="s">
        <v>206</v>
      </c>
      <c r="K121" t="s">
        <v>207</v>
      </c>
      <c r="L121">
        <v>618</v>
      </c>
      <c r="M121" t="s">
        <v>207</v>
      </c>
      <c r="N121">
        <v>64</v>
      </c>
      <c r="O121" t="s">
        <v>1982</v>
      </c>
      <c r="P121">
        <v>1</v>
      </c>
      <c r="Q121" t="s">
        <v>49</v>
      </c>
    </row>
    <row r="122" spans="1:17" x14ac:dyDescent="0.3">
      <c r="A122" t="s">
        <v>156</v>
      </c>
      <c r="B122" s="3">
        <v>25000000</v>
      </c>
      <c r="C122" s="3">
        <v>30000000</v>
      </c>
      <c r="D122" t="s">
        <v>39</v>
      </c>
      <c r="E122" t="s">
        <v>82</v>
      </c>
      <c r="F122">
        <v>2</v>
      </c>
      <c r="G122" t="s">
        <v>19</v>
      </c>
      <c r="H122" t="e">
        <f>- Quản trị đội ngũnhân viên kinh doanh,tuyển dụngnhân viên kinh doanh.- lên kế hoạch chi tiết KPIs tuần, tháng, Quý, năm- đảm bảo mục tiêu doanh thu Theo Chỉ tiêu được giao.- Báo cáo những thông tin phản hồi lại cho cấp trên- Theo dõi quá trình Làm việc của nhân viên- công việc Trao đổi chi tiết khi phỏng vấn</f>
        <v>#NAME?</v>
      </c>
      <c r="I122" t="s">
        <v>205</v>
      </c>
      <c r="J122" t="s">
        <v>206</v>
      </c>
      <c r="K122" t="s">
        <v>207</v>
      </c>
      <c r="L122">
        <v>618</v>
      </c>
      <c r="M122" t="s">
        <v>207</v>
      </c>
      <c r="N122">
        <v>65</v>
      </c>
      <c r="O122" t="s">
        <v>1963</v>
      </c>
      <c r="P122">
        <v>1</v>
      </c>
      <c r="Q122" t="s">
        <v>49</v>
      </c>
    </row>
    <row r="123" spans="1:17" x14ac:dyDescent="0.3">
      <c r="A123" t="s">
        <v>208</v>
      </c>
      <c r="B123" s="3">
        <v>10000000</v>
      </c>
      <c r="C123" s="3">
        <v>12000000</v>
      </c>
      <c r="D123" t="s">
        <v>27</v>
      </c>
      <c r="E123" t="s">
        <v>28</v>
      </c>
      <c r="F123">
        <v>15</v>
      </c>
      <c r="G123" t="s">
        <v>19</v>
      </c>
      <c r="H123" t="e">
        <f>-trực tiếp thực hiện bán hàng của công ty-Tìm kiếm khách hàng-Thiết Lập những mối quan hệ kinh doanh mới bằng việc Lập kế hoạch và lên lịch công tác ngày Đối với những khách hàng cũ và những khách hàng tiềm năng khác.-chăm sóc khách hàngtheo chính sách công ty-bán hàng đạt Chỉ tiêu của công ty đề ra- Làm giờ hành chính Từ W3- W8</f>
        <v>#NAME?</v>
      </c>
      <c r="I123" t="s">
        <v>209</v>
      </c>
      <c r="J123" t="s">
        <v>210</v>
      </c>
      <c r="K123" t="s">
        <v>211</v>
      </c>
      <c r="L123">
        <v>619</v>
      </c>
      <c r="M123" t="s">
        <v>211</v>
      </c>
      <c r="N123">
        <v>93</v>
      </c>
      <c r="O123" t="s">
        <v>1969</v>
      </c>
      <c r="P123">
        <v>1</v>
      </c>
      <c r="Q123" t="s">
        <v>25</v>
      </c>
    </row>
    <row r="124" spans="1:17" x14ac:dyDescent="0.3">
      <c r="A124" t="s">
        <v>208</v>
      </c>
      <c r="B124" s="3">
        <v>10000000</v>
      </c>
      <c r="C124" s="3">
        <v>12000000</v>
      </c>
      <c r="D124" t="s">
        <v>27</v>
      </c>
      <c r="E124" t="s">
        <v>28</v>
      </c>
      <c r="F124">
        <v>15</v>
      </c>
      <c r="G124" t="s">
        <v>19</v>
      </c>
      <c r="H124" t="e">
        <f>-trực tiếp thực hiện bán hàng của công ty-Tìm kiếm khách hàng-Thiết Lập những mối quan hệ kinh doanh mới bằng việc Lập kế hoạch và lên lịch công tác ngày Đối với những khách hàng cũ và những khách hàng tiềm năng khác.-chăm sóc khách hàngtheo chính sách công ty-bán hàng đạt Chỉ tiêu của công ty đề ra- Làm giờ hành chính Từ W3- W8</f>
        <v>#NAME?</v>
      </c>
      <c r="I124" t="s">
        <v>209</v>
      </c>
      <c r="J124" t="s">
        <v>210</v>
      </c>
      <c r="K124" t="s">
        <v>211</v>
      </c>
      <c r="L124">
        <v>619</v>
      </c>
      <c r="M124" t="s">
        <v>211</v>
      </c>
      <c r="N124">
        <v>52</v>
      </c>
      <c r="O124" t="s">
        <v>1959</v>
      </c>
      <c r="P124">
        <v>1</v>
      </c>
      <c r="Q124" t="s">
        <v>25</v>
      </c>
    </row>
    <row r="125" spans="1:17" x14ac:dyDescent="0.3">
      <c r="A125" t="s">
        <v>212</v>
      </c>
      <c r="B125" s="3">
        <v>5000000</v>
      </c>
      <c r="C125" s="3">
        <v>7000000</v>
      </c>
      <c r="D125" t="s">
        <v>27</v>
      </c>
      <c r="E125" t="s">
        <v>18</v>
      </c>
      <c r="F125">
        <v>30</v>
      </c>
      <c r="G125" t="s">
        <v>19</v>
      </c>
      <c r="H125" t="e">
        <f>- tiếp nhận cuộc gọi Từ khách hàng / tài xế- giải quyết thắc mắc / khiếu nại Từ khách hàng- ghi nhận thông tin và điều chỉnh hệ thống cho phù hợp</f>
        <v>#NAME?</v>
      </c>
      <c r="I125" t="s">
        <v>213</v>
      </c>
      <c r="J125" t="e">
        <f>- Tốt nghiệp Từ THPT trở lên- khả năng giao tiếp Tốt / lanh lợi- Không vướng bận việc học / việc gia đình / kinh doanh riêng- có khả năngtư vấnvà giải quyết vấn đề</f>
        <v>#NAME?</v>
      </c>
      <c r="K125" t="s">
        <v>214</v>
      </c>
      <c r="L125">
        <v>620</v>
      </c>
      <c r="M125" t="s">
        <v>214</v>
      </c>
      <c r="N125">
        <v>52</v>
      </c>
      <c r="O125" t="s">
        <v>1959</v>
      </c>
      <c r="P125">
        <v>1</v>
      </c>
      <c r="Q125" t="s">
        <v>25</v>
      </c>
    </row>
    <row r="126" spans="1:17" x14ac:dyDescent="0.3">
      <c r="A126" t="s">
        <v>212</v>
      </c>
      <c r="B126" s="3">
        <v>5000000</v>
      </c>
      <c r="C126" s="3">
        <v>7000000</v>
      </c>
      <c r="D126" t="s">
        <v>27</v>
      </c>
      <c r="E126" t="s">
        <v>18</v>
      </c>
      <c r="F126">
        <v>30</v>
      </c>
      <c r="G126" t="s">
        <v>19</v>
      </c>
      <c r="H126" t="e">
        <f>- tiếp nhận cuộc gọi Từ khách hàng / tài xế- giải quyết thắc mắc / khiếu nại Từ khách hàng- ghi nhận thông tin và điều chỉnh hệ thống cho phù hợp</f>
        <v>#NAME?</v>
      </c>
      <c r="I126" t="s">
        <v>213</v>
      </c>
      <c r="J126" t="e">
        <f>- Tốt nghiệp Từ THPT trở lên- khả năng giao tiếp Tốt / lanh lợi- Không vướng bận việc học / việc gia đình / kinh doanh riêng- có khả năngtư vấnvà giải quyết vấn đề</f>
        <v>#NAME?</v>
      </c>
      <c r="K126" t="s">
        <v>214</v>
      </c>
      <c r="L126">
        <v>620</v>
      </c>
      <c r="M126" t="s">
        <v>214</v>
      </c>
      <c r="N126">
        <v>53</v>
      </c>
      <c r="O126" t="s">
        <v>1967</v>
      </c>
      <c r="P126">
        <v>1</v>
      </c>
      <c r="Q126" t="s">
        <v>25</v>
      </c>
    </row>
    <row r="127" spans="1:17" x14ac:dyDescent="0.3">
      <c r="A127" t="s">
        <v>212</v>
      </c>
      <c r="B127" s="3">
        <v>5000000</v>
      </c>
      <c r="C127" s="3">
        <v>7000000</v>
      </c>
      <c r="D127" t="s">
        <v>27</v>
      </c>
      <c r="E127" t="s">
        <v>18</v>
      </c>
      <c r="F127">
        <v>30</v>
      </c>
      <c r="G127" t="s">
        <v>19</v>
      </c>
      <c r="H127" t="e">
        <f>- tiếp nhận cuộc gọi Từ khách hàng / tài xế- giải quyết thắc mắc / khiếu nại Từ khách hàng- ghi nhận thông tin và điều chỉnh hệ thống cho phù hợp</f>
        <v>#NAME?</v>
      </c>
      <c r="I127" t="s">
        <v>213</v>
      </c>
      <c r="J127" t="e">
        <f>- Tốt nghiệp Từ THPT trở lên- khả năng giao tiếp Tốt / lanh lợi- Không vướng bận việc học / việc gia đình / kinh doanh riêng- có khả năngtư vấnvà giải quyết vấn đề</f>
        <v>#NAME?</v>
      </c>
      <c r="K127" t="s">
        <v>214</v>
      </c>
      <c r="L127">
        <v>620</v>
      </c>
      <c r="M127" t="s">
        <v>214</v>
      </c>
      <c r="N127">
        <v>94</v>
      </c>
      <c r="O127" t="s">
        <v>1984</v>
      </c>
      <c r="P127">
        <v>1</v>
      </c>
      <c r="Q127" t="s">
        <v>25</v>
      </c>
    </row>
    <row r="128" spans="1:17" x14ac:dyDescent="0.3">
      <c r="A128" t="s">
        <v>215</v>
      </c>
      <c r="B128" s="3">
        <v>7000000</v>
      </c>
      <c r="C128" s="3">
        <v>10000000</v>
      </c>
      <c r="D128" t="s">
        <v>27</v>
      </c>
      <c r="E128" t="s">
        <v>216</v>
      </c>
      <c r="F128">
        <v>3</v>
      </c>
      <c r="G128">
        <v>1</v>
      </c>
      <c r="H128" t="e">
        <f>- Phụ trách giao hàng đồ bảo hộ lao động bằng xe máy, xe tải- Hỗ trợ công việc trong xưởng- Làm việc tại quận thủ Đức- Trao đổi chi tiết công việc khi phỏng vấn</f>
        <v>#NAME?</v>
      </c>
      <c r="I128" t="s">
        <v>217</v>
      </c>
      <c r="J128" t="s">
        <v>218</v>
      </c>
      <c r="K128" t="s">
        <v>219</v>
      </c>
      <c r="L128">
        <v>621</v>
      </c>
      <c r="M128" t="s">
        <v>219</v>
      </c>
      <c r="N128">
        <v>5</v>
      </c>
      <c r="O128" t="s">
        <v>1976</v>
      </c>
      <c r="P128">
        <v>1</v>
      </c>
      <c r="Q128" t="s">
        <v>25</v>
      </c>
    </row>
    <row r="129" spans="1:17" x14ac:dyDescent="0.3">
      <c r="A129" t="s">
        <v>215</v>
      </c>
      <c r="B129" s="3">
        <v>7000000</v>
      </c>
      <c r="C129" s="3">
        <v>10000000</v>
      </c>
      <c r="D129" t="s">
        <v>27</v>
      </c>
      <c r="E129" t="s">
        <v>216</v>
      </c>
      <c r="F129">
        <v>3</v>
      </c>
      <c r="G129">
        <v>1</v>
      </c>
      <c r="H129" t="e">
        <f>- Phụ trách giao hàng đồ bảo hộ lao động bằng xe máy, xe tải- Hỗ trợ công việc trong xưởng- Làm việc tại quận thủ Đức- Trao đổi chi tiết công việc khi phỏng vấn</f>
        <v>#NAME?</v>
      </c>
      <c r="I129" t="s">
        <v>217</v>
      </c>
      <c r="J129" t="s">
        <v>218</v>
      </c>
      <c r="K129" t="s">
        <v>219</v>
      </c>
      <c r="L129">
        <v>621</v>
      </c>
      <c r="M129" t="s">
        <v>219</v>
      </c>
      <c r="N129">
        <v>9</v>
      </c>
      <c r="O129" t="s">
        <v>216</v>
      </c>
      <c r="P129">
        <v>1</v>
      </c>
      <c r="Q129" t="s">
        <v>25</v>
      </c>
    </row>
    <row r="130" spans="1:17" x14ac:dyDescent="0.3">
      <c r="A130" t="s">
        <v>215</v>
      </c>
      <c r="B130" s="3">
        <v>7000000</v>
      </c>
      <c r="C130" s="3">
        <v>10000000</v>
      </c>
      <c r="D130" t="s">
        <v>27</v>
      </c>
      <c r="E130" t="s">
        <v>216</v>
      </c>
      <c r="F130">
        <v>3</v>
      </c>
      <c r="G130">
        <v>1</v>
      </c>
      <c r="H130" t="e">
        <f>- Phụ trách giao hàng đồ bảo hộ lao động bằng xe máy, xe tải- Hỗ trợ công việc trong xưởng- Làm việc tại quận thủ Đức- Trao đổi chi tiết công việc khi phỏng vấn</f>
        <v>#NAME?</v>
      </c>
      <c r="I130" t="s">
        <v>217</v>
      </c>
      <c r="J130" t="s">
        <v>218</v>
      </c>
      <c r="K130" t="s">
        <v>219</v>
      </c>
      <c r="L130">
        <v>621</v>
      </c>
      <c r="M130" t="s">
        <v>219</v>
      </c>
      <c r="N130">
        <v>47</v>
      </c>
      <c r="O130" t="s">
        <v>1977</v>
      </c>
      <c r="P130">
        <v>1</v>
      </c>
      <c r="Q130" t="s">
        <v>25</v>
      </c>
    </row>
    <row r="131" spans="1:17" x14ac:dyDescent="0.3">
      <c r="A131" t="s">
        <v>220</v>
      </c>
      <c r="B131" s="3">
        <v>10000000</v>
      </c>
      <c r="C131" s="3">
        <v>12000000</v>
      </c>
      <c r="D131" t="s">
        <v>51</v>
      </c>
      <c r="E131" t="s">
        <v>28</v>
      </c>
      <c r="F131">
        <v>1</v>
      </c>
      <c r="G131" t="s">
        <v>19</v>
      </c>
      <c r="H131" t="e">
        <f>- Hỗ trợ Giám đốcsản xuấtdịch các văn bản, tài liệu của bộ phận- Báo cáo các công việc của bộ phận sản xuất về Tổng công ty ở Thượng Hải- Hỗ trợ BGĐ phiên dịch và tiếp đón khách hàng khi khách đến nhà máy- thực hiện các công việc văn phòng KHÁC Theo sự Chỉ đạo của BGĐ</f>
        <v>#NAME?</v>
      </c>
      <c r="I131" t="s">
        <v>221</v>
      </c>
      <c r="J131" t="e">
        <f>- Tiếng Trung thành thạo- Tiếng Anh giao tiếp Tốt- nhanh nhẹn, năng động trong công việc</f>
        <v>#NAME?</v>
      </c>
      <c r="K131" t="s">
        <v>222</v>
      </c>
      <c r="L131">
        <v>622</v>
      </c>
      <c r="M131" t="s">
        <v>222</v>
      </c>
      <c r="N131">
        <v>21</v>
      </c>
      <c r="O131" t="s">
        <v>1985</v>
      </c>
      <c r="P131">
        <v>1</v>
      </c>
      <c r="Q131" t="s">
        <v>93</v>
      </c>
    </row>
    <row r="132" spans="1:17" x14ac:dyDescent="0.3">
      <c r="A132" t="s">
        <v>220</v>
      </c>
      <c r="B132" s="3">
        <v>10000000</v>
      </c>
      <c r="C132" s="3">
        <v>12000000</v>
      </c>
      <c r="D132" t="s">
        <v>51</v>
      </c>
      <c r="E132" t="s">
        <v>28</v>
      </c>
      <c r="F132">
        <v>1</v>
      </c>
      <c r="G132" t="s">
        <v>19</v>
      </c>
      <c r="H132" t="e">
        <f>- Hỗ trợ Giám đốcsản xuấtdịch các văn bản, tài liệu của bộ phận- Báo cáo các công việc của bộ phận sản xuất về Tổng công ty ở Thượng Hải- Hỗ trợ BGĐ phiên dịch và tiếp đón khách hàng khi khách đến nhà máy- thực hiện các công việc văn phòng KHÁC Theo sự Chỉ đạo của BGĐ</f>
        <v>#NAME?</v>
      </c>
      <c r="I132" t="s">
        <v>221</v>
      </c>
      <c r="J132" t="e">
        <f>- Tiếng Trung thành thạo- Tiếng Anh giao tiếp Tốt- nhanh nhẹn, năng động trong công việc</f>
        <v>#NAME?</v>
      </c>
      <c r="K132" t="s">
        <v>222</v>
      </c>
      <c r="L132">
        <v>622</v>
      </c>
      <c r="M132" t="s">
        <v>222</v>
      </c>
      <c r="N132">
        <v>53</v>
      </c>
      <c r="O132" t="s">
        <v>1967</v>
      </c>
      <c r="P132">
        <v>1</v>
      </c>
      <c r="Q132" t="s">
        <v>93</v>
      </c>
    </row>
    <row r="133" spans="1:17" x14ac:dyDescent="0.3">
      <c r="A133" t="s">
        <v>220</v>
      </c>
      <c r="B133" s="3">
        <v>10000000</v>
      </c>
      <c r="C133" s="3">
        <v>12000000</v>
      </c>
      <c r="D133" t="s">
        <v>51</v>
      </c>
      <c r="E133" t="s">
        <v>28</v>
      </c>
      <c r="F133">
        <v>1</v>
      </c>
      <c r="G133" t="s">
        <v>19</v>
      </c>
      <c r="H133" t="e">
        <f>- Hỗ trợ Giám đốcsản xuấtdịch các văn bản, tài liệu của bộ phận- Báo cáo các công việc của bộ phận sản xuất về Tổng công ty ở Thượng Hải- Hỗ trợ BGĐ phiên dịch và tiếp đón khách hàng khi khách đến nhà máy- thực hiện các công việc văn phòng KHÁC Theo sự Chỉ đạo của BGĐ</f>
        <v>#NAME?</v>
      </c>
      <c r="I133" t="s">
        <v>221</v>
      </c>
      <c r="J133" t="e">
        <f>- Tiếng Trung thành thạo- Tiếng Anh giao tiếp Tốt- nhanh nhẹn, năng động trong công việc</f>
        <v>#NAME?</v>
      </c>
      <c r="K133" t="s">
        <v>222</v>
      </c>
      <c r="L133">
        <v>622</v>
      </c>
      <c r="M133" t="s">
        <v>222</v>
      </c>
      <c r="N133">
        <v>50</v>
      </c>
      <c r="O133" t="s">
        <v>1986</v>
      </c>
      <c r="P133">
        <v>1</v>
      </c>
      <c r="Q133" t="s">
        <v>93</v>
      </c>
    </row>
    <row r="134" spans="1:17" x14ac:dyDescent="0.3">
      <c r="A134" t="s">
        <v>223</v>
      </c>
      <c r="B134" s="3">
        <v>10000000</v>
      </c>
      <c r="C134" s="3">
        <v>12000000</v>
      </c>
      <c r="D134" t="s">
        <v>51</v>
      </c>
      <c r="E134" t="s">
        <v>52</v>
      </c>
      <c r="F134">
        <v>1</v>
      </c>
      <c r="G134">
        <v>1</v>
      </c>
      <c r="H134" t="s">
        <v>224</v>
      </c>
      <c r="I134" t="s">
        <v>225</v>
      </c>
      <c r="J134" t="s">
        <v>226</v>
      </c>
      <c r="K134" t="s">
        <v>227</v>
      </c>
      <c r="L134">
        <v>623</v>
      </c>
      <c r="M134" t="s">
        <v>227</v>
      </c>
      <c r="N134">
        <v>40</v>
      </c>
      <c r="O134" t="s">
        <v>1972</v>
      </c>
      <c r="P134">
        <v>1</v>
      </c>
      <c r="Q134" t="s">
        <v>25</v>
      </c>
    </row>
    <row r="135" spans="1:17" x14ac:dyDescent="0.3">
      <c r="A135" t="s">
        <v>228</v>
      </c>
      <c r="B135" s="3">
        <v>10000000</v>
      </c>
      <c r="C135" s="3">
        <v>15000000</v>
      </c>
      <c r="D135" t="s">
        <v>101</v>
      </c>
      <c r="E135" t="s">
        <v>28</v>
      </c>
      <c r="F135">
        <v>5</v>
      </c>
      <c r="G135" t="s">
        <v>19</v>
      </c>
      <c r="H135" t="s">
        <v>229</v>
      </c>
      <c r="I135" t="s">
        <v>230</v>
      </c>
      <c r="J135" t="s">
        <v>231</v>
      </c>
      <c r="K135" t="s">
        <v>232</v>
      </c>
      <c r="L135">
        <v>624</v>
      </c>
      <c r="M135" t="s">
        <v>233</v>
      </c>
      <c r="N135">
        <v>53</v>
      </c>
      <c r="O135" t="s">
        <v>1967</v>
      </c>
      <c r="P135">
        <v>1</v>
      </c>
      <c r="Q135" t="s">
        <v>25</v>
      </c>
    </row>
    <row r="136" spans="1:17" x14ac:dyDescent="0.3">
      <c r="A136" t="s">
        <v>228</v>
      </c>
      <c r="B136" s="3">
        <v>10000000</v>
      </c>
      <c r="C136" s="3">
        <v>15000000</v>
      </c>
      <c r="D136" t="s">
        <v>101</v>
      </c>
      <c r="E136" t="s">
        <v>28</v>
      </c>
      <c r="F136">
        <v>5</v>
      </c>
      <c r="G136" t="s">
        <v>19</v>
      </c>
      <c r="H136" t="s">
        <v>229</v>
      </c>
      <c r="I136" t="s">
        <v>230</v>
      </c>
      <c r="J136" t="s">
        <v>231</v>
      </c>
      <c r="K136" t="s">
        <v>232</v>
      </c>
      <c r="L136">
        <v>624</v>
      </c>
      <c r="M136" t="s">
        <v>233</v>
      </c>
      <c r="N136">
        <v>52</v>
      </c>
      <c r="O136" t="s">
        <v>1959</v>
      </c>
      <c r="P136">
        <v>1</v>
      </c>
      <c r="Q136" t="s">
        <v>25</v>
      </c>
    </row>
    <row r="137" spans="1:17" x14ac:dyDescent="0.3">
      <c r="A137" t="s">
        <v>228</v>
      </c>
      <c r="B137" s="3">
        <v>10000000</v>
      </c>
      <c r="C137" s="3">
        <v>15000000</v>
      </c>
      <c r="D137" t="s">
        <v>101</v>
      </c>
      <c r="E137" t="s">
        <v>28</v>
      </c>
      <c r="F137">
        <v>5</v>
      </c>
      <c r="G137" t="s">
        <v>19</v>
      </c>
      <c r="H137" t="s">
        <v>229</v>
      </c>
      <c r="I137" t="s">
        <v>230</v>
      </c>
      <c r="J137" t="s">
        <v>231</v>
      </c>
      <c r="K137" t="s">
        <v>232</v>
      </c>
      <c r="L137">
        <v>624</v>
      </c>
      <c r="M137" t="s">
        <v>233</v>
      </c>
      <c r="N137">
        <v>94</v>
      </c>
      <c r="O137" t="s">
        <v>1984</v>
      </c>
      <c r="P137">
        <v>1</v>
      </c>
      <c r="Q137" t="s">
        <v>25</v>
      </c>
    </row>
    <row r="138" spans="1:17" x14ac:dyDescent="0.3">
      <c r="A138" t="s">
        <v>234</v>
      </c>
      <c r="B138" s="3">
        <v>15000000</v>
      </c>
      <c r="C138" s="3">
        <v>20000000</v>
      </c>
      <c r="D138" t="s">
        <v>39</v>
      </c>
      <c r="E138" t="s">
        <v>52</v>
      </c>
      <c r="F138">
        <v>1</v>
      </c>
      <c r="G138">
        <v>1</v>
      </c>
      <c r="H138" t="s">
        <v>235</v>
      </c>
      <c r="I138" t="s">
        <v>236</v>
      </c>
      <c r="J138" t="s">
        <v>237</v>
      </c>
      <c r="K138" t="s">
        <v>238</v>
      </c>
      <c r="L138">
        <v>625</v>
      </c>
      <c r="M138" t="s">
        <v>238</v>
      </c>
      <c r="N138">
        <v>65</v>
      </c>
      <c r="O138" t="s">
        <v>1963</v>
      </c>
      <c r="P138">
        <v>1</v>
      </c>
      <c r="Q138" t="s">
        <v>25</v>
      </c>
    </row>
    <row r="139" spans="1:17" x14ac:dyDescent="0.3">
      <c r="A139" t="s">
        <v>234</v>
      </c>
      <c r="B139" s="3">
        <v>15000000</v>
      </c>
      <c r="C139" s="3">
        <v>20000000</v>
      </c>
      <c r="D139" t="s">
        <v>39</v>
      </c>
      <c r="E139" t="s">
        <v>52</v>
      </c>
      <c r="F139">
        <v>1</v>
      </c>
      <c r="G139">
        <v>1</v>
      </c>
      <c r="H139" t="s">
        <v>235</v>
      </c>
      <c r="I139" t="s">
        <v>236</v>
      </c>
      <c r="J139" t="s">
        <v>237</v>
      </c>
      <c r="K139" t="s">
        <v>238</v>
      </c>
      <c r="L139">
        <v>625</v>
      </c>
      <c r="M139" t="s">
        <v>238</v>
      </c>
      <c r="N139">
        <v>58</v>
      </c>
      <c r="O139" t="s">
        <v>1960</v>
      </c>
      <c r="P139">
        <v>1</v>
      </c>
      <c r="Q139" t="s">
        <v>25</v>
      </c>
    </row>
    <row r="140" spans="1:17" x14ac:dyDescent="0.3">
      <c r="A140" t="s">
        <v>234</v>
      </c>
      <c r="B140" s="3">
        <v>15000000</v>
      </c>
      <c r="C140" s="3">
        <v>20000000</v>
      </c>
      <c r="D140" t="s">
        <v>39</v>
      </c>
      <c r="E140" t="s">
        <v>52</v>
      </c>
      <c r="F140">
        <v>1</v>
      </c>
      <c r="G140">
        <v>1</v>
      </c>
      <c r="H140" t="s">
        <v>235</v>
      </c>
      <c r="I140" t="s">
        <v>236</v>
      </c>
      <c r="J140" t="s">
        <v>237</v>
      </c>
      <c r="K140" t="s">
        <v>238</v>
      </c>
      <c r="L140">
        <v>625</v>
      </c>
      <c r="M140" t="s">
        <v>238</v>
      </c>
      <c r="N140">
        <v>6</v>
      </c>
      <c r="O140" t="s">
        <v>1987</v>
      </c>
      <c r="P140">
        <v>1</v>
      </c>
      <c r="Q140" t="s">
        <v>25</v>
      </c>
    </row>
    <row r="141" spans="1:17" x14ac:dyDescent="0.3">
      <c r="A141" t="s">
        <v>239</v>
      </c>
      <c r="B141" s="3">
        <v>10000000</v>
      </c>
      <c r="C141" s="3">
        <v>12000000</v>
      </c>
      <c r="D141" t="s">
        <v>51</v>
      </c>
      <c r="E141" t="s">
        <v>82</v>
      </c>
      <c r="F141">
        <v>1</v>
      </c>
      <c r="G141" t="s">
        <v>19</v>
      </c>
      <c r="H141" t="s">
        <v>240</v>
      </c>
      <c r="I141" t="s">
        <v>241</v>
      </c>
      <c r="J141" t="s">
        <v>242</v>
      </c>
      <c r="K141" t="s">
        <v>243</v>
      </c>
      <c r="L141">
        <v>626</v>
      </c>
      <c r="M141" t="s">
        <v>244</v>
      </c>
      <c r="N141">
        <v>38</v>
      </c>
      <c r="O141" t="s">
        <v>1983</v>
      </c>
      <c r="P141">
        <v>1</v>
      </c>
      <c r="Q141" t="s">
        <v>25</v>
      </c>
    </row>
    <row r="142" spans="1:17" x14ac:dyDescent="0.3">
      <c r="A142" t="s">
        <v>239</v>
      </c>
      <c r="B142" s="3">
        <v>10000000</v>
      </c>
      <c r="C142" s="3">
        <v>12000000</v>
      </c>
      <c r="D142" t="s">
        <v>51</v>
      </c>
      <c r="E142" t="s">
        <v>82</v>
      </c>
      <c r="F142">
        <v>1</v>
      </c>
      <c r="G142" t="s">
        <v>19</v>
      </c>
      <c r="H142" t="s">
        <v>240</v>
      </c>
      <c r="I142" t="s">
        <v>241</v>
      </c>
      <c r="J142" t="s">
        <v>242</v>
      </c>
      <c r="K142" t="s">
        <v>243</v>
      </c>
      <c r="L142">
        <v>626</v>
      </c>
      <c r="M142" t="s">
        <v>244</v>
      </c>
      <c r="N142">
        <v>52</v>
      </c>
      <c r="O142" t="s">
        <v>1959</v>
      </c>
      <c r="P142">
        <v>1</v>
      </c>
      <c r="Q142" t="s">
        <v>25</v>
      </c>
    </row>
    <row r="143" spans="1:17" x14ac:dyDescent="0.3">
      <c r="A143" t="s">
        <v>245</v>
      </c>
      <c r="B143" s="3">
        <v>12000000</v>
      </c>
      <c r="C143" s="3">
        <v>15000000</v>
      </c>
      <c r="D143" t="s">
        <v>51</v>
      </c>
      <c r="E143" t="s">
        <v>28</v>
      </c>
      <c r="F143">
        <v>4</v>
      </c>
      <c r="G143">
        <v>1</v>
      </c>
      <c r="H143" t="e">
        <f>- thăm hỏi những khách hàng cũ- Thôngbáo chính sách Giá + khuyến mãi tới khách hàng, lên đơn hàng và ghi sổ công nợ- thu tiền khách hàng Nộp về công ty, Tư vấn khách hàng chuyển khoản về công ty.- Tìm kiếm thêm khách hàng mới để mở rộng thị trường.- phòng vấn trực tiếp Địa phương</f>
        <v>#NAME?</v>
      </c>
      <c r="I143" t="s">
        <v>246</v>
      </c>
      <c r="J143" t="s">
        <v>247</v>
      </c>
      <c r="K143" t="s">
        <v>248</v>
      </c>
      <c r="L143">
        <v>627</v>
      </c>
      <c r="M143" t="s">
        <v>248</v>
      </c>
      <c r="N143">
        <v>52</v>
      </c>
      <c r="O143" t="s">
        <v>1959</v>
      </c>
      <c r="P143">
        <v>1</v>
      </c>
      <c r="Q143" t="s">
        <v>93</v>
      </c>
    </row>
    <row r="144" spans="1:17" x14ac:dyDescent="0.3">
      <c r="A144" t="s">
        <v>245</v>
      </c>
      <c r="B144" s="3">
        <v>12000000</v>
      </c>
      <c r="C144" s="3">
        <v>15000000</v>
      </c>
      <c r="D144" t="s">
        <v>51</v>
      </c>
      <c r="E144" t="s">
        <v>28</v>
      </c>
      <c r="F144">
        <v>4</v>
      </c>
      <c r="G144">
        <v>1</v>
      </c>
      <c r="H144" t="e">
        <f>- thăm hỏi những khách hàng cũ- Thôngbáo chính sách Giá + khuyến mãi tới khách hàng, lên đơn hàng và ghi sổ công nợ- thu tiền khách hàng Nộp về công ty, Tư vấn khách hàng chuyển khoản về công ty.- Tìm kiếm thêm khách hàng mới để mở rộng thị trường.- phòng vấn trực tiếp Địa phương</f>
        <v>#NAME?</v>
      </c>
      <c r="I144" t="s">
        <v>246</v>
      </c>
      <c r="J144" t="s">
        <v>247</v>
      </c>
      <c r="K144" t="s">
        <v>248</v>
      </c>
      <c r="L144">
        <v>627</v>
      </c>
      <c r="M144" t="s">
        <v>248</v>
      </c>
      <c r="N144">
        <v>64</v>
      </c>
      <c r="O144" t="s">
        <v>1982</v>
      </c>
      <c r="P144">
        <v>1</v>
      </c>
      <c r="Q144" t="s">
        <v>93</v>
      </c>
    </row>
    <row r="145" spans="1:17" x14ac:dyDescent="0.3">
      <c r="A145" t="s">
        <v>245</v>
      </c>
      <c r="B145" s="3">
        <v>12000000</v>
      </c>
      <c r="C145" s="3">
        <v>15000000</v>
      </c>
      <c r="D145" t="s">
        <v>51</v>
      </c>
      <c r="E145" t="s">
        <v>28</v>
      </c>
      <c r="F145">
        <v>4</v>
      </c>
      <c r="G145">
        <v>1</v>
      </c>
      <c r="H145" t="e">
        <f>- thăm hỏi những khách hàng cũ- Thôngbáo chính sách Giá + khuyến mãi tới khách hàng, lên đơn hàng và ghi sổ công nợ- thu tiền khách hàng Nộp về công ty, Tư vấn khách hàng chuyển khoản về công ty.- Tìm kiếm thêm khách hàng mới để mở rộng thị trường.- phòng vấn trực tiếp Địa phương</f>
        <v>#NAME?</v>
      </c>
      <c r="I145" t="s">
        <v>246</v>
      </c>
      <c r="J145" t="s">
        <v>247</v>
      </c>
      <c r="K145" t="s">
        <v>248</v>
      </c>
      <c r="L145">
        <v>627</v>
      </c>
      <c r="M145" t="s">
        <v>248</v>
      </c>
      <c r="N145">
        <v>52</v>
      </c>
      <c r="O145" t="s">
        <v>1959</v>
      </c>
      <c r="P145">
        <v>1</v>
      </c>
      <c r="Q145" t="s">
        <v>249</v>
      </c>
    </row>
    <row r="146" spans="1:17" x14ac:dyDescent="0.3">
      <c r="A146" t="s">
        <v>245</v>
      </c>
      <c r="B146" s="3">
        <v>12000000</v>
      </c>
      <c r="C146" s="3">
        <v>15000000</v>
      </c>
      <c r="D146" t="s">
        <v>51</v>
      </c>
      <c r="E146" t="s">
        <v>28</v>
      </c>
      <c r="F146">
        <v>4</v>
      </c>
      <c r="G146">
        <v>1</v>
      </c>
      <c r="H146" t="e">
        <f>- thăm hỏi những khách hàng cũ- Thôngbáo chính sách Giá + khuyến mãi tới khách hàng, lên đơn hàng và ghi sổ công nợ- thu tiền khách hàng Nộp về công ty, Tư vấn khách hàng chuyển khoản về công ty.- Tìm kiếm thêm khách hàng mới để mở rộng thị trường.- phòng vấn trực tiếp Địa phương</f>
        <v>#NAME?</v>
      </c>
      <c r="I146" t="s">
        <v>246</v>
      </c>
      <c r="J146" t="s">
        <v>247</v>
      </c>
      <c r="K146" t="s">
        <v>248</v>
      </c>
      <c r="L146">
        <v>627</v>
      </c>
      <c r="M146" t="s">
        <v>248</v>
      </c>
      <c r="N146">
        <v>64</v>
      </c>
      <c r="O146" t="s">
        <v>1982</v>
      </c>
      <c r="P146">
        <v>1</v>
      </c>
      <c r="Q146" t="s">
        <v>249</v>
      </c>
    </row>
    <row r="147" spans="1:17" x14ac:dyDescent="0.3">
      <c r="A147" t="s">
        <v>245</v>
      </c>
      <c r="B147" s="3">
        <v>12000000</v>
      </c>
      <c r="C147" s="3">
        <v>15000000</v>
      </c>
      <c r="D147" t="s">
        <v>51</v>
      </c>
      <c r="E147" t="s">
        <v>28</v>
      </c>
      <c r="F147">
        <v>4</v>
      </c>
      <c r="G147">
        <v>1</v>
      </c>
      <c r="H147" t="e">
        <f>- thăm hỏi những khách hàng cũ- Thôngbáo chính sách Giá + khuyến mãi tới khách hàng, lên đơn hàng và ghi sổ công nợ- thu tiền khách hàng Nộp về công ty, Tư vấn khách hàng chuyển khoản về công ty.- Tìm kiếm thêm khách hàng mới để mở rộng thị trường.- phòng vấn trực tiếp Địa phương</f>
        <v>#NAME?</v>
      </c>
      <c r="I147" t="s">
        <v>246</v>
      </c>
      <c r="J147" t="s">
        <v>247</v>
      </c>
      <c r="K147" t="s">
        <v>248</v>
      </c>
      <c r="L147">
        <v>627</v>
      </c>
      <c r="M147" t="s">
        <v>248</v>
      </c>
      <c r="N147">
        <v>52</v>
      </c>
      <c r="O147" t="s">
        <v>1959</v>
      </c>
      <c r="P147">
        <v>1</v>
      </c>
      <c r="Q147" t="s">
        <v>250</v>
      </c>
    </row>
    <row r="148" spans="1:17" x14ac:dyDescent="0.3">
      <c r="A148" t="s">
        <v>245</v>
      </c>
      <c r="B148" s="3">
        <v>12000000</v>
      </c>
      <c r="C148" s="3">
        <v>15000000</v>
      </c>
      <c r="D148" t="s">
        <v>51</v>
      </c>
      <c r="E148" t="s">
        <v>28</v>
      </c>
      <c r="F148">
        <v>4</v>
      </c>
      <c r="G148">
        <v>1</v>
      </c>
      <c r="H148" t="e">
        <f>- thăm hỏi những khách hàng cũ- Thôngbáo chính sách Giá + khuyến mãi tới khách hàng, lên đơn hàng và ghi sổ công nợ- thu tiền khách hàng Nộp về công ty, Tư vấn khách hàng chuyển khoản về công ty.- Tìm kiếm thêm khách hàng mới để mở rộng thị trường.- phòng vấn trực tiếp Địa phương</f>
        <v>#NAME?</v>
      </c>
      <c r="I148" t="s">
        <v>246</v>
      </c>
      <c r="J148" t="s">
        <v>247</v>
      </c>
      <c r="K148" t="s">
        <v>248</v>
      </c>
      <c r="L148">
        <v>627</v>
      </c>
      <c r="M148" t="s">
        <v>248</v>
      </c>
      <c r="N148">
        <v>64</v>
      </c>
      <c r="O148" t="s">
        <v>1982</v>
      </c>
      <c r="P148">
        <v>1</v>
      </c>
      <c r="Q148" t="s">
        <v>250</v>
      </c>
    </row>
    <row r="149" spans="1:17" x14ac:dyDescent="0.3">
      <c r="A149" t="s">
        <v>245</v>
      </c>
      <c r="B149" s="3">
        <v>12000000</v>
      </c>
      <c r="C149" s="3">
        <v>15000000</v>
      </c>
      <c r="D149" t="s">
        <v>51</v>
      </c>
      <c r="E149" t="s">
        <v>28</v>
      </c>
      <c r="F149">
        <v>4</v>
      </c>
      <c r="G149">
        <v>1</v>
      </c>
      <c r="H149" t="e">
        <f>- thăm hỏi những khách hàng cũ- Thôngbáo chính sách Giá + khuyến mãi tới khách hàng, lên đơn hàng và ghi sổ công nợ- thu tiền khách hàng Nộp về công ty, Tư vấn khách hàng chuyển khoản về công ty.- Tìm kiếm thêm khách hàng mới để mở rộng thị trường.- phòng vấn trực tiếp Địa phương</f>
        <v>#NAME?</v>
      </c>
      <c r="I149" t="s">
        <v>246</v>
      </c>
      <c r="J149" t="s">
        <v>247</v>
      </c>
      <c r="K149" t="s">
        <v>248</v>
      </c>
      <c r="L149">
        <v>627</v>
      </c>
      <c r="M149" t="s">
        <v>248</v>
      </c>
      <c r="N149">
        <v>52</v>
      </c>
      <c r="O149" t="s">
        <v>1959</v>
      </c>
      <c r="P149">
        <v>1</v>
      </c>
      <c r="Q149" t="s">
        <v>251</v>
      </c>
    </row>
    <row r="150" spans="1:17" x14ac:dyDescent="0.3">
      <c r="A150" t="s">
        <v>245</v>
      </c>
      <c r="B150" s="3">
        <v>12000000</v>
      </c>
      <c r="C150" s="3">
        <v>15000000</v>
      </c>
      <c r="D150" t="s">
        <v>51</v>
      </c>
      <c r="E150" t="s">
        <v>28</v>
      </c>
      <c r="F150">
        <v>4</v>
      </c>
      <c r="G150">
        <v>1</v>
      </c>
      <c r="H150" t="e">
        <f>- thăm hỏi những khách hàng cũ- Thôngbáo chính sách Giá + khuyến mãi tới khách hàng, lên đơn hàng và ghi sổ công nợ- thu tiền khách hàng Nộp về công ty, Tư vấn khách hàng chuyển khoản về công ty.- Tìm kiếm thêm khách hàng mới để mở rộng thị trường.- phòng vấn trực tiếp Địa phương</f>
        <v>#NAME?</v>
      </c>
      <c r="I150" t="s">
        <v>246</v>
      </c>
      <c r="J150" t="s">
        <v>247</v>
      </c>
      <c r="K150" t="s">
        <v>248</v>
      </c>
      <c r="L150">
        <v>627</v>
      </c>
      <c r="M150" t="s">
        <v>248</v>
      </c>
      <c r="N150">
        <v>64</v>
      </c>
      <c r="O150" t="s">
        <v>1982</v>
      </c>
      <c r="P150">
        <v>1</v>
      </c>
      <c r="Q150" t="s">
        <v>251</v>
      </c>
    </row>
    <row r="151" spans="1:17" x14ac:dyDescent="0.3">
      <c r="A151" t="s">
        <v>252</v>
      </c>
      <c r="B151" s="3">
        <v>7000000</v>
      </c>
      <c r="C151" s="3">
        <v>10000000</v>
      </c>
      <c r="D151" t="s">
        <v>51</v>
      </c>
      <c r="E151" t="s">
        <v>52</v>
      </c>
      <c r="F151">
        <v>1</v>
      </c>
      <c r="G151" t="s">
        <v>19</v>
      </c>
      <c r="H151" t="s">
        <v>253</v>
      </c>
      <c r="I151" t="s">
        <v>254</v>
      </c>
      <c r="J151" t="e">
        <f>-- thành thạo Sử dụng máy tính- chuyên ngành Marketing</f>
        <v>#NAME?</v>
      </c>
      <c r="K151" t="s">
        <v>255</v>
      </c>
      <c r="L151">
        <v>628</v>
      </c>
      <c r="M151" t="s">
        <v>255</v>
      </c>
      <c r="N151">
        <v>65</v>
      </c>
      <c r="O151" t="s">
        <v>1963</v>
      </c>
      <c r="P151">
        <v>1</v>
      </c>
      <c r="Q151" t="s">
        <v>25</v>
      </c>
    </row>
    <row r="152" spans="1:17" x14ac:dyDescent="0.3">
      <c r="A152" t="s">
        <v>252</v>
      </c>
      <c r="B152" s="3">
        <v>7000000</v>
      </c>
      <c r="C152" s="3">
        <v>10000000</v>
      </c>
      <c r="D152" t="s">
        <v>51</v>
      </c>
      <c r="E152" t="s">
        <v>52</v>
      </c>
      <c r="F152">
        <v>1</v>
      </c>
      <c r="G152" t="s">
        <v>19</v>
      </c>
      <c r="H152" t="s">
        <v>253</v>
      </c>
      <c r="I152" t="s">
        <v>254</v>
      </c>
      <c r="J152" t="e">
        <f>-- thành thạo Sử dụng máy tính- chuyên ngành Marketing</f>
        <v>#NAME?</v>
      </c>
      <c r="K152" t="s">
        <v>255</v>
      </c>
      <c r="L152">
        <v>628</v>
      </c>
      <c r="M152" t="s">
        <v>255</v>
      </c>
      <c r="N152">
        <v>52</v>
      </c>
      <c r="O152" t="s">
        <v>1959</v>
      </c>
      <c r="P152">
        <v>1</v>
      </c>
      <c r="Q152" t="s">
        <v>25</v>
      </c>
    </row>
    <row r="153" spans="1:17" x14ac:dyDescent="0.3">
      <c r="A153" t="s">
        <v>256</v>
      </c>
      <c r="B153" s="3">
        <v>7000000</v>
      </c>
      <c r="C153" s="3">
        <v>10000000</v>
      </c>
      <c r="D153" t="s">
        <v>27</v>
      </c>
      <c r="E153" t="s">
        <v>28</v>
      </c>
      <c r="F153">
        <v>2</v>
      </c>
      <c r="G153">
        <v>1</v>
      </c>
      <c r="H153" t="s">
        <v>257</v>
      </c>
      <c r="I153" t="e">
        <f>- lương, Thưởng và các chế độ phúc lợi, đãi ngộ hấp dẫn.- được đào tạo nâng Cao nghiệp vụ.- được Làm việc trong môi trường chuyên nghiệp, năng động và hiệu quả.- Trao đổi cụ thể khi phỏng vấn.</f>
        <v>#NAME?</v>
      </c>
      <c r="J153" t="e">
        <f>- Nam- Tốt nghiệp Từ Trung cấp trở lên- có kinh nghiệm</f>
        <v>#NAME?</v>
      </c>
      <c r="K153" t="s">
        <v>258</v>
      </c>
      <c r="L153">
        <v>629</v>
      </c>
      <c r="M153" t="s">
        <v>259</v>
      </c>
      <c r="N153">
        <v>47</v>
      </c>
      <c r="O153" t="s">
        <v>1977</v>
      </c>
      <c r="P153">
        <v>1</v>
      </c>
      <c r="Q153" t="s">
        <v>49</v>
      </c>
    </row>
    <row r="154" spans="1:17" x14ac:dyDescent="0.3">
      <c r="A154" t="s">
        <v>256</v>
      </c>
      <c r="B154" s="3">
        <v>7000000</v>
      </c>
      <c r="C154" s="3">
        <v>10000000</v>
      </c>
      <c r="D154" t="s">
        <v>27</v>
      </c>
      <c r="E154" t="s">
        <v>28</v>
      </c>
      <c r="F154">
        <v>2</v>
      </c>
      <c r="G154">
        <v>1</v>
      </c>
      <c r="H154" t="s">
        <v>257</v>
      </c>
      <c r="I154" t="e">
        <f>- lương, Thưởng và các chế độ phúc lợi, đãi ngộ hấp dẫn.- được đào tạo nâng Cao nghiệp vụ.- được Làm việc trong môi trường chuyên nghiệp, năng động và hiệu quả.- Trao đổi cụ thể khi phỏng vấn.</f>
        <v>#NAME?</v>
      </c>
      <c r="J154" t="e">
        <f>- Nam- Tốt nghiệp Từ Trung cấp trở lên- có kinh nghiệm</f>
        <v>#NAME?</v>
      </c>
      <c r="K154" t="s">
        <v>258</v>
      </c>
      <c r="L154">
        <v>629</v>
      </c>
      <c r="M154" t="s">
        <v>259</v>
      </c>
      <c r="N154">
        <v>8</v>
      </c>
      <c r="O154" t="s">
        <v>1975</v>
      </c>
      <c r="P154">
        <v>1</v>
      </c>
      <c r="Q154" t="s">
        <v>49</v>
      </c>
    </row>
    <row r="155" spans="1:17" x14ac:dyDescent="0.3">
      <c r="A155" t="s">
        <v>256</v>
      </c>
      <c r="B155" s="3">
        <v>7000000</v>
      </c>
      <c r="C155" s="3">
        <v>10000000</v>
      </c>
      <c r="D155" t="s">
        <v>27</v>
      </c>
      <c r="E155" t="s">
        <v>28</v>
      </c>
      <c r="F155">
        <v>2</v>
      </c>
      <c r="G155">
        <v>1</v>
      </c>
      <c r="H155" t="s">
        <v>257</v>
      </c>
      <c r="I155" t="e">
        <f>- lương, Thưởng và các chế độ phúc lợi, đãi ngộ hấp dẫn.- được đào tạo nâng Cao nghiệp vụ.- được Làm việc trong môi trường chuyên nghiệp, năng động và hiệu quả.- Trao đổi cụ thể khi phỏng vấn.</f>
        <v>#NAME?</v>
      </c>
      <c r="J155" t="e">
        <f>- Nam- Tốt nghiệp Từ Trung cấp trở lên- có kinh nghiệm</f>
        <v>#NAME?</v>
      </c>
      <c r="K155" t="s">
        <v>258</v>
      </c>
      <c r="L155">
        <v>629</v>
      </c>
      <c r="M155" t="s">
        <v>259</v>
      </c>
      <c r="N155">
        <v>10</v>
      </c>
      <c r="O155" t="s">
        <v>1988</v>
      </c>
      <c r="P155">
        <v>1</v>
      </c>
      <c r="Q155" t="s">
        <v>49</v>
      </c>
    </row>
    <row r="156" spans="1:17" x14ac:dyDescent="0.3">
      <c r="A156" t="s">
        <v>260</v>
      </c>
      <c r="B156" s="3">
        <v>10000000</v>
      </c>
      <c r="C156" s="3">
        <v>12000000</v>
      </c>
      <c r="D156" t="s">
        <v>51</v>
      </c>
      <c r="E156" t="s">
        <v>28</v>
      </c>
      <c r="F156">
        <v>5</v>
      </c>
      <c r="G156">
        <v>1</v>
      </c>
      <c r="H156" t="s">
        <v>261</v>
      </c>
      <c r="I156" t="s">
        <v>262</v>
      </c>
      <c r="J156" t="e">
        <f>- có khả năng giao tiếp Tốt, yêu thích công việcbán hàng- chăm Chỉ, Chịu khó, Trung thực.- có Sức khỏe Tốt, Làm việc chăm chỉ.- có phương tiện đi lại là xe máy</f>
        <v>#NAME?</v>
      </c>
      <c r="K156" t="s">
        <v>80</v>
      </c>
      <c r="L156">
        <v>595</v>
      </c>
      <c r="M156" t="s">
        <v>80</v>
      </c>
      <c r="N156">
        <v>52</v>
      </c>
      <c r="O156" t="s">
        <v>1959</v>
      </c>
      <c r="P156">
        <v>1</v>
      </c>
      <c r="Q156" t="s">
        <v>25</v>
      </c>
    </row>
    <row r="157" spans="1:17" x14ac:dyDescent="0.3">
      <c r="A157" t="s">
        <v>260</v>
      </c>
      <c r="B157" s="3">
        <v>10000000</v>
      </c>
      <c r="C157" s="3">
        <v>12000000</v>
      </c>
      <c r="D157" t="s">
        <v>51</v>
      </c>
      <c r="E157" t="s">
        <v>28</v>
      </c>
      <c r="F157">
        <v>5</v>
      </c>
      <c r="G157">
        <v>1</v>
      </c>
      <c r="H157" t="s">
        <v>261</v>
      </c>
      <c r="I157" t="s">
        <v>262</v>
      </c>
      <c r="J157" t="e">
        <f>- có khả năng giao tiếp Tốt, yêu thích công việcbán hàng- chăm Chỉ, Chịu khó, Trung thực.- có Sức khỏe Tốt, Làm việc chăm chỉ.- có phương tiện đi lại là xe máy</f>
        <v>#NAME?</v>
      </c>
      <c r="K157" t="s">
        <v>80</v>
      </c>
      <c r="L157">
        <v>595</v>
      </c>
      <c r="M157" t="s">
        <v>80</v>
      </c>
      <c r="N157">
        <v>57</v>
      </c>
      <c r="O157" t="s">
        <v>1979</v>
      </c>
      <c r="P157">
        <v>1</v>
      </c>
      <c r="Q157" t="s">
        <v>25</v>
      </c>
    </row>
    <row r="158" spans="1:17" x14ac:dyDescent="0.3">
      <c r="A158" t="s">
        <v>263</v>
      </c>
      <c r="B158" s="3">
        <v>7000000</v>
      </c>
      <c r="C158" s="3">
        <v>10000000</v>
      </c>
      <c r="D158" t="s">
        <v>101</v>
      </c>
      <c r="E158" t="s">
        <v>52</v>
      </c>
      <c r="F158">
        <v>2</v>
      </c>
      <c r="G158">
        <v>1</v>
      </c>
      <c r="H158" t="s">
        <v>264</v>
      </c>
      <c r="I158" t="s">
        <v>265</v>
      </c>
      <c r="J158" t="s">
        <v>266</v>
      </c>
      <c r="K158" t="s">
        <v>267</v>
      </c>
      <c r="L158">
        <v>630</v>
      </c>
      <c r="M158" t="s">
        <v>267</v>
      </c>
      <c r="N158">
        <v>18</v>
      </c>
      <c r="O158" t="s">
        <v>1989</v>
      </c>
      <c r="P158">
        <v>1</v>
      </c>
      <c r="Q158" t="s">
        <v>25</v>
      </c>
    </row>
    <row r="159" spans="1:17" x14ac:dyDescent="0.3">
      <c r="A159" t="s">
        <v>263</v>
      </c>
      <c r="B159" s="3">
        <v>7000000</v>
      </c>
      <c r="C159" s="3">
        <v>10000000</v>
      </c>
      <c r="D159" t="s">
        <v>101</v>
      </c>
      <c r="E159" t="s">
        <v>52</v>
      </c>
      <c r="F159">
        <v>2</v>
      </c>
      <c r="G159">
        <v>1</v>
      </c>
      <c r="H159" t="s">
        <v>264</v>
      </c>
      <c r="I159" t="s">
        <v>265</v>
      </c>
      <c r="J159" t="s">
        <v>266</v>
      </c>
      <c r="K159" t="s">
        <v>267</v>
      </c>
      <c r="L159">
        <v>630</v>
      </c>
      <c r="M159" t="s">
        <v>267</v>
      </c>
      <c r="N159">
        <v>7</v>
      </c>
      <c r="O159" t="s">
        <v>1971</v>
      </c>
      <c r="P159">
        <v>1</v>
      </c>
      <c r="Q159" t="s">
        <v>25</v>
      </c>
    </row>
    <row r="160" spans="1:17" x14ac:dyDescent="0.3">
      <c r="A160" t="s">
        <v>263</v>
      </c>
      <c r="B160" s="3">
        <v>7000000</v>
      </c>
      <c r="C160" s="3">
        <v>10000000</v>
      </c>
      <c r="D160" t="s">
        <v>101</v>
      </c>
      <c r="E160" t="s">
        <v>52</v>
      </c>
      <c r="F160">
        <v>2</v>
      </c>
      <c r="G160">
        <v>1</v>
      </c>
      <c r="H160" t="s">
        <v>264</v>
      </c>
      <c r="I160" t="s">
        <v>265</v>
      </c>
      <c r="J160" t="s">
        <v>266</v>
      </c>
      <c r="K160" t="s">
        <v>267</v>
      </c>
      <c r="L160">
        <v>630</v>
      </c>
      <c r="M160" t="s">
        <v>267</v>
      </c>
      <c r="N160">
        <v>32</v>
      </c>
      <c r="O160" t="s">
        <v>1966</v>
      </c>
      <c r="P160">
        <v>1</v>
      </c>
      <c r="Q160" t="s">
        <v>25</v>
      </c>
    </row>
    <row r="161" spans="1:17" x14ac:dyDescent="0.3">
      <c r="A161" t="s">
        <v>268</v>
      </c>
      <c r="B161" s="3">
        <v>7000000</v>
      </c>
      <c r="C161" s="3">
        <v>10000000</v>
      </c>
      <c r="D161" t="s">
        <v>101</v>
      </c>
      <c r="E161" t="s">
        <v>52</v>
      </c>
      <c r="F161">
        <v>10</v>
      </c>
      <c r="G161" t="s">
        <v>19</v>
      </c>
      <c r="H161" t="s">
        <v>269</v>
      </c>
      <c r="I161" t="s">
        <v>270</v>
      </c>
      <c r="J161" t="e">
        <f>- Giới tính: Nữ / Nam- trình độ: Cao Đẳng- vi tính bằng A- yêu thích công việc Thư ký / thống kê / sales Admin / Telesales</f>
        <v>#NAME?</v>
      </c>
      <c r="K161" t="s">
        <v>271</v>
      </c>
      <c r="L161">
        <v>631</v>
      </c>
      <c r="M161" t="s">
        <v>272</v>
      </c>
      <c r="N161">
        <v>32</v>
      </c>
      <c r="O161" t="s">
        <v>1966</v>
      </c>
      <c r="P161">
        <v>1</v>
      </c>
      <c r="Q161" t="s">
        <v>25</v>
      </c>
    </row>
    <row r="162" spans="1:17" x14ac:dyDescent="0.3">
      <c r="A162" t="s">
        <v>268</v>
      </c>
      <c r="B162" s="3">
        <v>7000000</v>
      </c>
      <c r="C162" s="3">
        <v>10000000</v>
      </c>
      <c r="D162" t="s">
        <v>101</v>
      </c>
      <c r="E162" t="s">
        <v>52</v>
      </c>
      <c r="F162">
        <v>10</v>
      </c>
      <c r="G162" t="s">
        <v>19</v>
      </c>
      <c r="H162" t="s">
        <v>269</v>
      </c>
      <c r="I162" t="s">
        <v>270</v>
      </c>
      <c r="J162" t="e">
        <f>- Giới tính: Nữ / Nam- trình độ: Cao Đẳng- vi tính bằng A- yêu thích công việc Thư ký / thống kê / sales Admin / Telesales</f>
        <v>#NAME?</v>
      </c>
      <c r="K162" t="s">
        <v>271</v>
      </c>
      <c r="L162">
        <v>631</v>
      </c>
      <c r="M162" t="s">
        <v>272</v>
      </c>
      <c r="N162">
        <v>53</v>
      </c>
      <c r="O162" t="s">
        <v>1967</v>
      </c>
      <c r="P162">
        <v>1</v>
      </c>
      <c r="Q162" t="s">
        <v>25</v>
      </c>
    </row>
    <row r="163" spans="1:17" x14ac:dyDescent="0.3">
      <c r="A163" t="s">
        <v>268</v>
      </c>
      <c r="B163" s="3">
        <v>7000000</v>
      </c>
      <c r="C163" s="3">
        <v>10000000</v>
      </c>
      <c r="D163" t="s">
        <v>101</v>
      </c>
      <c r="E163" t="s">
        <v>52</v>
      </c>
      <c r="F163">
        <v>10</v>
      </c>
      <c r="G163" t="s">
        <v>19</v>
      </c>
      <c r="H163" t="s">
        <v>269</v>
      </c>
      <c r="I163" t="s">
        <v>270</v>
      </c>
      <c r="J163" t="e">
        <f>- Giới tính: Nữ / Nam- trình độ: Cao Đẳng- vi tính bằng A- yêu thích công việc Thư ký / thống kê / sales Admin / Telesales</f>
        <v>#NAME?</v>
      </c>
      <c r="K163" t="s">
        <v>271</v>
      </c>
      <c r="L163">
        <v>631</v>
      </c>
      <c r="M163" t="s">
        <v>272</v>
      </c>
      <c r="N163">
        <v>94</v>
      </c>
      <c r="O163" t="s">
        <v>1984</v>
      </c>
      <c r="P163">
        <v>1</v>
      </c>
      <c r="Q163" t="s">
        <v>25</v>
      </c>
    </row>
    <row r="164" spans="1:17" x14ac:dyDescent="0.3">
      <c r="A164" t="s">
        <v>273</v>
      </c>
      <c r="B164" s="3">
        <v>5000000</v>
      </c>
      <c r="C164" s="3">
        <v>7000000</v>
      </c>
      <c r="D164" t="s">
        <v>17</v>
      </c>
      <c r="E164" t="s">
        <v>28</v>
      </c>
      <c r="F164">
        <v>1</v>
      </c>
      <c r="G164">
        <v>0</v>
      </c>
      <c r="H164" t="e">
        <f>- trực điện thoại : nghe điện thoại, ghi nhận nội dung của khách- Theo dõi và tương tác fanpage, chuyển thông tin cho các bộ phận liên quan...- Soạn thảo hồ sơ.</f>
        <v>#NAME?</v>
      </c>
      <c r="I164" t="s">
        <v>274</v>
      </c>
      <c r="J164" t="e">
        <f>- Sử dụng thành thạo vi tính văn phòng: Word, Excel- Cẩn thận, chi tiết &amp; Trung thực, tinh thần trách nhiệm cao.</f>
        <v>#NAME?</v>
      </c>
      <c r="K164" t="s">
        <v>275</v>
      </c>
      <c r="L164">
        <v>632</v>
      </c>
      <c r="M164" t="s">
        <v>276</v>
      </c>
      <c r="N164">
        <v>93</v>
      </c>
      <c r="O164" t="s">
        <v>1969</v>
      </c>
      <c r="P164">
        <v>1</v>
      </c>
      <c r="Q164" t="s">
        <v>25</v>
      </c>
    </row>
    <row r="165" spans="1:17" x14ac:dyDescent="0.3">
      <c r="A165" t="s">
        <v>273</v>
      </c>
      <c r="B165" s="3">
        <v>5000000</v>
      </c>
      <c r="C165" s="3">
        <v>7000000</v>
      </c>
      <c r="D165" t="s">
        <v>17</v>
      </c>
      <c r="E165" t="s">
        <v>28</v>
      </c>
      <c r="F165">
        <v>1</v>
      </c>
      <c r="G165">
        <v>0</v>
      </c>
      <c r="H165" t="e">
        <f>- trực điện thoại : nghe điện thoại, ghi nhận nội dung của khách- Theo dõi và tương tác fanpage, chuyển thông tin cho các bộ phận liên quan...- Soạn thảo hồ sơ.</f>
        <v>#NAME?</v>
      </c>
      <c r="I165" t="s">
        <v>274</v>
      </c>
      <c r="J165" t="e">
        <f>- Sử dụng thành thạo vi tính văn phòng: Word, Excel- Cẩn thận, chi tiết &amp; Trung thực, tinh thần trách nhiệm cao.</f>
        <v>#NAME?</v>
      </c>
      <c r="K165" t="s">
        <v>275</v>
      </c>
      <c r="L165">
        <v>632</v>
      </c>
      <c r="M165" t="s">
        <v>276</v>
      </c>
      <c r="N165">
        <v>53</v>
      </c>
      <c r="O165" t="s">
        <v>1967</v>
      </c>
      <c r="P165">
        <v>1</v>
      </c>
      <c r="Q165" t="s">
        <v>25</v>
      </c>
    </row>
    <row r="166" spans="1:17" x14ac:dyDescent="0.3">
      <c r="A166" t="s">
        <v>273</v>
      </c>
      <c r="B166" s="3">
        <v>5000000</v>
      </c>
      <c r="C166" s="3">
        <v>7000000</v>
      </c>
      <c r="D166" t="s">
        <v>17</v>
      </c>
      <c r="E166" t="s">
        <v>28</v>
      </c>
      <c r="F166">
        <v>1</v>
      </c>
      <c r="G166">
        <v>0</v>
      </c>
      <c r="H166" t="e">
        <f>- trực điện thoại : nghe điện thoại, ghi nhận nội dung của khách- Theo dõi và tương tác fanpage, chuyển thông tin cho các bộ phận liên quan...- Soạn thảo hồ sơ.</f>
        <v>#NAME?</v>
      </c>
      <c r="I166" t="s">
        <v>274</v>
      </c>
      <c r="J166" t="e">
        <f>- Sử dụng thành thạo vi tính văn phòng: Word, Excel- Cẩn thận, chi tiết &amp; Trung thực, tinh thần trách nhiệm cao.</f>
        <v>#NAME?</v>
      </c>
      <c r="K166" t="s">
        <v>275</v>
      </c>
      <c r="L166">
        <v>632</v>
      </c>
      <c r="M166" t="s">
        <v>276</v>
      </c>
      <c r="N166">
        <v>7</v>
      </c>
      <c r="O166" t="s">
        <v>1971</v>
      </c>
      <c r="P166">
        <v>1</v>
      </c>
      <c r="Q166" t="s">
        <v>25</v>
      </c>
    </row>
    <row r="167" spans="1:17" x14ac:dyDescent="0.3">
      <c r="A167" t="s">
        <v>277</v>
      </c>
      <c r="B167" s="3">
        <v>20000000</v>
      </c>
      <c r="C167" s="3">
        <v>25000000</v>
      </c>
      <c r="D167" t="s">
        <v>39</v>
      </c>
      <c r="E167" t="s">
        <v>82</v>
      </c>
      <c r="F167">
        <v>2</v>
      </c>
      <c r="G167" t="s">
        <v>19</v>
      </c>
      <c r="H167" t="s">
        <v>278</v>
      </c>
      <c r="I167" t="s">
        <v>279</v>
      </c>
      <c r="J167" t="s">
        <v>280</v>
      </c>
      <c r="K167" t="s">
        <v>281</v>
      </c>
      <c r="L167">
        <v>633</v>
      </c>
      <c r="M167" t="s">
        <v>282</v>
      </c>
      <c r="N167">
        <v>32</v>
      </c>
      <c r="O167" t="s">
        <v>1966</v>
      </c>
      <c r="P167">
        <v>1</v>
      </c>
      <c r="Q167" t="s">
        <v>87</v>
      </c>
    </row>
    <row r="168" spans="1:17" x14ac:dyDescent="0.3">
      <c r="A168" t="s">
        <v>277</v>
      </c>
      <c r="B168" s="3">
        <v>20000000</v>
      </c>
      <c r="C168" s="3">
        <v>25000000</v>
      </c>
      <c r="D168" t="s">
        <v>39</v>
      </c>
      <c r="E168" t="s">
        <v>82</v>
      </c>
      <c r="F168">
        <v>2</v>
      </c>
      <c r="G168" t="s">
        <v>19</v>
      </c>
      <c r="H168" t="s">
        <v>278</v>
      </c>
      <c r="I168" t="s">
        <v>279</v>
      </c>
      <c r="J168" t="s">
        <v>280</v>
      </c>
      <c r="K168" t="s">
        <v>281</v>
      </c>
      <c r="L168">
        <v>633</v>
      </c>
      <c r="M168" t="s">
        <v>282</v>
      </c>
      <c r="N168">
        <v>58</v>
      </c>
      <c r="O168" t="s">
        <v>1960</v>
      </c>
      <c r="P168">
        <v>1</v>
      </c>
      <c r="Q168" t="s">
        <v>87</v>
      </c>
    </row>
    <row r="169" spans="1:17" x14ac:dyDescent="0.3">
      <c r="A169" t="s">
        <v>277</v>
      </c>
      <c r="B169" s="3">
        <v>20000000</v>
      </c>
      <c r="C169" s="3">
        <v>25000000</v>
      </c>
      <c r="D169" t="s">
        <v>39</v>
      </c>
      <c r="E169" t="s">
        <v>82</v>
      </c>
      <c r="F169">
        <v>2</v>
      </c>
      <c r="G169" t="s">
        <v>19</v>
      </c>
      <c r="H169" t="s">
        <v>278</v>
      </c>
      <c r="I169" t="s">
        <v>279</v>
      </c>
      <c r="J169" t="s">
        <v>280</v>
      </c>
      <c r="K169" t="s">
        <v>281</v>
      </c>
      <c r="L169">
        <v>633</v>
      </c>
      <c r="M169" t="s">
        <v>282</v>
      </c>
      <c r="N169">
        <v>64</v>
      </c>
      <c r="O169" t="s">
        <v>1982</v>
      </c>
      <c r="P169">
        <v>1</v>
      </c>
      <c r="Q169" t="s">
        <v>87</v>
      </c>
    </row>
    <row r="170" spans="1:17" x14ac:dyDescent="0.3">
      <c r="A170" t="s">
        <v>283</v>
      </c>
      <c r="B170" s="3">
        <v>7000000</v>
      </c>
      <c r="C170" s="3">
        <v>10000000</v>
      </c>
      <c r="D170" t="s">
        <v>101</v>
      </c>
      <c r="E170" t="s">
        <v>52</v>
      </c>
      <c r="F170">
        <v>10</v>
      </c>
      <c r="G170" t="s">
        <v>19</v>
      </c>
      <c r="H170" t="e">
        <f>- phát triển khách hàng qua các kênh Tìm kiếm cụ thể như kênh offline hoặc online, Kết nối trực tiếp bằng sale phone, đăng tin Giới thiệu sản phẩm lên các Trang web, Tư vấn trực tiếp.</f>
        <v>#NAME?</v>
      </c>
      <c r="I170" t="s">
        <v>284</v>
      </c>
      <c r="J170" t="s">
        <v>285</v>
      </c>
      <c r="K170" t="s">
        <v>286</v>
      </c>
      <c r="L170">
        <v>634</v>
      </c>
      <c r="M170" t="s">
        <v>287</v>
      </c>
      <c r="N170">
        <v>58</v>
      </c>
      <c r="O170" t="s">
        <v>1960</v>
      </c>
      <c r="P170">
        <v>1</v>
      </c>
      <c r="Q170" t="s">
        <v>25</v>
      </c>
    </row>
    <row r="171" spans="1:17" x14ac:dyDescent="0.3">
      <c r="A171" t="s">
        <v>283</v>
      </c>
      <c r="B171" s="3">
        <v>7000000</v>
      </c>
      <c r="C171" s="3">
        <v>10000000</v>
      </c>
      <c r="D171" t="s">
        <v>101</v>
      </c>
      <c r="E171" t="s">
        <v>52</v>
      </c>
      <c r="F171">
        <v>10</v>
      </c>
      <c r="G171" t="s">
        <v>19</v>
      </c>
      <c r="H171" t="e">
        <f>- phát triển khách hàng qua các kênh Tìm kiếm cụ thể như kênh offline hoặc online, Kết nối trực tiếp bằng sale phone, đăng tin Giới thiệu sản phẩm lên các Trang web, Tư vấn trực tiếp.</f>
        <v>#NAME?</v>
      </c>
      <c r="I171" t="s">
        <v>284</v>
      </c>
      <c r="J171" t="s">
        <v>285</v>
      </c>
      <c r="K171" t="s">
        <v>286</v>
      </c>
      <c r="L171">
        <v>634</v>
      </c>
      <c r="M171" t="s">
        <v>287</v>
      </c>
      <c r="N171">
        <v>52</v>
      </c>
      <c r="O171" t="s">
        <v>1959</v>
      </c>
      <c r="P171">
        <v>1</v>
      </c>
      <c r="Q171" t="s">
        <v>25</v>
      </c>
    </row>
    <row r="172" spans="1:17" x14ac:dyDescent="0.3">
      <c r="A172" t="s">
        <v>288</v>
      </c>
      <c r="B172" s="3">
        <v>12000000</v>
      </c>
      <c r="C172" s="3">
        <v>15000000</v>
      </c>
      <c r="D172" t="s">
        <v>149</v>
      </c>
      <c r="E172" t="s">
        <v>82</v>
      </c>
      <c r="F172">
        <v>1</v>
      </c>
      <c r="G172" t="s">
        <v>19</v>
      </c>
      <c r="H172" t="s">
        <v>289</v>
      </c>
      <c r="I172" t="s">
        <v>290</v>
      </c>
      <c r="J172" t="e">
        <f>- khả năng giao tiếp tốt.- nhanh nhẹn, nhạy bén, quyết đoán trong công việc.- Tiếng Anh giao tiếp tốt.</f>
        <v>#NAME?</v>
      </c>
      <c r="K172" t="s">
        <v>222</v>
      </c>
      <c r="L172">
        <v>622</v>
      </c>
      <c r="M172" t="s">
        <v>222</v>
      </c>
      <c r="N172">
        <v>48</v>
      </c>
      <c r="O172" t="s">
        <v>1970</v>
      </c>
      <c r="P172">
        <v>1</v>
      </c>
      <c r="Q172" t="s">
        <v>93</v>
      </c>
    </row>
    <row r="173" spans="1:17" x14ac:dyDescent="0.3">
      <c r="A173" t="s">
        <v>288</v>
      </c>
      <c r="B173" s="3">
        <v>12000000</v>
      </c>
      <c r="C173" s="3">
        <v>15000000</v>
      </c>
      <c r="D173" t="s">
        <v>149</v>
      </c>
      <c r="E173" t="s">
        <v>82</v>
      </c>
      <c r="F173">
        <v>1</v>
      </c>
      <c r="G173" t="s">
        <v>19</v>
      </c>
      <c r="H173" t="s">
        <v>289</v>
      </c>
      <c r="I173" t="s">
        <v>290</v>
      </c>
      <c r="J173" t="e">
        <f>- khả năng giao tiếp tốt.- nhanh nhẹn, nhạy bén, quyết đoán trong công việc.- Tiếng Anh giao tiếp tốt.</f>
        <v>#NAME?</v>
      </c>
      <c r="K173" t="s">
        <v>222</v>
      </c>
      <c r="L173">
        <v>622</v>
      </c>
      <c r="M173" t="s">
        <v>222</v>
      </c>
      <c r="N173">
        <v>8</v>
      </c>
      <c r="O173" t="s">
        <v>1975</v>
      </c>
      <c r="P173">
        <v>1</v>
      </c>
      <c r="Q173" t="s">
        <v>93</v>
      </c>
    </row>
    <row r="174" spans="1:17" x14ac:dyDescent="0.3">
      <c r="A174" t="s">
        <v>288</v>
      </c>
      <c r="B174" s="3">
        <v>12000000</v>
      </c>
      <c r="C174" s="3">
        <v>15000000</v>
      </c>
      <c r="D174" t="s">
        <v>149</v>
      </c>
      <c r="E174" t="s">
        <v>82</v>
      </c>
      <c r="F174">
        <v>1</v>
      </c>
      <c r="G174" t="s">
        <v>19</v>
      </c>
      <c r="H174" t="s">
        <v>289</v>
      </c>
      <c r="I174" t="s">
        <v>290</v>
      </c>
      <c r="J174" t="e">
        <f>- khả năng giao tiếp tốt.- nhanh nhẹn, nhạy bén, quyết đoán trong công việc.- Tiếng Anh giao tiếp tốt.</f>
        <v>#NAME?</v>
      </c>
      <c r="K174" t="s">
        <v>222</v>
      </c>
      <c r="L174">
        <v>622</v>
      </c>
      <c r="M174" t="s">
        <v>222</v>
      </c>
      <c r="N174">
        <v>64</v>
      </c>
      <c r="O174" t="s">
        <v>1982</v>
      </c>
      <c r="P174">
        <v>1</v>
      </c>
      <c r="Q174" t="s">
        <v>93</v>
      </c>
    </row>
    <row r="175" spans="1:17" x14ac:dyDescent="0.3">
      <c r="A175" t="s">
        <v>291</v>
      </c>
      <c r="B175" s="3">
        <v>12000000</v>
      </c>
      <c r="C175" s="3">
        <v>15000000</v>
      </c>
      <c r="D175" t="s">
        <v>149</v>
      </c>
      <c r="E175" t="s">
        <v>82</v>
      </c>
      <c r="F175">
        <v>1</v>
      </c>
      <c r="G175">
        <v>1</v>
      </c>
      <c r="H175" t="s">
        <v>292</v>
      </c>
      <c r="I175" t="s">
        <v>293</v>
      </c>
      <c r="J175" t="s">
        <v>294</v>
      </c>
      <c r="K175" t="s">
        <v>295</v>
      </c>
      <c r="L175">
        <v>635</v>
      </c>
      <c r="M175" t="s">
        <v>296</v>
      </c>
      <c r="N175">
        <v>61</v>
      </c>
      <c r="O175" t="s">
        <v>1964</v>
      </c>
      <c r="P175">
        <v>1</v>
      </c>
      <c r="Q175" t="s">
        <v>25</v>
      </c>
    </row>
    <row r="176" spans="1:17" x14ac:dyDescent="0.3">
      <c r="A176" t="s">
        <v>291</v>
      </c>
      <c r="B176" s="3">
        <v>12000000</v>
      </c>
      <c r="C176" s="3">
        <v>15000000</v>
      </c>
      <c r="D176" t="s">
        <v>149</v>
      </c>
      <c r="E176" t="s">
        <v>82</v>
      </c>
      <c r="F176">
        <v>1</v>
      </c>
      <c r="G176">
        <v>1</v>
      </c>
      <c r="H176" t="s">
        <v>292</v>
      </c>
      <c r="I176" t="s">
        <v>293</v>
      </c>
      <c r="J176" t="s">
        <v>294</v>
      </c>
      <c r="K176" t="s">
        <v>295</v>
      </c>
      <c r="L176">
        <v>635</v>
      </c>
      <c r="M176" t="s">
        <v>296</v>
      </c>
      <c r="N176">
        <v>2</v>
      </c>
      <c r="O176" t="s">
        <v>1962</v>
      </c>
      <c r="P176">
        <v>1</v>
      </c>
      <c r="Q176" t="s">
        <v>25</v>
      </c>
    </row>
    <row r="177" spans="1:17" x14ac:dyDescent="0.3">
      <c r="A177" t="s">
        <v>291</v>
      </c>
      <c r="B177" s="3">
        <v>12000000</v>
      </c>
      <c r="C177" s="3">
        <v>15000000</v>
      </c>
      <c r="D177" t="s">
        <v>149</v>
      </c>
      <c r="E177" t="s">
        <v>82</v>
      </c>
      <c r="F177">
        <v>1</v>
      </c>
      <c r="G177">
        <v>1</v>
      </c>
      <c r="H177" t="s">
        <v>292</v>
      </c>
      <c r="I177" t="s">
        <v>293</v>
      </c>
      <c r="J177" t="s">
        <v>294</v>
      </c>
      <c r="K177" t="s">
        <v>295</v>
      </c>
      <c r="L177">
        <v>635</v>
      </c>
      <c r="M177" t="s">
        <v>296</v>
      </c>
      <c r="N177">
        <v>26</v>
      </c>
      <c r="O177" t="s">
        <v>1965</v>
      </c>
      <c r="P177">
        <v>1</v>
      </c>
      <c r="Q177" t="s">
        <v>25</v>
      </c>
    </row>
    <row r="178" spans="1:17" x14ac:dyDescent="0.3">
      <c r="A178" t="s">
        <v>297</v>
      </c>
      <c r="B178" s="3">
        <v>20000000</v>
      </c>
      <c r="C178" s="3">
        <v>25000000</v>
      </c>
      <c r="D178" t="s">
        <v>298</v>
      </c>
      <c r="E178" t="s">
        <v>52</v>
      </c>
      <c r="F178">
        <v>2</v>
      </c>
      <c r="G178" t="s">
        <v>19</v>
      </c>
      <c r="H178" t="s">
        <v>299</v>
      </c>
      <c r="I178" t="s">
        <v>300</v>
      </c>
      <c r="J178" t="s">
        <v>301</v>
      </c>
      <c r="K178" t="s">
        <v>302</v>
      </c>
      <c r="L178">
        <v>636</v>
      </c>
      <c r="M178" t="s">
        <v>303</v>
      </c>
      <c r="N178">
        <v>11</v>
      </c>
      <c r="O178" t="s">
        <v>1980</v>
      </c>
      <c r="P178">
        <v>1</v>
      </c>
      <c r="Q178" t="s">
        <v>87</v>
      </c>
    </row>
    <row r="179" spans="1:17" x14ac:dyDescent="0.3">
      <c r="A179" t="s">
        <v>297</v>
      </c>
      <c r="B179" s="3">
        <v>20000000</v>
      </c>
      <c r="C179" s="3">
        <v>25000000</v>
      </c>
      <c r="D179" t="s">
        <v>298</v>
      </c>
      <c r="E179" t="s">
        <v>52</v>
      </c>
      <c r="F179">
        <v>2</v>
      </c>
      <c r="G179" t="s">
        <v>19</v>
      </c>
      <c r="H179" t="s">
        <v>299</v>
      </c>
      <c r="I179" t="s">
        <v>300</v>
      </c>
      <c r="J179" t="s">
        <v>301</v>
      </c>
      <c r="K179" t="s">
        <v>302</v>
      </c>
      <c r="L179">
        <v>636</v>
      </c>
      <c r="M179" t="s">
        <v>303</v>
      </c>
      <c r="N179">
        <v>43</v>
      </c>
      <c r="O179" t="s">
        <v>1973</v>
      </c>
      <c r="P179">
        <v>1</v>
      </c>
      <c r="Q179" t="s">
        <v>87</v>
      </c>
    </row>
    <row r="180" spans="1:17" x14ac:dyDescent="0.3">
      <c r="A180" t="s">
        <v>297</v>
      </c>
      <c r="B180" s="3">
        <v>20000000</v>
      </c>
      <c r="C180" s="3">
        <v>25000000</v>
      </c>
      <c r="D180" t="s">
        <v>298</v>
      </c>
      <c r="E180" t="s">
        <v>52</v>
      </c>
      <c r="F180">
        <v>2</v>
      </c>
      <c r="G180" t="s">
        <v>19</v>
      </c>
      <c r="H180" t="s">
        <v>299</v>
      </c>
      <c r="I180" t="s">
        <v>300</v>
      </c>
      <c r="J180" t="s">
        <v>301</v>
      </c>
      <c r="K180" t="s">
        <v>302</v>
      </c>
      <c r="L180">
        <v>636</v>
      </c>
      <c r="M180" t="s">
        <v>303</v>
      </c>
      <c r="N180">
        <v>52</v>
      </c>
      <c r="O180" t="s">
        <v>1959</v>
      </c>
      <c r="P180">
        <v>1</v>
      </c>
      <c r="Q180" t="s">
        <v>87</v>
      </c>
    </row>
    <row r="181" spans="1:17" x14ac:dyDescent="0.3">
      <c r="A181" t="s">
        <v>297</v>
      </c>
      <c r="B181" s="3">
        <v>20000000</v>
      </c>
      <c r="C181" s="3">
        <v>25000000</v>
      </c>
      <c r="D181" t="s">
        <v>298</v>
      </c>
      <c r="E181" t="s">
        <v>52</v>
      </c>
      <c r="F181">
        <v>2</v>
      </c>
      <c r="G181" t="s">
        <v>19</v>
      </c>
      <c r="H181" t="s">
        <v>299</v>
      </c>
      <c r="I181" t="s">
        <v>300</v>
      </c>
      <c r="J181" t="s">
        <v>301</v>
      </c>
      <c r="K181" t="s">
        <v>302</v>
      </c>
      <c r="L181">
        <v>636</v>
      </c>
      <c r="M181" t="s">
        <v>303</v>
      </c>
      <c r="N181">
        <v>11</v>
      </c>
      <c r="O181" t="s">
        <v>1980</v>
      </c>
      <c r="P181">
        <v>1</v>
      </c>
      <c r="Q181" t="s">
        <v>126</v>
      </c>
    </row>
    <row r="182" spans="1:17" x14ac:dyDescent="0.3">
      <c r="A182" t="s">
        <v>297</v>
      </c>
      <c r="B182" s="3">
        <v>20000000</v>
      </c>
      <c r="C182" s="3">
        <v>25000000</v>
      </c>
      <c r="D182" t="s">
        <v>298</v>
      </c>
      <c r="E182" t="s">
        <v>52</v>
      </c>
      <c r="F182">
        <v>2</v>
      </c>
      <c r="G182" t="s">
        <v>19</v>
      </c>
      <c r="H182" t="s">
        <v>299</v>
      </c>
      <c r="I182" t="s">
        <v>300</v>
      </c>
      <c r="J182" t="s">
        <v>301</v>
      </c>
      <c r="K182" t="s">
        <v>302</v>
      </c>
      <c r="L182">
        <v>636</v>
      </c>
      <c r="M182" t="s">
        <v>303</v>
      </c>
      <c r="N182">
        <v>43</v>
      </c>
      <c r="O182" t="s">
        <v>1973</v>
      </c>
      <c r="P182">
        <v>1</v>
      </c>
      <c r="Q182" t="s">
        <v>126</v>
      </c>
    </row>
    <row r="183" spans="1:17" x14ac:dyDescent="0.3">
      <c r="A183" t="s">
        <v>297</v>
      </c>
      <c r="B183" s="3">
        <v>20000000</v>
      </c>
      <c r="C183" s="3">
        <v>25000000</v>
      </c>
      <c r="D183" t="s">
        <v>298</v>
      </c>
      <c r="E183" t="s">
        <v>52</v>
      </c>
      <c r="F183">
        <v>2</v>
      </c>
      <c r="G183" t="s">
        <v>19</v>
      </c>
      <c r="H183" t="s">
        <v>299</v>
      </c>
      <c r="I183" t="s">
        <v>300</v>
      </c>
      <c r="J183" t="s">
        <v>301</v>
      </c>
      <c r="K183" t="s">
        <v>302</v>
      </c>
      <c r="L183">
        <v>636</v>
      </c>
      <c r="M183" t="s">
        <v>303</v>
      </c>
      <c r="N183">
        <v>52</v>
      </c>
      <c r="O183" t="s">
        <v>1959</v>
      </c>
      <c r="P183">
        <v>1</v>
      </c>
      <c r="Q183" t="s">
        <v>126</v>
      </c>
    </row>
    <row r="184" spans="1:17" x14ac:dyDescent="0.3">
      <c r="A184" t="s">
        <v>297</v>
      </c>
      <c r="B184" s="3">
        <v>20000000</v>
      </c>
      <c r="C184" s="3">
        <v>25000000</v>
      </c>
      <c r="D184" t="s">
        <v>298</v>
      </c>
      <c r="E184" t="s">
        <v>52</v>
      </c>
      <c r="F184">
        <v>2</v>
      </c>
      <c r="G184" t="s">
        <v>19</v>
      </c>
      <c r="H184" t="s">
        <v>299</v>
      </c>
      <c r="I184" t="s">
        <v>300</v>
      </c>
      <c r="J184" t="s">
        <v>301</v>
      </c>
      <c r="K184" t="s">
        <v>302</v>
      </c>
      <c r="L184">
        <v>636</v>
      </c>
      <c r="M184" t="s">
        <v>303</v>
      </c>
      <c r="N184">
        <v>11</v>
      </c>
      <c r="O184" t="s">
        <v>1980</v>
      </c>
      <c r="P184">
        <v>1</v>
      </c>
      <c r="Q184" t="s">
        <v>49</v>
      </c>
    </row>
    <row r="185" spans="1:17" x14ac:dyDescent="0.3">
      <c r="A185" t="s">
        <v>297</v>
      </c>
      <c r="B185" s="3">
        <v>20000000</v>
      </c>
      <c r="C185" s="3">
        <v>25000000</v>
      </c>
      <c r="D185" t="s">
        <v>298</v>
      </c>
      <c r="E185" t="s">
        <v>52</v>
      </c>
      <c r="F185">
        <v>2</v>
      </c>
      <c r="G185" t="s">
        <v>19</v>
      </c>
      <c r="H185" t="s">
        <v>299</v>
      </c>
      <c r="I185" t="s">
        <v>300</v>
      </c>
      <c r="J185" t="s">
        <v>301</v>
      </c>
      <c r="K185" t="s">
        <v>302</v>
      </c>
      <c r="L185">
        <v>636</v>
      </c>
      <c r="M185" t="s">
        <v>303</v>
      </c>
      <c r="N185">
        <v>43</v>
      </c>
      <c r="O185" t="s">
        <v>1973</v>
      </c>
      <c r="P185">
        <v>1</v>
      </c>
      <c r="Q185" t="s">
        <v>49</v>
      </c>
    </row>
    <row r="186" spans="1:17" x14ac:dyDescent="0.3">
      <c r="A186" t="s">
        <v>297</v>
      </c>
      <c r="B186" s="3">
        <v>20000000</v>
      </c>
      <c r="C186" s="3">
        <v>25000000</v>
      </c>
      <c r="D186" t="s">
        <v>298</v>
      </c>
      <c r="E186" t="s">
        <v>52</v>
      </c>
      <c r="F186">
        <v>2</v>
      </c>
      <c r="G186" t="s">
        <v>19</v>
      </c>
      <c r="H186" t="s">
        <v>299</v>
      </c>
      <c r="I186" t="s">
        <v>300</v>
      </c>
      <c r="J186" t="s">
        <v>301</v>
      </c>
      <c r="K186" t="s">
        <v>302</v>
      </c>
      <c r="L186">
        <v>636</v>
      </c>
      <c r="M186" t="s">
        <v>303</v>
      </c>
      <c r="N186">
        <v>52</v>
      </c>
      <c r="O186" t="s">
        <v>1959</v>
      </c>
      <c r="P186">
        <v>1</v>
      </c>
      <c r="Q186" t="s">
        <v>49</v>
      </c>
    </row>
    <row r="187" spans="1:17" x14ac:dyDescent="0.3">
      <c r="A187" t="s">
        <v>297</v>
      </c>
      <c r="B187" s="3">
        <v>20000000</v>
      </c>
      <c r="C187" s="3">
        <v>25000000</v>
      </c>
      <c r="D187" t="s">
        <v>298</v>
      </c>
      <c r="E187" t="s">
        <v>52</v>
      </c>
      <c r="F187">
        <v>2</v>
      </c>
      <c r="G187" t="s">
        <v>19</v>
      </c>
      <c r="H187" t="s">
        <v>299</v>
      </c>
      <c r="I187" t="s">
        <v>300</v>
      </c>
      <c r="J187" t="s">
        <v>301</v>
      </c>
      <c r="K187" t="s">
        <v>302</v>
      </c>
      <c r="L187">
        <v>636</v>
      </c>
      <c r="M187" t="s">
        <v>303</v>
      </c>
      <c r="N187">
        <v>11</v>
      </c>
      <c r="O187" t="s">
        <v>1980</v>
      </c>
      <c r="P187">
        <v>1</v>
      </c>
      <c r="Q187" t="s">
        <v>99</v>
      </c>
    </row>
    <row r="188" spans="1:17" x14ac:dyDescent="0.3">
      <c r="A188" t="s">
        <v>297</v>
      </c>
      <c r="B188" s="3">
        <v>20000000</v>
      </c>
      <c r="C188" s="3">
        <v>25000000</v>
      </c>
      <c r="D188" t="s">
        <v>298</v>
      </c>
      <c r="E188" t="s">
        <v>52</v>
      </c>
      <c r="F188">
        <v>2</v>
      </c>
      <c r="G188" t="s">
        <v>19</v>
      </c>
      <c r="H188" t="s">
        <v>299</v>
      </c>
      <c r="I188" t="s">
        <v>300</v>
      </c>
      <c r="J188" t="s">
        <v>301</v>
      </c>
      <c r="K188" t="s">
        <v>302</v>
      </c>
      <c r="L188">
        <v>636</v>
      </c>
      <c r="M188" t="s">
        <v>303</v>
      </c>
      <c r="N188">
        <v>43</v>
      </c>
      <c r="O188" t="s">
        <v>1973</v>
      </c>
      <c r="P188">
        <v>1</v>
      </c>
      <c r="Q188" t="s">
        <v>99</v>
      </c>
    </row>
    <row r="189" spans="1:17" x14ac:dyDescent="0.3">
      <c r="A189" t="s">
        <v>297</v>
      </c>
      <c r="B189" s="3">
        <v>20000000</v>
      </c>
      <c r="C189" s="3">
        <v>25000000</v>
      </c>
      <c r="D189" t="s">
        <v>298</v>
      </c>
      <c r="E189" t="s">
        <v>52</v>
      </c>
      <c r="F189">
        <v>2</v>
      </c>
      <c r="G189" t="s">
        <v>19</v>
      </c>
      <c r="H189" t="s">
        <v>299</v>
      </c>
      <c r="I189" t="s">
        <v>300</v>
      </c>
      <c r="J189" t="s">
        <v>301</v>
      </c>
      <c r="K189" t="s">
        <v>302</v>
      </c>
      <c r="L189">
        <v>636</v>
      </c>
      <c r="M189" t="s">
        <v>303</v>
      </c>
      <c r="N189">
        <v>52</v>
      </c>
      <c r="O189" t="s">
        <v>1959</v>
      </c>
      <c r="P189">
        <v>1</v>
      </c>
      <c r="Q189" t="s">
        <v>99</v>
      </c>
    </row>
    <row r="190" spans="1:17" x14ac:dyDescent="0.3">
      <c r="A190" t="s">
        <v>297</v>
      </c>
      <c r="B190" s="3">
        <v>20000000</v>
      </c>
      <c r="C190" s="3">
        <v>25000000</v>
      </c>
      <c r="D190" t="s">
        <v>298</v>
      </c>
      <c r="E190" t="s">
        <v>52</v>
      </c>
      <c r="F190">
        <v>2</v>
      </c>
      <c r="G190" t="s">
        <v>19</v>
      </c>
      <c r="H190" t="s">
        <v>299</v>
      </c>
      <c r="I190" t="s">
        <v>300</v>
      </c>
      <c r="J190" t="s">
        <v>301</v>
      </c>
      <c r="K190" t="s">
        <v>302</v>
      </c>
      <c r="L190">
        <v>636</v>
      </c>
      <c r="M190" t="s">
        <v>303</v>
      </c>
      <c r="N190">
        <v>11</v>
      </c>
      <c r="O190" t="s">
        <v>1980</v>
      </c>
      <c r="P190">
        <v>1</v>
      </c>
      <c r="Q190" t="s">
        <v>304</v>
      </c>
    </row>
    <row r="191" spans="1:17" x14ac:dyDescent="0.3">
      <c r="A191" t="s">
        <v>297</v>
      </c>
      <c r="B191" s="3">
        <v>20000000</v>
      </c>
      <c r="C191" s="3">
        <v>25000000</v>
      </c>
      <c r="D191" t="s">
        <v>298</v>
      </c>
      <c r="E191" t="s">
        <v>52</v>
      </c>
      <c r="F191">
        <v>2</v>
      </c>
      <c r="G191" t="s">
        <v>19</v>
      </c>
      <c r="H191" t="s">
        <v>299</v>
      </c>
      <c r="I191" t="s">
        <v>300</v>
      </c>
      <c r="J191" t="s">
        <v>301</v>
      </c>
      <c r="K191" t="s">
        <v>302</v>
      </c>
      <c r="L191">
        <v>636</v>
      </c>
      <c r="M191" t="s">
        <v>303</v>
      </c>
      <c r="N191">
        <v>43</v>
      </c>
      <c r="O191" t="s">
        <v>1973</v>
      </c>
      <c r="P191">
        <v>1</v>
      </c>
      <c r="Q191" t="s">
        <v>304</v>
      </c>
    </row>
    <row r="192" spans="1:17" x14ac:dyDescent="0.3">
      <c r="A192" t="s">
        <v>297</v>
      </c>
      <c r="B192" s="3">
        <v>20000000</v>
      </c>
      <c r="C192" s="3">
        <v>25000000</v>
      </c>
      <c r="D192" t="s">
        <v>298</v>
      </c>
      <c r="E192" t="s">
        <v>52</v>
      </c>
      <c r="F192">
        <v>2</v>
      </c>
      <c r="G192" t="s">
        <v>19</v>
      </c>
      <c r="H192" t="s">
        <v>299</v>
      </c>
      <c r="I192" t="s">
        <v>300</v>
      </c>
      <c r="J192" t="s">
        <v>301</v>
      </c>
      <c r="K192" t="s">
        <v>302</v>
      </c>
      <c r="L192">
        <v>636</v>
      </c>
      <c r="M192" t="s">
        <v>303</v>
      </c>
      <c r="N192">
        <v>52</v>
      </c>
      <c r="O192" t="s">
        <v>1959</v>
      </c>
      <c r="P192">
        <v>1</v>
      </c>
      <c r="Q192" t="s">
        <v>304</v>
      </c>
    </row>
    <row r="193" spans="1:17" x14ac:dyDescent="0.3">
      <c r="A193" t="s">
        <v>305</v>
      </c>
      <c r="B193" s="3">
        <v>10000000</v>
      </c>
      <c r="C193" s="3">
        <v>15000000</v>
      </c>
      <c r="D193" t="s">
        <v>51</v>
      </c>
      <c r="E193" t="s">
        <v>52</v>
      </c>
      <c r="F193">
        <v>2</v>
      </c>
      <c r="G193" t="s">
        <v>19</v>
      </c>
      <c r="H193" t="e">
        <f>- Thiết kế các ấn phẩm Marketing và Facebook post Theo lịch Làm việc hàng tháng.- thực hiện các công việc KHÁC Theo yêu cầu của cấp trên.</f>
        <v>#NAME?</v>
      </c>
      <c r="I193" t="s">
        <v>306</v>
      </c>
      <c r="J193" t="s">
        <v>307</v>
      </c>
      <c r="K193" t="s">
        <v>308</v>
      </c>
      <c r="L193">
        <v>637</v>
      </c>
      <c r="M193" t="s">
        <v>308</v>
      </c>
      <c r="N193">
        <v>2</v>
      </c>
      <c r="O193" t="s">
        <v>1962</v>
      </c>
      <c r="P193">
        <v>1</v>
      </c>
      <c r="Q193" t="s">
        <v>25</v>
      </c>
    </row>
    <row r="194" spans="1:17" x14ac:dyDescent="0.3">
      <c r="A194" t="s">
        <v>305</v>
      </c>
      <c r="B194" s="3">
        <v>10000000</v>
      </c>
      <c r="C194" s="3">
        <v>15000000</v>
      </c>
      <c r="D194" t="s">
        <v>51</v>
      </c>
      <c r="E194" t="s">
        <v>52</v>
      </c>
      <c r="F194">
        <v>2</v>
      </c>
      <c r="G194" t="s">
        <v>19</v>
      </c>
      <c r="H194" t="e">
        <f>- Thiết kế các ấn phẩm Marketing và Facebook post Theo lịch Làm việc hàng tháng.- thực hiện các công việc KHÁC Theo yêu cầu của cấp trên.</f>
        <v>#NAME?</v>
      </c>
      <c r="I194" t="s">
        <v>306</v>
      </c>
      <c r="J194" t="s">
        <v>307</v>
      </c>
      <c r="K194" t="s">
        <v>308</v>
      </c>
      <c r="L194">
        <v>637</v>
      </c>
      <c r="M194" t="s">
        <v>308</v>
      </c>
      <c r="N194">
        <v>3</v>
      </c>
      <c r="O194" t="s">
        <v>1990</v>
      </c>
      <c r="P194">
        <v>1</v>
      </c>
      <c r="Q194" t="s">
        <v>25</v>
      </c>
    </row>
    <row r="195" spans="1:17" x14ac:dyDescent="0.3">
      <c r="A195" t="s">
        <v>309</v>
      </c>
      <c r="B195" s="3">
        <v>7000000</v>
      </c>
      <c r="C195" s="3">
        <v>10000000</v>
      </c>
      <c r="D195" t="s">
        <v>39</v>
      </c>
      <c r="E195" t="s">
        <v>28</v>
      </c>
      <c r="F195">
        <v>2</v>
      </c>
      <c r="G195">
        <v>1</v>
      </c>
      <c r="H195" t="e">
        <f>- thực hiện sửa chữa, bảo dưỡng, bảo trì xe Cơ Giới của công ty- đề xuất cung cấp Phụ tùng, Vật tưphục vụviệc sửa chữa, bảo dưỡng.- thực hiện các công việc KHÁC Theo Chỉ đạo của CấpQuản lý.- công việc cụ thể sẽ Trao đổi khi phỏng vấn.</f>
        <v>#NAME?</v>
      </c>
      <c r="I195" t="s">
        <v>310</v>
      </c>
      <c r="J195" t="s">
        <v>311</v>
      </c>
      <c r="K195" t="s">
        <v>312</v>
      </c>
      <c r="L195">
        <v>638</v>
      </c>
      <c r="M195" t="s">
        <v>313</v>
      </c>
      <c r="N195">
        <v>8</v>
      </c>
      <c r="O195" t="s">
        <v>1975</v>
      </c>
      <c r="P195">
        <v>1</v>
      </c>
      <c r="Q195" t="s">
        <v>49</v>
      </c>
    </row>
    <row r="196" spans="1:17" x14ac:dyDescent="0.3">
      <c r="A196" t="s">
        <v>309</v>
      </c>
      <c r="B196" s="3">
        <v>7000000</v>
      </c>
      <c r="C196" s="3">
        <v>10000000</v>
      </c>
      <c r="D196" t="s">
        <v>39</v>
      </c>
      <c r="E196" t="s">
        <v>28</v>
      </c>
      <c r="F196">
        <v>2</v>
      </c>
      <c r="G196">
        <v>1</v>
      </c>
      <c r="H196" t="e">
        <f>- thực hiện sửa chữa, bảo dưỡng, bảo trì xe Cơ Giới của công ty- đề xuất cung cấp Phụ tùng, Vật tưphục vụviệc sửa chữa, bảo dưỡng.- thực hiện các công việc KHÁC Theo Chỉ đạo của CấpQuản lý.- công việc cụ thể sẽ Trao đổi khi phỏng vấn.</f>
        <v>#NAME?</v>
      </c>
      <c r="I196" t="s">
        <v>310</v>
      </c>
      <c r="J196" t="s">
        <v>311</v>
      </c>
      <c r="K196" t="s">
        <v>312</v>
      </c>
      <c r="L196">
        <v>638</v>
      </c>
      <c r="M196" t="s">
        <v>313</v>
      </c>
      <c r="N196">
        <v>5</v>
      </c>
      <c r="O196" t="s">
        <v>1976</v>
      </c>
      <c r="P196">
        <v>1</v>
      </c>
      <c r="Q196" t="s">
        <v>49</v>
      </c>
    </row>
    <row r="197" spans="1:17" x14ac:dyDescent="0.3">
      <c r="A197" t="s">
        <v>309</v>
      </c>
      <c r="B197" s="3">
        <v>7000000</v>
      </c>
      <c r="C197" s="3">
        <v>10000000</v>
      </c>
      <c r="D197" t="s">
        <v>39</v>
      </c>
      <c r="E197" t="s">
        <v>28</v>
      </c>
      <c r="F197">
        <v>2</v>
      </c>
      <c r="G197">
        <v>1</v>
      </c>
      <c r="H197" t="e">
        <f>- thực hiện sửa chữa, bảo dưỡng, bảo trì xe Cơ Giới của công ty- đề xuất cung cấp Phụ tùng, Vật tưphục vụviệc sửa chữa, bảo dưỡng.- thực hiện các công việc KHÁC Theo Chỉ đạo của CấpQuản lý.- công việc cụ thể sẽ Trao đổi khi phỏng vấn.</f>
        <v>#NAME?</v>
      </c>
      <c r="I197" t="s">
        <v>310</v>
      </c>
      <c r="J197" t="s">
        <v>311</v>
      </c>
      <c r="K197" t="s">
        <v>312</v>
      </c>
      <c r="L197">
        <v>638</v>
      </c>
      <c r="M197" t="s">
        <v>313</v>
      </c>
      <c r="N197">
        <v>40</v>
      </c>
      <c r="O197" t="s">
        <v>1972</v>
      </c>
      <c r="P197">
        <v>1</v>
      </c>
      <c r="Q197" t="s">
        <v>49</v>
      </c>
    </row>
    <row r="198" spans="1:17" x14ac:dyDescent="0.3">
      <c r="A198" t="s">
        <v>314</v>
      </c>
      <c r="B198" s="3">
        <v>7000000</v>
      </c>
      <c r="C198" s="3">
        <v>10000000</v>
      </c>
      <c r="D198" t="s">
        <v>27</v>
      </c>
      <c r="E198" t="s">
        <v>28</v>
      </c>
      <c r="F198">
        <v>5</v>
      </c>
      <c r="G198" t="s">
        <v>19</v>
      </c>
      <c r="H198" t="s">
        <v>315</v>
      </c>
      <c r="I198" t="s">
        <v>316</v>
      </c>
      <c r="J198" t="s">
        <v>317</v>
      </c>
      <c r="K198" t="s">
        <v>318</v>
      </c>
      <c r="L198">
        <v>639</v>
      </c>
      <c r="M198" t="s">
        <v>318</v>
      </c>
      <c r="N198">
        <v>52</v>
      </c>
      <c r="O198" t="s">
        <v>1959</v>
      </c>
      <c r="P198">
        <v>1</v>
      </c>
      <c r="Q198" t="s">
        <v>25</v>
      </c>
    </row>
    <row r="199" spans="1:17" x14ac:dyDescent="0.3">
      <c r="A199" t="s">
        <v>314</v>
      </c>
      <c r="B199" s="3">
        <v>7000000</v>
      </c>
      <c r="C199" s="3">
        <v>10000000</v>
      </c>
      <c r="D199" t="s">
        <v>27</v>
      </c>
      <c r="E199" t="s">
        <v>28</v>
      </c>
      <c r="F199">
        <v>5</v>
      </c>
      <c r="G199" t="s">
        <v>19</v>
      </c>
      <c r="H199" t="s">
        <v>315</v>
      </c>
      <c r="I199" t="s">
        <v>316</v>
      </c>
      <c r="J199" t="s">
        <v>317</v>
      </c>
      <c r="K199" t="s">
        <v>318</v>
      </c>
      <c r="L199">
        <v>639</v>
      </c>
      <c r="M199" t="s">
        <v>318</v>
      </c>
      <c r="N199">
        <v>94</v>
      </c>
      <c r="O199" t="s">
        <v>1984</v>
      </c>
      <c r="P199">
        <v>1</v>
      </c>
      <c r="Q199" t="s">
        <v>25</v>
      </c>
    </row>
    <row r="200" spans="1:17" x14ac:dyDescent="0.3">
      <c r="A200" t="s">
        <v>314</v>
      </c>
      <c r="B200" s="3">
        <v>7000000</v>
      </c>
      <c r="C200" s="3">
        <v>10000000</v>
      </c>
      <c r="D200" t="s">
        <v>27</v>
      </c>
      <c r="E200" t="s">
        <v>28</v>
      </c>
      <c r="F200">
        <v>5</v>
      </c>
      <c r="G200" t="s">
        <v>19</v>
      </c>
      <c r="H200" t="s">
        <v>315</v>
      </c>
      <c r="I200" t="s">
        <v>316</v>
      </c>
      <c r="J200" t="s">
        <v>317</v>
      </c>
      <c r="K200" t="s">
        <v>318</v>
      </c>
      <c r="L200">
        <v>639</v>
      </c>
      <c r="M200" t="s">
        <v>318</v>
      </c>
      <c r="N200">
        <v>60</v>
      </c>
      <c r="O200" t="s">
        <v>1991</v>
      </c>
      <c r="P200">
        <v>1</v>
      </c>
      <c r="Q200" t="s">
        <v>25</v>
      </c>
    </row>
    <row r="201" spans="1:17" x14ac:dyDescent="0.3">
      <c r="A201" t="s">
        <v>319</v>
      </c>
      <c r="B201" s="3">
        <v>10000000</v>
      </c>
      <c r="C201" s="3">
        <v>15000000</v>
      </c>
      <c r="D201" t="s">
        <v>51</v>
      </c>
      <c r="E201" t="s">
        <v>52</v>
      </c>
      <c r="F201">
        <v>5</v>
      </c>
      <c r="G201">
        <v>1</v>
      </c>
      <c r="H201" t="e">
        <f>- Tìm hiểu thị trường và cập nhật tình hình Giá thép- tiếp cận dự án / khách hàng để Tìm hiểu thông tin, nhu cầu, gửi Báo Giá- Xây dựng, duy trì quan hệ với KH, nhà cung cấp- phối hợp với BP giao nhận, khách hàng, người Lập kế hoạch để sắp xếp giao hàng- giải quyết vấn đề liên quan đến tiến độbán hàng, giao hàng- Quản lý công nợ- kiểm soát đơn hàng, hợp đồng- Làm Báo cáo hàng tuần</f>
        <v>#NAME?</v>
      </c>
      <c r="I201" t="s">
        <v>320</v>
      </c>
      <c r="J201" t="s">
        <v>321</v>
      </c>
      <c r="K201" t="s">
        <v>322</v>
      </c>
      <c r="L201">
        <v>640</v>
      </c>
      <c r="M201" t="s">
        <v>322</v>
      </c>
      <c r="N201">
        <v>52</v>
      </c>
      <c r="O201" t="s">
        <v>1959</v>
      </c>
      <c r="P201">
        <v>1</v>
      </c>
      <c r="Q201" t="s">
        <v>25</v>
      </c>
    </row>
    <row r="202" spans="1:17" x14ac:dyDescent="0.3">
      <c r="A202" t="s">
        <v>323</v>
      </c>
      <c r="B202" s="3">
        <v>7000000</v>
      </c>
      <c r="C202" s="3">
        <v>10000000</v>
      </c>
      <c r="D202" t="s">
        <v>27</v>
      </c>
      <c r="E202" t="s">
        <v>52</v>
      </c>
      <c r="F202">
        <v>2</v>
      </c>
      <c r="G202" t="s">
        <v>19</v>
      </c>
      <c r="H202" t="e">
        <f>- Quản trị website công ty (lượt truy cập, nguồn truy cập, nội dung...)- Viết bài Giới thiệu sản phẩm, dịch vụ trên website liên Kết , các diễn đàn, mạng xã hội- thu thập danh sách khách hàng tiềm năng và ý kiến khách hàng- Sử dụng ngân sách Quảng cáo hiệu quả (Adwords, Facebook...)- tạo gian hàng trên các Trang thương mại điện tử- triển khai các chiến dịch Email Marketing- Trao đổi chi tiết khi phỏng vấn</f>
        <v>#NAME?</v>
      </c>
      <c r="I202" t="s">
        <v>324</v>
      </c>
      <c r="J202" t="s">
        <v>325</v>
      </c>
      <c r="K202" t="s">
        <v>326</v>
      </c>
      <c r="L202">
        <v>641</v>
      </c>
      <c r="M202" t="s">
        <v>327</v>
      </c>
      <c r="N202">
        <v>53</v>
      </c>
      <c r="O202" t="s">
        <v>1967</v>
      </c>
      <c r="P202">
        <v>1</v>
      </c>
      <c r="Q202" t="s">
        <v>25</v>
      </c>
    </row>
    <row r="203" spans="1:17" x14ac:dyDescent="0.3">
      <c r="A203" t="s">
        <v>323</v>
      </c>
      <c r="B203" s="3">
        <v>7000000</v>
      </c>
      <c r="C203" s="3">
        <v>10000000</v>
      </c>
      <c r="D203" t="s">
        <v>27</v>
      </c>
      <c r="E203" t="s">
        <v>52</v>
      </c>
      <c r="F203">
        <v>2</v>
      </c>
      <c r="G203" t="s">
        <v>19</v>
      </c>
      <c r="H203" t="e">
        <f>- Quản trị website công ty (lượt truy cập, nguồn truy cập, nội dung...)- Viết bài Giới thiệu sản phẩm, dịch vụ trên website liên Kết , các diễn đàn, mạng xã hội- thu thập danh sách khách hàng tiềm năng và ý kiến khách hàng- Sử dụng ngân sách Quảng cáo hiệu quả (Adwords, Facebook...)- tạo gian hàng trên các Trang thương mại điện tử- triển khai các chiến dịch Email Marketing- Trao đổi chi tiết khi phỏng vấn</f>
        <v>#NAME?</v>
      </c>
      <c r="I203" t="s">
        <v>324</v>
      </c>
      <c r="J203" t="s">
        <v>325</v>
      </c>
      <c r="K203" t="s">
        <v>326</v>
      </c>
      <c r="L203">
        <v>641</v>
      </c>
      <c r="M203" t="s">
        <v>327</v>
      </c>
      <c r="N203">
        <v>65</v>
      </c>
      <c r="O203" t="s">
        <v>1963</v>
      </c>
      <c r="P203">
        <v>1</v>
      </c>
      <c r="Q203" t="s">
        <v>25</v>
      </c>
    </row>
    <row r="204" spans="1:17" x14ac:dyDescent="0.3">
      <c r="A204" t="s">
        <v>328</v>
      </c>
      <c r="B204" s="3">
        <v>10000000</v>
      </c>
      <c r="C204" s="3">
        <v>15000000</v>
      </c>
      <c r="D204" t="s">
        <v>101</v>
      </c>
      <c r="E204" t="s">
        <v>28</v>
      </c>
      <c r="F204">
        <v>5</v>
      </c>
      <c r="G204" t="s">
        <v>19</v>
      </c>
      <c r="H204" t="s">
        <v>329</v>
      </c>
      <c r="I204" t="s">
        <v>330</v>
      </c>
      <c r="J204" t="s">
        <v>331</v>
      </c>
      <c r="K204" t="s">
        <v>332</v>
      </c>
      <c r="L204">
        <v>642</v>
      </c>
      <c r="M204" t="s">
        <v>332</v>
      </c>
      <c r="N204">
        <v>94</v>
      </c>
      <c r="O204" t="s">
        <v>1984</v>
      </c>
      <c r="P204">
        <v>1</v>
      </c>
      <c r="Q204" t="s">
        <v>25</v>
      </c>
    </row>
    <row r="205" spans="1:17" x14ac:dyDescent="0.3">
      <c r="A205" t="s">
        <v>328</v>
      </c>
      <c r="B205" s="3">
        <v>10000000</v>
      </c>
      <c r="C205" s="3">
        <v>15000000</v>
      </c>
      <c r="D205" t="s">
        <v>101</v>
      </c>
      <c r="E205" t="s">
        <v>28</v>
      </c>
      <c r="F205">
        <v>5</v>
      </c>
      <c r="G205" t="s">
        <v>19</v>
      </c>
      <c r="H205" t="s">
        <v>329</v>
      </c>
      <c r="I205" t="s">
        <v>330</v>
      </c>
      <c r="J205" t="s">
        <v>331</v>
      </c>
      <c r="K205" t="s">
        <v>332</v>
      </c>
      <c r="L205">
        <v>642</v>
      </c>
      <c r="M205" t="s">
        <v>332</v>
      </c>
      <c r="N205">
        <v>52</v>
      </c>
      <c r="O205" t="s">
        <v>1959</v>
      </c>
      <c r="P205">
        <v>1</v>
      </c>
      <c r="Q205" t="s">
        <v>25</v>
      </c>
    </row>
    <row r="206" spans="1:17" x14ac:dyDescent="0.3">
      <c r="A206" t="s">
        <v>328</v>
      </c>
      <c r="B206" s="3">
        <v>10000000</v>
      </c>
      <c r="C206" s="3">
        <v>15000000</v>
      </c>
      <c r="D206" t="s">
        <v>101</v>
      </c>
      <c r="E206" t="s">
        <v>28</v>
      </c>
      <c r="F206">
        <v>5</v>
      </c>
      <c r="G206" t="s">
        <v>19</v>
      </c>
      <c r="H206" t="s">
        <v>329</v>
      </c>
      <c r="I206" t="s">
        <v>330</v>
      </c>
      <c r="J206" t="s">
        <v>331</v>
      </c>
      <c r="K206" t="s">
        <v>332</v>
      </c>
      <c r="L206">
        <v>642</v>
      </c>
      <c r="M206" t="s">
        <v>332</v>
      </c>
      <c r="N206">
        <v>26</v>
      </c>
      <c r="O206" t="s">
        <v>1965</v>
      </c>
      <c r="P206">
        <v>1</v>
      </c>
      <c r="Q206" t="s">
        <v>25</v>
      </c>
    </row>
    <row r="207" spans="1:17" x14ac:dyDescent="0.3">
      <c r="A207" t="s">
        <v>333</v>
      </c>
      <c r="B207" s="3">
        <v>7000000</v>
      </c>
      <c r="C207" s="3">
        <v>10000000</v>
      </c>
      <c r="D207" t="s">
        <v>51</v>
      </c>
      <c r="E207" t="s">
        <v>52</v>
      </c>
      <c r="F207">
        <v>4</v>
      </c>
      <c r="G207">
        <v>0</v>
      </c>
      <c r="H207" t="s">
        <v>334</v>
      </c>
      <c r="I207" t="s">
        <v>335</v>
      </c>
      <c r="J207" t="s">
        <v>336</v>
      </c>
      <c r="K207" t="s">
        <v>337</v>
      </c>
      <c r="L207">
        <v>643</v>
      </c>
      <c r="M207" t="s">
        <v>338</v>
      </c>
      <c r="N207">
        <v>47</v>
      </c>
      <c r="O207" t="s">
        <v>1977</v>
      </c>
      <c r="P207">
        <v>1</v>
      </c>
      <c r="Q207" t="s">
        <v>25</v>
      </c>
    </row>
    <row r="208" spans="1:17" x14ac:dyDescent="0.3">
      <c r="A208" t="s">
        <v>333</v>
      </c>
      <c r="B208" s="3">
        <v>7000000</v>
      </c>
      <c r="C208" s="3">
        <v>10000000</v>
      </c>
      <c r="D208" t="s">
        <v>51</v>
      </c>
      <c r="E208" t="s">
        <v>52</v>
      </c>
      <c r="F208">
        <v>4</v>
      </c>
      <c r="G208">
        <v>0</v>
      </c>
      <c r="H208" t="s">
        <v>334</v>
      </c>
      <c r="I208" t="s">
        <v>335</v>
      </c>
      <c r="J208" t="s">
        <v>336</v>
      </c>
      <c r="K208" t="s">
        <v>337</v>
      </c>
      <c r="L208">
        <v>643</v>
      </c>
      <c r="M208" t="s">
        <v>338</v>
      </c>
      <c r="N208">
        <v>32</v>
      </c>
      <c r="O208" t="s">
        <v>1966</v>
      </c>
      <c r="P208">
        <v>1</v>
      </c>
      <c r="Q208" t="s">
        <v>25</v>
      </c>
    </row>
    <row r="209" spans="1:17" x14ac:dyDescent="0.3">
      <c r="A209" t="s">
        <v>333</v>
      </c>
      <c r="B209" s="3">
        <v>7000000</v>
      </c>
      <c r="C209" s="3">
        <v>10000000</v>
      </c>
      <c r="D209" t="s">
        <v>51</v>
      </c>
      <c r="E209" t="s">
        <v>52</v>
      </c>
      <c r="F209">
        <v>4</v>
      </c>
      <c r="G209">
        <v>0</v>
      </c>
      <c r="H209" t="s">
        <v>334</v>
      </c>
      <c r="I209" t="s">
        <v>335</v>
      </c>
      <c r="J209" t="s">
        <v>336</v>
      </c>
      <c r="K209" t="s">
        <v>337</v>
      </c>
      <c r="L209">
        <v>643</v>
      </c>
      <c r="M209" t="s">
        <v>338</v>
      </c>
      <c r="N209">
        <v>53</v>
      </c>
      <c r="O209" t="s">
        <v>1967</v>
      </c>
      <c r="P209">
        <v>1</v>
      </c>
      <c r="Q209" t="s">
        <v>25</v>
      </c>
    </row>
    <row r="210" spans="1:17" x14ac:dyDescent="0.3">
      <c r="A210" t="s">
        <v>339</v>
      </c>
      <c r="B210" s="3">
        <v>7000000</v>
      </c>
      <c r="C210" s="3">
        <v>10000000</v>
      </c>
      <c r="D210" t="s">
        <v>51</v>
      </c>
      <c r="E210" t="s">
        <v>52</v>
      </c>
      <c r="F210">
        <v>2</v>
      </c>
      <c r="G210">
        <v>0</v>
      </c>
      <c r="H210" t="e">
        <f>- thống kê, Theo dõi, Báo cáo số liệu nhập – xuất – tồn hàng ngày- Lập phiếu nhập – xuất kho- kiểm kê kho định kỳ- xuất hóa đơn</f>
        <v>#NAME?</v>
      </c>
      <c r="I210" t="s">
        <v>340</v>
      </c>
      <c r="J210" t="e">
        <f>- nắm vững kiến thức chuyên môn- Cẩn thận, có trách nhiệm trong công việc- thành thạo Excel- Tiếng Anh giao tiếp căn bản- ưu tiên ứng viên có kinh nghiệm, có thể đi Làm ngay</f>
        <v>#NAME?</v>
      </c>
      <c r="K210" t="s">
        <v>341</v>
      </c>
      <c r="L210">
        <v>640</v>
      </c>
      <c r="M210" t="s">
        <v>322</v>
      </c>
      <c r="N210">
        <v>53</v>
      </c>
      <c r="O210" t="s">
        <v>1967</v>
      </c>
      <c r="P210">
        <v>1</v>
      </c>
      <c r="Q210" t="s">
        <v>25</v>
      </c>
    </row>
    <row r="211" spans="1:17" x14ac:dyDescent="0.3">
      <c r="A211" t="s">
        <v>339</v>
      </c>
      <c r="B211" s="3">
        <v>7000000</v>
      </c>
      <c r="C211" s="3">
        <v>10000000</v>
      </c>
      <c r="D211" t="s">
        <v>51</v>
      </c>
      <c r="E211" t="s">
        <v>52</v>
      </c>
      <c r="F211">
        <v>2</v>
      </c>
      <c r="G211">
        <v>0</v>
      </c>
      <c r="H211" t="e">
        <f>- thống kê, Theo dõi, Báo cáo số liệu nhập – xuất – tồn hàng ngày- Lập phiếu nhập – xuất kho- kiểm kê kho định kỳ- xuất hóa đơn</f>
        <v>#NAME?</v>
      </c>
      <c r="I211" t="s">
        <v>340</v>
      </c>
      <c r="J211" t="e">
        <f>- nắm vững kiến thức chuyên môn- Cẩn thận, có trách nhiệm trong công việc- thành thạo Excel- Tiếng Anh giao tiếp căn bản- ưu tiên ứng viên có kinh nghiệm, có thể đi Làm ngay</f>
        <v>#NAME?</v>
      </c>
      <c r="K211" t="s">
        <v>341</v>
      </c>
      <c r="L211">
        <v>640</v>
      </c>
      <c r="M211" t="s">
        <v>322</v>
      </c>
      <c r="N211">
        <v>32</v>
      </c>
      <c r="O211" t="s">
        <v>1966</v>
      </c>
      <c r="P211">
        <v>1</v>
      </c>
      <c r="Q211" t="s">
        <v>25</v>
      </c>
    </row>
    <row r="212" spans="1:17" x14ac:dyDescent="0.3">
      <c r="A212" t="s">
        <v>342</v>
      </c>
      <c r="B212" s="3">
        <v>10000000</v>
      </c>
      <c r="C212" s="3">
        <v>15000000</v>
      </c>
      <c r="D212" t="s">
        <v>51</v>
      </c>
      <c r="E212" t="s">
        <v>28</v>
      </c>
      <c r="F212">
        <v>5</v>
      </c>
      <c r="G212" t="s">
        <v>19</v>
      </c>
      <c r="H212" t="e">
        <f>- thực hiện trình dược Giới thiệu và cung cấp sản phẩm của công ty (khẩu Trang, cồn, nước rửa tay, nước muối sinh lý) đến với tất cả nhà thuốc/quầy thuốc Theo đúng tuyếnbán hàng.- Giới thiệu chương trình khuyến mãi tới khách hàng, chăm sóc và đề xuất các giải pháp thắt chặt mối quan hệ.- đề xuất các chương trình bán hàng mới nhằm đáp ứng nhu cầu khu vực.- hoàn thành Tốt nhất Chỉ tiêu doanh số, độ bao phủ, sản phẩm, được giao.- Báo cáo doanh số, cập nhật danh sách khách hàng Theo tuần.- khu vực Tp. HCM, các tỉnh miền Tây, miền Đông</f>
        <v>#NAME?</v>
      </c>
      <c r="I212" t="s">
        <v>343</v>
      </c>
      <c r="J212" t="e">
        <f>- có phương tiện đi lại, có smart phone</f>
        <v>#NAME?</v>
      </c>
      <c r="K212" t="s">
        <v>344</v>
      </c>
      <c r="L212">
        <v>644</v>
      </c>
      <c r="M212" t="s">
        <v>344</v>
      </c>
      <c r="N212">
        <v>52</v>
      </c>
      <c r="O212" t="s">
        <v>1959</v>
      </c>
      <c r="P212">
        <v>1</v>
      </c>
      <c r="Q212" t="s">
        <v>25</v>
      </c>
    </row>
    <row r="213" spans="1:17" x14ac:dyDescent="0.3">
      <c r="A213" t="s">
        <v>342</v>
      </c>
      <c r="B213" s="3">
        <v>10000000</v>
      </c>
      <c r="C213" s="3">
        <v>15000000</v>
      </c>
      <c r="D213" t="s">
        <v>51</v>
      </c>
      <c r="E213" t="s">
        <v>28</v>
      </c>
      <c r="F213">
        <v>5</v>
      </c>
      <c r="G213" t="s">
        <v>19</v>
      </c>
      <c r="H213" t="e">
        <f>- thực hiện trình dược Giới thiệu và cung cấp sản phẩm của công ty (khẩu Trang, cồn, nước rửa tay, nước muối sinh lý) đến với tất cả nhà thuốc/quầy thuốc Theo đúng tuyếnbán hàng.- Giới thiệu chương trình khuyến mãi tới khách hàng, chăm sóc và đề xuất các giải pháp thắt chặt mối quan hệ.- đề xuất các chương trình bán hàng mới nhằm đáp ứng nhu cầu khu vực.- hoàn thành Tốt nhất Chỉ tiêu doanh số, độ bao phủ, sản phẩm, được giao.- Báo cáo doanh số, cập nhật danh sách khách hàng Theo tuần.- khu vực Tp. HCM, các tỉnh miền Tây, miền Đông</f>
        <v>#NAME?</v>
      </c>
      <c r="I213" t="s">
        <v>343</v>
      </c>
      <c r="J213" t="e">
        <f>- có phương tiện đi lại, có smart phone</f>
        <v>#NAME?</v>
      </c>
      <c r="K213" t="s">
        <v>344</v>
      </c>
      <c r="L213">
        <v>644</v>
      </c>
      <c r="M213" t="s">
        <v>344</v>
      </c>
      <c r="N213">
        <v>62</v>
      </c>
      <c r="O213" t="s">
        <v>1992</v>
      </c>
      <c r="P213">
        <v>1</v>
      </c>
      <c r="Q213" t="s">
        <v>25</v>
      </c>
    </row>
    <row r="214" spans="1:17" x14ac:dyDescent="0.3">
      <c r="A214" t="s">
        <v>345</v>
      </c>
      <c r="B214" s="3">
        <v>7000000</v>
      </c>
      <c r="C214" s="3">
        <v>10000000</v>
      </c>
      <c r="D214" t="s">
        <v>51</v>
      </c>
      <c r="E214" t="s">
        <v>52</v>
      </c>
      <c r="F214">
        <v>2</v>
      </c>
      <c r="G214" t="s">
        <v>19</v>
      </c>
      <c r="H214" t="s">
        <v>346</v>
      </c>
      <c r="I214" t="s">
        <v>347</v>
      </c>
      <c r="J214" t="s">
        <v>348</v>
      </c>
      <c r="K214" t="s">
        <v>349</v>
      </c>
      <c r="L214">
        <v>645</v>
      </c>
      <c r="M214" t="s">
        <v>349</v>
      </c>
      <c r="N214">
        <v>65</v>
      </c>
      <c r="O214" t="s">
        <v>1963</v>
      </c>
      <c r="P214">
        <v>1</v>
      </c>
      <c r="Q214" t="s">
        <v>25</v>
      </c>
    </row>
    <row r="215" spans="1:17" x14ac:dyDescent="0.3">
      <c r="A215" t="s">
        <v>345</v>
      </c>
      <c r="B215" s="3">
        <v>7000000</v>
      </c>
      <c r="C215" s="3">
        <v>10000000</v>
      </c>
      <c r="D215" t="s">
        <v>51</v>
      </c>
      <c r="E215" t="s">
        <v>52</v>
      </c>
      <c r="F215">
        <v>2</v>
      </c>
      <c r="G215" t="s">
        <v>19</v>
      </c>
      <c r="H215" t="s">
        <v>346</v>
      </c>
      <c r="I215" t="s">
        <v>347</v>
      </c>
      <c r="J215" t="s">
        <v>348</v>
      </c>
      <c r="K215" t="s">
        <v>349</v>
      </c>
      <c r="L215">
        <v>645</v>
      </c>
      <c r="M215" t="s">
        <v>349</v>
      </c>
      <c r="N215">
        <v>52</v>
      </c>
      <c r="O215" t="s">
        <v>1959</v>
      </c>
      <c r="P215">
        <v>1</v>
      </c>
      <c r="Q215" t="s">
        <v>25</v>
      </c>
    </row>
    <row r="216" spans="1:17" x14ac:dyDescent="0.3">
      <c r="A216" t="s">
        <v>350</v>
      </c>
      <c r="B216" s="3">
        <v>7000000</v>
      </c>
      <c r="C216" s="3">
        <v>10000000</v>
      </c>
      <c r="D216" t="s">
        <v>51</v>
      </c>
      <c r="E216" t="s">
        <v>177</v>
      </c>
      <c r="F216">
        <v>5</v>
      </c>
      <c r="G216">
        <v>1</v>
      </c>
      <c r="H216" t="e">
        <f>- Lập bản vẽ Thiết kế cho sản phẩm- Lập bảng chi tiết Nguyên liệu, Hướng dẫn sản xuất- các công việc KHÁC Theo Chỉ đạo của cấp trên</f>
        <v>#NAME?</v>
      </c>
      <c r="I216" t="s">
        <v>351</v>
      </c>
      <c r="J216" t="s">
        <v>352</v>
      </c>
      <c r="K216" t="s">
        <v>353</v>
      </c>
      <c r="L216">
        <v>646</v>
      </c>
      <c r="M216" t="s">
        <v>353</v>
      </c>
      <c r="N216">
        <v>33</v>
      </c>
      <c r="O216" t="s">
        <v>1993</v>
      </c>
      <c r="P216">
        <v>1</v>
      </c>
      <c r="Q216" t="s">
        <v>49</v>
      </c>
    </row>
    <row r="217" spans="1:17" x14ac:dyDescent="0.3">
      <c r="A217" t="s">
        <v>350</v>
      </c>
      <c r="B217" s="3">
        <v>7000000</v>
      </c>
      <c r="C217" s="3">
        <v>10000000</v>
      </c>
      <c r="D217" t="s">
        <v>51</v>
      </c>
      <c r="E217" t="s">
        <v>177</v>
      </c>
      <c r="F217">
        <v>5</v>
      </c>
      <c r="G217">
        <v>1</v>
      </c>
      <c r="H217" t="e">
        <f>- Lập bản vẽ Thiết kế cho sản phẩm- Lập bảng chi tiết Nguyên liệu, Hướng dẫn sản xuất- các công việc KHÁC Theo Chỉ đạo của cấp trên</f>
        <v>#NAME?</v>
      </c>
      <c r="I217" t="s">
        <v>351</v>
      </c>
      <c r="J217" t="s">
        <v>352</v>
      </c>
      <c r="K217" t="s">
        <v>353</v>
      </c>
      <c r="L217">
        <v>646</v>
      </c>
      <c r="M217" t="s">
        <v>353</v>
      </c>
      <c r="N217">
        <v>26</v>
      </c>
      <c r="O217" t="s">
        <v>1965</v>
      </c>
      <c r="P217">
        <v>1</v>
      </c>
      <c r="Q217" t="s">
        <v>49</v>
      </c>
    </row>
    <row r="218" spans="1:17" x14ac:dyDescent="0.3">
      <c r="A218" t="s">
        <v>354</v>
      </c>
      <c r="B218" s="3">
        <v>10000000</v>
      </c>
      <c r="C218" s="3">
        <v>15000000</v>
      </c>
      <c r="D218" t="s">
        <v>51</v>
      </c>
      <c r="E218" t="s">
        <v>28</v>
      </c>
      <c r="F218">
        <v>4</v>
      </c>
      <c r="G218" t="s">
        <v>19</v>
      </c>
      <c r="H218" t="e">
        <f>- Tìm kiếm khách hàng và tiếp cận khách hàng tiềm năng: Tìm hiểu nhu cầu của khách hàng (có _xlnm.database KH)- Tư vấn cung cấp Thiết bị, dịch vụ cho khách hàng có nhu cầu (được Hỗ trợ, Hướng dẫn cụ thể)- chăm sóc khách hàng đã bán, duy trì mối quan hệ- Báo cáo công việc hàng tuần cho cấp trên.</f>
        <v>#NAME?</v>
      </c>
      <c r="I218" t="s">
        <v>355</v>
      </c>
      <c r="J218" t="s">
        <v>356</v>
      </c>
      <c r="K218" t="s">
        <v>357</v>
      </c>
      <c r="L218">
        <v>647</v>
      </c>
      <c r="M218" t="s">
        <v>358</v>
      </c>
      <c r="N218">
        <v>52</v>
      </c>
      <c r="O218" t="s">
        <v>1959</v>
      </c>
      <c r="P218">
        <v>1</v>
      </c>
      <c r="Q218" t="s">
        <v>25</v>
      </c>
    </row>
    <row r="219" spans="1:17" x14ac:dyDescent="0.3">
      <c r="A219" t="s">
        <v>354</v>
      </c>
      <c r="B219" s="3">
        <v>10000000</v>
      </c>
      <c r="C219" s="3">
        <v>15000000</v>
      </c>
      <c r="D219" t="s">
        <v>51</v>
      </c>
      <c r="E219" t="s">
        <v>28</v>
      </c>
      <c r="F219">
        <v>4</v>
      </c>
      <c r="G219" t="s">
        <v>19</v>
      </c>
      <c r="H219" t="e">
        <f>- Tìm kiếm khách hàng và tiếp cận khách hàng tiềm năng: Tìm hiểu nhu cầu của khách hàng (có _xlnm.database KH)- Tư vấn cung cấp Thiết bị, dịch vụ cho khách hàng có nhu cầu (được Hỗ trợ, Hướng dẫn cụ thể)- chăm sóc khách hàng đã bán, duy trì mối quan hệ- Báo cáo công việc hàng tuần cho cấp trên.</f>
        <v>#NAME?</v>
      </c>
      <c r="I219" t="s">
        <v>355</v>
      </c>
      <c r="J219" t="s">
        <v>356</v>
      </c>
      <c r="K219" t="s">
        <v>357</v>
      </c>
      <c r="L219">
        <v>647</v>
      </c>
      <c r="M219" t="s">
        <v>358</v>
      </c>
      <c r="N219">
        <v>94</v>
      </c>
      <c r="O219" t="s">
        <v>1984</v>
      </c>
      <c r="P219">
        <v>1</v>
      </c>
      <c r="Q219" t="s">
        <v>25</v>
      </c>
    </row>
    <row r="220" spans="1:17" x14ac:dyDescent="0.3">
      <c r="A220" t="s">
        <v>359</v>
      </c>
      <c r="B220" s="3">
        <v>7000000</v>
      </c>
      <c r="C220" s="3">
        <v>10000000</v>
      </c>
      <c r="D220" t="s">
        <v>101</v>
      </c>
      <c r="E220" t="s">
        <v>177</v>
      </c>
      <c r="F220">
        <v>7</v>
      </c>
      <c r="G220">
        <v>1</v>
      </c>
      <c r="H220" t="e">
        <f>- chăm sóc khách hàng cũ &amp; Tìm kiếm khách hàng mới.- Tư vấn khách hàng về sản phẩm của công ty.- lên lịch công tác thị trường hằng ngày, thu thập thông tin phản hồi Từ khách hàng.- Tìm hiểu &amp; cập nhật thông tin các sản phẩm trên thị trường.- hoàn thành Chỉ tiêu công ty đề ra.- nhân viên được tuyển dụng đi Làm ngay</f>
        <v>#NAME?</v>
      </c>
      <c r="I220" t="s">
        <v>360</v>
      </c>
      <c r="J220" t="s">
        <v>361</v>
      </c>
      <c r="K220" t="s">
        <v>362</v>
      </c>
      <c r="L220">
        <v>648</v>
      </c>
      <c r="M220" t="s">
        <v>362</v>
      </c>
      <c r="N220">
        <v>52</v>
      </c>
      <c r="O220" t="s">
        <v>1959</v>
      </c>
      <c r="P220">
        <v>1</v>
      </c>
      <c r="Q220" t="s">
        <v>25</v>
      </c>
    </row>
    <row r="221" spans="1:17" x14ac:dyDescent="0.3">
      <c r="A221" t="s">
        <v>359</v>
      </c>
      <c r="B221" s="3">
        <v>7000000</v>
      </c>
      <c r="C221" s="3">
        <v>10000000</v>
      </c>
      <c r="D221" t="s">
        <v>101</v>
      </c>
      <c r="E221" t="s">
        <v>177</v>
      </c>
      <c r="F221">
        <v>7</v>
      </c>
      <c r="G221">
        <v>1</v>
      </c>
      <c r="H221" t="e">
        <f>- chăm sóc khách hàng cũ &amp; Tìm kiếm khách hàng mới.- Tư vấn khách hàng về sản phẩm của công ty.- lên lịch công tác thị trường hằng ngày, thu thập thông tin phản hồi Từ khách hàng.- Tìm hiểu &amp; cập nhật thông tin các sản phẩm trên thị trường.- hoàn thành Chỉ tiêu công ty đề ra.- nhân viên được tuyển dụng đi Làm ngay</f>
        <v>#NAME?</v>
      </c>
      <c r="I221" t="s">
        <v>360</v>
      </c>
      <c r="J221" t="s">
        <v>361</v>
      </c>
      <c r="K221" t="s">
        <v>362</v>
      </c>
      <c r="L221">
        <v>648</v>
      </c>
      <c r="M221" t="s">
        <v>362</v>
      </c>
      <c r="N221">
        <v>10</v>
      </c>
      <c r="O221" t="s">
        <v>1988</v>
      </c>
      <c r="P221">
        <v>1</v>
      </c>
      <c r="Q221" t="s">
        <v>25</v>
      </c>
    </row>
    <row r="222" spans="1:17" x14ac:dyDescent="0.3">
      <c r="A222" t="s">
        <v>363</v>
      </c>
      <c r="B222" s="3">
        <v>10000000</v>
      </c>
      <c r="C222" s="3">
        <v>15000000</v>
      </c>
      <c r="D222" t="s">
        <v>39</v>
      </c>
      <c r="E222" t="s">
        <v>52</v>
      </c>
      <c r="F222">
        <v>3</v>
      </c>
      <c r="G222" t="s">
        <v>19</v>
      </c>
      <c r="H222" t="e">
        <f>- Quản lý việc thanh toán và nghiệp vụ kế toán liên quan chi phí của công ty.- đảm bảo việc thanh toán và quỹ được Quản lý chính xác Theo qui định và chính sách công ty.- Đối chiếu chứng Từ, Tổng hợp số liệu Lập tờ khai, Báo cáo thuế hàng tháng, Quý, năm Theo quy định của luật doanh nghiệp và luật thuế hiện hành.- hạch toán kịp Thời, đầy đủ các nghiệp vụ kế toán phát sinh.- kiểm tra, Rà soát, bảo Quản, lưu trữ các tài liệu, chứng Từ, sổ sách kế toán thuế.- các công việc KHÁC Theo yêu cầu của Quản lý trực tiếp.</f>
        <v>#NAME?</v>
      </c>
      <c r="I222" t="s">
        <v>364</v>
      </c>
      <c r="J222" t="s">
        <v>365</v>
      </c>
      <c r="K222" t="s">
        <v>366</v>
      </c>
      <c r="L222">
        <v>649</v>
      </c>
      <c r="M222" t="s">
        <v>367</v>
      </c>
      <c r="N222">
        <v>32</v>
      </c>
      <c r="O222" t="s">
        <v>1966</v>
      </c>
      <c r="P222">
        <v>1</v>
      </c>
      <c r="Q222" t="s">
        <v>25</v>
      </c>
    </row>
    <row r="223" spans="1:17" x14ac:dyDescent="0.3">
      <c r="A223" t="s">
        <v>363</v>
      </c>
      <c r="B223" s="3">
        <v>10000000</v>
      </c>
      <c r="C223" s="3">
        <v>15000000</v>
      </c>
      <c r="D223" t="s">
        <v>39</v>
      </c>
      <c r="E223" t="s">
        <v>52</v>
      </c>
      <c r="F223">
        <v>3</v>
      </c>
      <c r="G223" t="s">
        <v>19</v>
      </c>
      <c r="H223" t="e">
        <f>- Quản lý việc thanh toán và nghiệp vụ kế toán liên quan chi phí của công ty.- đảm bảo việc thanh toán và quỹ được Quản lý chính xác Theo qui định và chính sách công ty.- Đối chiếu chứng Từ, Tổng hợp số liệu Lập tờ khai, Báo cáo thuế hàng tháng, Quý, năm Theo quy định của luật doanh nghiệp và luật thuế hiện hành.- hạch toán kịp Thời, đầy đủ các nghiệp vụ kế toán phát sinh.- kiểm tra, Rà soát, bảo Quản, lưu trữ các tài liệu, chứng Từ, sổ sách kế toán thuế.- các công việc KHÁC Theo yêu cầu của Quản lý trực tiếp.</f>
        <v>#NAME?</v>
      </c>
      <c r="I223" t="s">
        <v>364</v>
      </c>
      <c r="J223" t="s">
        <v>365</v>
      </c>
      <c r="K223" t="s">
        <v>366</v>
      </c>
      <c r="L223">
        <v>649</v>
      </c>
      <c r="M223" t="s">
        <v>367</v>
      </c>
      <c r="N223">
        <v>53</v>
      </c>
      <c r="O223" t="s">
        <v>1967</v>
      </c>
      <c r="P223">
        <v>1</v>
      </c>
      <c r="Q223" t="s">
        <v>25</v>
      </c>
    </row>
    <row r="224" spans="1:17" x14ac:dyDescent="0.3">
      <c r="A224" t="s">
        <v>363</v>
      </c>
      <c r="B224" s="3">
        <v>10000000</v>
      </c>
      <c r="C224" s="3">
        <v>15000000</v>
      </c>
      <c r="D224" t="s">
        <v>39</v>
      </c>
      <c r="E224" t="s">
        <v>52</v>
      </c>
      <c r="F224">
        <v>3</v>
      </c>
      <c r="G224" t="s">
        <v>19</v>
      </c>
      <c r="H224" t="e">
        <f>- Quản lý việc thanh toán và nghiệp vụ kế toán liên quan chi phí của công ty.- đảm bảo việc thanh toán và quỹ được Quản lý chính xác Theo qui định và chính sách công ty.- Đối chiếu chứng Từ, Tổng hợp số liệu Lập tờ khai, Báo cáo thuế hàng tháng, Quý, năm Theo quy định của luật doanh nghiệp và luật thuế hiện hành.- hạch toán kịp Thời, đầy đủ các nghiệp vụ kế toán phát sinh.- kiểm tra, Rà soát, bảo Quản, lưu trữ các tài liệu, chứng Từ, sổ sách kế toán thuế.- các công việc KHÁC Theo yêu cầu của Quản lý trực tiếp.</f>
        <v>#NAME?</v>
      </c>
      <c r="I224" t="s">
        <v>364</v>
      </c>
      <c r="J224" t="s">
        <v>365</v>
      </c>
      <c r="K224" t="s">
        <v>366</v>
      </c>
      <c r="L224">
        <v>649</v>
      </c>
      <c r="M224" t="s">
        <v>367</v>
      </c>
      <c r="N224">
        <v>51</v>
      </c>
      <c r="O224" t="s">
        <v>1994</v>
      </c>
      <c r="P224">
        <v>1</v>
      </c>
      <c r="Q224" t="s">
        <v>25</v>
      </c>
    </row>
    <row r="225" spans="1:17" x14ac:dyDescent="0.3">
      <c r="A225" t="s">
        <v>368</v>
      </c>
      <c r="B225" s="3">
        <v>20000000</v>
      </c>
      <c r="C225" s="3">
        <v>30000000</v>
      </c>
      <c r="D225" t="s">
        <v>101</v>
      </c>
      <c r="E225" t="s">
        <v>28</v>
      </c>
      <c r="F225">
        <v>5</v>
      </c>
      <c r="G225" t="s">
        <v>19</v>
      </c>
      <c r="H225" t="e">
        <f>- Lập kế hoạch kinh doanh cho cá nhân- khai thác khách hàng có nhu cầu vềbất động sản.- phát triển mối quan hệ khách hàng và kênh khách hàng mới.- chăm sóc khách hàng Theo chương trình của công ty.- chốt hợp đồng, thực hiện giao dịch và Hỗ trợ khách hàng hoàn thành- Báo cáo tình hình kinh doanh cho cấp Quản lý.</f>
        <v>#NAME?</v>
      </c>
      <c r="I225" t="s">
        <v>369</v>
      </c>
      <c r="J225" t="s">
        <v>370</v>
      </c>
      <c r="K225" t="s">
        <v>371</v>
      </c>
      <c r="L225">
        <v>650</v>
      </c>
      <c r="M225" t="s">
        <v>371</v>
      </c>
      <c r="N225">
        <v>58</v>
      </c>
      <c r="O225" t="s">
        <v>1960</v>
      </c>
      <c r="P225">
        <v>1</v>
      </c>
      <c r="Q225" t="s">
        <v>25</v>
      </c>
    </row>
    <row r="226" spans="1:17" x14ac:dyDescent="0.3">
      <c r="A226" t="s">
        <v>368</v>
      </c>
      <c r="B226" s="3">
        <v>20000000</v>
      </c>
      <c r="C226" s="3">
        <v>30000000</v>
      </c>
      <c r="D226" t="s">
        <v>101</v>
      </c>
      <c r="E226" t="s">
        <v>28</v>
      </c>
      <c r="F226">
        <v>5</v>
      </c>
      <c r="G226" t="s">
        <v>19</v>
      </c>
      <c r="H226" t="e">
        <f>- Lập kế hoạch kinh doanh cho cá nhân- khai thác khách hàng có nhu cầu vềbất động sản.- phát triển mối quan hệ khách hàng và kênh khách hàng mới.- chăm sóc khách hàng Theo chương trình của công ty.- chốt hợp đồng, thực hiện giao dịch và Hỗ trợ khách hàng hoàn thành- Báo cáo tình hình kinh doanh cho cấp Quản lý.</f>
        <v>#NAME?</v>
      </c>
      <c r="I226" t="s">
        <v>369</v>
      </c>
      <c r="J226" t="s">
        <v>370</v>
      </c>
      <c r="K226" t="s">
        <v>371</v>
      </c>
      <c r="L226">
        <v>650</v>
      </c>
      <c r="M226" t="s">
        <v>371</v>
      </c>
      <c r="N226">
        <v>52</v>
      </c>
      <c r="O226" t="s">
        <v>1959</v>
      </c>
      <c r="P226">
        <v>1</v>
      </c>
      <c r="Q226" t="s">
        <v>25</v>
      </c>
    </row>
    <row r="227" spans="1:17" x14ac:dyDescent="0.3">
      <c r="A227" t="s">
        <v>368</v>
      </c>
      <c r="B227" s="3">
        <v>20000000</v>
      </c>
      <c r="C227" s="3">
        <v>30000000</v>
      </c>
      <c r="D227" t="s">
        <v>101</v>
      </c>
      <c r="E227" t="s">
        <v>28</v>
      </c>
      <c r="F227">
        <v>5</v>
      </c>
      <c r="G227" t="s">
        <v>19</v>
      </c>
      <c r="H227" t="e">
        <f>- Lập kế hoạch kinh doanh cho cá nhân- khai thác khách hàng có nhu cầu vềbất động sản.- phát triển mối quan hệ khách hàng và kênh khách hàng mới.- chăm sóc khách hàng Theo chương trình của công ty.- chốt hợp đồng, thực hiện giao dịch và Hỗ trợ khách hàng hoàn thành- Báo cáo tình hình kinh doanh cho cấp Quản lý.</f>
        <v>#NAME?</v>
      </c>
      <c r="I227" t="s">
        <v>369</v>
      </c>
      <c r="J227" t="s">
        <v>370</v>
      </c>
      <c r="K227" t="s">
        <v>371</v>
      </c>
      <c r="L227">
        <v>650</v>
      </c>
      <c r="M227" t="s">
        <v>371</v>
      </c>
      <c r="N227">
        <v>94</v>
      </c>
      <c r="O227" t="s">
        <v>1984</v>
      </c>
      <c r="P227">
        <v>1</v>
      </c>
      <c r="Q227" t="s">
        <v>25</v>
      </c>
    </row>
    <row r="228" spans="1:17" x14ac:dyDescent="0.3">
      <c r="A228" t="s">
        <v>372</v>
      </c>
      <c r="B228" s="3">
        <v>10000000</v>
      </c>
      <c r="C228" s="3">
        <v>15000000</v>
      </c>
      <c r="D228" t="s">
        <v>51</v>
      </c>
      <c r="E228" t="s">
        <v>52</v>
      </c>
      <c r="F228">
        <v>3</v>
      </c>
      <c r="G228" t="s">
        <v>19</v>
      </c>
      <c r="H228" t="s">
        <v>373</v>
      </c>
      <c r="I228" t="e">
        <f>- Mức lương hấp dẫn bao gồm: lương cứng + hoa hồng+ Phụ cấp, tùy Theo năng lực, kinh nghiệm và Kết quả Làm việc. Không Giới hạn Mức lương.- Thưởng Theo doanh số hàng tháng.- chế độ bảo hiểm, phúc lợi cho người lao động Theo quy định của pháp luật Việt Nam.- Chia sẻ lợi nhuận cuối năm Theo sự phát triển của công ty.- được tham gia vào môi trường khởi nghiệp năng động.- văn hóa công ty luôn coi trọng việc phát triển và khẳng định năng lực nhân viên- tham gia tập huấn tại nhật bản nếu đủ năng lực và khát khao.</f>
        <v>#NAME?</v>
      </c>
      <c r="J228" t="s">
        <v>374</v>
      </c>
      <c r="K228" t="s">
        <v>375</v>
      </c>
      <c r="L228">
        <v>651</v>
      </c>
      <c r="M228" t="s">
        <v>376</v>
      </c>
      <c r="N228">
        <v>65</v>
      </c>
      <c r="O228" t="s">
        <v>1963</v>
      </c>
      <c r="P228">
        <v>1</v>
      </c>
      <c r="Q228" t="s">
        <v>25</v>
      </c>
    </row>
    <row r="229" spans="1:17" x14ac:dyDescent="0.3">
      <c r="A229" t="s">
        <v>372</v>
      </c>
      <c r="B229" s="3">
        <v>10000000</v>
      </c>
      <c r="C229" s="3">
        <v>15000000</v>
      </c>
      <c r="D229" t="s">
        <v>51</v>
      </c>
      <c r="E229" t="s">
        <v>52</v>
      </c>
      <c r="F229">
        <v>3</v>
      </c>
      <c r="G229" t="s">
        <v>19</v>
      </c>
      <c r="H229" t="s">
        <v>373</v>
      </c>
      <c r="I229" t="e">
        <f>- Mức lương hấp dẫn bao gồm: lương cứng + hoa hồng+ Phụ cấp, tùy Theo năng lực, kinh nghiệm và Kết quả Làm việc. Không Giới hạn Mức lương.- Thưởng Theo doanh số hàng tháng.- chế độ bảo hiểm, phúc lợi cho người lao động Theo quy định của pháp luật Việt Nam.- Chia sẻ lợi nhuận cuối năm Theo sự phát triển của công ty.- được tham gia vào môi trường khởi nghiệp năng động.- văn hóa công ty luôn coi trọng việc phát triển và khẳng định năng lực nhân viên- tham gia tập huấn tại nhật bản nếu đủ năng lực và khát khao.</f>
        <v>#NAME?</v>
      </c>
      <c r="J229" t="s">
        <v>374</v>
      </c>
      <c r="K229" t="s">
        <v>375</v>
      </c>
      <c r="L229">
        <v>651</v>
      </c>
      <c r="M229" t="s">
        <v>376</v>
      </c>
      <c r="N229">
        <v>52</v>
      </c>
      <c r="O229" t="s">
        <v>1959</v>
      </c>
      <c r="P229">
        <v>1</v>
      </c>
      <c r="Q229" t="s">
        <v>25</v>
      </c>
    </row>
    <row r="230" spans="1:17" x14ac:dyDescent="0.3">
      <c r="A230" t="s">
        <v>377</v>
      </c>
      <c r="B230" s="3">
        <v>5000000</v>
      </c>
      <c r="C230" s="3">
        <v>7000000</v>
      </c>
      <c r="D230" t="s">
        <v>27</v>
      </c>
      <c r="E230" t="s">
        <v>28</v>
      </c>
      <c r="F230">
        <v>10</v>
      </c>
      <c r="G230">
        <v>1</v>
      </c>
      <c r="H230" t="s">
        <v>378</v>
      </c>
      <c r="I230" t="s">
        <v>379</v>
      </c>
      <c r="J230" t="s">
        <v>380</v>
      </c>
      <c r="K230" t="s">
        <v>381</v>
      </c>
      <c r="L230">
        <v>652</v>
      </c>
      <c r="M230" t="s">
        <v>382</v>
      </c>
      <c r="N230">
        <v>27</v>
      </c>
      <c r="O230" t="s">
        <v>1995</v>
      </c>
      <c r="P230">
        <v>1</v>
      </c>
      <c r="Q230" t="s">
        <v>25</v>
      </c>
    </row>
    <row r="231" spans="1:17" x14ac:dyDescent="0.3">
      <c r="A231" t="s">
        <v>377</v>
      </c>
      <c r="B231" s="3">
        <v>5000000</v>
      </c>
      <c r="C231" s="3">
        <v>7000000</v>
      </c>
      <c r="D231" t="s">
        <v>27</v>
      </c>
      <c r="E231" t="s">
        <v>28</v>
      </c>
      <c r="F231">
        <v>10</v>
      </c>
      <c r="G231">
        <v>1</v>
      </c>
      <c r="H231" t="s">
        <v>378</v>
      </c>
      <c r="I231" t="s">
        <v>379</v>
      </c>
      <c r="J231" t="s">
        <v>380</v>
      </c>
      <c r="K231" t="s">
        <v>381</v>
      </c>
      <c r="L231">
        <v>652</v>
      </c>
      <c r="M231" t="s">
        <v>382</v>
      </c>
      <c r="N231">
        <v>40</v>
      </c>
      <c r="O231" t="s">
        <v>1972</v>
      </c>
      <c r="P231">
        <v>1</v>
      </c>
      <c r="Q231" t="s">
        <v>25</v>
      </c>
    </row>
    <row r="232" spans="1:17" x14ac:dyDescent="0.3">
      <c r="A232" t="s">
        <v>377</v>
      </c>
      <c r="B232" s="3">
        <v>5000000</v>
      </c>
      <c r="C232" s="3">
        <v>7000000</v>
      </c>
      <c r="D232" t="s">
        <v>27</v>
      </c>
      <c r="E232" t="s">
        <v>28</v>
      </c>
      <c r="F232">
        <v>10</v>
      </c>
      <c r="G232">
        <v>1</v>
      </c>
      <c r="H232" t="s">
        <v>378</v>
      </c>
      <c r="I232" t="s">
        <v>379</v>
      </c>
      <c r="J232" t="s">
        <v>380</v>
      </c>
      <c r="K232" t="s">
        <v>381</v>
      </c>
      <c r="L232">
        <v>652</v>
      </c>
      <c r="M232" t="s">
        <v>382</v>
      </c>
      <c r="N232">
        <v>43</v>
      </c>
      <c r="O232" t="s">
        <v>1973</v>
      </c>
      <c r="P232">
        <v>1</v>
      </c>
      <c r="Q232" t="s">
        <v>25</v>
      </c>
    </row>
    <row r="233" spans="1:17" x14ac:dyDescent="0.3">
      <c r="A233" t="s">
        <v>383</v>
      </c>
      <c r="B233" s="3">
        <v>7000000</v>
      </c>
      <c r="C233" s="3">
        <v>10000000</v>
      </c>
      <c r="D233" t="s">
        <v>39</v>
      </c>
      <c r="E233" t="s">
        <v>28</v>
      </c>
      <c r="F233">
        <v>1</v>
      </c>
      <c r="G233" t="s">
        <v>19</v>
      </c>
      <c r="H233" t="e">
        <f>- Thiết kế các ấn phẩm Marketing: Poster, Brochure, Catalogue, lịch tết, thiệp, sổ tay …- nhận yêu cầu trực tiếp Từ bộ phận kinh doanh, lên các Thiết kế Theo yêu cầu hoặc Theo ý tưởng của khách hàng về các sản phẩm của công ty.- Biết phối hợp với bộ phận sản xuất, để đưa sản phẩm Thiết kế vào sản xuất được hiệu quả.- chi tiết công việc Trao đổi chi tiết hơn khi phỏng vấn.</f>
        <v>#NAME?</v>
      </c>
      <c r="I233" t="s">
        <v>384</v>
      </c>
      <c r="J233" t="e">
        <f>- có kiến thức vềthiết kế đồ họa, in ấn, thành thạo các phần mềm đồ họa: lllustrator, Photoshop, CorelDRAW, AI, Flash...- có khiếu thẩm mỹ, giàu ý tưởng đam mê sáng tạo, Tư duy và phân tích nội dung Thiết kế. có khả năng cảm thụ màu sắc và bố cục tốt.- có Nhiệt huyết trong công việc, Cẩn thận, chăm Chỉ, có trách nhiệm với công việc.- Tốt nghiệp các trường đào tạo về Thiết kế mỹ thuật, đa phương tiện.</f>
        <v>#NAME?</v>
      </c>
      <c r="K233" t="s">
        <v>385</v>
      </c>
      <c r="L233">
        <v>653</v>
      </c>
      <c r="M233" t="s">
        <v>385</v>
      </c>
      <c r="N233">
        <v>3</v>
      </c>
      <c r="O233" t="s">
        <v>1990</v>
      </c>
      <c r="P233">
        <v>1</v>
      </c>
      <c r="Q233" t="s">
        <v>25</v>
      </c>
    </row>
    <row r="234" spans="1:17" x14ac:dyDescent="0.3">
      <c r="A234" t="s">
        <v>383</v>
      </c>
      <c r="B234" s="3">
        <v>7000000</v>
      </c>
      <c r="C234" s="3">
        <v>10000000</v>
      </c>
      <c r="D234" t="s">
        <v>39</v>
      </c>
      <c r="E234" t="s">
        <v>28</v>
      </c>
      <c r="F234">
        <v>1</v>
      </c>
      <c r="G234" t="s">
        <v>19</v>
      </c>
      <c r="H234" t="e">
        <f>- Thiết kế các ấn phẩm Marketing: Poster, Brochure, Catalogue, lịch tết, thiệp, sổ tay …- nhận yêu cầu trực tiếp Từ bộ phận kinh doanh, lên các Thiết kế Theo yêu cầu hoặc Theo ý tưởng của khách hàng về các sản phẩm của công ty.- Biết phối hợp với bộ phận sản xuất, để đưa sản phẩm Thiết kế vào sản xuất được hiệu quả.- chi tiết công việc Trao đổi chi tiết hơn khi phỏng vấn.</f>
        <v>#NAME?</v>
      </c>
      <c r="I234" t="s">
        <v>384</v>
      </c>
      <c r="J234" t="e">
        <f>- có kiến thức vềthiết kế đồ họa, in ấn, thành thạo các phần mềm đồ họa: lllustrator, Photoshop, CorelDRAW, AI, Flash...- có khiếu thẩm mỹ, giàu ý tưởng đam mê sáng tạo, Tư duy và phân tích nội dung Thiết kế. có khả năng cảm thụ màu sắc và bố cục tốt.- có Nhiệt huyết trong công việc, Cẩn thận, chăm Chỉ, có trách nhiệm với công việc.- Tốt nghiệp các trường đào tạo về Thiết kế mỹ thuật, đa phương tiện.</f>
        <v>#NAME?</v>
      </c>
      <c r="K234" t="s">
        <v>385</v>
      </c>
      <c r="L234">
        <v>653</v>
      </c>
      <c r="M234" t="s">
        <v>385</v>
      </c>
      <c r="N234">
        <v>2</v>
      </c>
      <c r="O234" t="s">
        <v>1962</v>
      </c>
      <c r="P234">
        <v>1</v>
      </c>
      <c r="Q234" t="s">
        <v>25</v>
      </c>
    </row>
    <row r="235" spans="1:17" x14ac:dyDescent="0.3">
      <c r="A235" t="s">
        <v>383</v>
      </c>
      <c r="B235" s="3">
        <v>7000000</v>
      </c>
      <c r="C235" s="3">
        <v>10000000</v>
      </c>
      <c r="D235" t="s">
        <v>39</v>
      </c>
      <c r="E235" t="s">
        <v>28</v>
      </c>
      <c r="F235">
        <v>1</v>
      </c>
      <c r="G235" t="s">
        <v>19</v>
      </c>
      <c r="H235" t="e">
        <f>- Thiết kế các ấn phẩm Marketing: Poster, Brochure, Catalogue, lịch tết, thiệp, sổ tay …- nhận yêu cầu trực tiếp Từ bộ phận kinh doanh, lên các Thiết kế Theo yêu cầu hoặc Theo ý tưởng của khách hàng về các sản phẩm của công ty.- Biết phối hợp với bộ phận sản xuất, để đưa sản phẩm Thiết kế vào sản xuất được hiệu quả.- chi tiết công việc Trao đổi chi tiết hơn khi phỏng vấn.</f>
        <v>#NAME?</v>
      </c>
      <c r="I235" t="s">
        <v>384</v>
      </c>
      <c r="J235" t="e">
        <f>- có kiến thức vềthiết kế đồ họa, in ấn, thành thạo các phần mềm đồ họa: lllustrator, Photoshop, CorelDRAW, AI, Flash...- có khiếu thẩm mỹ, giàu ý tưởng đam mê sáng tạo, Tư duy và phân tích nội dung Thiết kế. có khả năng cảm thụ màu sắc và bố cục tốt.- có Nhiệt huyết trong công việc, Cẩn thận, chăm Chỉ, có trách nhiệm với công việc.- Tốt nghiệp các trường đào tạo về Thiết kế mỹ thuật, đa phương tiện.</f>
        <v>#NAME?</v>
      </c>
      <c r="K235" t="s">
        <v>385</v>
      </c>
      <c r="L235">
        <v>653</v>
      </c>
      <c r="M235" t="s">
        <v>385</v>
      </c>
      <c r="N235">
        <v>53</v>
      </c>
      <c r="O235" t="s">
        <v>1967</v>
      </c>
      <c r="P235">
        <v>1</v>
      </c>
      <c r="Q235" t="s">
        <v>25</v>
      </c>
    </row>
    <row r="236" spans="1:17" x14ac:dyDescent="0.3">
      <c r="A236" t="s">
        <v>386</v>
      </c>
      <c r="B236" s="3">
        <v>7000000</v>
      </c>
      <c r="C236" s="3">
        <v>10000000</v>
      </c>
      <c r="D236" t="s">
        <v>51</v>
      </c>
      <c r="E236" t="s">
        <v>52</v>
      </c>
      <c r="F236">
        <v>10</v>
      </c>
      <c r="G236" t="s">
        <v>19</v>
      </c>
      <c r="H236" t="s">
        <v>387</v>
      </c>
      <c r="I236" t="s">
        <v>388</v>
      </c>
      <c r="J236" t="s">
        <v>389</v>
      </c>
      <c r="K236" t="s">
        <v>390</v>
      </c>
      <c r="L236">
        <v>654</v>
      </c>
      <c r="M236" t="s">
        <v>391</v>
      </c>
      <c r="N236">
        <v>52</v>
      </c>
      <c r="O236" t="s">
        <v>1959</v>
      </c>
      <c r="P236">
        <v>1</v>
      </c>
      <c r="Q236" t="s">
        <v>25</v>
      </c>
    </row>
    <row r="237" spans="1:17" x14ac:dyDescent="0.3">
      <c r="A237" t="s">
        <v>386</v>
      </c>
      <c r="B237" s="3">
        <v>7000000</v>
      </c>
      <c r="C237" s="3">
        <v>10000000</v>
      </c>
      <c r="D237" t="s">
        <v>51</v>
      </c>
      <c r="E237" t="s">
        <v>52</v>
      </c>
      <c r="F237">
        <v>10</v>
      </c>
      <c r="G237" t="s">
        <v>19</v>
      </c>
      <c r="H237" t="s">
        <v>387</v>
      </c>
      <c r="I237" t="s">
        <v>388</v>
      </c>
      <c r="J237" t="s">
        <v>389</v>
      </c>
      <c r="K237" t="s">
        <v>390</v>
      </c>
      <c r="L237">
        <v>654</v>
      </c>
      <c r="M237" t="s">
        <v>391</v>
      </c>
      <c r="N237">
        <v>32</v>
      </c>
      <c r="O237" t="s">
        <v>1966</v>
      </c>
      <c r="P237">
        <v>1</v>
      </c>
      <c r="Q237" t="s">
        <v>25</v>
      </c>
    </row>
    <row r="238" spans="1:17" x14ac:dyDescent="0.3">
      <c r="A238" t="s">
        <v>386</v>
      </c>
      <c r="B238" s="3">
        <v>7000000</v>
      </c>
      <c r="C238" s="3">
        <v>10000000</v>
      </c>
      <c r="D238" t="s">
        <v>51</v>
      </c>
      <c r="E238" t="s">
        <v>52</v>
      </c>
      <c r="F238">
        <v>10</v>
      </c>
      <c r="G238" t="s">
        <v>19</v>
      </c>
      <c r="H238" t="s">
        <v>387</v>
      </c>
      <c r="I238" t="s">
        <v>388</v>
      </c>
      <c r="J238" t="s">
        <v>389</v>
      </c>
      <c r="K238" t="s">
        <v>390</v>
      </c>
      <c r="L238">
        <v>654</v>
      </c>
      <c r="M238" t="s">
        <v>391</v>
      </c>
      <c r="N238">
        <v>60</v>
      </c>
      <c r="O238" t="s">
        <v>1991</v>
      </c>
      <c r="P238">
        <v>1</v>
      </c>
      <c r="Q238" t="s">
        <v>25</v>
      </c>
    </row>
    <row r="239" spans="1:17" x14ac:dyDescent="0.3">
      <c r="A239" t="s">
        <v>386</v>
      </c>
      <c r="B239" s="3">
        <v>7000000</v>
      </c>
      <c r="C239" s="3">
        <v>10000000</v>
      </c>
      <c r="D239" t="s">
        <v>51</v>
      </c>
      <c r="E239" t="s">
        <v>52</v>
      </c>
      <c r="F239">
        <v>10</v>
      </c>
      <c r="G239" t="s">
        <v>19</v>
      </c>
      <c r="H239" t="s">
        <v>387</v>
      </c>
      <c r="I239" t="s">
        <v>388</v>
      </c>
      <c r="J239" t="s">
        <v>389</v>
      </c>
      <c r="K239" t="s">
        <v>390</v>
      </c>
      <c r="L239">
        <v>654</v>
      </c>
      <c r="M239" t="s">
        <v>391</v>
      </c>
      <c r="N239">
        <v>52</v>
      </c>
      <c r="O239" t="s">
        <v>1959</v>
      </c>
      <c r="P239">
        <v>1</v>
      </c>
      <c r="Q239" t="s">
        <v>304</v>
      </c>
    </row>
    <row r="240" spans="1:17" x14ac:dyDescent="0.3">
      <c r="A240" t="s">
        <v>386</v>
      </c>
      <c r="B240" s="3">
        <v>7000000</v>
      </c>
      <c r="C240" s="3">
        <v>10000000</v>
      </c>
      <c r="D240" t="s">
        <v>51</v>
      </c>
      <c r="E240" t="s">
        <v>52</v>
      </c>
      <c r="F240">
        <v>10</v>
      </c>
      <c r="G240" t="s">
        <v>19</v>
      </c>
      <c r="H240" t="s">
        <v>387</v>
      </c>
      <c r="I240" t="s">
        <v>388</v>
      </c>
      <c r="J240" t="s">
        <v>389</v>
      </c>
      <c r="K240" t="s">
        <v>390</v>
      </c>
      <c r="L240">
        <v>654</v>
      </c>
      <c r="M240" t="s">
        <v>391</v>
      </c>
      <c r="N240">
        <v>32</v>
      </c>
      <c r="O240" t="s">
        <v>1966</v>
      </c>
      <c r="P240">
        <v>1</v>
      </c>
      <c r="Q240" t="s">
        <v>304</v>
      </c>
    </row>
    <row r="241" spans="1:17" x14ac:dyDescent="0.3">
      <c r="A241" t="s">
        <v>386</v>
      </c>
      <c r="B241" s="3">
        <v>7000000</v>
      </c>
      <c r="C241" s="3">
        <v>10000000</v>
      </c>
      <c r="D241" t="s">
        <v>51</v>
      </c>
      <c r="E241" t="s">
        <v>52</v>
      </c>
      <c r="F241">
        <v>10</v>
      </c>
      <c r="G241" t="s">
        <v>19</v>
      </c>
      <c r="H241" t="s">
        <v>387</v>
      </c>
      <c r="I241" t="s">
        <v>388</v>
      </c>
      <c r="J241" t="s">
        <v>389</v>
      </c>
      <c r="K241" t="s">
        <v>390</v>
      </c>
      <c r="L241">
        <v>654</v>
      </c>
      <c r="M241" t="s">
        <v>391</v>
      </c>
      <c r="N241">
        <v>60</v>
      </c>
      <c r="O241" t="s">
        <v>1991</v>
      </c>
      <c r="P241">
        <v>1</v>
      </c>
      <c r="Q241" t="s">
        <v>304</v>
      </c>
    </row>
    <row r="242" spans="1:17" x14ac:dyDescent="0.3">
      <c r="A242" t="s">
        <v>386</v>
      </c>
      <c r="B242" s="3">
        <v>7000000</v>
      </c>
      <c r="C242" s="3">
        <v>10000000</v>
      </c>
      <c r="D242" t="s">
        <v>51</v>
      </c>
      <c r="E242" t="s">
        <v>52</v>
      </c>
      <c r="F242">
        <v>10</v>
      </c>
      <c r="G242" t="s">
        <v>19</v>
      </c>
      <c r="H242" t="s">
        <v>387</v>
      </c>
      <c r="I242" t="s">
        <v>388</v>
      </c>
      <c r="J242" t="s">
        <v>389</v>
      </c>
      <c r="K242" t="s">
        <v>390</v>
      </c>
      <c r="L242">
        <v>654</v>
      </c>
      <c r="M242" t="s">
        <v>391</v>
      </c>
      <c r="N242">
        <v>52</v>
      </c>
      <c r="O242" t="s">
        <v>1959</v>
      </c>
      <c r="P242">
        <v>1</v>
      </c>
      <c r="Q242" t="s">
        <v>126</v>
      </c>
    </row>
    <row r="243" spans="1:17" x14ac:dyDescent="0.3">
      <c r="A243" t="s">
        <v>386</v>
      </c>
      <c r="B243" s="3">
        <v>7000000</v>
      </c>
      <c r="C243" s="3">
        <v>10000000</v>
      </c>
      <c r="D243" t="s">
        <v>51</v>
      </c>
      <c r="E243" t="s">
        <v>52</v>
      </c>
      <c r="F243">
        <v>10</v>
      </c>
      <c r="G243" t="s">
        <v>19</v>
      </c>
      <c r="H243" t="s">
        <v>387</v>
      </c>
      <c r="I243" t="s">
        <v>388</v>
      </c>
      <c r="J243" t="s">
        <v>389</v>
      </c>
      <c r="K243" t="s">
        <v>390</v>
      </c>
      <c r="L243">
        <v>654</v>
      </c>
      <c r="M243" t="s">
        <v>391</v>
      </c>
      <c r="N243">
        <v>32</v>
      </c>
      <c r="O243" t="s">
        <v>1966</v>
      </c>
      <c r="P243">
        <v>1</v>
      </c>
      <c r="Q243" t="s">
        <v>126</v>
      </c>
    </row>
    <row r="244" spans="1:17" x14ac:dyDescent="0.3">
      <c r="A244" t="s">
        <v>386</v>
      </c>
      <c r="B244" s="3">
        <v>7000000</v>
      </c>
      <c r="C244" s="3">
        <v>10000000</v>
      </c>
      <c r="D244" t="s">
        <v>51</v>
      </c>
      <c r="E244" t="s">
        <v>52</v>
      </c>
      <c r="F244">
        <v>10</v>
      </c>
      <c r="G244" t="s">
        <v>19</v>
      </c>
      <c r="H244" t="s">
        <v>387</v>
      </c>
      <c r="I244" t="s">
        <v>388</v>
      </c>
      <c r="J244" t="s">
        <v>389</v>
      </c>
      <c r="K244" t="s">
        <v>390</v>
      </c>
      <c r="L244">
        <v>654</v>
      </c>
      <c r="M244" t="s">
        <v>391</v>
      </c>
      <c r="N244">
        <v>60</v>
      </c>
      <c r="O244" t="s">
        <v>1991</v>
      </c>
      <c r="P244">
        <v>1</v>
      </c>
      <c r="Q244" t="s">
        <v>126</v>
      </c>
    </row>
    <row r="245" spans="1:17" x14ac:dyDescent="0.3">
      <c r="A245" t="s">
        <v>392</v>
      </c>
      <c r="B245" s="3">
        <v>7000000</v>
      </c>
      <c r="C245" s="3">
        <v>10000000</v>
      </c>
      <c r="D245" t="s">
        <v>101</v>
      </c>
      <c r="E245" t="s">
        <v>28</v>
      </c>
      <c r="F245">
        <v>10</v>
      </c>
      <c r="G245">
        <v>1</v>
      </c>
      <c r="H245" t="e">
        <f>- vận hành máy sản xuất trên các công đoạn Theo Hướng dẫn công việc tạo ra lốp xe chất lượng cao.- Giám sát các thông số trên máy hoặc Thiết bị đảm bảo hiệu suất Tối ưu.- đảm bảo Tuân thủ và hoàn tất các nhiệm vụ Theo chính sách của công ty về an toàn - Sức khỏe - chất lượng - bảo vệ môi trường.- tham gia Đóng góp ý tưởng cải tiến để Tối ưu hóa phương pháp sản xuất và Xây dựng nơi Làm việc Tốt đẹp.</f>
        <v>#NAME?</v>
      </c>
      <c r="I245" t="s">
        <v>393</v>
      </c>
      <c r="J245" t="s">
        <v>394</v>
      </c>
      <c r="K245" t="s">
        <v>395</v>
      </c>
      <c r="L245">
        <v>655</v>
      </c>
      <c r="M245" t="s">
        <v>395</v>
      </c>
      <c r="N245">
        <v>43</v>
      </c>
      <c r="O245" t="s">
        <v>1973</v>
      </c>
      <c r="P245">
        <v>1</v>
      </c>
      <c r="Q245" t="s">
        <v>49</v>
      </c>
    </row>
    <row r="246" spans="1:17" x14ac:dyDescent="0.3">
      <c r="A246" t="s">
        <v>392</v>
      </c>
      <c r="B246" s="3">
        <v>7000000</v>
      </c>
      <c r="C246" s="3">
        <v>10000000</v>
      </c>
      <c r="D246" t="s">
        <v>101</v>
      </c>
      <c r="E246" t="s">
        <v>28</v>
      </c>
      <c r="F246">
        <v>10</v>
      </c>
      <c r="G246">
        <v>1</v>
      </c>
      <c r="H246" t="e">
        <f>- vận hành máy sản xuất trên các công đoạn Theo Hướng dẫn công việc tạo ra lốp xe chất lượng cao.- Giám sát các thông số trên máy hoặc Thiết bị đảm bảo hiệu suất Tối ưu.- đảm bảo Tuân thủ và hoàn tất các nhiệm vụ Theo chính sách của công ty về an toàn - Sức khỏe - chất lượng - bảo vệ môi trường.- tham gia Đóng góp ý tưởng cải tiến để Tối ưu hóa phương pháp sản xuất và Xây dựng nơi Làm việc Tốt đẹp.</f>
        <v>#NAME?</v>
      </c>
      <c r="I246" t="s">
        <v>393</v>
      </c>
      <c r="J246" t="s">
        <v>394</v>
      </c>
      <c r="K246" t="s">
        <v>395</v>
      </c>
      <c r="L246">
        <v>655</v>
      </c>
      <c r="M246" t="s">
        <v>395</v>
      </c>
      <c r="N246">
        <v>40</v>
      </c>
      <c r="O246" t="s">
        <v>1972</v>
      </c>
      <c r="P246">
        <v>1</v>
      </c>
      <c r="Q246" t="s">
        <v>49</v>
      </c>
    </row>
    <row r="247" spans="1:17" x14ac:dyDescent="0.3">
      <c r="A247" t="s">
        <v>396</v>
      </c>
      <c r="B247" s="3">
        <v>20000000</v>
      </c>
      <c r="C247" s="3">
        <v>30000000</v>
      </c>
      <c r="D247" t="s">
        <v>101</v>
      </c>
      <c r="E247" t="s">
        <v>177</v>
      </c>
      <c r="F247">
        <v>5</v>
      </c>
      <c r="G247" t="s">
        <v>19</v>
      </c>
      <c r="H247" t="s">
        <v>397</v>
      </c>
      <c r="I247" t="s">
        <v>398</v>
      </c>
      <c r="J247" t="s">
        <v>399</v>
      </c>
      <c r="K247" t="s">
        <v>400</v>
      </c>
      <c r="L247">
        <v>656</v>
      </c>
      <c r="M247" t="s">
        <v>401</v>
      </c>
      <c r="N247">
        <v>52</v>
      </c>
      <c r="O247" t="s">
        <v>1959</v>
      </c>
      <c r="P247">
        <v>1</v>
      </c>
      <c r="Q247" t="s">
        <v>126</v>
      </c>
    </row>
    <row r="248" spans="1:17" x14ac:dyDescent="0.3">
      <c r="A248" t="s">
        <v>396</v>
      </c>
      <c r="B248" s="3">
        <v>20000000</v>
      </c>
      <c r="C248" s="3">
        <v>30000000</v>
      </c>
      <c r="D248" t="s">
        <v>101</v>
      </c>
      <c r="E248" t="s">
        <v>177</v>
      </c>
      <c r="F248">
        <v>5</v>
      </c>
      <c r="G248" t="s">
        <v>19</v>
      </c>
      <c r="H248" t="s">
        <v>397</v>
      </c>
      <c r="I248" t="s">
        <v>398</v>
      </c>
      <c r="J248" t="s">
        <v>399</v>
      </c>
      <c r="K248" t="s">
        <v>400</v>
      </c>
      <c r="L248">
        <v>656</v>
      </c>
      <c r="M248" t="s">
        <v>401</v>
      </c>
      <c r="N248">
        <v>58</v>
      </c>
      <c r="O248" t="s">
        <v>1960</v>
      </c>
      <c r="P248">
        <v>1</v>
      </c>
      <c r="Q248" t="s">
        <v>126</v>
      </c>
    </row>
    <row r="249" spans="1:17" x14ac:dyDescent="0.3">
      <c r="A249" t="s">
        <v>396</v>
      </c>
      <c r="B249" s="3">
        <v>20000000</v>
      </c>
      <c r="C249" s="3">
        <v>30000000</v>
      </c>
      <c r="D249" t="s">
        <v>101</v>
      </c>
      <c r="E249" t="s">
        <v>177</v>
      </c>
      <c r="F249">
        <v>5</v>
      </c>
      <c r="G249" t="s">
        <v>19</v>
      </c>
      <c r="H249" t="s">
        <v>397</v>
      </c>
      <c r="I249" t="s">
        <v>398</v>
      </c>
      <c r="J249" t="s">
        <v>399</v>
      </c>
      <c r="K249" t="s">
        <v>400</v>
      </c>
      <c r="L249">
        <v>656</v>
      </c>
      <c r="M249" t="s">
        <v>401</v>
      </c>
      <c r="N249">
        <v>94</v>
      </c>
      <c r="O249" t="s">
        <v>1984</v>
      </c>
      <c r="P249">
        <v>1</v>
      </c>
      <c r="Q249" t="s">
        <v>126</v>
      </c>
    </row>
    <row r="250" spans="1:17" x14ac:dyDescent="0.3">
      <c r="A250" t="s">
        <v>396</v>
      </c>
      <c r="B250" s="3">
        <v>20000000</v>
      </c>
      <c r="C250" s="3">
        <v>30000000</v>
      </c>
      <c r="D250" t="s">
        <v>101</v>
      </c>
      <c r="E250" t="s">
        <v>177</v>
      </c>
      <c r="F250">
        <v>5</v>
      </c>
      <c r="G250" t="s">
        <v>19</v>
      </c>
      <c r="H250" t="s">
        <v>397</v>
      </c>
      <c r="I250" t="s">
        <v>398</v>
      </c>
      <c r="J250" t="s">
        <v>399</v>
      </c>
      <c r="K250" t="s">
        <v>400</v>
      </c>
      <c r="L250">
        <v>656</v>
      </c>
      <c r="M250" t="s">
        <v>401</v>
      </c>
      <c r="N250">
        <v>52</v>
      </c>
      <c r="O250" t="s">
        <v>1959</v>
      </c>
      <c r="P250">
        <v>1</v>
      </c>
      <c r="Q250" t="s">
        <v>25</v>
      </c>
    </row>
    <row r="251" spans="1:17" x14ac:dyDescent="0.3">
      <c r="A251" t="s">
        <v>396</v>
      </c>
      <c r="B251" s="3">
        <v>20000000</v>
      </c>
      <c r="C251" s="3">
        <v>30000000</v>
      </c>
      <c r="D251" t="s">
        <v>101</v>
      </c>
      <c r="E251" t="s">
        <v>177</v>
      </c>
      <c r="F251">
        <v>5</v>
      </c>
      <c r="G251" t="s">
        <v>19</v>
      </c>
      <c r="H251" t="s">
        <v>397</v>
      </c>
      <c r="I251" t="s">
        <v>398</v>
      </c>
      <c r="J251" t="s">
        <v>399</v>
      </c>
      <c r="K251" t="s">
        <v>400</v>
      </c>
      <c r="L251">
        <v>656</v>
      </c>
      <c r="M251" t="s">
        <v>401</v>
      </c>
      <c r="N251">
        <v>58</v>
      </c>
      <c r="O251" t="s">
        <v>1960</v>
      </c>
      <c r="P251">
        <v>1</v>
      </c>
      <c r="Q251" t="s">
        <v>25</v>
      </c>
    </row>
    <row r="252" spans="1:17" x14ac:dyDescent="0.3">
      <c r="A252" t="s">
        <v>396</v>
      </c>
      <c r="B252" s="3">
        <v>20000000</v>
      </c>
      <c r="C252" s="3">
        <v>30000000</v>
      </c>
      <c r="D252" t="s">
        <v>101</v>
      </c>
      <c r="E252" t="s">
        <v>177</v>
      </c>
      <c r="F252">
        <v>5</v>
      </c>
      <c r="G252" t="s">
        <v>19</v>
      </c>
      <c r="H252" t="s">
        <v>397</v>
      </c>
      <c r="I252" t="s">
        <v>398</v>
      </c>
      <c r="J252" t="s">
        <v>399</v>
      </c>
      <c r="K252" t="s">
        <v>400</v>
      </c>
      <c r="L252">
        <v>656</v>
      </c>
      <c r="M252" t="s">
        <v>401</v>
      </c>
      <c r="N252">
        <v>94</v>
      </c>
      <c r="O252" t="s">
        <v>1984</v>
      </c>
      <c r="P252">
        <v>1</v>
      </c>
      <c r="Q252" t="s">
        <v>25</v>
      </c>
    </row>
    <row r="253" spans="1:17" x14ac:dyDescent="0.3">
      <c r="A253" t="s">
        <v>402</v>
      </c>
      <c r="B253" s="3">
        <v>10000000</v>
      </c>
      <c r="C253" s="3">
        <v>15000000</v>
      </c>
      <c r="D253" t="s">
        <v>101</v>
      </c>
      <c r="E253" t="s">
        <v>52</v>
      </c>
      <c r="F253">
        <v>3</v>
      </c>
      <c r="G253">
        <v>0</v>
      </c>
      <c r="H253" t="s">
        <v>403</v>
      </c>
      <c r="I253" t="s">
        <v>404</v>
      </c>
      <c r="J253" t="s">
        <v>405</v>
      </c>
      <c r="K253" t="s">
        <v>406</v>
      </c>
      <c r="L253">
        <v>657</v>
      </c>
      <c r="M253" t="s">
        <v>406</v>
      </c>
      <c r="N253">
        <v>94</v>
      </c>
      <c r="O253" t="s">
        <v>1984</v>
      </c>
      <c r="P253">
        <v>1</v>
      </c>
      <c r="Q253" t="s">
        <v>25</v>
      </c>
    </row>
    <row r="254" spans="1:17" x14ac:dyDescent="0.3">
      <c r="A254" t="s">
        <v>402</v>
      </c>
      <c r="B254" s="3">
        <v>10000000</v>
      </c>
      <c r="C254" s="3">
        <v>15000000</v>
      </c>
      <c r="D254" t="s">
        <v>101</v>
      </c>
      <c r="E254" t="s">
        <v>52</v>
      </c>
      <c r="F254">
        <v>3</v>
      </c>
      <c r="G254">
        <v>0</v>
      </c>
      <c r="H254" t="s">
        <v>403</v>
      </c>
      <c r="I254" t="s">
        <v>404</v>
      </c>
      <c r="J254" t="s">
        <v>405</v>
      </c>
      <c r="K254" t="s">
        <v>406</v>
      </c>
      <c r="L254">
        <v>657</v>
      </c>
      <c r="M254" t="s">
        <v>406</v>
      </c>
      <c r="N254">
        <v>53</v>
      </c>
      <c r="O254" t="s">
        <v>1967</v>
      </c>
      <c r="P254">
        <v>1</v>
      </c>
      <c r="Q254" t="s">
        <v>25</v>
      </c>
    </row>
    <row r="255" spans="1:17" x14ac:dyDescent="0.3">
      <c r="A255" t="s">
        <v>402</v>
      </c>
      <c r="B255" s="3">
        <v>10000000</v>
      </c>
      <c r="C255" s="3">
        <v>15000000</v>
      </c>
      <c r="D255" t="s">
        <v>101</v>
      </c>
      <c r="E255" t="s">
        <v>52</v>
      </c>
      <c r="F255">
        <v>3</v>
      </c>
      <c r="G255">
        <v>0</v>
      </c>
      <c r="H255" t="s">
        <v>403</v>
      </c>
      <c r="I255" t="s">
        <v>404</v>
      </c>
      <c r="J255" t="s">
        <v>405</v>
      </c>
      <c r="K255" t="s">
        <v>406</v>
      </c>
      <c r="L255">
        <v>657</v>
      </c>
      <c r="M255" t="s">
        <v>406</v>
      </c>
      <c r="N255">
        <v>52</v>
      </c>
      <c r="O255" t="s">
        <v>1959</v>
      </c>
      <c r="P255">
        <v>1</v>
      </c>
      <c r="Q255" t="s">
        <v>25</v>
      </c>
    </row>
    <row r="256" spans="1:17" x14ac:dyDescent="0.3">
      <c r="A256" t="s">
        <v>407</v>
      </c>
      <c r="B256" s="3">
        <v>15000000</v>
      </c>
      <c r="C256" s="3">
        <v>20000000</v>
      </c>
      <c r="D256" t="s">
        <v>27</v>
      </c>
      <c r="E256" t="s">
        <v>28</v>
      </c>
      <c r="F256">
        <v>20</v>
      </c>
      <c r="G256" t="s">
        <v>19</v>
      </c>
      <c r="H256" t="s">
        <v>408</v>
      </c>
      <c r="I256" t="s">
        <v>409</v>
      </c>
      <c r="J256" t="e">
        <f>- có kĩ năng giao tiếp, Tư vấn.</f>
        <v>#NAME?</v>
      </c>
      <c r="K256" t="s">
        <v>410</v>
      </c>
      <c r="L256">
        <v>658</v>
      </c>
      <c r="M256" t="s">
        <v>410</v>
      </c>
      <c r="N256">
        <v>52</v>
      </c>
      <c r="O256" t="s">
        <v>1959</v>
      </c>
      <c r="P256">
        <v>1</v>
      </c>
      <c r="Q256" t="s">
        <v>25</v>
      </c>
    </row>
    <row r="257" spans="1:17" x14ac:dyDescent="0.3">
      <c r="A257" t="s">
        <v>407</v>
      </c>
      <c r="B257" s="3">
        <v>15000000</v>
      </c>
      <c r="C257" s="3">
        <v>20000000</v>
      </c>
      <c r="D257" t="s">
        <v>27</v>
      </c>
      <c r="E257" t="s">
        <v>28</v>
      </c>
      <c r="F257">
        <v>20</v>
      </c>
      <c r="G257" t="s">
        <v>19</v>
      </c>
      <c r="H257" t="s">
        <v>408</v>
      </c>
      <c r="I257" t="s">
        <v>409</v>
      </c>
      <c r="J257" t="e">
        <f>- có kĩ năng giao tiếp, Tư vấn.</f>
        <v>#NAME?</v>
      </c>
      <c r="K257" t="s">
        <v>410</v>
      </c>
      <c r="L257">
        <v>658</v>
      </c>
      <c r="M257" t="s">
        <v>410</v>
      </c>
      <c r="N257">
        <v>58</v>
      </c>
      <c r="O257" t="s">
        <v>1960</v>
      </c>
      <c r="P257">
        <v>1</v>
      </c>
      <c r="Q257" t="s">
        <v>25</v>
      </c>
    </row>
    <row r="258" spans="1:17" x14ac:dyDescent="0.3">
      <c r="A258" t="s">
        <v>407</v>
      </c>
      <c r="B258" s="3">
        <v>15000000</v>
      </c>
      <c r="C258" s="3">
        <v>20000000</v>
      </c>
      <c r="D258" t="s">
        <v>27</v>
      </c>
      <c r="E258" t="s">
        <v>28</v>
      </c>
      <c r="F258">
        <v>20</v>
      </c>
      <c r="G258" t="s">
        <v>19</v>
      </c>
      <c r="H258" t="s">
        <v>408</v>
      </c>
      <c r="I258" t="s">
        <v>409</v>
      </c>
      <c r="J258" t="e">
        <f>- có kĩ năng giao tiếp, Tư vấn.</f>
        <v>#NAME?</v>
      </c>
      <c r="K258" t="s">
        <v>410</v>
      </c>
      <c r="L258">
        <v>658</v>
      </c>
      <c r="M258" t="s">
        <v>410</v>
      </c>
      <c r="N258">
        <v>52</v>
      </c>
      <c r="O258" t="s">
        <v>1959</v>
      </c>
      <c r="P258">
        <v>1</v>
      </c>
      <c r="Q258" t="s">
        <v>49</v>
      </c>
    </row>
    <row r="259" spans="1:17" x14ac:dyDescent="0.3">
      <c r="A259" t="s">
        <v>407</v>
      </c>
      <c r="B259" s="3">
        <v>15000000</v>
      </c>
      <c r="C259" s="3">
        <v>20000000</v>
      </c>
      <c r="D259" t="s">
        <v>27</v>
      </c>
      <c r="E259" t="s">
        <v>28</v>
      </c>
      <c r="F259">
        <v>20</v>
      </c>
      <c r="G259" t="s">
        <v>19</v>
      </c>
      <c r="H259" t="s">
        <v>408</v>
      </c>
      <c r="I259" t="s">
        <v>409</v>
      </c>
      <c r="J259" t="e">
        <f>- có kĩ năng giao tiếp, Tư vấn.</f>
        <v>#NAME?</v>
      </c>
      <c r="K259" t="s">
        <v>410</v>
      </c>
      <c r="L259">
        <v>658</v>
      </c>
      <c r="M259" t="s">
        <v>410</v>
      </c>
      <c r="N259">
        <v>58</v>
      </c>
      <c r="O259" t="s">
        <v>1960</v>
      </c>
      <c r="P259">
        <v>1</v>
      </c>
      <c r="Q259" t="s">
        <v>49</v>
      </c>
    </row>
    <row r="260" spans="1:17" x14ac:dyDescent="0.3">
      <c r="A260" t="s">
        <v>411</v>
      </c>
      <c r="B260" s="3">
        <v>10000000</v>
      </c>
      <c r="C260" s="3">
        <v>15000000</v>
      </c>
      <c r="D260" t="s">
        <v>101</v>
      </c>
      <c r="E260" t="s">
        <v>28</v>
      </c>
      <c r="F260">
        <v>3</v>
      </c>
      <c r="G260" t="s">
        <v>19</v>
      </c>
      <c r="H260" t="s">
        <v>412</v>
      </c>
      <c r="I260" t="s">
        <v>413</v>
      </c>
      <c r="J260" t="e">
        <f>- trình độ học vấn: Tốt nghiệp Trung cấp, Cao Đẳng, Đại học- kinh nghiệm Làm việc: Không cần kinh nghiệm- kỹ năng giao tiếp Tốt, Nhiệt tình, thích giao lưu và mở rộng mối quan hệ</f>
        <v>#NAME?</v>
      </c>
      <c r="K260" t="s">
        <v>414</v>
      </c>
      <c r="L260">
        <v>659</v>
      </c>
      <c r="M260" t="s">
        <v>415</v>
      </c>
      <c r="N260">
        <v>52</v>
      </c>
      <c r="O260" t="s">
        <v>1959</v>
      </c>
      <c r="P260">
        <v>1</v>
      </c>
      <c r="Q260" t="s">
        <v>25</v>
      </c>
    </row>
    <row r="261" spans="1:17" x14ac:dyDescent="0.3">
      <c r="A261" t="s">
        <v>411</v>
      </c>
      <c r="B261" s="3">
        <v>10000000</v>
      </c>
      <c r="C261" s="3">
        <v>15000000</v>
      </c>
      <c r="D261" t="s">
        <v>101</v>
      </c>
      <c r="E261" t="s">
        <v>28</v>
      </c>
      <c r="F261">
        <v>3</v>
      </c>
      <c r="G261" t="s">
        <v>19</v>
      </c>
      <c r="H261" t="s">
        <v>412</v>
      </c>
      <c r="I261" t="s">
        <v>413</v>
      </c>
      <c r="J261" t="e">
        <f>- trình độ học vấn: Tốt nghiệp Trung cấp, Cao Đẳng, Đại học- kinh nghiệm Làm việc: Không cần kinh nghiệm- kỹ năng giao tiếp Tốt, Nhiệt tình, thích giao lưu và mở rộng mối quan hệ</f>
        <v>#NAME?</v>
      </c>
      <c r="K261" t="s">
        <v>414</v>
      </c>
      <c r="L261">
        <v>659</v>
      </c>
      <c r="M261" t="s">
        <v>415</v>
      </c>
      <c r="N261">
        <v>94</v>
      </c>
      <c r="O261" t="s">
        <v>1984</v>
      </c>
      <c r="P261">
        <v>1</v>
      </c>
      <c r="Q261" t="s">
        <v>25</v>
      </c>
    </row>
    <row r="262" spans="1:17" x14ac:dyDescent="0.3">
      <c r="A262" t="s">
        <v>416</v>
      </c>
      <c r="B262" s="3">
        <v>15000000</v>
      </c>
      <c r="C262" s="3">
        <v>20000000</v>
      </c>
      <c r="D262" t="s">
        <v>39</v>
      </c>
      <c r="E262" t="s">
        <v>82</v>
      </c>
      <c r="F262">
        <v>2</v>
      </c>
      <c r="G262" t="s">
        <v>19</v>
      </c>
      <c r="H262" t="e">
        <f>- nhận file văn bản Tiếng Anh- phân tích &amp; dịch các thông tin dựa trên văn bản có sẵn.- Chịu trách nhiệm Quản lý và xử lý dữ liệu cho các dự án của công ty.- thực hiện các công tác phát sinh khác.- Làm việc tạivăn phòng.- công việc cụ thể Trao đổi trong buổi phỏng vấn</f>
        <v>#NAME?</v>
      </c>
      <c r="I262" t="s">
        <v>417</v>
      </c>
      <c r="J262" t="s">
        <v>418</v>
      </c>
      <c r="K262" t="s">
        <v>419</v>
      </c>
      <c r="L262">
        <v>660</v>
      </c>
      <c r="M262" t="s">
        <v>419</v>
      </c>
      <c r="N262">
        <v>50</v>
      </c>
      <c r="O262" t="s">
        <v>1986</v>
      </c>
      <c r="P262">
        <v>1</v>
      </c>
      <c r="Q262" t="s">
        <v>25</v>
      </c>
    </row>
    <row r="263" spans="1:17" x14ac:dyDescent="0.3">
      <c r="A263" t="s">
        <v>420</v>
      </c>
      <c r="B263" s="3">
        <v>10000000</v>
      </c>
      <c r="C263" s="3">
        <v>15000000</v>
      </c>
      <c r="D263" t="s">
        <v>39</v>
      </c>
      <c r="E263" t="s">
        <v>82</v>
      </c>
      <c r="F263">
        <v>5</v>
      </c>
      <c r="G263">
        <v>1</v>
      </c>
      <c r="H263" t="e">
        <f>- Xây dựng và phát triển ứng dụng web PHP, MySQL của công ty- phát triển tiếp các dự án của công ty về thương mại điện tử- Lập trình PHP trên những framework Yii, CakePHP…- nâng cấp, bảo trì, sửa lỗi các sản phẩm của công ty- cụ thể sẽ Trao đổi kỹ khi tham gia phỏng vấn</f>
        <v>#NAME?</v>
      </c>
      <c r="I263" t="e">
        <f>- Mức lương thương lượng tương xứng với kinh nghiệm và quá trình Làm việc.- được tiếp xúc học hỏi, trải nghiệm với những mã nguồn chuyên sâu về thương mại điện tử.- Làm việc trong môi trường năng động nhiều thử thách trong công việc- được tham gia các chương trìnhdu lịchvà Từ THIỆN hằng năm của công ty- chế độ đãi ngộ Tốt cho những người Làm việc và Đóng góp lâu dài</f>
        <v>#NAME?</v>
      </c>
      <c r="J263" t="s">
        <v>421</v>
      </c>
      <c r="K263" t="s">
        <v>422</v>
      </c>
      <c r="L263">
        <v>661</v>
      </c>
      <c r="M263" t="s">
        <v>423</v>
      </c>
      <c r="N263">
        <v>41</v>
      </c>
      <c r="O263" t="s">
        <v>1996</v>
      </c>
      <c r="P263">
        <v>1</v>
      </c>
      <c r="Q263" t="s">
        <v>25</v>
      </c>
    </row>
    <row r="264" spans="1:17" x14ac:dyDescent="0.3">
      <c r="A264" t="s">
        <v>420</v>
      </c>
      <c r="B264" s="3">
        <v>10000000</v>
      </c>
      <c r="C264" s="3">
        <v>15000000</v>
      </c>
      <c r="D264" t="s">
        <v>39</v>
      </c>
      <c r="E264" t="s">
        <v>82</v>
      </c>
      <c r="F264">
        <v>5</v>
      </c>
      <c r="G264">
        <v>1</v>
      </c>
      <c r="H264" t="e">
        <f>- Xây dựng và phát triển ứng dụng web PHP, MySQL của công ty- phát triển tiếp các dự án của công ty về thương mại điện tử- Lập trình PHP trên những framework Yii, CakePHP…- nâng cấp, bảo trì, sửa lỗi các sản phẩm của công ty- cụ thể sẽ Trao đổi kỹ khi tham gia phỏng vấn</f>
        <v>#NAME?</v>
      </c>
      <c r="I264" t="e">
        <f>- Mức lương thương lượng tương xứng với kinh nghiệm và quá trình Làm việc.- được tiếp xúc học hỏi, trải nghiệm với những mã nguồn chuyên sâu về thương mại điện tử.- Làm việc trong môi trường năng động nhiều thử thách trong công việc- được tham gia các chương trìnhdu lịchvà Từ THIỆN hằng năm của công ty- chế độ đãi ngộ Tốt cho những người Làm việc và Đóng góp lâu dài</f>
        <v>#NAME?</v>
      </c>
      <c r="J264" t="s">
        <v>421</v>
      </c>
      <c r="K264" t="s">
        <v>422</v>
      </c>
      <c r="L264">
        <v>661</v>
      </c>
      <c r="M264" t="s">
        <v>423</v>
      </c>
      <c r="N264">
        <v>33</v>
      </c>
      <c r="O264" t="s">
        <v>1993</v>
      </c>
      <c r="P264">
        <v>1</v>
      </c>
      <c r="Q264" t="s">
        <v>25</v>
      </c>
    </row>
    <row r="265" spans="1:17" x14ac:dyDescent="0.3">
      <c r="A265" t="s">
        <v>420</v>
      </c>
      <c r="B265" s="3">
        <v>10000000</v>
      </c>
      <c r="C265" s="3">
        <v>15000000</v>
      </c>
      <c r="D265" t="s">
        <v>39</v>
      </c>
      <c r="E265" t="s">
        <v>82</v>
      </c>
      <c r="F265">
        <v>5</v>
      </c>
      <c r="G265">
        <v>1</v>
      </c>
      <c r="H265" t="e">
        <f>- Xây dựng và phát triển ứng dụng web PHP, MySQL của công ty- phát triển tiếp các dự án của công ty về thương mại điện tử- Lập trình PHP trên những framework Yii, CakePHP…- nâng cấp, bảo trì, sửa lỗi các sản phẩm của công ty- cụ thể sẽ Trao đổi kỹ khi tham gia phỏng vấn</f>
        <v>#NAME?</v>
      </c>
      <c r="I265" t="e">
        <f>- Mức lương thương lượng tương xứng với kinh nghiệm và quá trình Làm việc.- được tiếp xúc học hỏi, trải nghiệm với những mã nguồn chuyên sâu về thương mại điện tử.- Làm việc trong môi trường năng động nhiều thử thách trong công việc- được tham gia các chương trìnhdu lịchvà Từ THIỆN hằng năm của công ty- chế độ đãi ngộ Tốt cho những người Làm việc và Đóng góp lâu dài</f>
        <v>#NAME?</v>
      </c>
      <c r="J265" t="s">
        <v>421</v>
      </c>
      <c r="K265" t="s">
        <v>422</v>
      </c>
      <c r="L265">
        <v>661</v>
      </c>
      <c r="M265" t="s">
        <v>423</v>
      </c>
      <c r="N265">
        <v>6</v>
      </c>
      <c r="O265" t="s">
        <v>1987</v>
      </c>
      <c r="P265">
        <v>1</v>
      </c>
      <c r="Q265" t="s">
        <v>25</v>
      </c>
    </row>
    <row r="266" spans="1:17" x14ac:dyDescent="0.3">
      <c r="A266" t="s">
        <v>424</v>
      </c>
      <c r="B266" s="3">
        <v>10000000</v>
      </c>
      <c r="C266" s="3">
        <v>15000000</v>
      </c>
      <c r="D266" t="s">
        <v>101</v>
      </c>
      <c r="E266" t="s">
        <v>28</v>
      </c>
      <c r="F266">
        <v>10</v>
      </c>
      <c r="G266" t="s">
        <v>19</v>
      </c>
      <c r="H266" t="s">
        <v>425</v>
      </c>
      <c r="I266" t="s">
        <v>426</v>
      </c>
      <c r="J266" t="s">
        <v>427</v>
      </c>
      <c r="K266" t="s">
        <v>428</v>
      </c>
      <c r="L266">
        <v>662</v>
      </c>
      <c r="M266" t="s">
        <v>428</v>
      </c>
      <c r="N266">
        <v>53</v>
      </c>
      <c r="O266" t="s">
        <v>1967</v>
      </c>
      <c r="P266">
        <v>1</v>
      </c>
      <c r="Q266" t="s">
        <v>25</v>
      </c>
    </row>
    <row r="267" spans="1:17" x14ac:dyDescent="0.3">
      <c r="A267" t="s">
        <v>424</v>
      </c>
      <c r="B267" s="3">
        <v>10000000</v>
      </c>
      <c r="C267" s="3">
        <v>15000000</v>
      </c>
      <c r="D267" t="s">
        <v>101</v>
      </c>
      <c r="E267" t="s">
        <v>28</v>
      </c>
      <c r="F267">
        <v>10</v>
      </c>
      <c r="G267" t="s">
        <v>19</v>
      </c>
      <c r="H267" t="s">
        <v>425</v>
      </c>
      <c r="I267" t="s">
        <v>426</v>
      </c>
      <c r="J267" t="s">
        <v>427</v>
      </c>
      <c r="K267" t="s">
        <v>428</v>
      </c>
      <c r="L267">
        <v>662</v>
      </c>
      <c r="M267" t="s">
        <v>428</v>
      </c>
      <c r="N267">
        <v>52</v>
      </c>
      <c r="O267" t="s">
        <v>1959</v>
      </c>
      <c r="P267">
        <v>1</v>
      </c>
      <c r="Q267" t="s">
        <v>25</v>
      </c>
    </row>
    <row r="268" spans="1:17" x14ac:dyDescent="0.3">
      <c r="A268" t="s">
        <v>424</v>
      </c>
      <c r="B268" s="3">
        <v>10000000</v>
      </c>
      <c r="C268" s="3">
        <v>15000000</v>
      </c>
      <c r="D268" t="s">
        <v>101</v>
      </c>
      <c r="E268" t="s">
        <v>28</v>
      </c>
      <c r="F268">
        <v>10</v>
      </c>
      <c r="G268" t="s">
        <v>19</v>
      </c>
      <c r="H268" t="s">
        <v>425</v>
      </c>
      <c r="I268" t="s">
        <v>426</v>
      </c>
      <c r="J268" t="s">
        <v>427</v>
      </c>
      <c r="K268" t="s">
        <v>428</v>
      </c>
      <c r="L268">
        <v>662</v>
      </c>
      <c r="M268" t="s">
        <v>428</v>
      </c>
      <c r="N268">
        <v>94</v>
      </c>
      <c r="O268" t="s">
        <v>1984</v>
      </c>
      <c r="P268">
        <v>1</v>
      </c>
      <c r="Q268" t="s">
        <v>25</v>
      </c>
    </row>
    <row r="269" spans="1:17" x14ac:dyDescent="0.3">
      <c r="A269" t="s">
        <v>429</v>
      </c>
      <c r="B269" s="3">
        <v>10000000</v>
      </c>
      <c r="C269" s="3">
        <v>15000000</v>
      </c>
      <c r="D269" t="s">
        <v>51</v>
      </c>
      <c r="E269" t="s">
        <v>52</v>
      </c>
      <c r="F269">
        <v>10</v>
      </c>
      <c r="G269" t="s">
        <v>19</v>
      </c>
      <c r="H269" t="s">
        <v>430</v>
      </c>
      <c r="I269" t="s">
        <v>431</v>
      </c>
      <c r="J269" t="s">
        <v>432</v>
      </c>
      <c r="K269" t="s">
        <v>433</v>
      </c>
      <c r="L269">
        <v>663</v>
      </c>
      <c r="M269" t="s">
        <v>433</v>
      </c>
      <c r="N269">
        <v>94</v>
      </c>
      <c r="O269" t="s">
        <v>1984</v>
      </c>
      <c r="P269">
        <v>1</v>
      </c>
      <c r="Q269" t="s">
        <v>25</v>
      </c>
    </row>
    <row r="270" spans="1:17" x14ac:dyDescent="0.3">
      <c r="A270" t="s">
        <v>429</v>
      </c>
      <c r="B270" s="3">
        <v>10000000</v>
      </c>
      <c r="C270" s="3">
        <v>15000000</v>
      </c>
      <c r="D270" t="s">
        <v>51</v>
      </c>
      <c r="E270" t="s">
        <v>52</v>
      </c>
      <c r="F270">
        <v>10</v>
      </c>
      <c r="G270" t="s">
        <v>19</v>
      </c>
      <c r="H270" t="s">
        <v>430</v>
      </c>
      <c r="I270" t="s">
        <v>431</v>
      </c>
      <c r="J270" t="s">
        <v>432</v>
      </c>
      <c r="K270" t="s">
        <v>433</v>
      </c>
      <c r="L270">
        <v>663</v>
      </c>
      <c r="M270" t="s">
        <v>433</v>
      </c>
      <c r="N270">
        <v>52</v>
      </c>
      <c r="O270" t="s">
        <v>1959</v>
      </c>
      <c r="P270">
        <v>1</v>
      </c>
      <c r="Q270" t="s">
        <v>25</v>
      </c>
    </row>
    <row r="271" spans="1:17" x14ac:dyDescent="0.3">
      <c r="A271" t="s">
        <v>429</v>
      </c>
      <c r="B271" s="3">
        <v>10000000</v>
      </c>
      <c r="C271" s="3">
        <v>15000000</v>
      </c>
      <c r="D271" t="s">
        <v>51</v>
      </c>
      <c r="E271" t="s">
        <v>52</v>
      </c>
      <c r="F271">
        <v>10</v>
      </c>
      <c r="G271" t="s">
        <v>19</v>
      </c>
      <c r="H271" t="s">
        <v>430</v>
      </c>
      <c r="I271" t="s">
        <v>431</v>
      </c>
      <c r="J271" t="s">
        <v>432</v>
      </c>
      <c r="K271" t="s">
        <v>433</v>
      </c>
      <c r="L271">
        <v>663</v>
      </c>
      <c r="M271" t="s">
        <v>433</v>
      </c>
      <c r="N271">
        <v>43</v>
      </c>
      <c r="O271" t="s">
        <v>1973</v>
      </c>
      <c r="P271">
        <v>1</v>
      </c>
      <c r="Q271" t="s">
        <v>25</v>
      </c>
    </row>
    <row r="272" spans="1:17" x14ac:dyDescent="0.3">
      <c r="A272" t="s">
        <v>429</v>
      </c>
      <c r="B272" s="3">
        <v>10000000</v>
      </c>
      <c r="C272" s="3">
        <v>15000000</v>
      </c>
      <c r="D272" t="s">
        <v>51</v>
      </c>
      <c r="E272" t="s">
        <v>52</v>
      </c>
      <c r="F272">
        <v>10</v>
      </c>
      <c r="G272" t="s">
        <v>19</v>
      </c>
      <c r="H272" t="s">
        <v>430</v>
      </c>
      <c r="I272" t="s">
        <v>431</v>
      </c>
      <c r="J272" t="s">
        <v>432</v>
      </c>
      <c r="K272" t="s">
        <v>433</v>
      </c>
      <c r="L272">
        <v>663</v>
      </c>
      <c r="M272" t="s">
        <v>433</v>
      </c>
      <c r="N272">
        <v>94</v>
      </c>
      <c r="O272" t="s">
        <v>1984</v>
      </c>
      <c r="P272">
        <v>1</v>
      </c>
      <c r="Q272" t="s">
        <v>249</v>
      </c>
    </row>
    <row r="273" spans="1:17" x14ac:dyDescent="0.3">
      <c r="A273" t="s">
        <v>429</v>
      </c>
      <c r="B273" s="3">
        <v>10000000</v>
      </c>
      <c r="C273" s="3">
        <v>15000000</v>
      </c>
      <c r="D273" t="s">
        <v>51</v>
      </c>
      <c r="E273" t="s">
        <v>52</v>
      </c>
      <c r="F273">
        <v>10</v>
      </c>
      <c r="G273" t="s">
        <v>19</v>
      </c>
      <c r="H273" t="s">
        <v>430</v>
      </c>
      <c r="I273" t="s">
        <v>431</v>
      </c>
      <c r="J273" t="s">
        <v>432</v>
      </c>
      <c r="K273" t="s">
        <v>433</v>
      </c>
      <c r="L273">
        <v>663</v>
      </c>
      <c r="M273" t="s">
        <v>433</v>
      </c>
      <c r="N273">
        <v>52</v>
      </c>
      <c r="O273" t="s">
        <v>1959</v>
      </c>
      <c r="P273">
        <v>1</v>
      </c>
      <c r="Q273" t="s">
        <v>249</v>
      </c>
    </row>
    <row r="274" spans="1:17" x14ac:dyDescent="0.3">
      <c r="A274" t="s">
        <v>429</v>
      </c>
      <c r="B274" s="3">
        <v>10000000</v>
      </c>
      <c r="C274" s="3">
        <v>15000000</v>
      </c>
      <c r="D274" t="s">
        <v>51</v>
      </c>
      <c r="E274" t="s">
        <v>52</v>
      </c>
      <c r="F274">
        <v>10</v>
      </c>
      <c r="G274" t="s">
        <v>19</v>
      </c>
      <c r="H274" t="s">
        <v>430</v>
      </c>
      <c r="I274" t="s">
        <v>431</v>
      </c>
      <c r="J274" t="s">
        <v>432</v>
      </c>
      <c r="K274" t="s">
        <v>433</v>
      </c>
      <c r="L274">
        <v>663</v>
      </c>
      <c r="M274" t="s">
        <v>433</v>
      </c>
      <c r="N274">
        <v>43</v>
      </c>
      <c r="O274" t="s">
        <v>1973</v>
      </c>
      <c r="P274">
        <v>1</v>
      </c>
      <c r="Q274" t="s">
        <v>249</v>
      </c>
    </row>
    <row r="275" spans="1:17" x14ac:dyDescent="0.3">
      <c r="A275" t="s">
        <v>434</v>
      </c>
      <c r="B275" s="3">
        <v>30000000</v>
      </c>
      <c r="C275" s="3">
        <v>40000000</v>
      </c>
      <c r="D275" t="s">
        <v>101</v>
      </c>
      <c r="E275" t="s">
        <v>177</v>
      </c>
      <c r="F275">
        <v>20</v>
      </c>
      <c r="G275" t="s">
        <v>19</v>
      </c>
      <c r="H275" t="s">
        <v>435</v>
      </c>
      <c r="I275" t="s">
        <v>436</v>
      </c>
      <c r="J275" t="e">
        <f>- nhanh nhẹn, hoạt bát- có máu kiếm tiền- Gắn bó với công việc</f>
        <v>#NAME?</v>
      </c>
      <c r="K275" t="s">
        <v>437</v>
      </c>
      <c r="L275">
        <v>664</v>
      </c>
      <c r="M275" t="s">
        <v>437</v>
      </c>
      <c r="N275">
        <v>52</v>
      </c>
      <c r="O275" t="s">
        <v>1959</v>
      </c>
      <c r="P275">
        <v>1</v>
      </c>
      <c r="Q275" t="s">
        <v>25</v>
      </c>
    </row>
    <row r="276" spans="1:17" x14ac:dyDescent="0.3">
      <c r="A276" t="s">
        <v>434</v>
      </c>
      <c r="B276" s="3">
        <v>30000000</v>
      </c>
      <c r="C276" s="3">
        <v>40000000</v>
      </c>
      <c r="D276" t="s">
        <v>101</v>
      </c>
      <c r="E276" t="s">
        <v>177</v>
      </c>
      <c r="F276">
        <v>20</v>
      </c>
      <c r="G276" t="s">
        <v>19</v>
      </c>
      <c r="H276" t="s">
        <v>435</v>
      </c>
      <c r="I276" t="s">
        <v>436</v>
      </c>
      <c r="J276" t="e">
        <f>- nhanh nhẹn, hoạt bát- có máu kiếm tiền- Gắn bó với công việc</f>
        <v>#NAME?</v>
      </c>
      <c r="K276" t="s">
        <v>437</v>
      </c>
      <c r="L276">
        <v>664</v>
      </c>
      <c r="M276" t="s">
        <v>437</v>
      </c>
      <c r="N276">
        <v>58</v>
      </c>
      <c r="O276" t="s">
        <v>1960</v>
      </c>
      <c r="P276">
        <v>1</v>
      </c>
      <c r="Q276" t="s">
        <v>25</v>
      </c>
    </row>
    <row r="277" spans="1:17" x14ac:dyDescent="0.3">
      <c r="A277" t="s">
        <v>434</v>
      </c>
      <c r="B277" s="3">
        <v>30000000</v>
      </c>
      <c r="C277" s="3">
        <v>40000000</v>
      </c>
      <c r="D277" t="s">
        <v>101</v>
      </c>
      <c r="E277" t="s">
        <v>177</v>
      </c>
      <c r="F277">
        <v>20</v>
      </c>
      <c r="G277" t="s">
        <v>19</v>
      </c>
      <c r="H277" t="s">
        <v>435</v>
      </c>
      <c r="I277" t="s">
        <v>436</v>
      </c>
      <c r="J277" t="e">
        <f>- nhanh nhẹn, hoạt bát- có máu kiếm tiền- Gắn bó với công việc</f>
        <v>#NAME?</v>
      </c>
      <c r="K277" t="s">
        <v>437</v>
      </c>
      <c r="L277">
        <v>664</v>
      </c>
      <c r="M277" t="s">
        <v>437</v>
      </c>
      <c r="N277">
        <v>94</v>
      </c>
      <c r="O277" t="s">
        <v>1984</v>
      </c>
      <c r="P277">
        <v>1</v>
      </c>
      <c r="Q277" t="s">
        <v>25</v>
      </c>
    </row>
    <row r="278" spans="1:17" x14ac:dyDescent="0.3">
      <c r="A278" t="s">
        <v>438</v>
      </c>
      <c r="B278" s="3">
        <v>7000000</v>
      </c>
      <c r="C278" s="3">
        <v>10000000</v>
      </c>
      <c r="D278" t="s">
        <v>51</v>
      </c>
      <c r="E278" t="s">
        <v>28</v>
      </c>
      <c r="F278">
        <v>5</v>
      </c>
      <c r="G278" t="s">
        <v>19</v>
      </c>
      <c r="H278" t="e">
        <f>- nhận điện thoại Tư vấn sản phẩm của công ty cho khách hàng có nhu cầu- Báo Giá, Trả lời Email khách hàng- lên đơn hàng, Theo dõi đơn hàng- chăm sóc khách hàng cũ, khách hàng tiềm năng- chi tiết công việc được Trao đổi cụ thể khi phỏng vấn</f>
        <v>#NAME?</v>
      </c>
      <c r="I278" t="s">
        <v>439</v>
      </c>
      <c r="J278" t="e">
        <f>- Tốt nghiệp Trung cấp trở lên.- Biết Sử dụng máy tính và các công cụ mạng xã hội- yêu thích công việc chăm sóc khách hàng,bán hàng- giọng nói chuẩn, giao tiếp Tốt, nhanh nhẹn, hoạt bát, Trung thực- có tinh thần kỷ luật, kỷ cương trong công việc- có kinh nghiệm bán hàng, Telesales, chăm sóc khách hàng là một lợi thế.- Sử dụng thành thạo youtube và Facebook</f>
        <v>#NAME?</v>
      </c>
      <c r="K278" t="s">
        <v>440</v>
      </c>
      <c r="L278">
        <v>665</v>
      </c>
      <c r="M278" t="s">
        <v>440</v>
      </c>
      <c r="N278">
        <v>94</v>
      </c>
      <c r="O278" t="s">
        <v>1984</v>
      </c>
      <c r="P278">
        <v>1</v>
      </c>
      <c r="Q278" t="s">
        <v>25</v>
      </c>
    </row>
    <row r="279" spans="1:17" x14ac:dyDescent="0.3">
      <c r="A279" t="s">
        <v>438</v>
      </c>
      <c r="B279" s="3">
        <v>7000000</v>
      </c>
      <c r="C279" s="3">
        <v>10000000</v>
      </c>
      <c r="D279" t="s">
        <v>51</v>
      </c>
      <c r="E279" t="s">
        <v>28</v>
      </c>
      <c r="F279">
        <v>5</v>
      </c>
      <c r="G279" t="s">
        <v>19</v>
      </c>
      <c r="H279" t="e">
        <f>- nhận điện thoại Tư vấn sản phẩm của công ty cho khách hàng có nhu cầu- Báo Giá, Trả lời Email khách hàng- lên đơn hàng, Theo dõi đơn hàng- chăm sóc khách hàng cũ, khách hàng tiềm năng- chi tiết công việc được Trao đổi cụ thể khi phỏng vấn</f>
        <v>#NAME?</v>
      </c>
      <c r="I279" t="s">
        <v>439</v>
      </c>
      <c r="J279" t="e">
        <f>- Tốt nghiệp Trung cấp trở lên.- Biết Sử dụng máy tính và các công cụ mạng xã hội- yêu thích công việc chăm sóc khách hàng,bán hàng- giọng nói chuẩn, giao tiếp Tốt, nhanh nhẹn, hoạt bát, Trung thực- có tinh thần kỷ luật, kỷ cương trong công việc- có kinh nghiệm bán hàng, Telesales, chăm sóc khách hàng là một lợi thế.- Sử dụng thành thạo youtube và Facebook</f>
        <v>#NAME?</v>
      </c>
      <c r="K279" t="s">
        <v>440</v>
      </c>
      <c r="L279">
        <v>665</v>
      </c>
      <c r="M279" t="s">
        <v>440</v>
      </c>
      <c r="N279">
        <v>52</v>
      </c>
      <c r="O279" t="s">
        <v>1959</v>
      </c>
      <c r="P279">
        <v>1</v>
      </c>
      <c r="Q279" t="s">
        <v>25</v>
      </c>
    </row>
    <row r="280" spans="1:17" x14ac:dyDescent="0.3">
      <c r="A280" t="s">
        <v>441</v>
      </c>
      <c r="B280" s="3">
        <v>15000000</v>
      </c>
      <c r="C280" s="3">
        <v>20000000</v>
      </c>
      <c r="D280" t="s">
        <v>101</v>
      </c>
      <c r="E280" t="s">
        <v>82</v>
      </c>
      <c r="F280">
        <v>2</v>
      </c>
      <c r="G280" t="s">
        <v>19</v>
      </c>
      <c r="H280" t="s">
        <v>442</v>
      </c>
      <c r="I280" t="s">
        <v>443</v>
      </c>
      <c r="J280" t="s">
        <v>444</v>
      </c>
      <c r="K280" t="s">
        <v>445</v>
      </c>
      <c r="L280">
        <v>666</v>
      </c>
      <c r="M280" t="s">
        <v>446</v>
      </c>
      <c r="N280">
        <v>6</v>
      </c>
      <c r="O280" t="s">
        <v>1987</v>
      </c>
      <c r="P280">
        <v>1</v>
      </c>
      <c r="Q280" t="s">
        <v>25</v>
      </c>
    </row>
    <row r="281" spans="1:17" x14ac:dyDescent="0.3">
      <c r="A281" t="s">
        <v>441</v>
      </c>
      <c r="B281" s="3">
        <v>15000000</v>
      </c>
      <c r="C281" s="3">
        <v>20000000</v>
      </c>
      <c r="D281" t="s">
        <v>101</v>
      </c>
      <c r="E281" t="s">
        <v>82</v>
      </c>
      <c r="F281">
        <v>2</v>
      </c>
      <c r="G281" t="s">
        <v>19</v>
      </c>
      <c r="H281" t="s">
        <v>442</v>
      </c>
      <c r="I281" t="s">
        <v>443</v>
      </c>
      <c r="J281" t="s">
        <v>444</v>
      </c>
      <c r="K281" t="s">
        <v>445</v>
      </c>
      <c r="L281">
        <v>666</v>
      </c>
      <c r="M281" t="s">
        <v>446</v>
      </c>
      <c r="N281">
        <v>13</v>
      </c>
      <c r="O281" t="s">
        <v>1997</v>
      </c>
      <c r="P281">
        <v>1</v>
      </c>
      <c r="Q281" t="s">
        <v>25</v>
      </c>
    </row>
    <row r="282" spans="1:17" x14ac:dyDescent="0.3">
      <c r="A282" t="s">
        <v>447</v>
      </c>
      <c r="B282" s="3">
        <v>10000000</v>
      </c>
      <c r="C282" s="3">
        <v>15000000</v>
      </c>
      <c r="D282" t="s">
        <v>51</v>
      </c>
      <c r="E282" t="s">
        <v>52</v>
      </c>
      <c r="F282">
        <v>1</v>
      </c>
      <c r="G282" t="s">
        <v>19</v>
      </c>
      <c r="H282" t="e">
        <f>+ kiểm tra các cửa hàng / Siêu thị và đạt được các Chỉ tiêu doanh số được giao.+ Phụ trách trưng bày hàng hóa Từ kho hàng đến kệ hàng tại các Siêu thị, phát triển thị phần và thực hiện chương trình khuyến mãi đúng Thời gian, Quản lý công nợ.+ lên đơn đặt hàng và Theo dõi đơn hàng thành công, đảm bảo hàng hóa trưng bày đầy đủ.+ Quản lí về số bán ra, hàng nhập vào và tồn kho của Siêu thị.+ Báo cáo hình ảnh trưng bày, thông tin thị trường của Đối thủ cho ban Quản lý.+ Xây dựng mối quan hệ chặt chẽ với Siêu thị hoặc người mua, bộ phận mua hàng.+ giải quyết tất cả các truy vấn và phản hồi Từ các Siêu thị và khách hàng.</f>
        <v>#NAME?</v>
      </c>
      <c r="I282" t="s">
        <v>448</v>
      </c>
      <c r="J282" t="e">
        <f>+ Đòi hỏi khả năng di chuyển giữa các Siêu thị+ ưu tiên có kinh nghiệm Làm việc tại vị trí tương tự.</f>
        <v>#NAME?</v>
      </c>
      <c r="K282" t="s">
        <v>449</v>
      </c>
      <c r="L282">
        <v>667</v>
      </c>
      <c r="M282" t="s">
        <v>449</v>
      </c>
      <c r="N282">
        <v>52</v>
      </c>
      <c r="O282" t="s">
        <v>1959</v>
      </c>
      <c r="P282">
        <v>1</v>
      </c>
      <c r="Q282" t="s">
        <v>25</v>
      </c>
    </row>
    <row r="283" spans="1:17" x14ac:dyDescent="0.3">
      <c r="A283" t="s">
        <v>450</v>
      </c>
      <c r="B283" s="3">
        <v>7000000</v>
      </c>
      <c r="C283" s="3">
        <v>10000000</v>
      </c>
      <c r="D283" t="s">
        <v>51</v>
      </c>
      <c r="E283" t="s">
        <v>28</v>
      </c>
      <c r="F283">
        <v>7</v>
      </c>
      <c r="G283" t="s">
        <v>19</v>
      </c>
      <c r="H283" t="e">
        <f>- tạo danh sách khách hàng tiềm năng.- Tìm kiếm khách hàng mới.- hỏi thăm, chăm sóc khách hàng tích lũy.- xác nhận lịch hẹn gặp khách hàng để Giới thiệu sản phẩm.- Lập mục tiêu và kế hoạch Tìm kiếm khách hàng hàng ngày, tuần, tháng.</f>
        <v>#NAME?</v>
      </c>
      <c r="I283" t="s">
        <v>451</v>
      </c>
      <c r="J283" t="e">
        <f>- ưu tiên các ứng viên Nữ- yêu thích công việc gọi điện thoại cho khách hàng.- kỹ năng giao tiếp qua điện thoại, thuyết phục khách hàng tốt.- có khả năng khai thác thông tin Tốt Từ người khác.- nhanh nhẹn, hoạt bát, Trung thực.- Sử dụng thành thạo vi tínhvăn phòng.- xử lý tình huống tốt.</f>
        <v>#NAME?</v>
      </c>
      <c r="K283" t="s">
        <v>452</v>
      </c>
      <c r="L283">
        <v>668</v>
      </c>
      <c r="M283" t="s">
        <v>453</v>
      </c>
      <c r="N283">
        <v>52</v>
      </c>
      <c r="O283" t="s">
        <v>1959</v>
      </c>
      <c r="P283">
        <v>1</v>
      </c>
      <c r="Q283" t="s">
        <v>25</v>
      </c>
    </row>
    <row r="284" spans="1:17" x14ac:dyDescent="0.3">
      <c r="A284" t="s">
        <v>450</v>
      </c>
      <c r="B284" s="3">
        <v>7000000</v>
      </c>
      <c r="C284" s="3">
        <v>10000000</v>
      </c>
      <c r="D284" t="s">
        <v>51</v>
      </c>
      <c r="E284" t="s">
        <v>28</v>
      </c>
      <c r="F284">
        <v>7</v>
      </c>
      <c r="G284" t="s">
        <v>19</v>
      </c>
      <c r="H284" t="e">
        <f>- tạo danh sách khách hàng tiềm năng.- Tìm kiếm khách hàng mới.- hỏi thăm, chăm sóc khách hàng tích lũy.- xác nhận lịch hẹn gặp khách hàng để Giới thiệu sản phẩm.- Lập mục tiêu và kế hoạch Tìm kiếm khách hàng hàng ngày, tuần, tháng.</f>
        <v>#NAME?</v>
      </c>
      <c r="I284" t="s">
        <v>451</v>
      </c>
      <c r="J284" t="e">
        <f>- ưu tiên các ứng viên Nữ- yêu thích công việc gọi điện thoại cho khách hàng.- kỹ năng giao tiếp qua điện thoại, thuyết phục khách hàng tốt.- có khả năng khai thác thông tin Tốt Từ người khác.- nhanh nhẹn, hoạt bát, Trung thực.- Sử dụng thành thạo vi tínhvăn phòng.- xử lý tình huống tốt.</f>
        <v>#NAME?</v>
      </c>
      <c r="K284" t="s">
        <v>452</v>
      </c>
      <c r="L284">
        <v>668</v>
      </c>
      <c r="M284" t="s">
        <v>453</v>
      </c>
      <c r="N284">
        <v>94</v>
      </c>
      <c r="O284" t="s">
        <v>1984</v>
      </c>
      <c r="P284">
        <v>1</v>
      </c>
      <c r="Q284" t="s">
        <v>25</v>
      </c>
    </row>
    <row r="285" spans="1:17" x14ac:dyDescent="0.3">
      <c r="A285" t="s">
        <v>454</v>
      </c>
      <c r="B285" s="3">
        <v>10000000</v>
      </c>
      <c r="C285" s="3">
        <v>15000000</v>
      </c>
      <c r="D285" t="s">
        <v>39</v>
      </c>
      <c r="E285" t="s">
        <v>82</v>
      </c>
      <c r="F285">
        <v>1</v>
      </c>
      <c r="G285" t="s">
        <v>19</v>
      </c>
      <c r="H285" t="s">
        <v>455</v>
      </c>
      <c r="I285" t="s">
        <v>456</v>
      </c>
      <c r="J285" t="s">
        <v>457</v>
      </c>
      <c r="K285" t="s">
        <v>458</v>
      </c>
      <c r="L285">
        <v>669</v>
      </c>
      <c r="M285" t="s">
        <v>458</v>
      </c>
      <c r="N285">
        <v>65</v>
      </c>
      <c r="O285" t="s">
        <v>1963</v>
      </c>
      <c r="P285">
        <v>1</v>
      </c>
      <c r="Q285" t="s">
        <v>25</v>
      </c>
    </row>
    <row r="286" spans="1:17" x14ac:dyDescent="0.3">
      <c r="A286" t="s">
        <v>454</v>
      </c>
      <c r="B286" s="3">
        <v>10000000</v>
      </c>
      <c r="C286" s="3">
        <v>15000000</v>
      </c>
      <c r="D286" t="s">
        <v>39</v>
      </c>
      <c r="E286" t="s">
        <v>82</v>
      </c>
      <c r="F286">
        <v>1</v>
      </c>
      <c r="G286" t="s">
        <v>19</v>
      </c>
      <c r="H286" t="s">
        <v>455</v>
      </c>
      <c r="I286" t="s">
        <v>456</v>
      </c>
      <c r="J286" t="s">
        <v>457</v>
      </c>
      <c r="K286" t="s">
        <v>458</v>
      </c>
      <c r="L286">
        <v>669</v>
      </c>
      <c r="M286" t="s">
        <v>458</v>
      </c>
      <c r="N286">
        <v>36</v>
      </c>
      <c r="O286" t="s">
        <v>1998</v>
      </c>
      <c r="P286">
        <v>1</v>
      </c>
      <c r="Q286" t="s">
        <v>25</v>
      </c>
    </row>
    <row r="287" spans="1:17" x14ac:dyDescent="0.3">
      <c r="A287" t="s">
        <v>459</v>
      </c>
      <c r="B287" s="3">
        <v>15000000</v>
      </c>
      <c r="C287" s="3">
        <v>20000000</v>
      </c>
      <c r="D287" t="s">
        <v>101</v>
      </c>
      <c r="E287" t="s">
        <v>52</v>
      </c>
      <c r="F287">
        <v>10</v>
      </c>
      <c r="G287" t="s">
        <v>19</v>
      </c>
      <c r="H287" t="s">
        <v>460</v>
      </c>
      <c r="I287" t="s">
        <v>461</v>
      </c>
      <c r="J287" t="s">
        <v>462</v>
      </c>
      <c r="K287" t="s">
        <v>463</v>
      </c>
      <c r="L287">
        <v>670</v>
      </c>
      <c r="M287" t="s">
        <v>464</v>
      </c>
      <c r="N287">
        <v>52</v>
      </c>
      <c r="O287" t="s">
        <v>1959</v>
      </c>
      <c r="P287">
        <v>1</v>
      </c>
      <c r="Q287" t="s">
        <v>25</v>
      </c>
    </row>
    <row r="288" spans="1:17" x14ac:dyDescent="0.3">
      <c r="A288" t="s">
        <v>459</v>
      </c>
      <c r="B288" s="3">
        <v>15000000</v>
      </c>
      <c r="C288" s="3">
        <v>20000000</v>
      </c>
      <c r="D288" t="s">
        <v>101</v>
      </c>
      <c r="E288" t="s">
        <v>52</v>
      </c>
      <c r="F288">
        <v>10</v>
      </c>
      <c r="G288" t="s">
        <v>19</v>
      </c>
      <c r="H288" t="s">
        <v>460</v>
      </c>
      <c r="I288" t="s">
        <v>461</v>
      </c>
      <c r="J288" t="s">
        <v>462</v>
      </c>
      <c r="K288" t="s">
        <v>463</v>
      </c>
      <c r="L288">
        <v>670</v>
      </c>
      <c r="M288" t="s">
        <v>464</v>
      </c>
      <c r="N288">
        <v>58</v>
      </c>
      <c r="O288" t="s">
        <v>1960</v>
      </c>
      <c r="P288">
        <v>1</v>
      </c>
      <c r="Q288" t="s">
        <v>25</v>
      </c>
    </row>
    <row r="289" spans="1:17" x14ac:dyDescent="0.3">
      <c r="A289" t="s">
        <v>459</v>
      </c>
      <c r="B289" s="3">
        <v>15000000</v>
      </c>
      <c r="C289" s="3">
        <v>20000000</v>
      </c>
      <c r="D289" t="s">
        <v>101</v>
      </c>
      <c r="E289" t="s">
        <v>52</v>
      </c>
      <c r="F289">
        <v>10</v>
      </c>
      <c r="G289" t="s">
        <v>19</v>
      </c>
      <c r="H289" t="s">
        <v>460</v>
      </c>
      <c r="I289" t="s">
        <v>461</v>
      </c>
      <c r="J289" t="s">
        <v>462</v>
      </c>
      <c r="K289" t="s">
        <v>463</v>
      </c>
      <c r="L289">
        <v>670</v>
      </c>
      <c r="M289" t="s">
        <v>464</v>
      </c>
      <c r="N289">
        <v>94</v>
      </c>
      <c r="O289" t="s">
        <v>1984</v>
      </c>
      <c r="P289">
        <v>1</v>
      </c>
      <c r="Q289" t="s">
        <v>25</v>
      </c>
    </row>
    <row r="290" spans="1:17" x14ac:dyDescent="0.3">
      <c r="A290" t="s">
        <v>465</v>
      </c>
      <c r="B290" s="3">
        <v>7000000</v>
      </c>
      <c r="C290" s="3">
        <v>10000000</v>
      </c>
      <c r="D290" t="s">
        <v>27</v>
      </c>
      <c r="E290" t="s">
        <v>28</v>
      </c>
      <c r="F290">
        <v>3</v>
      </c>
      <c r="G290">
        <v>0</v>
      </c>
      <c r="H290" t="e">
        <f>- Chịu trách nhiệm chính trong việc lên các sổ sách kế toán- thực hiện công việc Theo Chỉ dẫn của kế toán Trưởng và cấp trên- đảm bảo tính chính xác, hợp lệ của chứng từ.Trao đổi cụ thể hơn khi phỏng vấn.</f>
        <v>#NAME?</v>
      </c>
      <c r="I290" t="e">
        <f>- lương Cơ bản, lương doanh số bán xe, được đào tạo nghiệp vụ kinh doanh xe ô tô.- được hưởng đầy đủ các chế độ đãi ngộ của công ty, của nhà nước hiện hành- được hưởng đủ chế độ BHXH- môi trường Làm việc năng động, chuyên nghiệp và THÂN THIỆN với Mức lương cạnh tranh.- có nhiều Cơ hội đựơc đào tạo nghiệp vụ, đào tạo chuyên môn- Cơ hội phát triển và thử thách- Cơ hội được hoàn THIỆN những kỹ năng còn thiếu sót, Cơ hội thăng tiến Cao</f>
        <v>#NAME?</v>
      </c>
      <c r="J290" t="s">
        <v>466</v>
      </c>
      <c r="K290" t="s">
        <v>467</v>
      </c>
      <c r="L290">
        <v>671</v>
      </c>
      <c r="M290" t="s">
        <v>468</v>
      </c>
      <c r="N290">
        <v>32</v>
      </c>
      <c r="O290" t="s">
        <v>1966</v>
      </c>
      <c r="P290">
        <v>1</v>
      </c>
      <c r="Q290" t="s">
        <v>25</v>
      </c>
    </row>
    <row r="291" spans="1:17" x14ac:dyDescent="0.3">
      <c r="A291" t="s">
        <v>469</v>
      </c>
      <c r="B291" s="3">
        <v>7000000</v>
      </c>
      <c r="C291" s="3">
        <v>10000000</v>
      </c>
      <c r="D291" t="s">
        <v>101</v>
      </c>
      <c r="E291" t="s">
        <v>52</v>
      </c>
      <c r="F291">
        <v>3</v>
      </c>
      <c r="G291" t="s">
        <v>19</v>
      </c>
      <c r="H291" t="e">
        <f>- thực hiện việc bảo hành, sửa chữa, bảo trì thay thế linh kiện máy in, máy tính, nạp mực máy in.- cài đặt Hướng dẫn Sử dụng máy in máy tính mới cho khách hàng (có Thưởng riêng cho giao máy in mới)- bảo hành, sửa chữa máy in máy tính cho khách hàng tại công ty và tại trụ sở của khách hàng trên toàn quốc.- hoàn tất các phiếu xác nhận hoàn thành công tác với khách hàng</f>
        <v>#NAME?</v>
      </c>
      <c r="I291" t="s">
        <v>470</v>
      </c>
      <c r="J291" t="e">
        <f>- ưu tiên người đã có kinh nghiệm Làm việc trong ngành máyvăn phòng.- Trung thực, chăm Chỉ, nhanh nhẹn, Chịu khó.- ứng viên chưa Biết các lĩnh vực KHÁC sẽ được đào tạo Từ từ.</f>
        <v>#NAME?</v>
      </c>
      <c r="K291" t="s">
        <v>471</v>
      </c>
      <c r="L291">
        <v>672</v>
      </c>
      <c r="M291" t="s">
        <v>471</v>
      </c>
      <c r="N291">
        <v>33</v>
      </c>
      <c r="O291" t="s">
        <v>1993</v>
      </c>
      <c r="P291">
        <v>1</v>
      </c>
      <c r="Q291" t="s">
        <v>25</v>
      </c>
    </row>
    <row r="292" spans="1:17" x14ac:dyDescent="0.3">
      <c r="A292" t="s">
        <v>469</v>
      </c>
      <c r="B292" s="3">
        <v>7000000</v>
      </c>
      <c r="C292" s="3">
        <v>10000000</v>
      </c>
      <c r="D292" t="s">
        <v>101</v>
      </c>
      <c r="E292" t="s">
        <v>52</v>
      </c>
      <c r="F292">
        <v>3</v>
      </c>
      <c r="G292" t="s">
        <v>19</v>
      </c>
      <c r="H292" t="e">
        <f>- thực hiện việc bảo hành, sửa chữa, bảo trì thay thế linh kiện máy in, máy tính, nạp mực máy in.- cài đặt Hướng dẫn Sử dụng máy in máy tính mới cho khách hàng (có Thưởng riêng cho giao máy in mới)- bảo hành, sửa chữa máy in máy tính cho khách hàng tại công ty và tại trụ sở của khách hàng trên toàn quốc.- hoàn tất các phiếu xác nhận hoàn thành công tác với khách hàng</f>
        <v>#NAME?</v>
      </c>
      <c r="I292" t="s">
        <v>470</v>
      </c>
      <c r="J292" t="e">
        <f>- ưu tiên người đã có kinh nghiệm Làm việc trong ngành máyvăn phòng.- Trung thực, chăm Chỉ, nhanh nhẹn, Chịu khó.- ứng viên chưa Biết các lĩnh vực KHÁC sẽ được đào tạo Từ từ.</f>
        <v>#NAME?</v>
      </c>
      <c r="K292" t="s">
        <v>471</v>
      </c>
      <c r="L292">
        <v>672</v>
      </c>
      <c r="M292" t="s">
        <v>471</v>
      </c>
      <c r="N292">
        <v>41</v>
      </c>
      <c r="O292" t="s">
        <v>1996</v>
      </c>
      <c r="P292">
        <v>1</v>
      </c>
      <c r="Q292" t="s">
        <v>25</v>
      </c>
    </row>
    <row r="293" spans="1:17" x14ac:dyDescent="0.3">
      <c r="A293" t="s">
        <v>469</v>
      </c>
      <c r="B293" s="3">
        <v>7000000</v>
      </c>
      <c r="C293" s="3">
        <v>10000000</v>
      </c>
      <c r="D293" t="s">
        <v>101</v>
      </c>
      <c r="E293" t="s">
        <v>52</v>
      </c>
      <c r="F293">
        <v>3</v>
      </c>
      <c r="G293" t="s">
        <v>19</v>
      </c>
      <c r="H293" t="e">
        <f>- thực hiện việc bảo hành, sửa chữa, bảo trì thay thế linh kiện máy in, máy tính, nạp mực máy in.- cài đặt Hướng dẫn Sử dụng máy in máy tính mới cho khách hàng (có Thưởng riêng cho giao máy in mới)- bảo hành, sửa chữa máy in máy tính cho khách hàng tại công ty và tại trụ sở của khách hàng trên toàn quốc.- hoàn tất các phiếu xác nhận hoàn thành công tác với khách hàng</f>
        <v>#NAME?</v>
      </c>
      <c r="I293" t="s">
        <v>470</v>
      </c>
      <c r="J293" t="e">
        <f>- ưu tiên người đã có kinh nghiệm Làm việc trong ngành máyvăn phòng.- Trung thực, chăm Chỉ, nhanh nhẹn, Chịu khó.- ứng viên chưa Biết các lĩnh vực KHÁC sẽ được đào tạo Từ từ.</f>
        <v>#NAME?</v>
      </c>
      <c r="K293" t="s">
        <v>471</v>
      </c>
      <c r="L293">
        <v>672</v>
      </c>
      <c r="M293" t="s">
        <v>471</v>
      </c>
      <c r="N293">
        <v>6</v>
      </c>
      <c r="O293" t="s">
        <v>1987</v>
      </c>
      <c r="P293">
        <v>1</v>
      </c>
      <c r="Q293" t="s">
        <v>25</v>
      </c>
    </row>
    <row r="294" spans="1:17" x14ac:dyDescent="0.3">
      <c r="A294" t="s">
        <v>472</v>
      </c>
      <c r="B294" s="3">
        <v>10000000</v>
      </c>
      <c r="C294" s="3">
        <v>15000000</v>
      </c>
      <c r="D294" t="s">
        <v>51</v>
      </c>
      <c r="E294" t="s">
        <v>52</v>
      </c>
      <c r="F294">
        <v>10</v>
      </c>
      <c r="G294" t="s">
        <v>19</v>
      </c>
      <c r="H294" t="s">
        <v>473</v>
      </c>
      <c r="I294" t="s">
        <v>474</v>
      </c>
      <c r="J294" t="s">
        <v>475</v>
      </c>
      <c r="K294" t="s">
        <v>476</v>
      </c>
      <c r="L294">
        <v>654</v>
      </c>
      <c r="M294" t="s">
        <v>391</v>
      </c>
      <c r="N294">
        <v>53</v>
      </c>
      <c r="O294" t="s">
        <v>1967</v>
      </c>
      <c r="P294">
        <v>1</v>
      </c>
      <c r="Q294" t="s">
        <v>25</v>
      </c>
    </row>
    <row r="295" spans="1:17" x14ac:dyDescent="0.3">
      <c r="A295" t="s">
        <v>472</v>
      </c>
      <c r="B295" s="3">
        <v>10000000</v>
      </c>
      <c r="C295" s="3">
        <v>15000000</v>
      </c>
      <c r="D295" t="s">
        <v>51</v>
      </c>
      <c r="E295" t="s">
        <v>52</v>
      </c>
      <c r="F295">
        <v>10</v>
      </c>
      <c r="G295" t="s">
        <v>19</v>
      </c>
      <c r="H295" t="s">
        <v>473</v>
      </c>
      <c r="I295" t="s">
        <v>474</v>
      </c>
      <c r="J295" t="s">
        <v>475</v>
      </c>
      <c r="K295" t="s">
        <v>476</v>
      </c>
      <c r="L295">
        <v>654</v>
      </c>
      <c r="M295" t="s">
        <v>391</v>
      </c>
      <c r="N295">
        <v>94</v>
      </c>
      <c r="O295" t="s">
        <v>1984</v>
      </c>
      <c r="P295">
        <v>1</v>
      </c>
      <c r="Q295" t="s">
        <v>25</v>
      </c>
    </row>
    <row r="296" spans="1:17" x14ac:dyDescent="0.3">
      <c r="A296" t="s">
        <v>472</v>
      </c>
      <c r="B296" s="3">
        <v>10000000</v>
      </c>
      <c r="C296" s="3">
        <v>15000000</v>
      </c>
      <c r="D296" t="s">
        <v>51</v>
      </c>
      <c r="E296" t="s">
        <v>52</v>
      </c>
      <c r="F296">
        <v>10</v>
      </c>
      <c r="G296" t="s">
        <v>19</v>
      </c>
      <c r="H296" t="s">
        <v>473</v>
      </c>
      <c r="I296" t="s">
        <v>474</v>
      </c>
      <c r="J296" t="s">
        <v>475</v>
      </c>
      <c r="K296" t="s">
        <v>476</v>
      </c>
      <c r="L296">
        <v>654</v>
      </c>
      <c r="M296" t="s">
        <v>391</v>
      </c>
      <c r="N296">
        <v>60</v>
      </c>
      <c r="O296" t="s">
        <v>1991</v>
      </c>
      <c r="P296">
        <v>1</v>
      </c>
      <c r="Q296" t="s">
        <v>25</v>
      </c>
    </row>
    <row r="297" spans="1:17" x14ac:dyDescent="0.3">
      <c r="A297" t="s">
        <v>477</v>
      </c>
      <c r="B297" s="3">
        <v>10000000</v>
      </c>
      <c r="C297" s="3">
        <v>15000000</v>
      </c>
      <c r="D297" t="s">
        <v>51</v>
      </c>
      <c r="E297" t="s">
        <v>28</v>
      </c>
      <c r="F297">
        <v>10</v>
      </c>
      <c r="G297" t="s">
        <v>19</v>
      </c>
      <c r="H297" t="s">
        <v>478</v>
      </c>
      <c r="I297" t="s">
        <v>479</v>
      </c>
      <c r="J297" t="s">
        <v>480</v>
      </c>
      <c r="K297" t="s">
        <v>481</v>
      </c>
      <c r="L297">
        <v>673</v>
      </c>
      <c r="M297" t="s">
        <v>482</v>
      </c>
      <c r="N297">
        <v>63</v>
      </c>
      <c r="O297" t="s">
        <v>1999</v>
      </c>
      <c r="P297">
        <v>1</v>
      </c>
      <c r="Q297" t="s">
        <v>483</v>
      </c>
    </row>
    <row r="298" spans="1:17" x14ac:dyDescent="0.3">
      <c r="A298" t="s">
        <v>477</v>
      </c>
      <c r="B298" s="3">
        <v>10000000</v>
      </c>
      <c r="C298" s="3">
        <v>15000000</v>
      </c>
      <c r="D298" t="s">
        <v>51</v>
      </c>
      <c r="E298" t="s">
        <v>28</v>
      </c>
      <c r="F298">
        <v>10</v>
      </c>
      <c r="G298" t="s">
        <v>19</v>
      </c>
      <c r="H298" t="s">
        <v>478</v>
      </c>
      <c r="I298" t="s">
        <v>479</v>
      </c>
      <c r="J298" t="s">
        <v>480</v>
      </c>
      <c r="K298" t="s">
        <v>481</v>
      </c>
      <c r="L298">
        <v>673</v>
      </c>
      <c r="M298" t="s">
        <v>482</v>
      </c>
      <c r="N298">
        <v>65</v>
      </c>
      <c r="O298" t="s">
        <v>1963</v>
      </c>
      <c r="P298">
        <v>1</v>
      </c>
      <c r="Q298" t="s">
        <v>483</v>
      </c>
    </row>
    <row r="299" spans="1:17" x14ac:dyDescent="0.3">
      <c r="A299" t="s">
        <v>477</v>
      </c>
      <c r="B299" s="3">
        <v>10000000</v>
      </c>
      <c r="C299" s="3">
        <v>15000000</v>
      </c>
      <c r="D299" t="s">
        <v>51</v>
      </c>
      <c r="E299" t="s">
        <v>28</v>
      </c>
      <c r="F299">
        <v>10</v>
      </c>
      <c r="G299" t="s">
        <v>19</v>
      </c>
      <c r="H299" t="s">
        <v>478</v>
      </c>
      <c r="I299" t="s">
        <v>479</v>
      </c>
      <c r="J299" t="s">
        <v>480</v>
      </c>
      <c r="K299" t="s">
        <v>481</v>
      </c>
      <c r="L299">
        <v>673</v>
      </c>
      <c r="M299" t="s">
        <v>482</v>
      </c>
      <c r="N299">
        <v>52</v>
      </c>
      <c r="O299" t="s">
        <v>1959</v>
      </c>
      <c r="P299">
        <v>1</v>
      </c>
      <c r="Q299" t="s">
        <v>483</v>
      </c>
    </row>
    <row r="300" spans="1:17" x14ac:dyDescent="0.3">
      <c r="A300" t="s">
        <v>477</v>
      </c>
      <c r="B300" s="3">
        <v>10000000</v>
      </c>
      <c r="C300" s="3">
        <v>15000000</v>
      </c>
      <c r="D300" t="s">
        <v>51</v>
      </c>
      <c r="E300" t="s">
        <v>28</v>
      </c>
      <c r="F300">
        <v>10</v>
      </c>
      <c r="G300" t="s">
        <v>19</v>
      </c>
      <c r="H300" t="s">
        <v>478</v>
      </c>
      <c r="I300" t="s">
        <v>479</v>
      </c>
      <c r="J300" t="s">
        <v>480</v>
      </c>
      <c r="K300" t="s">
        <v>481</v>
      </c>
      <c r="L300">
        <v>673</v>
      </c>
      <c r="M300" t="s">
        <v>482</v>
      </c>
      <c r="N300">
        <v>63</v>
      </c>
      <c r="O300" t="s">
        <v>1999</v>
      </c>
      <c r="P300">
        <v>1</v>
      </c>
      <c r="Q300" t="s">
        <v>25</v>
      </c>
    </row>
    <row r="301" spans="1:17" x14ac:dyDescent="0.3">
      <c r="A301" t="s">
        <v>477</v>
      </c>
      <c r="B301" s="3">
        <v>10000000</v>
      </c>
      <c r="C301" s="3">
        <v>15000000</v>
      </c>
      <c r="D301" t="s">
        <v>51</v>
      </c>
      <c r="E301" t="s">
        <v>28</v>
      </c>
      <c r="F301">
        <v>10</v>
      </c>
      <c r="G301" t="s">
        <v>19</v>
      </c>
      <c r="H301" t="s">
        <v>478</v>
      </c>
      <c r="I301" t="s">
        <v>479</v>
      </c>
      <c r="J301" t="s">
        <v>480</v>
      </c>
      <c r="K301" t="s">
        <v>481</v>
      </c>
      <c r="L301">
        <v>673</v>
      </c>
      <c r="M301" t="s">
        <v>482</v>
      </c>
      <c r="N301">
        <v>65</v>
      </c>
      <c r="O301" t="s">
        <v>1963</v>
      </c>
      <c r="P301">
        <v>1</v>
      </c>
      <c r="Q301" t="s">
        <v>25</v>
      </c>
    </row>
    <row r="302" spans="1:17" x14ac:dyDescent="0.3">
      <c r="A302" t="s">
        <v>477</v>
      </c>
      <c r="B302" s="3">
        <v>10000000</v>
      </c>
      <c r="C302" s="3">
        <v>15000000</v>
      </c>
      <c r="D302" t="s">
        <v>51</v>
      </c>
      <c r="E302" t="s">
        <v>28</v>
      </c>
      <c r="F302">
        <v>10</v>
      </c>
      <c r="G302" t="s">
        <v>19</v>
      </c>
      <c r="H302" t="s">
        <v>478</v>
      </c>
      <c r="I302" t="s">
        <v>479</v>
      </c>
      <c r="J302" t="s">
        <v>480</v>
      </c>
      <c r="K302" t="s">
        <v>481</v>
      </c>
      <c r="L302">
        <v>673</v>
      </c>
      <c r="M302" t="s">
        <v>482</v>
      </c>
      <c r="N302">
        <v>52</v>
      </c>
      <c r="O302" t="s">
        <v>1959</v>
      </c>
      <c r="P302">
        <v>1</v>
      </c>
      <c r="Q302" t="s">
        <v>25</v>
      </c>
    </row>
    <row r="303" spans="1:17" x14ac:dyDescent="0.3">
      <c r="A303" t="s">
        <v>484</v>
      </c>
      <c r="B303" s="3">
        <v>5000000</v>
      </c>
      <c r="C303" s="3">
        <v>7000000</v>
      </c>
      <c r="D303" t="s">
        <v>27</v>
      </c>
      <c r="E303" t="s">
        <v>28</v>
      </c>
      <c r="F303">
        <v>3</v>
      </c>
      <c r="G303" t="s">
        <v>19</v>
      </c>
      <c r="H303" t="s">
        <v>485</v>
      </c>
      <c r="I303" t="s">
        <v>486</v>
      </c>
      <c r="J303" t="s">
        <v>487</v>
      </c>
      <c r="K303" t="s">
        <v>488</v>
      </c>
      <c r="L303">
        <v>674</v>
      </c>
      <c r="M303" t="s">
        <v>489</v>
      </c>
      <c r="N303">
        <v>52</v>
      </c>
      <c r="O303" t="s">
        <v>1959</v>
      </c>
      <c r="P303">
        <v>1</v>
      </c>
      <c r="Q303" t="s">
        <v>25</v>
      </c>
    </row>
    <row r="304" spans="1:17" x14ac:dyDescent="0.3">
      <c r="A304" t="s">
        <v>484</v>
      </c>
      <c r="B304" s="3">
        <v>5000000</v>
      </c>
      <c r="C304" s="3">
        <v>7000000</v>
      </c>
      <c r="D304" t="s">
        <v>27</v>
      </c>
      <c r="E304" t="s">
        <v>28</v>
      </c>
      <c r="F304">
        <v>3</v>
      </c>
      <c r="G304" t="s">
        <v>19</v>
      </c>
      <c r="H304" t="s">
        <v>485</v>
      </c>
      <c r="I304" t="s">
        <v>486</v>
      </c>
      <c r="J304" t="s">
        <v>487</v>
      </c>
      <c r="K304" t="s">
        <v>488</v>
      </c>
      <c r="L304">
        <v>674</v>
      </c>
      <c r="M304" t="s">
        <v>489</v>
      </c>
      <c r="N304">
        <v>26</v>
      </c>
      <c r="O304" t="s">
        <v>1965</v>
      </c>
      <c r="P304">
        <v>1</v>
      </c>
      <c r="Q304" t="s">
        <v>25</v>
      </c>
    </row>
    <row r="305" spans="1:17" x14ac:dyDescent="0.3">
      <c r="A305" t="s">
        <v>484</v>
      </c>
      <c r="B305" s="3">
        <v>5000000</v>
      </c>
      <c r="C305" s="3">
        <v>7000000</v>
      </c>
      <c r="D305" t="s">
        <v>27</v>
      </c>
      <c r="E305" t="s">
        <v>28</v>
      </c>
      <c r="F305">
        <v>3</v>
      </c>
      <c r="G305" t="s">
        <v>19</v>
      </c>
      <c r="H305" t="s">
        <v>485</v>
      </c>
      <c r="I305" t="s">
        <v>486</v>
      </c>
      <c r="J305" t="s">
        <v>487</v>
      </c>
      <c r="K305" t="s">
        <v>488</v>
      </c>
      <c r="L305">
        <v>674</v>
      </c>
      <c r="M305" t="s">
        <v>489</v>
      </c>
      <c r="N305">
        <v>94</v>
      </c>
      <c r="O305" t="s">
        <v>1984</v>
      </c>
      <c r="P305">
        <v>1</v>
      </c>
      <c r="Q305" t="s">
        <v>25</v>
      </c>
    </row>
    <row r="306" spans="1:17" x14ac:dyDescent="0.3">
      <c r="A306" t="s">
        <v>490</v>
      </c>
      <c r="B306" s="3">
        <v>10000000</v>
      </c>
      <c r="C306" s="3">
        <v>15000000</v>
      </c>
      <c r="D306" t="s">
        <v>27</v>
      </c>
      <c r="E306" t="s">
        <v>52</v>
      </c>
      <c r="F306">
        <v>4</v>
      </c>
      <c r="G306" t="s">
        <v>19</v>
      </c>
      <c r="H306" t="s">
        <v>491</v>
      </c>
      <c r="I306" t="s">
        <v>492</v>
      </c>
      <c r="J306" t="e">
        <f>- Tốt nghiệp THPT trở lên- ưu tiên có kinh nghiệm Viết bài về phẫu thuật thẩm mỹ</f>
        <v>#NAME?</v>
      </c>
      <c r="K306" t="s">
        <v>493</v>
      </c>
      <c r="L306">
        <v>675</v>
      </c>
      <c r="M306" t="s">
        <v>494</v>
      </c>
      <c r="N306">
        <v>65</v>
      </c>
      <c r="O306" t="s">
        <v>1963</v>
      </c>
      <c r="P306">
        <v>1</v>
      </c>
      <c r="Q306" t="s">
        <v>25</v>
      </c>
    </row>
    <row r="307" spans="1:17" x14ac:dyDescent="0.3">
      <c r="A307" t="s">
        <v>495</v>
      </c>
      <c r="B307" s="3">
        <v>10000000</v>
      </c>
      <c r="C307" s="3">
        <v>15000000</v>
      </c>
      <c r="D307" t="s">
        <v>51</v>
      </c>
      <c r="E307" t="s">
        <v>82</v>
      </c>
      <c r="F307">
        <v>5</v>
      </c>
      <c r="G307" t="s">
        <v>19</v>
      </c>
      <c r="H307" t="s">
        <v>496</v>
      </c>
      <c r="I307" t="s">
        <v>497</v>
      </c>
      <c r="J307" t="s">
        <v>498</v>
      </c>
      <c r="K307" t="s">
        <v>499</v>
      </c>
      <c r="L307">
        <v>676</v>
      </c>
      <c r="M307" t="s">
        <v>499</v>
      </c>
      <c r="N307">
        <v>61</v>
      </c>
      <c r="O307" t="s">
        <v>1964</v>
      </c>
      <c r="P307">
        <v>1</v>
      </c>
      <c r="Q307" t="s">
        <v>25</v>
      </c>
    </row>
    <row r="308" spans="1:17" x14ac:dyDescent="0.3">
      <c r="A308" t="s">
        <v>495</v>
      </c>
      <c r="B308" s="3">
        <v>10000000</v>
      </c>
      <c r="C308" s="3">
        <v>15000000</v>
      </c>
      <c r="D308" t="s">
        <v>51</v>
      </c>
      <c r="E308" t="s">
        <v>82</v>
      </c>
      <c r="F308">
        <v>5</v>
      </c>
      <c r="G308" t="s">
        <v>19</v>
      </c>
      <c r="H308" t="s">
        <v>496</v>
      </c>
      <c r="I308" t="s">
        <v>497</v>
      </c>
      <c r="J308" t="s">
        <v>498</v>
      </c>
      <c r="K308" t="s">
        <v>499</v>
      </c>
      <c r="L308">
        <v>676</v>
      </c>
      <c r="M308" t="s">
        <v>499</v>
      </c>
      <c r="N308">
        <v>26</v>
      </c>
      <c r="O308" t="s">
        <v>1965</v>
      </c>
      <c r="P308">
        <v>1</v>
      </c>
      <c r="Q308" t="s">
        <v>25</v>
      </c>
    </row>
    <row r="309" spans="1:17" x14ac:dyDescent="0.3">
      <c r="A309" t="s">
        <v>495</v>
      </c>
      <c r="B309" s="3">
        <v>10000000</v>
      </c>
      <c r="C309" s="3">
        <v>15000000</v>
      </c>
      <c r="D309" t="s">
        <v>51</v>
      </c>
      <c r="E309" t="s">
        <v>82</v>
      </c>
      <c r="F309">
        <v>5</v>
      </c>
      <c r="G309" t="s">
        <v>19</v>
      </c>
      <c r="H309" t="s">
        <v>496</v>
      </c>
      <c r="I309" t="s">
        <v>497</v>
      </c>
      <c r="J309" t="s">
        <v>498</v>
      </c>
      <c r="K309" t="s">
        <v>499</v>
      </c>
      <c r="L309">
        <v>676</v>
      </c>
      <c r="M309" t="s">
        <v>499</v>
      </c>
      <c r="N309">
        <v>2</v>
      </c>
      <c r="O309" t="s">
        <v>1962</v>
      </c>
      <c r="P309">
        <v>1</v>
      </c>
      <c r="Q309" t="s">
        <v>25</v>
      </c>
    </row>
    <row r="310" spans="1:17" x14ac:dyDescent="0.3">
      <c r="A310" t="s">
        <v>500</v>
      </c>
      <c r="B310" s="3">
        <v>7000000</v>
      </c>
      <c r="C310" s="3">
        <v>10000000</v>
      </c>
      <c r="D310" t="s">
        <v>27</v>
      </c>
      <c r="E310" t="s">
        <v>28</v>
      </c>
      <c r="F310">
        <v>2</v>
      </c>
      <c r="G310">
        <v>0</v>
      </c>
      <c r="H310" t="s">
        <v>501</v>
      </c>
      <c r="I310" t="s">
        <v>502</v>
      </c>
      <c r="J310" t="s">
        <v>503</v>
      </c>
      <c r="K310" t="s">
        <v>504</v>
      </c>
      <c r="L310">
        <v>677</v>
      </c>
      <c r="M310" t="s">
        <v>505</v>
      </c>
      <c r="N310">
        <v>32</v>
      </c>
      <c r="O310" t="s">
        <v>1966</v>
      </c>
      <c r="P310">
        <v>1</v>
      </c>
      <c r="Q310" t="s">
        <v>25</v>
      </c>
    </row>
    <row r="311" spans="1:17" x14ac:dyDescent="0.3">
      <c r="A311" t="s">
        <v>500</v>
      </c>
      <c r="B311" s="3">
        <v>7000000</v>
      </c>
      <c r="C311" s="3">
        <v>10000000</v>
      </c>
      <c r="D311" t="s">
        <v>27</v>
      </c>
      <c r="E311" t="s">
        <v>28</v>
      </c>
      <c r="F311">
        <v>2</v>
      </c>
      <c r="G311">
        <v>0</v>
      </c>
      <c r="H311" t="s">
        <v>501</v>
      </c>
      <c r="I311" t="s">
        <v>502</v>
      </c>
      <c r="J311" t="s">
        <v>503</v>
      </c>
      <c r="K311" t="s">
        <v>504</v>
      </c>
      <c r="L311">
        <v>677</v>
      </c>
      <c r="M311" t="s">
        <v>505</v>
      </c>
      <c r="N311">
        <v>52</v>
      </c>
      <c r="O311" t="s">
        <v>1959</v>
      </c>
      <c r="P311">
        <v>1</v>
      </c>
      <c r="Q311" t="s">
        <v>25</v>
      </c>
    </row>
    <row r="312" spans="1:17" x14ac:dyDescent="0.3">
      <c r="A312" t="s">
        <v>500</v>
      </c>
      <c r="B312" s="3">
        <v>7000000</v>
      </c>
      <c r="C312" s="3">
        <v>10000000</v>
      </c>
      <c r="D312" t="s">
        <v>27</v>
      </c>
      <c r="E312" t="s">
        <v>28</v>
      </c>
      <c r="F312">
        <v>2</v>
      </c>
      <c r="G312">
        <v>0</v>
      </c>
      <c r="H312" t="s">
        <v>501</v>
      </c>
      <c r="I312" t="s">
        <v>502</v>
      </c>
      <c r="J312" t="s">
        <v>503</v>
      </c>
      <c r="K312" t="s">
        <v>504</v>
      </c>
      <c r="L312">
        <v>677</v>
      </c>
      <c r="M312" t="s">
        <v>505</v>
      </c>
      <c r="N312">
        <v>53</v>
      </c>
      <c r="O312" t="s">
        <v>1967</v>
      </c>
      <c r="P312">
        <v>1</v>
      </c>
      <c r="Q312" t="s">
        <v>25</v>
      </c>
    </row>
    <row r="313" spans="1:17" x14ac:dyDescent="0.3">
      <c r="A313" t="s">
        <v>506</v>
      </c>
      <c r="B313" s="3">
        <v>7000000</v>
      </c>
      <c r="C313" s="3">
        <v>10000000</v>
      </c>
      <c r="D313" t="s">
        <v>27</v>
      </c>
      <c r="E313" t="s">
        <v>177</v>
      </c>
      <c r="F313">
        <v>10</v>
      </c>
      <c r="G313" t="s">
        <v>19</v>
      </c>
      <c r="H313" t="s">
        <v>507</v>
      </c>
      <c r="I313" t="s">
        <v>508</v>
      </c>
      <c r="J313" t="e">
        <f>- khả năng tương tác giao tiếp khách hàng- Chịu khó di chuyển- Chịu áp lực Cao</f>
        <v>#NAME?</v>
      </c>
      <c r="K313" t="s">
        <v>509</v>
      </c>
      <c r="L313">
        <v>678</v>
      </c>
      <c r="M313" t="s">
        <v>510</v>
      </c>
      <c r="N313">
        <v>52</v>
      </c>
      <c r="O313" t="s">
        <v>1959</v>
      </c>
      <c r="P313">
        <v>1</v>
      </c>
      <c r="Q313" t="s">
        <v>25</v>
      </c>
    </row>
    <row r="314" spans="1:17" x14ac:dyDescent="0.3">
      <c r="A314" t="s">
        <v>506</v>
      </c>
      <c r="B314" s="3">
        <v>7000000</v>
      </c>
      <c r="C314" s="3">
        <v>10000000</v>
      </c>
      <c r="D314" t="s">
        <v>27</v>
      </c>
      <c r="E314" t="s">
        <v>177</v>
      </c>
      <c r="F314">
        <v>10</v>
      </c>
      <c r="G314" t="s">
        <v>19</v>
      </c>
      <c r="H314" t="s">
        <v>507</v>
      </c>
      <c r="I314" t="s">
        <v>508</v>
      </c>
      <c r="J314" t="e">
        <f>- khả năng tương tác giao tiếp khách hàng- Chịu khó di chuyển- Chịu áp lực Cao</f>
        <v>#NAME?</v>
      </c>
      <c r="K314" t="s">
        <v>509</v>
      </c>
      <c r="L314">
        <v>678</v>
      </c>
      <c r="M314" t="s">
        <v>510</v>
      </c>
      <c r="N314">
        <v>36</v>
      </c>
      <c r="O314" t="s">
        <v>1998</v>
      </c>
      <c r="P314">
        <v>1</v>
      </c>
      <c r="Q314" t="s">
        <v>25</v>
      </c>
    </row>
    <row r="315" spans="1:17" x14ac:dyDescent="0.3">
      <c r="A315" t="s">
        <v>506</v>
      </c>
      <c r="B315" s="3">
        <v>7000000</v>
      </c>
      <c r="C315" s="3">
        <v>10000000</v>
      </c>
      <c r="D315" t="s">
        <v>27</v>
      </c>
      <c r="E315" t="s">
        <v>177</v>
      </c>
      <c r="F315">
        <v>10</v>
      </c>
      <c r="G315" t="s">
        <v>19</v>
      </c>
      <c r="H315" t="s">
        <v>507</v>
      </c>
      <c r="I315" t="s">
        <v>508</v>
      </c>
      <c r="J315" t="e">
        <f>- khả năng tương tác giao tiếp khách hàng- Chịu khó di chuyển- Chịu áp lực Cao</f>
        <v>#NAME?</v>
      </c>
      <c r="K315" t="s">
        <v>509</v>
      </c>
      <c r="L315">
        <v>678</v>
      </c>
      <c r="M315" t="s">
        <v>510</v>
      </c>
      <c r="N315">
        <v>27</v>
      </c>
      <c r="O315" t="s">
        <v>1995</v>
      </c>
      <c r="P315">
        <v>1</v>
      </c>
      <c r="Q315" t="s">
        <v>25</v>
      </c>
    </row>
    <row r="316" spans="1:17" x14ac:dyDescent="0.3">
      <c r="A316" t="s">
        <v>511</v>
      </c>
      <c r="B316" s="3">
        <v>7000000</v>
      </c>
      <c r="C316" s="3">
        <v>10000000</v>
      </c>
      <c r="D316" t="s">
        <v>101</v>
      </c>
      <c r="E316" t="s">
        <v>52</v>
      </c>
      <c r="F316">
        <v>3</v>
      </c>
      <c r="G316" t="s">
        <v>19</v>
      </c>
      <c r="H316" t="s">
        <v>512</v>
      </c>
      <c r="I316" t="s">
        <v>513</v>
      </c>
      <c r="J316" t="e">
        <f>- khi đi mang hồ sơ đầy đủ, bằng Tốt nghiệp hoặc giấy chứng nhận Tốt nghiệp tạm Thời, CMND, sổ hộ khẩu, giấy khám Sức khỏe, đơn xin việc, các bằng cấp có liên quan, ( hồ sơ photo có công chứng)- ứng viên đam mê với nghề, cần cù , Chịu khó học hỏi, có tinh thần trách nhiệm cao.- Tốt nghiệp Cao Đẳng trở lên</f>
        <v>#NAME?</v>
      </c>
      <c r="K316" t="s">
        <v>514</v>
      </c>
      <c r="L316">
        <v>679</v>
      </c>
      <c r="M316" t="s">
        <v>514</v>
      </c>
      <c r="N316">
        <v>18</v>
      </c>
      <c r="O316" t="s">
        <v>1989</v>
      </c>
      <c r="P316">
        <v>1</v>
      </c>
      <c r="Q316" t="s">
        <v>25</v>
      </c>
    </row>
    <row r="317" spans="1:17" x14ac:dyDescent="0.3">
      <c r="A317" t="s">
        <v>511</v>
      </c>
      <c r="B317" s="3">
        <v>7000000</v>
      </c>
      <c r="C317" s="3">
        <v>10000000</v>
      </c>
      <c r="D317" t="s">
        <v>101</v>
      </c>
      <c r="E317" t="s">
        <v>52</v>
      </c>
      <c r="F317">
        <v>3</v>
      </c>
      <c r="G317" t="s">
        <v>19</v>
      </c>
      <c r="H317" t="s">
        <v>512</v>
      </c>
      <c r="I317" t="s">
        <v>513</v>
      </c>
      <c r="J317" t="e">
        <f>- khi đi mang hồ sơ đầy đủ, bằng Tốt nghiệp hoặc giấy chứng nhận Tốt nghiệp tạm Thời, CMND, sổ hộ khẩu, giấy khám Sức khỏe, đơn xin việc, các bằng cấp có liên quan, ( hồ sơ photo có công chứng)- ứng viên đam mê với nghề, cần cù , Chịu khó học hỏi, có tinh thần trách nhiệm cao.- Tốt nghiệp Cao Đẳng trở lên</f>
        <v>#NAME?</v>
      </c>
      <c r="K317" t="s">
        <v>514</v>
      </c>
      <c r="L317">
        <v>679</v>
      </c>
      <c r="M317" t="s">
        <v>514</v>
      </c>
      <c r="N317">
        <v>58</v>
      </c>
      <c r="O317" t="s">
        <v>1960</v>
      </c>
      <c r="P317">
        <v>1</v>
      </c>
      <c r="Q317" t="s">
        <v>25</v>
      </c>
    </row>
    <row r="318" spans="1:17" x14ac:dyDescent="0.3">
      <c r="A318" t="s">
        <v>511</v>
      </c>
      <c r="B318" s="3">
        <v>7000000</v>
      </c>
      <c r="C318" s="3">
        <v>10000000</v>
      </c>
      <c r="D318" t="s">
        <v>101</v>
      </c>
      <c r="E318" t="s">
        <v>52</v>
      </c>
      <c r="F318">
        <v>3</v>
      </c>
      <c r="G318" t="s">
        <v>19</v>
      </c>
      <c r="H318" t="s">
        <v>512</v>
      </c>
      <c r="I318" t="s">
        <v>513</v>
      </c>
      <c r="J318" t="e">
        <f>- khi đi mang hồ sơ đầy đủ, bằng Tốt nghiệp hoặc giấy chứng nhận Tốt nghiệp tạm Thời, CMND, sổ hộ khẩu, giấy khám Sức khỏe, đơn xin việc, các bằng cấp có liên quan, ( hồ sơ photo có công chứng)- ứng viên đam mê với nghề, cần cù , Chịu khó học hỏi, có tinh thần trách nhiệm cao.- Tốt nghiệp Cao Đẳng trở lên</f>
        <v>#NAME?</v>
      </c>
      <c r="K318" t="s">
        <v>514</v>
      </c>
      <c r="L318">
        <v>679</v>
      </c>
      <c r="M318" t="s">
        <v>514</v>
      </c>
      <c r="N318">
        <v>60</v>
      </c>
      <c r="O318" t="s">
        <v>1991</v>
      </c>
      <c r="P318">
        <v>1</v>
      </c>
      <c r="Q318" t="s">
        <v>25</v>
      </c>
    </row>
    <row r="319" spans="1:17" x14ac:dyDescent="0.3">
      <c r="A319" t="s">
        <v>515</v>
      </c>
      <c r="B319" s="3">
        <v>5000000</v>
      </c>
      <c r="C319" s="3">
        <v>7000000</v>
      </c>
      <c r="D319" t="s">
        <v>101</v>
      </c>
      <c r="E319" t="s">
        <v>177</v>
      </c>
      <c r="F319">
        <v>15</v>
      </c>
      <c r="G319" t="s">
        <v>19</v>
      </c>
      <c r="H319" t="s">
        <v>516</v>
      </c>
      <c r="I319" t="s">
        <v>517</v>
      </c>
      <c r="J319" t="e">
        <f>- chất giọng rõ ràng- Không yêu cầu kinh nghiệm- đã có bằng THPT trở lên</f>
        <v>#NAME?</v>
      </c>
      <c r="K319" t="s">
        <v>214</v>
      </c>
      <c r="L319">
        <v>620</v>
      </c>
      <c r="M319" t="s">
        <v>214</v>
      </c>
      <c r="N319">
        <v>94</v>
      </c>
      <c r="O319" t="s">
        <v>1984</v>
      </c>
      <c r="P319">
        <v>1</v>
      </c>
      <c r="Q319" t="s">
        <v>25</v>
      </c>
    </row>
    <row r="320" spans="1:17" x14ac:dyDescent="0.3">
      <c r="A320" t="s">
        <v>515</v>
      </c>
      <c r="B320" s="3">
        <v>5000000</v>
      </c>
      <c r="C320" s="3">
        <v>7000000</v>
      </c>
      <c r="D320" t="s">
        <v>101</v>
      </c>
      <c r="E320" t="s">
        <v>177</v>
      </c>
      <c r="F320">
        <v>15</v>
      </c>
      <c r="G320" t="s">
        <v>19</v>
      </c>
      <c r="H320" t="s">
        <v>516</v>
      </c>
      <c r="I320" t="s">
        <v>517</v>
      </c>
      <c r="J320" t="e">
        <f>- chất giọng rõ ràng- Không yêu cầu kinh nghiệm- đã có bằng THPT trở lên</f>
        <v>#NAME?</v>
      </c>
      <c r="K320" t="s">
        <v>214</v>
      </c>
      <c r="L320">
        <v>620</v>
      </c>
      <c r="M320" t="s">
        <v>214</v>
      </c>
      <c r="N320">
        <v>53</v>
      </c>
      <c r="O320" t="s">
        <v>1967</v>
      </c>
      <c r="P320">
        <v>1</v>
      </c>
      <c r="Q320" t="s">
        <v>25</v>
      </c>
    </row>
    <row r="321" spans="1:17" x14ac:dyDescent="0.3">
      <c r="A321" t="s">
        <v>515</v>
      </c>
      <c r="B321" s="3">
        <v>5000000</v>
      </c>
      <c r="C321" s="3">
        <v>7000000</v>
      </c>
      <c r="D321" t="s">
        <v>101</v>
      </c>
      <c r="E321" t="s">
        <v>177</v>
      </c>
      <c r="F321">
        <v>15</v>
      </c>
      <c r="G321" t="s">
        <v>19</v>
      </c>
      <c r="H321" t="s">
        <v>516</v>
      </c>
      <c r="I321" t="s">
        <v>517</v>
      </c>
      <c r="J321" t="e">
        <f>- chất giọng rõ ràng- Không yêu cầu kinh nghiệm- đã có bằng THPT trở lên</f>
        <v>#NAME?</v>
      </c>
      <c r="K321" t="s">
        <v>214</v>
      </c>
      <c r="L321">
        <v>620</v>
      </c>
      <c r="M321" t="s">
        <v>214</v>
      </c>
      <c r="N321">
        <v>32</v>
      </c>
      <c r="O321" t="s">
        <v>1966</v>
      </c>
      <c r="P321">
        <v>1</v>
      </c>
      <c r="Q321" t="s">
        <v>25</v>
      </c>
    </row>
    <row r="322" spans="1:17" x14ac:dyDescent="0.3">
      <c r="A322" t="s">
        <v>518</v>
      </c>
      <c r="B322" s="3">
        <v>10000000</v>
      </c>
      <c r="C322" s="3">
        <v>15000000</v>
      </c>
      <c r="D322" t="s">
        <v>51</v>
      </c>
      <c r="E322" t="s">
        <v>52</v>
      </c>
      <c r="F322">
        <v>10</v>
      </c>
      <c r="G322" t="s">
        <v>19</v>
      </c>
      <c r="H322" t="s">
        <v>519</v>
      </c>
      <c r="I322" t="s">
        <v>492</v>
      </c>
      <c r="K322" t="s">
        <v>520</v>
      </c>
      <c r="L322">
        <v>680</v>
      </c>
      <c r="M322" t="s">
        <v>521</v>
      </c>
      <c r="N322">
        <v>55</v>
      </c>
      <c r="O322" t="s">
        <v>2000</v>
      </c>
      <c r="P322">
        <v>1</v>
      </c>
      <c r="Q322" t="s">
        <v>25</v>
      </c>
    </row>
    <row r="323" spans="1:17" x14ac:dyDescent="0.3">
      <c r="A323" t="s">
        <v>518</v>
      </c>
      <c r="B323" s="3">
        <v>10000000</v>
      </c>
      <c r="C323" s="3">
        <v>15000000</v>
      </c>
      <c r="D323" t="s">
        <v>51</v>
      </c>
      <c r="E323" t="s">
        <v>52</v>
      </c>
      <c r="F323">
        <v>10</v>
      </c>
      <c r="G323" t="s">
        <v>19</v>
      </c>
      <c r="H323" t="s">
        <v>519</v>
      </c>
      <c r="I323" t="s">
        <v>492</v>
      </c>
      <c r="K323" t="s">
        <v>520</v>
      </c>
      <c r="L323">
        <v>680</v>
      </c>
      <c r="M323" t="s">
        <v>521</v>
      </c>
      <c r="N323">
        <v>65</v>
      </c>
      <c r="O323" t="s">
        <v>1963</v>
      </c>
      <c r="P323">
        <v>1</v>
      </c>
      <c r="Q323" t="s">
        <v>25</v>
      </c>
    </row>
    <row r="324" spans="1:17" x14ac:dyDescent="0.3">
      <c r="A324" t="s">
        <v>522</v>
      </c>
      <c r="B324" s="3">
        <v>15000000</v>
      </c>
      <c r="C324" s="3">
        <v>20000000</v>
      </c>
      <c r="D324" t="s">
        <v>27</v>
      </c>
      <c r="E324" t="s">
        <v>28</v>
      </c>
      <c r="F324">
        <v>5</v>
      </c>
      <c r="G324" t="s">
        <v>19</v>
      </c>
      <c r="H324" t="s">
        <v>523</v>
      </c>
      <c r="I324" t="s">
        <v>524</v>
      </c>
      <c r="J324" t="e">
        <f>- có laptop cá nhân và Biết Sử dụng Word, Excel Cơ bản.- Tốt nghiệp Trung cấp trở lên- đam mê kinh doanh- nhanh nhẹn, linh hoạt, giải quyết tình huống Tốt- Chấp nhận công việc áp lực Cao- có tinh thần Làm việc lâu dài với công ty.- các ứng viên có kinh nghiệm trong lĩnh vực bán hàng nội thật là một lợi thế</f>
        <v>#NAME?</v>
      </c>
      <c r="K324" t="s">
        <v>525</v>
      </c>
      <c r="L324">
        <v>681</v>
      </c>
      <c r="M324" t="s">
        <v>526</v>
      </c>
      <c r="N324">
        <v>52</v>
      </c>
      <c r="O324" t="s">
        <v>1959</v>
      </c>
      <c r="P324">
        <v>1</v>
      </c>
      <c r="Q324" t="s">
        <v>25</v>
      </c>
    </row>
    <row r="325" spans="1:17" x14ac:dyDescent="0.3">
      <c r="A325" t="s">
        <v>527</v>
      </c>
      <c r="B325" s="3">
        <v>7000000</v>
      </c>
      <c r="C325" s="3">
        <v>10000000</v>
      </c>
      <c r="D325" t="s">
        <v>101</v>
      </c>
      <c r="E325" t="s">
        <v>28</v>
      </c>
      <c r="F325">
        <v>10</v>
      </c>
      <c r="G325" t="s">
        <v>19</v>
      </c>
      <c r="H325" t="s">
        <v>528</v>
      </c>
      <c r="I325" t="s">
        <v>529</v>
      </c>
      <c r="J325" t="s">
        <v>530</v>
      </c>
      <c r="K325" t="s">
        <v>531</v>
      </c>
      <c r="L325">
        <v>682</v>
      </c>
      <c r="M325" t="s">
        <v>531</v>
      </c>
      <c r="N325">
        <v>52</v>
      </c>
      <c r="O325" t="s">
        <v>1959</v>
      </c>
      <c r="P325">
        <v>1</v>
      </c>
      <c r="Q325" t="s">
        <v>25</v>
      </c>
    </row>
    <row r="326" spans="1:17" x14ac:dyDescent="0.3">
      <c r="A326" t="s">
        <v>527</v>
      </c>
      <c r="B326" s="3">
        <v>7000000</v>
      </c>
      <c r="C326" s="3">
        <v>10000000</v>
      </c>
      <c r="D326" t="s">
        <v>101</v>
      </c>
      <c r="E326" t="s">
        <v>28</v>
      </c>
      <c r="F326">
        <v>10</v>
      </c>
      <c r="G326" t="s">
        <v>19</v>
      </c>
      <c r="H326" t="s">
        <v>528</v>
      </c>
      <c r="I326" t="s">
        <v>529</v>
      </c>
      <c r="J326" t="s">
        <v>530</v>
      </c>
      <c r="K326" t="s">
        <v>531</v>
      </c>
      <c r="L326">
        <v>682</v>
      </c>
      <c r="M326" t="s">
        <v>531</v>
      </c>
      <c r="N326">
        <v>53</v>
      </c>
      <c r="O326" t="s">
        <v>1967</v>
      </c>
      <c r="P326">
        <v>1</v>
      </c>
      <c r="Q326" t="s">
        <v>25</v>
      </c>
    </row>
    <row r="327" spans="1:17" x14ac:dyDescent="0.3">
      <c r="A327" t="s">
        <v>527</v>
      </c>
      <c r="B327" s="3">
        <v>7000000</v>
      </c>
      <c r="C327" s="3">
        <v>10000000</v>
      </c>
      <c r="D327" t="s">
        <v>101</v>
      </c>
      <c r="E327" t="s">
        <v>28</v>
      </c>
      <c r="F327">
        <v>10</v>
      </c>
      <c r="G327" t="s">
        <v>19</v>
      </c>
      <c r="H327" t="s">
        <v>528</v>
      </c>
      <c r="I327" t="s">
        <v>529</v>
      </c>
      <c r="J327" t="s">
        <v>530</v>
      </c>
      <c r="K327" t="s">
        <v>531</v>
      </c>
      <c r="L327">
        <v>682</v>
      </c>
      <c r="M327" t="s">
        <v>531</v>
      </c>
      <c r="N327">
        <v>94</v>
      </c>
      <c r="O327" t="s">
        <v>1984</v>
      </c>
      <c r="P327">
        <v>1</v>
      </c>
      <c r="Q327" t="s">
        <v>25</v>
      </c>
    </row>
    <row r="328" spans="1:17" x14ac:dyDescent="0.3">
      <c r="A328" t="s">
        <v>532</v>
      </c>
      <c r="B328" s="3">
        <v>10000000</v>
      </c>
      <c r="C328" s="3">
        <v>15000000</v>
      </c>
      <c r="D328" t="s">
        <v>27</v>
      </c>
      <c r="E328" t="s">
        <v>52</v>
      </c>
      <c r="F328">
        <v>7</v>
      </c>
      <c r="G328">
        <v>1</v>
      </c>
      <c r="H328" t="s">
        <v>533</v>
      </c>
      <c r="I328" t="s">
        <v>534</v>
      </c>
      <c r="J328" t="s">
        <v>535</v>
      </c>
      <c r="K328" t="s">
        <v>536</v>
      </c>
      <c r="L328">
        <v>683</v>
      </c>
      <c r="M328" t="s">
        <v>536</v>
      </c>
      <c r="N328">
        <v>53</v>
      </c>
      <c r="O328" t="s">
        <v>1967</v>
      </c>
      <c r="P328">
        <v>1</v>
      </c>
      <c r="Q328" t="s">
        <v>25</v>
      </c>
    </row>
    <row r="329" spans="1:17" x14ac:dyDescent="0.3">
      <c r="A329" t="s">
        <v>532</v>
      </c>
      <c r="B329" s="3">
        <v>10000000</v>
      </c>
      <c r="C329" s="3">
        <v>15000000</v>
      </c>
      <c r="D329" t="s">
        <v>27</v>
      </c>
      <c r="E329" t="s">
        <v>52</v>
      </c>
      <c r="F329">
        <v>7</v>
      </c>
      <c r="G329">
        <v>1</v>
      </c>
      <c r="H329" t="s">
        <v>533</v>
      </c>
      <c r="I329" t="s">
        <v>534</v>
      </c>
      <c r="J329" t="s">
        <v>535</v>
      </c>
      <c r="K329" t="s">
        <v>536</v>
      </c>
      <c r="L329">
        <v>683</v>
      </c>
      <c r="M329" t="s">
        <v>536</v>
      </c>
      <c r="N329">
        <v>6</v>
      </c>
      <c r="O329" t="s">
        <v>1987</v>
      </c>
      <c r="P329">
        <v>1</v>
      </c>
      <c r="Q329" t="s">
        <v>25</v>
      </c>
    </row>
    <row r="330" spans="1:17" x14ac:dyDescent="0.3">
      <c r="A330" t="s">
        <v>537</v>
      </c>
      <c r="B330" s="3">
        <v>10000000</v>
      </c>
      <c r="C330" s="3">
        <v>15000000</v>
      </c>
      <c r="D330" t="s">
        <v>27</v>
      </c>
      <c r="E330" t="s">
        <v>177</v>
      </c>
      <c r="F330">
        <v>2</v>
      </c>
      <c r="G330" t="s">
        <v>19</v>
      </c>
      <c r="H330" t="s">
        <v>538</v>
      </c>
      <c r="I330" t="s">
        <v>539</v>
      </c>
      <c r="J330" t="s">
        <v>540</v>
      </c>
      <c r="K330" t="s">
        <v>541</v>
      </c>
      <c r="L330">
        <v>684</v>
      </c>
      <c r="M330" t="s">
        <v>541</v>
      </c>
      <c r="N330">
        <v>53</v>
      </c>
      <c r="O330" t="s">
        <v>1967</v>
      </c>
      <c r="P330">
        <v>1</v>
      </c>
      <c r="Q330" t="s">
        <v>542</v>
      </c>
    </row>
    <row r="331" spans="1:17" x14ac:dyDescent="0.3">
      <c r="A331" t="s">
        <v>537</v>
      </c>
      <c r="B331" s="3">
        <v>10000000</v>
      </c>
      <c r="C331" s="3">
        <v>15000000</v>
      </c>
      <c r="D331" t="s">
        <v>27</v>
      </c>
      <c r="E331" t="s">
        <v>177</v>
      </c>
      <c r="F331">
        <v>2</v>
      </c>
      <c r="G331" t="s">
        <v>19</v>
      </c>
      <c r="H331" t="s">
        <v>538</v>
      </c>
      <c r="I331" t="s">
        <v>539</v>
      </c>
      <c r="J331" t="s">
        <v>540</v>
      </c>
      <c r="K331" t="s">
        <v>541</v>
      </c>
      <c r="L331">
        <v>684</v>
      </c>
      <c r="M331" t="s">
        <v>541</v>
      </c>
      <c r="N331">
        <v>56</v>
      </c>
      <c r="O331" t="s">
        <v>1968</v>
      </c>
      <c r="P331">
        <v>1</v>
      </c>
      <c r="Q331" t="s">
        <v>542</v>
      </c>
    </row>
    <row r="332" spans="1:17" x14ac:dyDescent="0.3">
      <c r="A332" t="s">
        <v>537</v>
      </c>
      <c r="B332" s="3">
        <v>10000000</v>
      </c>
      <c r="C332" s="3">
        <v>15000000</v>
      </c>
      <c r="D332" t="s">
        <v>27</v>
      </c>
      <c r="E332" t="s">
        <v>177</v>
      </c>
      <c r="F332">
        <v>2</v>
      </c>
      <c r="G332" t="s">
        <v>19</v>
      </c>
      <c r="H332" t="s">
        <v>538</v>
      </c>
      <c r="I332" t="s">
        <v>539</v>
      </c>
      <c r="J332" t="s">
        <v>540</v>
      </c>
      <c r="K332" t="s">
        <v>541</v>
      </c>
      <c r="L332">
        <v>684</v>
      </c>
      <c r="M332" t="s">
        <v>541</v>
      </c>
      <c r="N332">
        <v>50</v>
      </c>
      <c r="O332" t="s">
        <v>1986</v>
      </c>
      <c r="P332">
        <v>1</v>
      </c>
      <c r="Q332" t="s">
        <v>542</v>
      </c>
    </row>
    <row r="333" spans="1:17" x14ac:dyDescent="0.3">
      <c r="A333" t="s">
        <v>537</v>
      </c>
      <c r="B333" s="3">
        <v>10000000</v>
      </c>
      <c r="C333" s="3">
        <v>15000000</v>
      </c>
      <c r="D333" t="s">
        <v>27</v>
      </c>
      <c r="E333" t="s">
        <v>177</v>
      </c>
      <c r="F333">
        <v>2</v>
      </c>
      <c r="G333" t="s">
        <v>19</v>
      </c>
      <c r="H333" t="s">
        <v>538</v>
      </c>
      <c r="I333" t="s">
        <v>539</v>
      </c>
      <c r="J333" t="s">
        <v>540</v>
      </c>
      <c r="K333" t="s">
        <v>541</v>
      </c>
      <c r="L333">
        <v>684</v>
      </c>
      <c r="M333" t="s">
        <v>541</v>
      </c>
      <c r="N333">
        <v>53</v>
      </c>
      <c r="O333" t="s">
        <v>1967</v>
      </c>
      <c r="P333">
        <v>1</v>
      </c>
      <c r="Q333" t="s">
        <v>543</v>
      </c>
    </row>
    <row r="334" spans="1:17" x14ac:dyDescent="0.3">
      <c r="A334" t="s">
        <v>537</v>
      </c>
      <c r="B334" s="3">
        <v>10000000</v>
      </c>
      <c r="C334" s="3">
        <v>15000000</v>
      </c>
      <c r="D334" t="s">
        <v>27</v>
      </c>
      <c r="E334" t="s">
        <v>177</v>
      </c>
      <c r="F334">
        <v>2</v>
      </c>
      <c r="G334" t="s">
        <v>19</v>
      </c>
      <c r="H334" t="s">
        <v>538</v>
      </c>
      <c r="I334" t="s">
        <v>539</v>
      </c>
      <c r="J334" t="s">
        <v>540</v>
      </c>
      <c r="K334" t="s">
        <v>541</v>
      </c>
      <c r="L334">
        <v>684</v>
      </c>
      <c r="M334" t="s">
        <v>541</v>
      </c>
      <c r="N334">
        <v>56</v>
      </c>
      <c r="O334" t="s">
        <v>1968</v>
      </c>
      <c r="P334">
        <v>1</v>
      </c>
      <c r="Q334" t="s">
        <v>543</v>
      </c>
    </row>
    <row r="335" spans="1:17" x14ac:dyDescent="0.3">
      <c r="A335" t="s">
        <v>537</v>
      </c>
      <c r="B335" s="3">
        <v>10000000</v>
      </c>
      <c r="C335" s="3">
        <v>15000000</v>
      </c>
      <c r="D335" t="s">
        <v>27</v>
      </c>
      <c r="E335" t="s">
        <v>177</v>
      </c>
      <c r="F335">
        <v>2</v>
      </c>
      <c r="G335" t="s">
        <v>19</v>
      </c>
      <c r="H335" t="s">
        <v>538</v>
      </c>
      <c r="I335" t="s">
        <v>539</v>
      </c>
      <c r="J335" t="s">
        <v>540</v>
      </c>
      <c r="K335" t="s">
        <v>541</v>
      </c>
      <c r="L335">
        <v>684</v>
      </c>
      <c r="M335" t="s">
        <v>541</v>
      </c>
      <c r="N335">
        <v>50</v>
      </c>
      <c r="O335" t="s">
        <v>1986</v>
      </c>
      <c r="P335">
        <v>1</v>
      </c>
      <c r="Q335" t="s">
        <v>543</v>
      </c>
    </row>
    <row r="336" spans="1:17" x14ac:dyDescent="0.3">
      <c r="A336" t="s">
        <v>537</v>
      </c>
      <c r="B336" s="3">
        <v>10000000</v>
      </c>
      <c r="C336" s="3">
        <v>15000000</v>
      </c>
      <c r="D336" t="s">
        <v>27</v>
      </c>
      <c r="E336" t="s">
        <v>177</v>
      </c>
      <c r="F336">
        <v>2</v>
      </c>
      <c r="G336" t="s">
        <v>19</v>
      </c>
      <c r="H336" t="s">
        <v>538</v>
      </c>
      <c r="I336" t="s">
        <v>539</v>
      </c>
      <c r="J336" t="s">
        <v>540</v>
      </c>
      <c r="K336" t="s">
        <v>541</v>
      </c>
      <c r="L336">
        <v>684</v>
      </c>
      <c r="M336" t="s">
        <v>541</v>
      </c>
      <c r="N336">
        <v>53</v>
      </c>
      <c r="O336" t="s">
        <v>1967</v>
      </c>
      <c r="P336">
        <v>1</v>
      </c>
      <c r="Q336" t="s">
        <v>483</v>
      </c>
    </row>
    <row r="337" spans="1:17" x14ac:dyDescent="0.3">
      <c r="A337" t="s">
        <v>537</v>
      </c>
      <c r="B337" s="3">
        <v>10000000</v>
      </c>
      <c r="C337" s="3">
        <v>15000000</v>
      </c>
      <c r="D337" t="s">
        <v>27</v>
      </c>
      <c r="E337" t="s">
        <v>177</v>
      </c>
      <c r="F337">
        <v>2</v>
      </c>
      <c r="G337" t="s">
        <v>19</v>
      </c>
      <c r="H337" t="s">
        <v>538</v>
      </c>
      <c r="I337" t="s">
        <v>539</v>
      </c>
      <c r="J337" t="s">
        <v>540</v>
      </c>
      <c r="K337" t="s">
        <v>541</v>
      </c>
      <c r="L337">
        <v>684</v>
      </c>
      <c r="M337" t="s">
        <v>541</v>
      </c>
      <c r="N337">
        <v>56</v>
      </c>
      <c r="O337" t="s">
        <v>1968</v>
      </c>
      <c r="P337">
        <v>1</v>
      </c>
      <c r="Q337" t="s">
        <v>483</v>
      </c>
    </row>
    <row r="338" spans="1:17" x14ac:dyDescent="0.3">
      <c r="A338" t="s">
        <v>537</v>
      </c>
      <c r="B338" s="3">
        <v>10000000</v>
      </c>
      <c r="C338" s="3">
        <v>15000000</v>
      </c>
      <c r="D338" t="s">
        <v>27</v>
      </c>
      <c r="E338" t="s">
        <v>177</v>
      </c>
      <c r="F338">
        <v>2</v>
      </c>
      <c r="G338" t="s">
        <v>19</v>
      </c>
      <c r="H338" t="s">
        <v>538</v>
      </c>
      <c r="I338" t="s">
        <v>539</v>
      </c>
      <c r="J338" t="s">
        <v>540</v>
      </c>
      <c r="K338" t="s">
        <v>541</v>
      </c>
      <c r="L338">
        <v>684</v>
      </c>
      <c r="M338" t="s">
        <v>541</v>
      </c>
      <c r="N338">
        <v>50</v>
      </c>
      <c r="O338" t="s">
        <v>1986</v>
      </c>
      <c r="P338">
        <v>1</v>
      </c>
      <c r="Q338" t="s">
        <v>483</v>
      </c>
    </row>
    <row r="339" spans="1:17" x14ac:dyDescent="0.3">
      <c r="A339" t="s">
        <v>537</v>
      </c>
      <c r="B339" s="3">
        <v>10000000</v>
      </c>
      <c r="C339" s="3">
        <v>15000000</v>
      </c>
      <c r="D339" t="s">
        <v>27</v>
      </c>
      <c r="E339" t="s">
        <v>177</v>
      </c>
      <c r="F339">
        <v>2</v>
      </c>
      <c r="G339" t="s">
        <v>19</v>
      </c>
      <c r="H339" t="s">
        <v>538</v>
      </c>
      <c r="I339" t="s">
        <v>539</v>
      </c>
      <c r="J339" t="s">
        <v>540</v>
      </c>
      <c r="K339" t="s">
        <v>541</v>
      </c>
      <c r="L339">
        <v>684</v>
      </c>
      <c r="M339" t="s">
        <v>541</v>
      </c>
      <c r="N339">
        <v>53</v>
      </c>
      <c r="O339" t="s">
        <v>1967</v>
      </c>
      <c r="P339">
        <v>1</v>
      </c>
      <c r="Q339" t="s">
        <v>544</v>
      </c>
    </row>
    <row r="340" spans="1:17" x14ac:dyDescent="0.3">
      <c r="A340" t="s">
        <v>537</v>
      </c>
      <c r="B340" s="3">
        <v>10000000</v>
      </c>
      <c r="C340" s="3">
        <v>15000000</v>
      </c>
      <c r="D340" t="s">
        <v>27</v>
      </c>
      <c r="E340" t="s">
        <v>177</v>
      </c>
      <c r="F340">
        <v>2</v>
      </c>
      <c r="G340" t="s">
        <v>19</v>
      </c>
      <c r="H340" t="s">
        <v>538</v>
      </c>
      <c r="I340" t="s">
        <v>539</v>
      </c>
      <c r="J340" t="s">
        <v>540</v>
      </c>
      <c r="K340" t="s">
        <v>541</v>
      </c>
      <c r="L340">
        <v>684</v>
      </c>
      <c r="M340" t="s">
        <v>541</v>
      </c>
      <c r="N340">
        <v>56</v>
      </c>
      <c r="O340" t="s">
        <v>1968</v>
      </c>
      <c r="P340">
        <v>1</v>
      </c>
      <c r="Q340" t="s">
        <v>544</v>
      </c>
    </row>
    <row r="341" spans="1:17" x14ac:dyDescent="0.3">
      <c r="A341" t="s">
        <v>537</v>
      </c>
      <c r="B341" s="3">
        <v>10000000</v>
      </c>
      <c r="C341" s="3">
        <v>15000000</v>
      </c>
      <c r="D341" t="s">
        <v>27</v>
      </c>
      <c r="E341" t="s">
        <v>177</v>
      </c>
      <c r="F341">
        <v>2</v>
      </c>
      <c r="G341" t="s">
        <v>19</v>
      </c>
      <c r="H341" t="s">
        <v>538</v>
      </c>
      <c r="I341" t="s">
        <v>539</v>
      </c>
      <c r="J341" t="s">
        <v>540</v>
      </c>
      <c r="K341" t="s">
        <v>541</v>
      </c>
      <c r="L341">
        <v>684</v>
      </c>
      <c r="M341" t="s">
        <v>541</v>
      </c>
      <c r="N341">
        <v>50</v>
      </c>
      <c r="O341" t="s">
        <v>1986</v>
      </c>
      <c r="P341">
        <v>1</v>
      </c>
      <c r="Q341" t="s">
        <v>544</v>
      </c>
    </row>
    <row r="342" spans="1:17" x14ac:dyDescent="0.3">
      <c r="A342" t="s">
        <v>537</v>
      </c>
      <c r="B342" s="3">
        <v>10000000</v>
      </c>
      <c r="C342" s="3">
        <v>15000000</v>
      </c>
      <c r="D342" t="s">
        <v>27</v>
      </c>
      <c r="E342" t="s">
        <v>177</v>
      </c>
      <c r="F342">
        <v>2</v>
      </c>
      <c r="G342" t="s">
        <v>19</v>
      </c>
      <c r="H342" t="s">
        <v>538</v>
      </c>
      <c r="I342" t="s">
        <v>539</v>
      </c>
      <c r="J342" t="s">
        <v>540</v>
      </c>
      <c r="K342" t="s">
        <v>541</v>
      </c>
      <c r="L342">
        <v>684</v>
      </c>
      <c r="M342" t="s">
        <v>541</v>
      </c>
      <c r="N342">
        <v>53</v>
      </c>
      <c r="O342" t="s">
        <v>1967</v>
      </c>
      <c r="P342">
        <v>1</v>
      </c>
      <c r="Q342" t="s">
        <v>545</v>
      </c>
    </row>
    <row r="343" spans="1:17" x14ac:dyDescent="0.3">
      <c r="A343" t="s">
        <v>537</v>
      </c>
      <c r="B343" s="3">
        <v>10000000</v>
      </c>
      <c r="C343" s="3">
        <v>15000000</v>
      </c>
      <c r="D343" t="s">
        <v>27</v>
      </c>
      <c r="E343" t="s">
        <v>177</v>
      </c>
      <c r="F343">
        <v>2</v>
      </c>
      <c r="G343" t="s">
        <v>19</v>
      </c>
      <c r="H343" t="s">
        <v>538</v>
      </c>
      <c r="I343" t="s">
        <v>539</v>
      </c>
      <c r="J343" t="s">
        <v>540</v>
      </c>
      <c r="K343" t="s">
        <v>541</v>
      </c>
      <c r="L343">
        <v>684</v>
      </c>
      <c r="M343" t="s">
        <v>541</v>
      </c>
      <c r="N343">
        <v>56</v>
      </c>
      <c r="O343" t="s">
        <v>1968</v>
      </c>
      <c r="P343">
        <v>1</v>
      </c>
      <c r="Q343" t="s">
        <v>545</v>
      </c>
    </row>
    <row r="344" spans="1:17" x14ac:dyDescent="0.3">
      <c r="A344" t="s">
        <v>537</v>
      </c>
      <c r="B344" s="3">
        <v>10000000</v>
      </c>
      <c r="C344" s="3">
        <v>15000000</v>
      </c>
      <c r="D344" t="s">
        <v>27</v>
      </c>
      <c r="E344" t="s">
        <v>177</v>
      </c>
      <c r="F344">
        <v>2</v>
      </c>
      <c r="G344" t="s">
        <v>19</v>
      </c>
      <c r="H344" t="s">
        <v>538</v>
      </c>
      <c r="I344" t="s">
        <v>539</v>
      </c>
      <c r="J344" t="s">
        <v>540</v>
      </c>
      <c r="K344" t="s">
        <v>541</v>
      </c>
      <c r="L344">
        <v>684</v>
      </c>
      <c r="M344" t="s">
        <v>541</v>
      </c>
      <c r="N344">
        <v>50</v>
      </c>
      <c r="O344" t="s">
        <v>1986</v>
      </c>
      <c r="P344">
        <v>1</v>
      </c>
      <c r="Q344" t="s">
        <v>545</v>
      </c>
    </row>
    <row r="345" spans="1:17" x14ac:dyDescent="0.3">
      <c r="A345" t="s">
        <v>546</v>
      </c>
      <c r="B345" s="3">
        <v>5000000</v>
      </c>
      <c r="C345" s="3">
        <v>7000000</v>
      </c>
      <c r="D345" t="s">
        <v>101</v>
      </c>
      <c r="E345" t="s">
        <v>28</v>
      </c>
      <c r="F345">
        <v>2</v>
      </c>
      <c r="G345" t="s">
        <v>19</v>
      </c>
      <c r="H345" t="s">
        <v>547</v>
      </c>
      <c r="I345" t="s">
        <v>548</v>
      </c>
      <c r="K345" t="s">
        <v>549</v>
      </c>
      <c r="L345">
        <v>685</v>
      </c>
      <c r="M345" t="s">
        <v>550</v>
      </c>
      <c r="N345">
        <v>33</v>
      </c>
      <c r="O345" t="s">
        <v>1993</v>
      </c>
      <c r="P345">
        <v>1</v>
      </c>
      <c r="Q345" t="s">
        <v>25</v>
      </c>
    </row>
    <row r="346" spans="1:17" x14ac:dyDescent="0.3">
      <c r="A346" t="s">
        <v>546</v>
      </c>
      <c r="B346" s="3">
        <v>5000000</v>
      </c>
      <c r="C346" s="3">
        <v>7000000</v>
      </c>
      <c r="D346" t="s">
        <v>101</v>
      </c>
      <c r="E346" t="s">
        <v>28</v>
      </c>
      <c r="F346">
        <v>2</v>
      </c>
      <c r="G346" t="s">
        <v>19</v>
      </c>
      <c r="H346" t="s">
        <v>547</v>
      </c>
      <c r="I346" t="s">
        <v>548</v>
      </c>
      <c r="K346" t="s">
        <v>549</v>
      </c>
      <c r="L346">
        <v>685</v>
      </c>
      <c r="M346" t="s">
        <v>550</v>
      </c>
      <c r="N346">
        <v>43</v>
      </c>
      <c r="O346" t="s">
        <v>1973</v>
      </c>
      <c r="P346">
        <v>1</v>
      </c>
      <c r="Q346" t="s">
        <v>25</v>
      </c>
    </row>
    <row r="347" spans="1:17" x14ac:dyDescent="0.3">
      <c r="A347" t="s">
        <v>383</v>
      </c>
      <c r="B347" s="3">
        <v>10000000</v>
      </c>
      <c r="C347" s="3">
        <v>15000000</v>
      </c>
      <c r="D347" t="s">
        <v>39</v>
      </c>
      <c r="E347" t="s">
        <v>52</v>
      </c>
      <c r="F347">
        <v>3</v>
      </c>
      <c r="G347">
        <v>1</v>
      </c>
      <c r="H347" t="s">
        <v>551</v>
      </c>
      <c r="I347" t="s">
        <v>552</v>
      </c>
      <c r="K347" t="s">
        <v>553</v>
      </c>
      <c r="L347">
        <v>686</v>
      </c>
      <c r="M347" t="s">
        <v>553</v>
      </c>
      <c r="N347">
        <v>43</v>
      </c>
      <c r="O347" t="s">
        <v>1973</v>
      </c>
      <c r="P347">
        <v>1</v>
      </c>
      <c r="Q347" t="s">
        <v>25</v>
      </c>
    </row>
    <row r="348" spans="1:17" x14ac:dyDescent="0.3">
      <c r="A348" t="s">
        <v>383</v>
      </c>
      <c r="B348" s="3">
        <v>10000000</v>
      </c>
      <c r="C348" s="3">
        <v>15000000</v>
      </c>
      <c r="D348" t="s">
        <v>39</v>
      </c>
      <c r="E348" t="s">
        <v>52</v>
      </c>
      <c r="F348">
        <v>3</v>
      </c>
      <c r="G348">
        <v>1</v>
      </c>
      <c r="H348" t="s">
        <v>551</v>
      </c>
      <c r="I348" t="s">
        <v>552</v>
      </c>
      <c r="K348" t="s">
        <v>553</v>
      </c>
      <c r="L348">
        <v>686</v>
      </c>
      <c r="M348" t="s">
        <v>553</v>
      </c>
      <c r="N348">
        <v>33</v>
      </c>
      <c r="O348" t="s">
        <v>1993</v>
      </c>
      <c r="P348">
        <v>1</v>
      </c>
      <c r="Q348" t="s">
        <v>25</v>
      </c>
    </row>
    <row r="349" spans="1:17" x14ac:dyDescent="0.3">
      <c r="A349" t="s">
        <v>383</v>
      </c>
      <c r="B349" s="3">
        <v>10000000</v>
      </c>
      <c r="C349" s="3">
        <v>15000000</v>
      </c>
      <c r="D349" t="s">
        <v>39</v>
      </c>
      <c r="E349" t="s">
        <v>52</v>
      </c>
      <c r="F349">
        <v>3</v>
      </c>
      <c r="G349">
        <v>1</v>
      </c>
      <c r="H349" t="s">
        <v>551</v>
      </c>
      <c r="I349" t="s">
        <v>552</v>
      </c>
      <c r="K349" t="s">
        <v>553</v>
      </c>
      <c r="L349">
        <v>686</v>
      </c>
      <c r="M349" t="s">
        <v>553</v>
      </c>
      <c r="N349">
        <v>2</v>
      </c>
      <c r="O349" t="s">
        <v>1962</v>
      </c>
      <c r="P349">
        <v>1</v>
      </c>
      <c r="Q349" t="s">
        <v>25</v>
      </c>
    </row>
    <row r="350" spans="1:17" x14ac:dyDescent="0.3">
      <c r="A350" t="s">
        <v>383</v>
      </c>
      <c r="B350" s="3">
        <v>10000000</v>
      </c>
      <c r="C350" s="3">
        <v>15000000</v>
      </c>
      <c r="D350" t="s">
        <v>39</v>
      </c>
      <c r="E350" t="s">
        <v>52</v>
      </c>
      <c r="F350">
        <v>3</v>
      </c>
      <c r="G350">
        <v>1</v>
      </c>
      <c r="H350" t="s">
        <v>551</v>
      </c>
      <c r="I350" t="s">
        <v>552</v>
      </c>
      <c r="K350" t="s">
        <v>553</v>
      </c>
      <c r="L350">
        <v>686</v>
      </c>
      <c r="M350" t="s">
        <v>553</v>
      </c>
      <c r="N350">
        <v>43</v>
      </c>
      <c r="O350" t="s">
        <v>1973</v>
      </c>
      <c r="P350">
        <v>1</v>
      </c>
      <c r="Q350" t="s">
        <v>98</v>
      </c>
    </row>
    <row r="351" spans="1:17" x14ac:dyDescent="0.3">
      <c r="A351" t="s">
        <v>383</v>
      </c>
      <c r="B351" s="3">
        <v>10000000</v>
      </c>
      <c r="C351" s="3">
        <v>15000000</v>
      </c>
      <c r="D351" t="s">
        <v>39</v>
      </c>
      <c r="E351" t="s">
        <v>52</v>
      </c>
      <c r="F351">
        <v>3</v>
      </c>
      <c r="G351">
        <v>1</v>
      </c>
      <c r="H351" t="s">
        <v>551</v>
      </c>
      <c r="I351" t="s">
        <v>552</v>
      </c>
      <c r="K351" t="s">
        <v>553</v>
      </c>
      <c r="L351">
        <v>686</v>
      </c>
      <c r="M351" t="s">
        <v>553</v>
      </c>
      <c r="N351">
        <v>33</v>
      </c>
      <c r="O351" t="s">
        <v>1993</v>
      </c>
      <c r="P351">
        <v>1</v>
      </c>
      <c r="Q351" t="s">
        <v>98</v>
      </c>
    </row>
    <row r="352" spans="1:17" x14ac:dyDescent="0.3">
      <c r="A352" t="s">
        <v>383</v>
      </c>
      <c r="B352" s="3">
        <v>10000000</v>
      </c>
      <c r="C352" s="3">
        <v>15000000</v>
      </c>
      <c r="D352" t="s">
        <v>39</v>
      </c>
      <c r="E352" t="s">
        <v>52</v>
      </c>
      <c r="F352">
        <v>3</v>
      </c>
      <c r="G352">
        <v>1</v>
      </c>
      <c r="H352" t="s">
        <v>551</v>
      </c>
      <c r="I352" t="s">
        <v>552</v>
      </c>
      <c r="K352" t="s">
        <v>553</v>
      </c>
      <c r="L352">
        <v>686</v>
      </c>
      <c r="M352" t="s">
        <v>553</v>
      </c>
      <c r="N352">
        <v>2</v>
      </c>
      <c r="O352" t="s">
        <v>1962</v>
      </c>
      <c r="P352">
        <v>1</v>
      </c>
      <c r="Q352" t="s">
        <v>98</v>
      </c>
    </row>
    <row r="353" spans="1:17" x14ac:dyDescent="0.3">
      <c r="A353" t="s">
        <v>383</v>
      </c>
      <c r="B353" s="3">
        <v>10000000</v>
      </c>
      <c r="C353" s="3">
        <v>15000000</v>
      </c>
      <c r="D353" t="s">
        <v>39</v>
      </c>
      <c r="E353" t="s">
        <v>52</v>
      </c>
      <c r="F353">
        <v>3</v>
      </c>
      <c r="G353">
        <v>1</v>
      </c>
      <c r="H353" t="s">
        <v>551</v>
      </c>
      <c r="I353" t="s">
        <v>552</v>
      </c>
      <c r="K353" t="s">
        <v>553</v>
      </c>
      <c r="L353">
        <v>686</v>
      </c>
      <c r="M353" t="s">
        <v>553</v>
      </c>
      <c r="N353">
        <v>43</v>
      </c>
      <c r="O353" t="s">
        <v>1973</v>
      </c>
      <c r="P353">
        <v>1</v>
      </c>
      <c r="Q353" t="s">
        <v>99</v>
      </c>
    </row>
    <row r="354" spans="1:17" x14ac:dyDescent="0.3">
      <c r="A354" t="s">
        <v>383</v>
      </c>
      <c r="B354" s="3">
        <v>10000000</v>
      </c>
      <c r="C354" s="3">
        <v>15000000</v>
      </c>
      <c r="D354" t="s">
        <v>39</v>
      </c>
      <c r="E354" t="s">
        <v>52</v>
      </c>
      <c r="F354">
        <v>3</v>
      </c>
      <c r="G354">
        <v>1</v>
      </c>
      <c r="H354" t="s">
        <v>551</v>
      </c>
      <c r="I354" t="s">
        <v>552</v>
      </c>
      <c r="K354" t="s">
        <v>553</v>
      </c>
      <c r="L354">
        <v>686</v>
      </c>
      <c r="M354" t="s">
        <v>553</v>
      </c>
      <c r="N354">
        <v>33</v>
      </c>
      <c r="O354" t="s">
        <v>1993</v>
      </c>
      <c r="P354">
        <v>1</v>
      </c>
      <c r="Q354" t="s">
        <v>99</v>
      </c>
    </row>
    <row r="355" spans="1:17" x14ac:dyDescent="0.3">
      <c r="A355" t="s">
        <v>383</v>
      </c>
      <c r="B355" s="3">
        <v>10000000</v>
      </c>
      <c r="C355" s="3">
        <v>15000000</v>
      </c>
      <c r="D355" t="s">
        <v>39</v>
      </c>
      <c r="E355" t="s">
        <v>52</v>
      </c>
      <c r="F355">
        <v>3</v>
      </c>
      <c r="G355">
        <v>1</v>
      </c>
      <c r="H355" t="s">
        <v>551</v>
      </c>
      <c r="I355" t="s">
        <v>552</v>
      </c>
      <c r="K355" t="s">
        <v>553</v>
      </c>
      <c r="L355">
        <v>686</v>
      </c>
      <c r="M355" t="s">
        <v>553</v>
      </c>
      <c r="N355">
        <v>2</v>
      </c>
      <c r="O355" t="s">
        <v>1962</v>
      </c>
      <c r="P355">
        <v>1</v>
      </c>
      <c r="Q355" t="s">
        <v>99</v>
      </c>
    </row>
    <row r="356" spans="1:17" x14ac:dyDescent="0.3">
      <c r="A356" t="s">
        <v>554</v>
      </c>
      <c r="B356" s="3">
        <v>7000000</v>
      </c>
      <c r="C356" s="3">
        <v>10000000</v>
      </c>
      <c r="D356" t="s">
        <v>39</v>
      </c>
      <c r="E356" t="s">
        <v>28</v>
      </c>
      <c r="F356">
        <v>2</v>
      </c>
      <c r="G356" t="s">
        <v>19</v>
      </c>
      <c r="H356" t="e">
        <f>- cài đặt hệ điều hành, phần mềm- sửa chữa, xử lý các sự cố liên quan đến máy tính- cài đặt, cấu hình các Thiết bị mạng- vận hành hệ thống mạng LAN, WAN- Hướng dẫn, triển khai phần mềm của công ty Tận nơi cho khách hàng- trực kỹ thuật ngày, tuần- một số công việc KHÁC Theo yêu cầu của cấp trên</f>
        <v>#NAME?</v>
      </c>
      <c r="I356" t="s">
        <v>555</v>
      </c>
      <c r="J356" t="s">
        <v>556</v>
      </c>
      <c r="K356" t="s">
        <v>557</v>
      </c>
      <c r="L356">
        <v>687</v>
      </c>
      <c r="M356" t="s">
        <v>557</v>
      </c>
      <c r="N356">
        <v>6</v>
      </c>
      <c r="O356" t="s">
        <v>1987</v>
      </c>
      <c r="P356">
        <v>1</v>
      </c>
      <c r="Q356" t="s">
        <v>483</v>
      </c>
    </row>
    <row r="357" spans="1:17" x14ac:dyDescent="0.3">
      <c r="A357" t="s">
        <v>554</v>
      </c>
      <c r="B357" s="3">
        <v>7000000</v>
      </c>
      <c r="C357" s="3">
        <v>10000000</v>
      </c>
      <c r="D357" t="s">
        <v>39</v>
      </c>
      <c r="E357" t="s">
        <v>28</v>
      </c>
      <c r="F357">
        <v>2</v>
      </c>
      <c r="G357" t="s">
        <v>19</v>
      </c>
      <c r="H357" t="e">
        <f>- cài đặt hệ điều hành, phần mềm- sửa chữa, xử lý các sự cố liên quan đến máy tính- cài đặt, cấu hình các Thiết bị mạng- vận hành hệ thống mạng LAN, WAN- Hướng dẫn, triển khai phần mềm của công ty Tận nơi cho khách hàng- trực kỹ thuật ngày, tuần- một số công việc KHÁC Theo yêu cầu của cấp trên</f>
        <v>#NAME?</v>
      </c>
      <c r="I357" t="s">
        <v>555</v>
      </c>
      <c r="J357" t="s">
        <v>556</v>
      </c>
      <c r="K357" t="s">
        <v>557</v>
      </c>
      <c r="L357">
        <v>687</v>
      </c>
      <c r="M357" t="s">
        <v>557</v>
      </c>
      <c r="N357">
        <v>33</v>
      </c>
      <c r="O357" t="s">
        <v>1993</v>
      </c>
      <c r="P357">
        <v>1</v>
      </c>
      <c r="Q357" t="s">
        <v>483</v>
      </c>
    </row>
    <row r="358" spans="1:17" x14ac:dyDescent="0.3">
      <c r="A358" t="s">
        <v>554</v>
      </c>
      <c r="B358" s="3">
        <v>7000000</v>
      </c>
      <c r="C358" s="3">
        <v>10000000</v>
      </c>
      <c r="D358" t="s">
        <v>39</v>
      </c>
      <c r="E358" t="s">
        <v>28</v>
      </c>
      <c r="F358">
        <v>2</v>
      </c>
      <c r="G358" t="s">
        <v>19</v>
      </c>
      <c r="H358" t="e">
        <f>- cài đặt hệ điều hành, phần mềm- sửa chữa, xử lý các sự cố liên quan đến máy tính- cài đặt, cấu hình các Thiết bị mạng- vận hành hệ thống mạng LAN, WAN- Hướng dẫn, triển khai phần mềm của công ty Tận nơi cho khách hàng- trực kỹ thuật ngày, tuần- một số công việc KHÁC Theo yêu cầu của cấp trên</f>
        <v>#NAME?</v>
      </c>
      <c r="I358" t="s">
        <v>555</v>
      </c>
      <c r="J358" t="s">
        <v>556</v>
      </c>
      <c r="K358" t="s">
        <v>557</v>
      </c>
      <c r="L358">
        <v>687</v>
      </c>
      <c r="M358" t="s">
        <v>557</v>
      </c>
      <c r="N358">
        <v>6</v>
      </c>
      <c r="O358" t="s">
        <v>1987</v>
      </c>
      <c r="P358">
        <v>1</v>
      </c>
      <c r="Q358" t="s">
        <v>25</v>
      </c>
    </row>
    <row r="359" spans="1:17" x14ac:dyDescent="0.3">
      <c r="A359" t="s">
        <v>554</v>
      </c>
      <c r="B359" s="3">
        <v>7000000</v>
      </c>
      <c r="C359" s="3">
        <v>10000000</v>
      </c>
      <c r="D359" t="s">
        <v>39</v>
      </c>
      <c r="E359" t="s">
        <v>28</v>
      </c>
      <c r="F359">
        <v>2</v>
      </c>
      <c r="G359" t="s">
        <v>19</v>
      </c>
      <c r="H359" t="e">
        <f>- cài đặt hệ điều hành, phần mềm- sửa chữa, xử lý các sự cố liên quan đến máy tính- cài đặt, cấu hình các Thiết bị mạng- vận hành hệ thống mạng LAN, WAN- Hướng dẫn, triển khai phần mềm của công ty Tận nơi cho khách hàng- trực kỹ thuật ngày, tuần- một số công việc KHÁC Theo yêu cầu của cấp trên</f>
        <v>#NAME?</v>
      </c>
      <c r="I359" t="s">
        <v>555</v>
      </c>
      <c r="J359" t="s">
        <v>556</v>
      </c>
      <c r="K359" t="s">
        <v>557</v>
      </c>
      <c r="L359">
        <v>687</v>
      </c>
      <c r="M359" t="s">
        <v>557</v>
      </c>
      <c r="N359">
        <v>33</v>
      </c>
      <c r="O359" t="s">
        <v>1993</v>
      </c>
      <c r="P359">
        <v>1</v>
      </c>
      <c r="Q359" t="s">
        <v>25</v>
      </c>
    </row>
    <row r="360" spans="1:17" x14ac:dyDescent="0.3">
      <c r="A360" t="s">
        <v>558</v>
      </c>
      <c r="B360" s="3">
        <v>7000000</v>
      </c>
      <c r="C360" s="3">
        <v>10000000</v>
      </c>
      <c r="D360" t="s">
        <v>51</v>
      </c>
      <c r="E360" t="s">
        <v>52</v>
      </c>
      <c r="F360">
        <v>2</v>
      </c>
      <c r="G360">
        <v>1</v>
      </c>
      <c r="H360" t="s">
        <v>559</v>
      </c>
      <c r="I360" t="s">
        <v>560</v>
      </c>
      <c r="J360" t="s">
        <v>561</v>
      </c>
      <c r="K360" t="s">
        <v>562</v>
      </c>
      <c r="L360">
        <v>688</v>
      </c>
      <c r="M360" t="s">
        <v>562</v>
      </c>
      <c r="N360">
        <v>13</v>
      </c>
      <c r="O360" t="s">
        <v>1997</v>
      </c>
      <c r="P360">
        <v>1</v>
      </c>
      <c r="Q360" t="s">
        <v>25</v>
      </c>
    </row>
    <row r="361" spans="1:17" x14ac:dyDescent="0.3">
      <c r="A361" t="s">
        <v>563</v>
      </c>
      <c r="B361" s="3">
        <v>7000000</v>
      </c>
      <c r="C361" s="3">
        <v>10000000</v>
      </c>
      <c r="D361" t="s">
        <v>51</v>
      </c>
      <c r="E361" t="s">
        <v>52</v>
      </c>
      <c r="F361">
        <v>1</v>
      </c>
      <c r="G361">
        <v>0</v>
      </c>
      <c r="H361" t="s">
        <v>564</v>
      </c>
      <c r="I361" t="s">
        <v>565</v>
      </c>
      <c r="J361" t="s">
        <v>566</v>
      </c>
      <c r="K361" t="s">
        <v>567</v>
      </c>
      <c r="L361">
        <v>689</v>
      </c>
      <c r="M361" t="s">
        <v>567</v>
      </c>
      <c r="N361">
        <v>53</v>
      </c>
      <c r="O361" t="s">
        <v>1967</v>
      </c>
      <c r="P361">
        <v>1</v>
      </c>
      <c r="Q361" t="s">
        <v>25</v>
      </c>
    </row>
    <row r="362" spans="1:17" x14ac:dyDescent="0.3">
      <c r="A362" t="s">
        <v>568</v>
      </c>
      <c r="B362" s="3">
        <v>20000000</v>
      </c>
      <c r="C362" s="3">
        <v>30000000</v>
      </c>
      <c r="D362" t="s">
        <v>51</v>
      </c>
      <c r="E362" t="s">
        <v>82</v>
      </c>
      <c r="F362">
        <v>3</v>
      </c>
      <c r="G362">
        <v>1</v>
      </c>
      <c r="H362" t="e">
        <f>- Lập trình Xây dựng các sản phẩm, dịch vụ công nghệ thông tin cho khách hàng.- Lập trình Xây dựng các công cụ Hỗ trợ, cung cấp dữ liệu phục vụ công tác Quản lý, điều hành sản xuất kinh doanh của Viễn thông TP.HCM</f>
        <v>#NAME?</v>
      </c>
      <c r="I362" t="s">
        <v>569</v>
      </c>
      <c r="J362" t="s">
        <v>570</v>
      </c>
      <c r="K362" t="s">
        <v>571</v>
      </c>
      <c r="L362">
        <v>690</v>
      </c>
      <c r="M362" t="s">
        <v>571</v>
      </c>
      <c r="N362">
        <v>24</v>
      </c>
      <c r="O362" t="s">
        <v>2001</v>
      </c>
      <c r="P362">
        <v>1</v>
      </c>
      <c r="Q362" t="s">
        <v>25</v>
      </c>
    </row>
    <row r="363" spans="1:17" x14ac:dyDescent="0.3">
      <c r="A363" t="s">
        <v>568</v>
      </c>
      <c r="B363" s="3">
        <v>20000000</v>
      </c>
      <c r="C363" s="3">
        <v>30000000</v>
      </c>
      <c r="D363" t="s">
        <v>51</v>
      </c>
      <c r="E363" t="s">
        <v>82</v>
      </c>
      <c r="F363">
        <v>3</v>
      </c>
      <c r="G363">
        <v>1</v>
      </c>
      <c r="H363" t="e">
        <f>- Lập trình Xây dựng các sản phẩm, dịch vụ công nghệ thông tin cho khách hàng.- Lập trình Xây dựng các công cụ Hỗ trợ, cung cấp dữ liệu phục vụ công tác Quản lý, điều hành sản xuất kinh doanh của Viễn thông TP.HCM</f>
        <v>#NAME?</v>
      </c>
      <c r="I363" t="s">
        <v>569</v>
      </c>
      <c r="J363" t="s">
        <v>570</v>
      </c>
      <c r="K363" t="s">
        <v>571</v>
      </c>
      <c r="L363">
        <v>690</v>
      </c>
      <c r="M363" t="s">
        <v>571</v>
      </c>
      <c r="N363">
        <v>6</v>
      </c>
      <c r="O363" t="s">
        <v>1987</v>
      </c>
      <c r="P363">
        <v>1</v>
      </c>
      <c r="Q363" t="s">
        <v>25</v>
      </c>
    </row>
    <row r="364" spans="1:17" x14ac:dyDescent="0.3">
      <c r="A364" t="s">
        <v>568</v>
      </c>
      <c r="B364" s="3">
        <v>20000000</v>
      </c>
      <c r="C364" s="3">
        <v>30000000</v>
      </c>
      <c r="D364" t="s">
        <v>51</v>
      </c>
      <c r="E364" t="s">
        <v>82</v>
      </c>
      <c r="F364">
        <v>3</v>
      </c>
      <c r="G364">
        <v>1</v>
      </c>
      <c r="H364" t="e">
        <f>- Lập trình Xây dựng các sản phẩm, dịch vụ công nghệ thông tin cho khách hàng.- Lập trình Xây dựng các công cụ Hỗ trợ, cung cấp dữ liệu phục vụ công tác Quản lý, điều hành sản xuất kinh doanh của Viễn thông TP.HCM</f>
        <v>#NAME?</v>
      </c>
      <c r="I364" t="s">
        <v>569</v>
      </c>
      <c r="J364" t="s">
        <v>570</v>
      </c>
      <c r="K364" t="s">
        <v>571</v>
      </c>
      <c r="L364">
        <v>690</v>
      </c>
      <c r="M364" t="s">
        <v>571</v>
      </c>
      <c r="N364">
        <v>45</v>
      </c>
      <c r="O364" t="s">
        <v>2002</v>
      </c>
      <c r="P364">
        <v>1</v>
      </c>
      <c r="Q364" t="s">
        <v>25</v>
      </c>
    </row>
    <row r="365" spans="1:17" x14ac:dyDescent="0.3">
      <c r="A365" t="s">
        <v>572</v>
      </c>
      <c r="B365" s="3">
        <v>20000000</v>
      </c>
      <c r="C365" s="3">
        <v>30000000</v>
      </c>
      <c r="D365" t="s">
        <v>101</v>
      </c>
      <c r="E365" t="s">
        <v>18</v>
      </c>
      <c r="F365">
        <v>50</v>
      </c>
      <c r="G365" t="s">
        <v>19</v>
      </c>
      <c r="H365" t="s">
        <v>573</v>
      </c>
      <c r="I365" t="s">
        <v>574</v>
      </c>
      <c r="J365" t="e">
        <f>- Tốt nghiệp chuyên ngành Quản trị kinh doanh, Marketing, tài chính, ngân hàng và các ngành kinh tế khác…hoặc đam mê kinh doanh lĩnh vực BĐS.- khả năng giao tiếp tốt.- ưu tiên ứng viên có kinh nghiệm kinh doanh / bán hàng thực tế và đã từng Làm việc ở các công ty BĐS / bảo hiểm / hàng tiêu dùng- tác phong thanh lịch.- khả năng Làm việc độc Lập và Theo nhóm.- có ý thức trong công việc, nỗ lực cố gắng kiên trì cao.- có phương tiện đi lại</f>
        <v>#NAME?</v>
      </c>
      <c r="K365" t="s">
        <v>575</v>
      </c>
      <c r="L365">
        <v>691</v>
      </c>
      <c r="M365" t="s">
        <v>575</v>
      </c>
      <c r="N365">
        <v>58</v>
      </c>
      <c r="O365" t="s">
        <v>1960</v>
      </c>
      <c r="P365">
        <v>1</v>
      </c>
      <c r="Q365" t="s">
        <v>87</v>
      </c>
    </row>
    <row r="366" spans="1:17" x14ac:dyDescent="0.3">
      <c r="A366" t="s">
        <v>572</v>
      </c>
      <c r="B366" s="3">
        <v>20000000</v>
      </c>
      <c r="C366" s="3">
        <v>30000000</v>
      </c>
      <c r="D366" t="s">
        <v>101</v>
      </c>
      <c r="E366" t="s">
        <v>18</v>
      </c>
      <c r="F366">
        <v>50</v>
      </c>
      <c r="G366" t="s">
        <v>19</v>
      </c>
      <c r="H366" t="s">
        <v>573</v>
      </c>
      <c r="I366" t="s">
        <v>574</v>
      </c>
      <c r="J366" t="e">
        <f>- Tốt nghiệp chuyên ngành Quản trị kinh doanh, Marketing, tài chính, ngân hàng và các ngành kinh tế khác…hoặc đam mê kinh doanh lĩnh vực BĐS.- khả năng giao tiếp tốt.- ưu tiên ứng viên có kinh nghiệm kinh doanh / bán hàng thực tế và đã từng Làm việc ở các công ty BĐS / bảo hiểm / hàng tiêu dùng- tác phong thanh lịch.- khả năng Làm việc độc Lập và Theo nhóm.- có ý thức trong công việc, nỗ lực cố gắng kiên trì cao.- có phương tiện đi lại</f>
        <v>#NAME?</v>
      </c>
      <c r="K366" t="s">
        <v>575</v>
      </c>
      <c r="L366">
        <v>691</v>
      </c>
      <c r="M366" t="s">
        <v>575</v>
      </c>
      <c r="N366">
        <v>52</v>
      </c>
      <c r="O366" t="s">
        <v>1959</v>
      </c>
      <c r="P366">
        <v>1</v>
      </c>
      <c r="Q366" t="s">
        <v>87</v>
      </c>
    </row>
    <row r="367" spans="1:17" x14ac:dyDescent="0.3">
      <c r="A367" t="s">
        <v>576</v>
      </c>
      <c r="B367" s="3">
        <v>5000000</v>
      </c>
      <c r="C367" s="3">
        <v>7000000</v>
      </c>
      <c r="D367" t="s">
        <v>51</v>
      </c>
      <c r="E367" t="s">
        <v>28</v>
      </c>
      <c r="F367">
        <v>5</v>
      </c>
      <c r="G367">
        <v>1</v>
      </c>
      <c r="H367" t="e">
        <f>- nhân viên kinh doanh ngành thực phẩm, với các đặc điểm sản phẩm đặc trưng là bánh Trung thu, quà tết, quà Tặng doanh nghiệp, các sản phẩm hạt dinh dưỡng Đóng hộp như hạt điều, hạt dẻ, macca..., hộp quà Tặng, bánh kẹo thực phẩm- duy trì những quan hệ kinh doanh hiện có, nhận đơn đặt hàng, cập nhật đơn hàng lên hệ thống chung- duy trì mối khách hàng sẵn có củɑ công ty và mở mới những khu vực sản phẩm chưa phủ đến bằng cách trực tiếp chào hàng và bán các loại sản phẩm bánh kẹo của công ty đến các Đại lý trong Địa bàn toàn thành Phố- Ϲhi tiết Trao đổi thêm trong cuộc phỏng vấn</f>
        <v>#NAME?</v>
      </c>
      <c r="I367" t="s">
        <v>577</v>
      </c>
      <c r="J367" t="s">
        <v>578</v>
      </c>
      <c r="K367" t="s">
        <v>579</v>
      </c>
      <c r="L367">
        <v>692</v>
      </c>
      <c r="M367" t="s">
        <v>579</v>
      </c>
      <c r="N367">
        <v>52</v>
      </c>
      <c r="O367" t="s">
        <v>1959</v>
      </c>
      <c r="P367">
        <v>1</v>
      </c>
      <c r="Q367" t="s">
        <v>25</v>
      </c>
    </row>
    <row r="368" spans="1:17" x14ac:dyDescent="0.3">
      <c r="A368" t="s">
        <v>576</v>
      </c>
      <c r="B368" s="3">
        <v>5000000</v>
      </c>
      <c r="C368" s="3">
        <v>7000000</v>
      </c>
      <c r="D368" t="s">
        <v>51</v>
      </c>
      <c r="E368" t="s">
        <v>28</v>
      </c>
      <c r="F368">
        <v>5</v>
      </c>
      <c r="G368">
        <v>1</v>
      </c>
      <c r="H368" t="e">
        <f>- nhân viên kinh doanh ngành thực phẩm, với các đặc điểm sản phẩm đặc trưng là bánh Trung thu, quà tết, quà Tặng doanh nghiệp, các sản phẩm hạt dinh dưỡng Đóng hộp như hạt điều, hạt dẻ, macca..., hộp quà Tặng, bánh kẹo thực phẩm- duy trì những quan hệ kinh doanh hiện có, nhận đơn đặt hàng, cập nhật đơn hàng lên hệ thống chung- duy trì mối khách hàng sẵn có củɑ công ty và mở mới những khu vực sản phẩm chưa phủ đến bằng cách trực tiếp chào hàng và bán các loại sản phẩm bánh kẹo của công ty đến các Đại lý trong Địa bàn toàn thành Phố- Ϲhi tiết Trao đổi thêm trong cuộc phỏng vấn</f>
        <v>#NAME?</v>
      </c>
      <c r="I368" t="s">
        <v>577</v>
      </c>
      <c r="J368" t="s">
        <v>578</v>
      </c>
      <c r="K368" t="s">
        <v>579</v>
      </c>
      <c r="L368">
        <v>692</v>
      </c>
      <c r="M368" t="s">
        <v>579</v>
      </c>
      <c r="N368">
        <v>63</v>
      </c>
      <c r="O368" t="s">
        <v>1999</v>
      </c>
      <c r="P368">
        <v>1</v>
      </c>
      <c r="Q368" t="s">
        <v>25</v>
      </c>
    </row>
    <row r="369" spans="1:17" x14ac:dyDescent="0.3">
      <c r="A369" t="s">
        <v>580</v>
      </c>
      <c r="B369" s="3">
        <v>10000000</v>
      </c>
      <c r="C369" s="3">
        <v>15000000</v>
      </c>
      <c r="D369" t="s">
        <v>51</v>
      </c>
      <c r="E369" t="s">
        <v>28</v>
      </c>
      <c r="F369">
        <v>5</v>
      </c>
      <c r="G369" t="s">
        <v>19</v>
      </c>
      <c r="H369" t="s">
        <v>581</v>
      </c>
      <c r="I369" t="s">
        <v>582</v>
      </c>
      <c r="J369" t="s">
        <v>583</v>
      </c>
      <c r="K369" t="s">
        <v>584</v>
      </c>
      <c r="L369">
        <v>693</v>
      </c>
      <c r="M369" t="s">
        <v>584</v>
      </c>
      <c r="N369">
        <v>94</v>
      </c>
      <c r="O369" t="s">
        <v>1984</v>
      </c>
      <c r="P369">
        <v>1</v>
      </c>
      <c r="Q369" t="s">
        <v>25</v>
      </c>
    </row>
    <row r="370" spans="1:17" x14ac:dyDescent="0.3">
      <c r="A370" t="s">
        <v>580</v>
      </c>
      <c r="B370" s="3">
        <v>10000000</v>
      </c>
      <c r="C370" s="3">
        <v>15000000</v>
      </c>
      <c r="D370" t="s">
        <v>51</v>
      </c>
      <c r="E370" t="s">
        <v>28</v>
      </c>
      <c r="F370">
        <v>5</v>
      </c>
      <c r="G370" t="s">
        <v>19</v>
      </c>
      <c r="H370" t="s">
        <v>581</v>
      </c>
      <c r="I370" t="s">
        <v>582</v>
      </c>
      <c r="J370" t="s">
        <v>583</v>
      </c>
      <c r="K370" t="s">
        <v>584</v>
      </c>
      <c r="L370">
        <v>693</v>
      </c>
      <c r="M370" t="s">
        <v>584</v>
      </c>
      <c r="N370">
        <v>52</v>
      </c>
      <c r="O370" t="s">
        <v>1959</v>
      </c>
      <c r="P370">
        <v>1</v>
      </c>
      <c r="Q370" t="s">
        <v>25</v>
      </c>
    </row>
    <row r="371" spans="1:17" x14ac:dyDescent="0.3">
      <c r="A371" t="s">
        <v>585</v>
      </c>
      <c r="B371" s="3">
        <v>10000000</v>
      </c>
      <c r="C371" s="3">
        <v>15000000</v>
      </c>
      <c r="D371" t="s">
        <v>39</v>
      </c>
      <c r="E371" t="s">
        <v>52</v>
      </c>
      <c r="F371">
        <v>1</v>
      </c>
      <c r="G371" t="s">
        <v>19</v>
      </c>
      <c r="H371" t="e">
        <f>- lên kế hoạch và thực hiện các hoạt động Digital Marketing- Xây dựng kế hoạch và thực hiệnquảng cáoGoogle Adwords- đo lường, Theo dõi và Tối ưu các chiến dịch Quảng cáo- Báo cáo hiệu quả và có những thay đổi phù hợp cho các chiến dịch Quảng cáo- Tổng hợp các bộ Từ khóa liên quan tới ngành nghề kinh doanh, sản phẩm và dịch vụ của công ty- lên kế hoạch cụ thể để đẩy Top google (SEO) các Từ khóa Theo định Hướng phát triển chiến lược của công ty- Quản lý hoạt động và Tối ưu website- Quản lý hoạt động và content fanpage, youtube- Hỗ trợ các công việc KHÁC được giao trong khả năng chuyên môn</f>
        <v>#NAME?</v>
      </c>
      <c r="I371" t="s">
        <v>586</v>
      </c>
      <c r="J371" t="s">
        <v>587</v>
      </c>
      <c r="K371" t="s">
        <v>588</v>
      </c>
      <c r="L371">
        <v>694</v>
      </c>
      <c r="M371" t="s">
        <v>589</v>
      </c>
      <c r="N371">
        <v>53</v>
      </c>
      <c r="O371" t="s">
        <v>1967</v>
      </c>
      <c r="P371">
        <v>1</v>
      </c>
      <c r="Q371" t="s">
        <v>25</v>
      </c>
    </row>
    <row r="372" spans="1:17" x14ac:dyDescent="0.3">
      <c r="A372" t="s">
        <v>585</v>
      </c>
      <c r="B372" s="3">
        <v>10000000</v>
      </c>
      <c r="C372" s="3">
        <v>15000000</v>
      </c>
      <c r="D372" t="s">
        <v>39</v>
      </c>
      <c r="E372" t="s">
        <v>52</v>
      </c>
      <c r="F372">
        <v>1</v>
      </c>
      <c r="G372" t="s">
        <v>19</v>
      </c>
      <c r="H372" t="e">
        <f>- lên kế hoạch và thực hiện các hoạt động Digital Marketing- Xây dựng kế hoạch và thực hiệnquảng cáoGoogle Adwords- đo lường, Theo dõi và Tối ưu các chiến dịch Quảng cáo- Báo cáo hiệu quả và có những thay đổi phù hợp cho các chiến dịch Quảng cáo- Tổng hợp các bộ Từ khóa liên quan tới ngành nghề kinh doanh, sản phẩm và dịch vụ của công ty- lên kế hoạch cụ thể để đẩy Top google (SEO) các Từ khóa Theo định Hướng phát triển chiến lược của công ty- Quản lý hoạt động và Tối ưu website- Quản lý hoạt động và content fanpage, youtube- Hỗ trợ các công việc KHÁC được giao trong khả năng chuyên môn</f>
        <v>#NAME?</v>
      </c>
      <c r="I372" t="s">
        <v>586</v>
      </c>
      <c r="J372" t="s">
        <v>587</v>
      </c>
      <c r="K372" t="s">
        <v>588</v>
      </c>
      <c r="L372">
        <v>694</v>
      </c>
      <c r="M372" t="s">
        <v>589</v>
      </c>
      <c r="N372">
        <v>65</v>
      </c>
      <c r="O372" t="s">
        <v>1963</v>
      </c>
      <c r="P372">
        <v>1</v>
      </c>
      <c r="Q372" t="s">
        <v>25</v>
      </c>
    </row>
    <row r="373" spans="1:17" x14ac:dyDescent="0.3">
      <c r="A373" t="s">
        <v>590</v>
      </c>
      <c r="B373" s="3">
        <v>10000000</v>
      </c>
      <c r="C373" s="3">
        <v>15000000</v>
      </c>
      <c r="D373" t="s">
        <v>39</v>
      </c>
      <c r="E373" t="s">
        <v>52</v>
      </c>
      <c r="F373">
        <v>2</v>
      </c>
      <c r="G373" t="s">
        <v>19</v>
      </c>
      <c r="H373" t="s">
        <v>591</v>
      </c>
      <c r="I373" t="s">
        <v>592</v>
      </c>
      <c r="J373" t="s">
        <v>593</v>
      </c>
      <c r="K373" t="s">
        <v>594</v>
      </c>
      <c r="L373">
        <v>695</v>
      </c>
      <c r="M373" t="s">
        <v>594</v>
      </c>
      <c r="N373">
        <v>52</v>
      </c>
      <c r="O373" t="s">
        <v>1959</v>
      </c>
      <c r="P373">
        <v>1</v>
      </c>
      <c r="Q373" t="s">
        <v>25</v>
      </c>
    </row>
    <row r="374" spans="1:17" x14ac:dyDescent="0.3">
      <c r="A374" t="s">
        <v>595</v>
      </c>
      <c r="B374" s="3">
        <v>10000000</v>
      </c>
      <c r="C374" s="3">
        <v>15000000</v>
      </c>
      <c r="D374" t="s">
        <v>27</v>
      </c>
      <c r="E374" t="s">
        <v>82</v>
      </c>
      <c r="F374">
        <v>1</v>
      </c>
      <c r="G374" t="s">
        <v>19</v>
      </c>
      <c r="H374" t="s">
        <v>596</v>
      </c>
      <c r="I374" t="e">
        <f>- Salary + Bonus- Annual performance review and Bonus- Insurance subject to Company Policies- Professional working environment</f>
        <v>#NAME?</v>
      </c>
      <c r="J374" t="s">
        <v>597</v>
      </c>
      <c r="K374" t="s">
        <v>598</v>
      </c>
      <c r="L374">
        <v>696</v>
      </c>
      <c r="M374" t="s">
        <v>598</v>
      </c>
      <c r="N374">
        <v>41</v>
      </c>
      <c r="O374" t="s">
        <v>1996</v>
      </c>
      <c r="P374">
        <v>1</v>
      </c>
      <c r="Q374" t="s">
        <v>25</v>
      </c>
    </row>
    <row r="375" spans="1:17" x14ac:dyDescent="0.3">
      <c r="A375" t="s">
        <v>595</v>
      </c>
      <c r="B375" s="3">
        <v>10000000</v>
      </c>
      <c r="C375" s="3">
        <v>15000000</v>
      </c>
      <c r="D375" t="s">
        <v>27</v>
      </c>
      <c r="E375" t="s">
        <v>82</v>
      </c>
      <c r="F375">
        <v>1</v>
      </c>
      <c r="G375" t="s">
        <v>19</v>
      </c>
      <c r="H375" t="s">
        <v>596</v>
      </c>
      <c r="I375" t="e">
        <f>- Salary + Bonus- Annual performance review and Bonus- Insurance subject to Company Policies- Professional working environment</f>
        <v>#NAME?</v>
      </c>
      <c r="J375" t="s">
        <v>597</v>
      </c>
      <c r="K375" t="s">
        <v>598</v>
      </c>
      <c r="L375">
        <v>696</v>
      </c>
      <c r="M375" t="s">
        <v>598</v>
      </c>
      <c r="N375">
        <v>65</v>
      </c>
      <c r="O375" t="s">
        <v>1963</v>
      </c>
      <c r="P375">
        <v>1</v>
      </c>
      <c r="Q375" t="s">
        <v>25</v>
      </c>
    </row>
    <row r="376" spans="1:17" x14ac:dyDescent="0.3">
      <c r="A376" t="s">
        <v>599</v>
      </c>
      <c r="B376" s="3">
        <v>10000000</v>
      </c>
      <c r="C376" s="3">
        <v>15000000</v>
      </c>
      <c r="D376" t="s">
        <v>51</v>
      </c>
      <c r="E376" t="s">
        <v>52</v>
      </c>
      <c r="F376">
        <v>4</v>
      </c>
      <c r="G376">
        <v>1</v>
      </c>
      <c r="H376" t="e">
        <f>- triển khai và thực hiện các Thiết kế, yêu cầu kỹ thuật, tiêu chuẩn phục vụ cho việc sản xuất- cải tiến nâng Cao tính năng, kiểu dáng của các Thiết bị, sản phẩm của - công ty, dự toán Vật Tư sản xuất.- Giám sát quá trình sản xuất liên quan đến sản phẩm do mình Phụ trách Thiết kế- phát triển các sản phẩm mới Theo nhu cầu khách hàng- chi tiết công việc Trao đổi trong quá trình phỏng vấn.</f>
        <v>#NAME?</v>
      </c>
      <c r="I376" t="s">
        <v>600</v>
      </c>
      <c r="J376" t="s">
        <v>601</v>
      </c>
      <c r="K376" t="s">
        <v>602</v>
      </c>
      <c r="L376">
        <v>697</v>
      </c>
      <c r="M376" t="s">
        <v>603</v>
      </c>
      <c r="N376">
        <v>40</v>
      </c>
      <c r="O376" t="s">
        <v>1972</v>
      </c>
      <c r="P376">
        <v>1</v>
      </c>
      <c r="Q376" t="s">
        <v>25</v>
      </c>
    </row>
    <row r="377" spans="1:17" x14ac:dyDescent="0.3">
      <c r="A377" t="s">
        <v>599</v>
      </c>
      <c r="B377" s="3">
        <v>10000000</v>
      </c>
      <c r="C377" s="3">
        <v>15000000</v>
      </c>
      <c r="D377" t="s">
        <v>51</v>
      </c>
      <c r="E377" t="s">
        <v>52</v>
      </c>
      <c r="F377">
        <v>4</v>
      </c>
      <c r="G377">
        <v>1</v>
      </c>
      <c r="H377" t="e">
        <f>- triển khai và thực hiện các Thiết kế, yêu cầu kỹ thuật, tiêu chuẩn phục vụ cho việc sản xuất- cải tiến nâng Cao tính năng, kiểu dáng của các Thiết bị, sản phẩm của - công ty, dự toán Vật Tư sản xuất.- Giám sát quá trình sản xuất liên quan đến sản phẩm do mình Phụ trách Thiết kế- phát triển các sản phẩm mới Theo nhu cầu khách hàng- chi tiết công việc Trao đổi trong quá trình phỏng vấn.</f>
        <v>#NAME?</v>
      </c>
      <c r="I377" t="s">
        <v>600</v>
      </c>
      <c r="J377" t="s">
        <v>601</v>
      </c>
      <c r="K377" t="s">
        <v>602</v>
      </c>
      <c r="L377">
        <v>697</v>
      </c>
      <c r="M377" t="s">
        <v>603</v>
      </c>
      <c r="N377">
        <v>33</v>
      </c>
      <c r="O377" t="s">
        <v>1993</v>
      </c>
      <c r="P377">
        <v>1</v>
      </c>
      <c r="Q377" t="s">
        <v>25</v>
      </c>
    </row>
    <row r="378" spans="1:17" x14ac:dyDescent="0.3">
      <c r="A378" t="s">
        <v>604</v>
      </c>
      <c r="B378" s="3">
        <v>20000000</v>
      </c>
      <c r="C378" s="3">
        <v>30000000</v>
      </c>
      <c r="D378" t="s">
        <v>27</v>
      </c>
      <c r="E378" t="s">
        <v>82</v>
      </c>
      <c r="F378">
        <v>15</v>
      </c>
      <c r="G378">
        <v>1</v>
      </c>
      <c r="H378" t="e">
        <f>- Quản lý các dịch vụ Viễn thông –công nghệ thông tincung cấp cho khách hàng.- phối hợp với bộ phận kinh doanh thực hiện các công tác chăm sóc khách hàng.Chi tiết cụ thể Trao đổi khi phỏng vấn.</f>
        <v>#NAME?</v>
      </c>
      <c r="I378" t="s">
        <v>605</v>
      </c>
      <c r="J378" t="s">
        <v>606</v>
      </c>
      <c r="K378" t="s">
        <v>571</v>
      </c>
      <c r="L378">
        <v>690</v>
      </c>
      <c r="M378" t="s">
        <v>571</v>
      </c>
      <c r="N378">
        <v>6</v>
      </c>
      <c r="O378" t="s">
        <v>1987</v>
      </c>
      <c r="P378">
        <v>1</v>
      </c>
      <c r="Q378" t="s">
        <v>25</v>
      </c>
    </row>
    <row r="379" spans="1:17" x14ac:dyDescent="0.3">
      <c r="A379" t="s">
        <v>604</v>
      </c>
      <c r="B379" s="3">
        <v>20000000</v>
      </c>
      <c r="C379" s="3">
        <v>30000000</v>
      </c>
      <c r="D379" t="s">
        <v>27</v>
      </c>
      <c r="E379" t="s">
        <v>82</v>
      </c>
      <c r="F379">
        <v>15</v>
      </c>
      <c r="G379">
        <v>1</v>
      </c>
      <c r="H379" t="e">
        <f>- Quản lý các dịch vụ Viễn thông –công nghệ thông tincung cấp cho khách hàng.- phối hợp với bộ phận kinh doanh thực hiện các công tác chăm sóc khách hàng.Chi tiết cụ thể Trao đổi khi phỏng vấn.</f>
        <v>#NAME?</v>
      </c>
      <c r="I379" t="s">
        <v>605</v>
      </c>
      <c r="J379" t="s">
        <v>606</v>
      </c>
      <c r="K379" t="s">
        <v>571</v>
      </c>
      <c r="L379">
        <v>690</v>
      </c>
      <c r="M379" t="s">
        <v>571</v>
      </c>
      <c r="N379">
        <v>24</v>
      </c>
      <c r="O379" t="s">
        <v>2001</v>
      </c>
      <c r="P379">
        <v>1</v>
      </c>
      <c r="Q379" t="s">
        <v>25</v>
      </c>
    </row>
    <row r="380" spans="1:17" x14ac:dyDescent="0.3">
      <c r="A380" t="s">
        <v>604</v>
      </c>
      <c r="B380" s="3">
        <v>20000000</v>
      </c>
      <c r="C380" s="3">
        <v>30000000</v>
      </c>
      <c r="D380" t="s">
        <v>27</v>
      </c>
      <c r="E380" t="s">
        <v>82</v>
      </c>
      <c r="F380">
        <v>15</v>
      </c>
      <c r="G380">
        <v>1</v>
      </c>
      <c r="H380" t="e">
        <f>- Quản lý các dịch vụ Viễn thông –công nghệ thông tincung cấp cho khách hàng.- phối hợp với bộ phận kinh doanh thực hiện các công tác chăm sóc khách hàng.Chi tiết cụ thể Trao đổi khi phỏng vấn.</f>
        <v>#NAME?</v>
      </c>
      <c r="I380" t="s">
        <v>605</v>
      </c>
      <c r="J380" t="s">
        <v>606</v>
      </c>
      <c r="K380" t="s">
        <v>571</v>
      </c>
      <c r="L380">
        <v>690</v>
      </c>
      <c r="M380" t="s">
        <v>571</v>
      </c>
      <c r="N380">
        <v>45</v>
      </c>
      <c r="O380" t="s">
        <v>2002</v>
      </c>
      <c r="P380">
        <v>1</v>
      </c>
      <c r="Q380" t="s">
        <v>25</v>
      </c>
    </row>
    <row r="381" spans="1:17" x14ac:dyDescent="0.3">
      <c r="A381" t="s">
        <v>607</v>
      </c>
      <c r="B381" s="3">
        <v>10000000</v>
      </c>
      <c r="C381" s="3">
        <v>15000000</v>
      </c>
      <c r="D381" t="s">
        <v>27</v>
      </c>
      <c r="E381" t="s">
        <v>82</v>
      </c>
      <c r="F381">
        <v>3</v>
      </c>
      <c r="G381">
        <v>1</v>
      </c>
      <c r="H381" t="e">
        <f>- đọc hiểu và bóc tách Tốt bản vẽ- Tư vấn khảo sát , Thiết kế và Giám sát công trình giao thông- các công việc liên quan đến chuyên môn dưới sự phân công của lãnh đạo cấp trên.</f>
        <v>#NAME?</v>
      </c>
      <c r="I381" t="s">
        <v>608</v>
      </c>
      <c r="J381" t="s">
        <v>609</v>
      </c>
      <c r="K381" t="s">
        <v>610</v>
      </c>
      <c r="L381">
        <v>698</v>
      </c>
      <c r="M381" t="s">
        <v>611</v>
      </c>
      <c r="N381">
        <v>61</v>
      </c>
      <c r="O381" t="s">
        <v>1964</v>
      </c>
      <c r="P381">
        <v>1</v>
      </c>
      <c r="Q381" t="s">
        <v>98</v>
      </c>
    </row>
    <row r="382" spans="1:17" x14ac:dyDescent="0.3">
      <c r="A382" t="s">
        <v>607</v>
      </c>
      <c r="B382" s="3">
        <v>10000000</v>
      </c>
      <c r="C382" s="3">
        <v>15000000</v>
      </c>
      <c r="D382" t="s">
        <v>27</v>
      </c>
      <c r="E382" t="s">
        <v>82</v>
      </c>
      <c r="F382">
        <v>3</v>
      </c>
      <c r="G382">
        <v>1</v>
      </c>
      <c r="H382" t="e">
        <f>- đọc hiểu và bóc tách Tốt bản vẽ- Tư vấn khảo sát , Thiết kế và Giám sát công trình giao thông- các công việc liên quan đến chuyên môn dưới sự phân công của lãnh đạo cấp trên.</f>
        <v>#NAME?</v>
      </c>
      <c r="I382" t="s">
        <v>608</v>
      </c>
      <c r="J382" t="s">
        <v>609</v>
      </c>
      <c r="K382" t="s">
        <v>610</v>
      </c>
      <c r="L382">
        <v>698</v>
      </c>
      <c r="M382" t="s">
        <v>611</v>
      </c>
      <c r="N382">
        <v>26</v>
      </c>
      <c r="O382" t="s">
        <v>1965</v>
      </c>
      <c r="P382">
        <v>1</v>
      </c>
      <c r="Q382" t="s">
        <v>98</v>
      </c>
    </row>
    <row r="383" spans="1:17" x14ac:dyDescent="0.3">
      <c r="A383" t="s">
        <v>607</v>
      </c>
      <c r="B383" s="3">
        <v>10000000</v>
      </c>
      <c r="C383" s="3">
        <v>15000000</v>
      </c>
      <c r="D383" t="s">
        <v>27</v>
      </c>
      <c r="E383" t="s">
        <v>82</v>
      </c>
      <c r="F383">
        <v>3</v>
      </c>
      <c r="G383">
        <v>1</v>
      </c>
      <c r="H383" t="e">
        <f>- đọc hiểu và bóc tách Tốt bản vẽ- Tư vấn khảo sát , Thiết kế và Giám sát công trình giao thông- các công việc liên quan đến chuyên môn dưới sự phân công của lãnh đạo cấp trên.</f>
        <v>#NAME?</v>
      </c>
      <c r="I383" t="s">
        <v>608</v>
      </c>
      <c r="J383" t="s">
        <v>609</v>
      </c>
      <c r="K383" t="s">
        <v>610</v>
      </c>
      <c r="L383">
        <v>698</v>
      </c>
      <c r="M383" t="s">
        <v>611</v>
      </c>
      <c r="N383">
        <v>33</v>
      </c>
      <c r="O383" t="s">
        <v>1993</v>
      </c>
      <c r="P383">
        <v>1</v>
      </c>
      <c r="Q383" t="s">
        <v>98</v>
      </c>
    </row>
    <row r="384" spans="1:17" x14ac:dyDescent="0.3">
      <c r="A384" t="s">
        <v>612</v>
      </c>
      <c r="B384" s="3">
        <v>10000000</v>
      </c>
      <c r="C384" s="3">
        <v>15000000</v>
      </c>
      <c r="D384" t="s">
        <v>101</v>
      </c>
      <c r="E384" t="s">
        <v>28</v>
      </c>
      <c r="F384">
        <v>2</v>
      </c>
      <c r="G384" t="s">
        <v>19</v>
      </c>
      <c r="H384" t="e">
        <f>- thực hiện cuộc gọi đến khách hàng để nhắc nhở-thuyết phục khách hàng thanh toán khoản nợ quá hạn- cập nhật vào hệ thống lý do nợ tiền của khách hàng.- nhắc nhở khách hàng về phí trễ hạn phát sinh nếu khách hàng chậm thanh toán.- Hướng dẫn khách hàng phương thức thanh toán- Báo cáo cho Trưởng nhóm những trường hợp khách hàng có biểu hiện Không đồng ý thanh toán hoặc Không có THIỆN chí thanh toán hoặc có biểu hiện gian lận.- cập nhật cho Trưởng nhóm những trường hợp được miễn phí trễ hạn.- gửi danh sách cho Trưởng nhóm những khách hàng Không có khả năng thu hồi và yêu cầu sự trợ giúp Từ nhân viên thu hồi nợ trực tiếp.- giải thích đầy đủ cho khách hàng những vấn đề liên quan đến số tiền trễ hạn.</f>
        <v>#NAME?</v>
      </c>
      <c r="I384" t="s">
        <v>613</v>
      </c>
      <c r="J384" t="s">
        <v>614</v>
      </c>
      <c r="K384" t="s">
        <v>615</v>
      </c>
      <c r="L384">
        <v>699</v>
      </c>
      <c r="M384" t="s">
        <v>615</v>
      </c>
      <c r="N384">
        <v>32</v>
      </c>
      <c r="O384" t="s">
        <v>1966</v>
      </c>
      <c r="P384">
        <v>1</v>
      </c>
      <c r="Q384" t="s">
        <v>25</v>
      </c>
    </row>
    <row r="385" spans="1:17" x14ac:dyDescent="0.3">
      <c r="A385" t="s">
        <v>612</v>
      </c>
      <c r="B385" s="3">
        <v>10000000</v>
      </c>
      <c r="C385" s="3">
        <v>15000000</v>
      </c>
      <c r="D385" t="s">
        <v>101</v>
      </c>
      <c r="E385" t="s">
        <v>28</v>
      </c>
      <c r="F385">
        <v>2</v>
      </c>
      <c r="G385" t="s">
        <v>19</v>
      </c>
      <c r="H385" t="e">
        <f>- thực hiện cuộc gọi đến khách hàng để nhắc nhở-thuyết phục khách hàng thanh toán khoản nợ quá hạn- cập nhật vào hệ thống lý do nợ tiền của khách hàng.- nhắc nhở khách hàng về phí trễ hạn phát sinh nếu khách hàng chậm thanh toán.- Hướng dẫn khách hàng phương thức thanh toán- Báo cáo cho Trưởng nhóm những trường hợp khách hàng có biểu hiện Không đồng ý thanh toán hoặc Không có THIỆN chí thanh toán hoặc có biểu hiện gian lận.- cập nhật cho Trưởng nhóm những trường hợp được miễn phí trễ hạn.- gửi danh sách cho Trưởng nhóm những khách hàng Không có khả năng thu hồi và yêu cầu sự trợ giúp Từ nhân viên thu hồi nợ trực tiếp.- giải thích đầy đủ cho khách hàng những vấn đề liên quan đến số tiền trễ hạn.</f>
        <v>#NAME?</v>
      </c>
      <c r="I385" t="s">
        <v>613</v>
      </c>
      <c r="J385" t="s">
        <v>614</v>
      </c>
      <c r="K385" t="s">
        <v>615</v>
      </c>
      <c r="L385">
        <v>699</v>
      </c>
      <c r="M385" t="s">
        <v>615</v>
      </c>
      <c r="N385">
        <v>52</v>
      </c>
      <c r="O385" t="s">
        <v>1959</v>
      </c>
      <c r="P385">
        <v>1</v>
      </c>
      <c r="Q385" t="s">
        <v>25</v>
      </c>
    </row>
    <row r="386" spans="1:17" x14ac:dyDescent="0.3">
      <c r="A386" t="s">
        <v>612</v>
      </c>
      <c r="B386" s="3">
        <v>10000000</v>
      </c>
      <c r="C386" s="3">
        <v>15000000</v>
      </c>
      <c r="D386" t="s">
        <v>101</v>
      </c>
      <c r="E386" t="s">
        <v>28</v>
      </c>
      <c r="F386">
        <v>2</v>
      </c>
      <c r="G386" t="s">
        <v>19</v>
      </c>
      <c r="H386" t="e">
        <f>- thực hiện cuộc gọi đến khách hàng để nhắc nhở-thuyết phục khách hàng thanh toán khoản nợ quá hạn- cập nhật vào hệ thống lý do nợ tiền của khách hàng.- nhắc nhở khách hàng về phí trễ hạn phát sinh nếu khách hàng chậm thanh toán.- Hướng dẫn khách hàng phương thức thanh toán- Báo cáo cho Trưởng nhóm những trường hợp khách hàng có biểu hiện Không đồng ý thanh toán hoặc Không có THIỆN chí thanh toán hoặc có biểu hiện gian lận.- cập nhật cho Trưởng nhóm những trường hợp được miễn phí trễ hạn.- gửi danh sách cho Trưởng nhóm những khách hàng Không có khả năng thu hồi và yêu cầu sự trợ giúp Từ nhân viên thu hồi nợ trực tiếp.- giải thích đầy đủ cho khách hàng những vấn đề liên quan đến số tiền trễ hạn.</f>
        <v>#NAME?</v>
      </c>
      <c r="I386" t="s">
        <v>613</v>
      </c>
      <c r="J386" t="s">
        <v>614</v>
      </c>
      <c r="K386" t="s">
        <v>615</v>
      </c>
      <c r="L386">
        <v>699</v>
      </c>
      <c r="M386" t="s">
        <v>615</v>
      </c>
      <c r="N386">
        <v>94</v>
      </c>
      <c r="O386" t="s">
        <v>1984</v>
      </c>
      <c r="P386">
        <v>1</v>
      </c>
      <c r="Q386" t="s">
        <v>25</v>
      </c>
    </row>
    <row r="387" spans="1:17" x14ac:dyDescent="0.3">
      <c r="A387" t="s">
        <v>616</v>
      </c>
      <c r="B387" s="3">
        <v>10000000</v>
      </c>
      <c r="C387" s="3">
        <v>15000000</v>
      </c>
      <c r="D387" t="s">
        <v>101</v>
      </c>
      <c r="E387" t="s">
        <v>28</v>
      </c>
      <c r="F387">
        <v>10</v>
      </c>
      <c r="G387" t="s">
        <v>19</v>
      </c>
      <c r="H387" t="e">
        <f>- Lập kế hoạchbán hàng- Chịu trách nhiệm Chỉ tiêu doanh số cá nhân- Tìm kiếm, Xây dựng &amp; mở rộng mạng lưới khách hàng, chăm sóc khách hàng- Theo dõi &amp; thực hiện ký Kết hợp đồng mua bán</f>
        <v>#NAME?</v>
      </c>
      <c r="I387" t="s">
        <v>617</v>
      </c>
      <c r="J387" t="s">
        <v>618</v>
      </c>
      <c r="K387" t="s">
        <v>619</v>
      </c>
      <c r="L387">
        <v>700</v>
      </c>
      <c r="M387" t="s">
        <v>619</v>
      </c>
      <c r="N387">
        <v>94</v>
      </c>
      <c r="O387" t="s">
        <v>1984</v>
      </c>
      <c r="P387">
        <v>1</v>
      </c>
      <c r="Q387" t="s">
        <v>25</v>
      </c>
    </row>
    <row r="388" spans="1:17" x14ac:dyDescent="0.3">
      <c r="A388" t="s">
        <v>616</v>
      </c>
      <c r="B388" s="3">
        <v>10000000</v>
      </c>
      <c r="C388" s="3">
        <v>15000000</v>
      </c>
      <c r="D388" t="s">
        <v>101</v>
      </c>
      <c r="E388" t="s">
        <v>28</v>
      </c>
      <c r="F388">
        <v>10</v>
      </c>
      <c r="G388" t="s">
        <v>19</v>
      </c>
      <c r="H388" t="e">
        <f>- Lập kế hoạchbán hàng- Chịu trách nhiệm Chỉ tiêu doanh số cá nhân- Tìm kiếm, Xây dựng &amp; mở rộng mạng lưới khách hàng, chăm sóc khách hàng- Theo dõi &amp; thực hiện ký Kết hợp đồng mua bán</f>
        <v>#NAME?</v>
      </c>
      <c r="I388" t="s">
        <v>617</v>
      </c>
      <c r="J388" t="s">
        <v>618</v>
      </c>
      <c r="K388" t="s">
        <v>619</v>
      </c>
      <c r="L388">
        <v>700</v>
      </c>
      <c r="M388" t="s">
        <v>619</v>
      </c>
      <c r="N388">
        <v>52</v>
      </c>
      <c r="O388" t="s">
        <v>1959</v>
      </c>
      <c r="P388">
        <v>1</v>
      </c>
      <c r="Q388" t="s">
        <v>25</v>
      </c>
    </row>
    <row r="389" spans="1:17" x14ac:dyDescent="0.3">
      <c r="A389" t="s">
        <v>616</v>
      </c>
      <c r="B389" s="3">
        <v>10000000</v>
      </c>
      <c r="C389" s="3">
        <v>15000000</v>
      </c>
      <c r="D389" t="s">
        <v>101</v>
      </c>
      <c r="E389" t="s">
        <v>28</v>
      </c>
      <c r="F389">
        <v>10</v>
      </c>
      <c r="G389" t="s">
        <v>19</v>
      </c>
      <c r="H389" t="e">
        <f>- Lập kế hoạchbán hàng- Chịu trách nhiệm Chỉ tiêu doanh số cá nhân- Tìm kiếm, Xây dựng &amp; mở rộng mạng lưới khách hàng, chăm sóc khách hàng- Theo dõi &amp; thực hiện ký Kết hợp đồng mua bán</f>
        <v>#NAME?</v>
      </c>
      <c r="I389" t="s">
        <v>617</v>
      </c>
      <c r="J389" t="s">
        <v>618</v>
      </c>
      <c r="K389" t="s">
        <v>619</v>
      </c>
      <c r="L389">
        <v>700</v>
      </c>
      <c r="M389" t="s">
        <v>619</v>
      </c>
      <c r="N389">
        <v>58</v>
      </c>
      <c r="O389" t="s">
        <v>1960</v>
      </c>
      <c r="P389">
        <v>1</v>
      </c>
      <c r="Q389" t="s">
        <v>25</v>
      </c>
    </row>
    <row r="390" spans="1:17" x14ac:dyDescent="0.3">
      <c r="A390" t="s">
        <v>620</v>
      </c>
      <c r="B390" s="3">
        <v>10000000</v>
      </c>
      <c r="C390" s="3">
        <v>15000000</v>
      </c>
      <c r="D390" t="s">
        <v>51</v>
      </c>
      <c r="E390" t="s">
        <v>28</v>
      </c>
      <c r="F390">
        <v>10</v>
      </c>
      <c r="G390" t="s">
        <v>19</v>
      </c>
      <c r="H390" t="s">
        <v>621</v>
      </c>
      <c r="I390" t="s">
        <v>622</v>
      </c>
      <c r="J390" t="s">
        <v>623</v>
      </c>
      <c r="K390" t="s">
        <v>624</v>
      </c>
      <c r="L390">
        <v>701</v>
      </c>
      <c r="M390" t="s">
        <v>624</v>
      </c>
      <c r="N390">
        <v>53</v>
      </c>
      <c r="O390" t="s">
        <v>1967</v>
      </c>
      <c r="P390">
        <v>1</v>
      </c>
      <c r="Q390" t="s">
        <v>25</v>
      </c>
    </row>
    <row r="391" spans="1:17" x14ac:dyDescent="0.3">
      <c r="A391" t="s">
        <v>620</v>
      </c>
      <c r="B391" s="3">
        <v>10000000</v>
      </c>
      <c r="C391" s="3">
        <v>15000000</v>
      </c>
      <c r="D391" t="s">
        <v>51</v>
      </c>
      <c r="E391" t="s">
        <v>28</v>
      </c>
      <c r="F391">
        <v>10</v>
      </c>
      <c r="G391" t="s">
        <v>19</v>
      </c>
      <c r="H391" t="s">
        <v>621</v>
      </c>
      <c r="I391" t="s">
        <v>622</v>
      </c>
      <c r="J391" t="s">
        <v>623</v>
      </c>
      <c r="K391" t="s">
        <v>624</v>
      </c>
      <c r="L391">
        <v>701</v>
      </c>
      <c r="M391" t="s">
        <v>624</v>
      </c>
      <c r="N391">
        <v>3</v>
      </c>
      <c r="O391" t="s">
        <v>1990</v>
      </c>
      <c r="P391">
        <v>1</v>
      </c>
      <c r="Q391" t="s">
        <v>25</v>
      </c>
    </row>
    <row r="392" spans="1:17" x14ac:dyDescent="0.3">
      <c r="A392" t="s">
        <v>620</v>
      </c>
      <c r="B392" s="3">
        <v>10000000</v>
      </c>
      <c r="C392" s="3">
        <v>15000000</v>
      </c>
      <c r="D392" t="s">
        <v>51</v>
      </c>
      <c r="E392" t="s">
        <v>28</v>
      </c>
      <c r="F392">
        <v>10</v>
      </c>
      <c r="G392" t="s">
        <v>19</v>
      </c>
      <c r="H392" t="s">
        <v>621</v>
      </c>
      <c r="I392" t="s">
        <v>622</v>
      </c>
      <c r="J392" t="s">
        <v>623</v>
      </c>
      <c r="K392" t="s">
        <v>624</v>
      </c>
      <c r="L392">
        <v>701</v>
      </c>
      <c r="M392" t="s">
        <v>624</v>
      </c>
      <c r="N392">
        <v>65</v>
      </c>
      <c r="O392" t="s">
        <v>1963</v>
      </c>
      <c r="P392">
        <v>1</v>
      </c>
      <c r="Q392" t="s">
        <v>25</v>
      </c>
    </row>
    <row r="393" spans="1:17" x14ac:dyDescent="0.3">
      <c r="A393" t="s">
        <v>625</v>
      </c>
      <c r="B393" s="3">
        <v>10000000</v>
      </c>
      <c r="C393" s="3">
        <v>15000000</v>
      </c>
      <c r="D393" t="s">
        <v>51</v>
      </c>
      <c r="E393" t="s">
        <v>82</v>
      </c>
      <c r="F393">
        <v>2</v>
      </c>
      <c r="G393" t="s">
        <v>19</v>
      </c>
      <c r="H393" t="e">
        <f>- thông dịch Từ Tiếng nhật sang Tiếng Việt và ngược lại cho chuyên gia người nhật tại công ty.- thông dịch trong cuộc họp, hội nghị trong công ty- giao tiếp qua Email hoặc điện thoại bằng Tiếng nhật- dịch tài liệu Tiếng nhật- các công việc KHÁC Theo yêu cầu của cấp trên.</f>
        <v>#NAME?</v>
      </c>
      <c r="I393" t="s">
        <v>340</v>
      </c>
      <c r="J393" t="e">
        <f>- có khả năng giao tiếp Tốt bằng Tiếng nhật tương đương N3- Sử dụng thành thạo vi tínhvăn phòng- có trách nhiệm trong công việc- ưu tiên ứng viên có kinh nghiệm, có thể đi Làm ngay</f>
        <v>#NAME?</v>
      </c>
      <c r="K393" t="s">
        <v>341</v>
      </c>
      <c r="L393">
        <v>640</v>
      </c>
      <c r="M393" t="s">
        <v>322</v>
      </c>
      <c r="N393">
        <v>50</v>
      </c>
      <c r="O393" t="s">
        <v>1986</v>
      </c>
      <c r="P393">
        <v>1</v>
      </c>
      <c r="Q393" t="s">
        <v>25</v>
      </c>
    </row>
    <row r="394" spans="1:17" x14ac:dyDescent="0.3">
      <c r="A394" t="s">
        <v>580</v>
      </c>
      <c r="B394" s="3">
        <v>15000000</v>
      </c>
      <c r="C394" s="3">
        <v>20000000</v>
      </c>
      <c r="D394" t="s">
        <v>101</v>
      </c>
      <c r="E394" t="s">
        <v>18</v>
      </c>
      <c r="F394">
        <v>10</v>
      </c>
      <c r="G394" t="s">
        <v>19</v>
      </c>
      <c r="H394" t="s">
        <v>626</v>
      </c>
      <c r="I394" t="s">
        <v>627</v>
      </c>
      <c r="J394" t="s">
        <v>628</v>
      </c>
      <c r="K394" t="s">
        <v>629</v>
      </c>
      <c r="L394">
        <v>702</v>
      </c>
      <c r="M394" t="s">
        <v>630</v>
      </c>
      <c r="N394">
        <v>58</v>
      </c>
      <c r="O394" t="s">
        <v>1960</v>
      </c>
      <c r="P394">
        <v>1</v>
      </c>
      <c r="Q394" t="s">
        <v>25</v>
      </c>
    </row>
    <row r="395" spans="1:17" x14ac:dyDescent="0.3">
      <c r="A395" t="s">
        <v>580</v>
      </c>
      <c r="B395" s="3">
        <v>15000000</v>
      </c>
      <c r="C395" s="3">
        <v>20000000</v>
      </c>
      <c r="D395" t="s">
        <v>101</v>
      </c>
      <c r="E395" t="s">
        <v>18</v>
      </c>
      <c r="F395">
        <v>10</v>
      </c>
      <c r="G395" t="s">
        <v>19</v>
      </c>
      <c r="H395" t="s">
        <v>626</v>
      </c>
      <c r="I395" t="s">
        <v>627</v>
      </c>
      <c r="J395" t="s">
        <v>628</v>
      </c>
      <c r="K395" t="s">
        <v>629</v>
      </c>
      <c r="L395">
        <v>702</v>
      </c>
      <c r="M395" t="s">
        <v>630</v>
      </c>
      <c r="N395">
        <v>52</v>
      </c>
      <c r="O395" t="s">
        <v>1959</v>
      </c>
      <c r="P395">
        <v>1</v>
      </c>
      <c r="Q395" t="s">
        <v>25</v>
      </c>
    </row>
    <row r="396" spans="1:17" x14ac:dyDescent="0.3">
      <c r="A396" t="s">
        <v>580</v>
      </c>
      <c r="B396" s="3">
        <v>15000000</v>
      </c>
      <c r="C396" s="3">
        <v>20000000</v>
      </c>
      <c r="D396" t="s">
        <v>101</v>
      </c>
      <c r="E396" t="s">
        <v>18</v>
      </c>
      <c r="F396">
        <v>10</v>
      </c>
      <c r="G396" t="s">
        <v>19</v>
      </c>
      <c r="H396" t="s">
        <v>626</v>
      </c>
      <c r="I396" t="s">
        <v>627</v>
      </c>
      <c r="J396" t="s">
        <v>628</v>
      </c>
      <c r="K396" t="s">
        <v>629</v>
      </c>
      <c r="L396">
        <v>702</v>
      </c>
      <c r="M396" t="s">
        <v>630</v>
      </c>
      <c r="N396">
        <v>94</v>
      </c>
      <c r="O396" t="s">
        <v>1984</v>
      </c>
      <c r="P396">
        <v>1</v>
      </c>
      <c r="Q396" t="s">
        <v>25</v>
      </c>
    </row>
    <row r="397" spans="1:17" x14ac:dyDescent="0.3">
      <c r="A397" t="s">
        <v>631</v>
      </c>
      <c r="B397" s="3">
        <v>10000000</v>
      </c>
      <c r="C397" s="3">
        <v>15000000</v>
      </c>
      <c r="D397" t="s">
        <v>101</v>
      </c>
      <c r="E397" t="s">
        <v>28</v>
      </c>
      <c r="F397">
        <v>10</v>
      </c>
      <c r="G397" t="s">
        <v>19</v>
      </c>
      <c r="H397" t="s">
        <v>632</v>
      </c>
      <c r="I397" t="s">
        <v>633</v>
      </c>
      <c r="J397" t="s">
        <v>634</v>
      </c>
      <c r="K397" t="s">
        <v>635</v>
      </c>
      <c r="L397">
        <v>703</v>
      </c>
      <c r="M397" t="s">
        <v>635</v>
      </c>
      <c r="N397">
        <v>94</v>
      </c>
      <c r="O397" t="s">
        <v>1984</v>
      </c>
      <c r="P397">
        <v>1</v>
      </c>
      <c r="Q397" t="s">
        <v>25</v>
      </c>
    </row>
    <row r="398" spans="1:17" x14ac:dyDescent="0.3">
      <c r="A398" t="s">
        <v>631</v>
      </c>
      <c r="B398" s="3">
        <v>10000000</v>
      </c>
      <c r="C398" s="3">
        <v>15000000</v>
      </c>
      <c r="D398" t="s">
        <v>101</v>
      </c>
      <c r="E398" t="s">
        <v>28</v>
      </c>
      <c r="F398">
        <v>10</v>
      </c>
      <c r="G398" t="s">
        <v>19</v>
      </c>
      <c r="H398" t="s">
        <v>632</v>
      </c>
      <c r="I398" t="s">
        <v>633</v>
      </c>
      <c r="J398" t="s">
        <v>634</v>
      </c>
      <c r="K398" t="s">
        <v>635</v>
      </c>
      <c r="L398">
        <v>703</v>
      </c>
      <c r="M398" t="s">
        <v>635</v>
      </c>
      <c r="N398">
        <v>60</v>
      </c>
      <c r="O398" t="s">
        <v>1991</v>
      </c>
      <c r="P398">
        <v>1</v>
      </c>
      <c r="Q398" t="s">
        <v>25</v>
      </c>
    </row>
    <row r="399" spans="1:17" x14ac:dyDescent="0.3">
      <c r="A399" t="s">
        <v>631</v>
      </c>
      <c r="B399" s="3">
        <v>10000000</v>
      </c>
      <c r="C399" s="3">
        <v>15000000</v>
      </c>
      <c r="D399" t="s">
        <v>101</v>
      </c>
      <c r="E399" t="s">
        <v>28</v>
      </c>
      <c r="F399">
        <v>10</v>
      </c>
      <c r="G399" t="s">
        <v>19</v>
      </c>
      <c r="H399" t="s">
        <v>632</v>
      </c>
      <c r="I399" t="s">
        <v>633</v>
      </c>
      <c r="J399" t="s">
        <v>634</v>
      </c>
      <c r="K399" t="s">
        <v>635</v>
      </c>
      <c r="L399">
        <v>703</v>
      </c>
      <c r="M399" t="s">
        <v>635</v>
      </c>
      <c r="N399">
        <v>52</v>
      </c>
      <c r="O399" t="s">
        <v>1959</v>
      </c>
      <c r="P399">
        <v>1</v>
      </c>
      <c r="Q399" t="s">
        <v>25</v>
      </c>
    </row>
    <row r="400" spans="1:17" x14ac:dyDescent="0.3">
      <c r="A400" t="s">
        <v>636</v>
      </c>
      <c r="B400" s="3">
        <v>15000000</v>
      </c>
      <c r="C400" s="3">
        <v>20000000</v>
      </c>
      <c r="D400" t="s">
        <v>149</v>
      </c>
      <c r="E400" t="s">
        <v>82</v>
      </c>
      <c r="F400">
        <v>3</v>
      </c>
      <c r="G400">
        <v>1</v>
      </c>
      <c r="H400" t="s">
        <v>637</v>
      </c>
      <c r="I400" t="s">
        <v>638</v>
      </c>
      <c r="J400" t="s">
        <v>639</v>
      </c>
      <c r="K400" t="s">
        <v>640</v>
      </c>
      <c r="L400">
        <v>704</v>
      </c>
      <c r="M400" t="s">
        <v>640</v>
      </c>
      <c r="N400">
        <v>26</v>
      </c>
      <c r="O400" t="s">
        <v>1965</v>
      </c>
      <c r="P400">
        <v>1</v>
      </c>
      <c r="Q400" t="s">
        <v>25</v>
      </c>
    </row>
    <row r="401" spans="1:17" x14ac:dyDescent="0.3">
      <c r="A401" t="s">
        <v>636</v>
      </c>
      <c r="B401" s="3">
        <v>15000000</v>
      </c>
      <c r="C401" s="3">
        <v>20000000</v>
      </c>
      <c r="D401" t="s">
        <v>149</v>
      </c>
      <c r="E401" t="s">
        <v>82</v>
      </c>
      <c r="F401">
        <v>3</v>
      </c>
      <c r="G401">
        <v>1</v>
      </c>
      <c r="H401" t="s">
        <v>637</v>
      </c>
      <c r="I401" t="s">
        <v>638</v>
      </c>
      <c r="J401" t="s">
        <v>639</v>
      </c>
      <c r="K401" t="s">
        <v>640</v>
      </c>
      <c r="L401">
        <v>704</v>
      </c>
      <c r="M401" t="s">
        <v>640</v>
      </c>
      <c r="N401">
        <v>61</v>
      </c>
      <c r="O401" t="s">
        <v>1964</v>
      </c>
      <c r="P401">
        <v>1</v>
      </c>
      <c r="Q401" t="s">
        <v>25</v>
      </c>
    </row>
    <row r="402" spans="1:17" x14ac:dyDescent="0.3">
      <c r="A402" t="s">
        <v>641</v>
      </c>
      <c r="B402" s="3">
        <v>10000000</v>
      </c>
      <c r="C402" s="3">
        <v>15000000</v>
      </c>
      <c r="D402" t="s">
        <v>51</v>
      </c>
      <c r="E402" t="s">
        <v>52</v>
      </c>
      <c r="F402">
        <v>7</v>
      </c>
      <c r="G402" t="s">
        <v>19</v>
      </c>
      <c r="H402" t="e">
        <f>- Tìm kiếm khách hàng, tiếp cận và chăm sóc nhà phân phối, Đại lý mua sỉ hoặc lẻ sản phẩm gia đình, sản phẩm MẸ và bé nhập Từ Hàn quốc- đạt mục tiêubán hàngtháng, Quý, năm, Tìm kiếm khách hàng mới và duy trì khách hàng cũ- đề xuất các sáng kiến cải THIỆN hoạt động kinh doanh- các công việc KHÁC khi được yêu cầu.</f>
        <v>#NAME?</v>
      </c>
      <c r="I402" t="s">
        <v>642</v>
      </c>
      <c r="J402" t="s">
        <v>643</v>
      </c>
      <c r="K402" t="s">
        <v>644</v>
      </c>
      <c r="L402">
        <v>705</v>
      </c>
      <c r="M402" t="s">
        <v>644</v>
      </c>
      <c r="N402">
        <v>65</v>
      </c>
      <c r="O402" t="s">
        <v>1963</v>
      </c>
      <c r="P402">
        <v>1</v>
      </c>
      <c r="Q402" t="s">
        <v>25</v>
      </c>
    </row>
    <row r="403" spans="1:17" x14ac:dyDescent="0.3">
      <c r="A403" t="s">
        <v>641</v>
      </c>
      <c r="B403" s="3">
        <v>10000000</v>
      </c>
      <c r="C403" s="3">
        <v>15000000</v>
      </c>
      <c r="D403" t="s">
        <v>51</v>
      </c>
      <c r="E403" t="s">
        <v>52</v>
      </c>
      <c r="F403">
        <v>7</v>
      </c>
      <c r="G403" t="s">
        <v>19</v>
      </c>
      <c r="H403" t="e">
        <f>- Tìm kiếm khách hàng, tiếp cận và chăm sóc nhà phân phối, Đại lý mua sỉ hoặc lẻ sản phẩm gia đình, sản phẩm MẸ và bé nhập Từ Hàn quốc- đạt mục tiêubán hàngtháng, Quý, năm, Tìm kiếm khách hàng mới và duy trì khách hàng cũ- đề xuất các sáng kiến cải THIỆN hoạt động kinh doanh- các công việc KHÁC khi được yêu cầu.</f>
        <v>#NAME?</v>
      </c>
      <c r="I403" t="s">
        <v>642</v>
      </c>
      <c r="J403" t="s">
        <v>643</v>
      </c>
      <c r="K403" t="s">
        <v>644</v>
      </c>
      <c r="L403">
        <v>705</v>
      </c>
      <c r="M403" t="s">
        <v>644</v>
      </c>
      <c r="N403">
        <v>52</v>
      </c>
      <c r="O403" t="s">
        <v>1959</v>
      </c>
      <c r="P403">
        <v>1</v>
      </c>
      <c r="Q403" t="s">
        <v>25</v>
      </c>
    </row>
    <row r="404" spans="1:17" x14ac:dyDescent="0.3">
      <c r="A404" t="s">
        <v>645</v>
      </c>
      <c r="B404" s="3">
        <v>10000000</v>
      </c>
      <c r="C404" s="3">
        <v>15000000</v>
      </c>
      <c r="D404" t="s">
        <v>51</v>
      </c>
      <c r="E404" t="s">
        <v>52</v>
      </c>
      <c r="F404">
        <v>1</v>
      </c>
      <c r="G404" t="s">
        <v>19</v>
      </c>
      <c r="H404" t="s">
        <v>646</v>
      </c>
      <c r="I404" t="s">
        <v>647</v>
      </c>
      <c r="J404" t="s">
        <v>648</v>
      </c>
      <c r="K404" t="s">
        <v>649</v>
      </c>
      <c r="L404">
        <v>706</v>
      </c>
      <c r="M404" t="s">
        <v>649</v>
      </c>
      <c r="N404">
        <v>54</v>
      </c>
      <c r="O404" t="s">
        <v>2003</v>
      </c>
      <c r="P404">
        <v>1</v>
      </c>
      <c r="Q404" t="s">
        <v>25</v>
      </c>
    </row>
    <row r="405" spans="1:17" x14ac:dyDescent="0.3">
      <c r="A405" t="s">
        <v>645</v>
      </c>
      <c r="B405" s="3">
        <v>10000000</v>
      </c>
      <c r="C405" s="3">
        <v>15000000</v>
      </c>
      <c r="D405" t="s">
        <v>51</v>
      </c>
      <c r="E405" t="s">
        <v>52</v>
      </c>
      <c r="F405">
        <v>1</v>
      </c>
      <c r="G405" t="s">
        <v>19</v>
      </c>
      <c r="H405" t="s">
        <v>646</v>
      </c>
      <c r="I405" t="s">
        <v>647</v>
      </c>
      <c r="J405" t="s">
        <v>648</v>
      </c>
      <c r="K405" t="s">
        <v>649</v>
      </c>
      <c r="L405">
        <v>706</v>
      </c>
      <c r="M405" t="s">
        <v>649</v>
      </c>
      <c r="N405">
        <v>53</v>
      </c>
      <c r="O405" t="s">
        <v>1967</v>
      </c>
      <c r="P405">
        <v>1</v>
      </c>
      <c r="Q405" t="s">
        <v>25</v>
      </c>
    </row>
    <row r="406" spans="1:17" x14ac:dyDescent="0.3">
      <c r="A406" t="s">
        <v>645</v>
      </c>
      <c r="B406" s="3">
        <v>10000000</v>
      </c>
      <c r="C406" s="3">
        <v>15000000</v>
      </c>
      <c r="D406" t="s">
        <v>51</v>
      </c>
      <c r="E406" t="s">
        <v>52</v>
      </c>
      <c r="F406">
        <v>1</v>
      </c>
      <c r="G406" t="s">
        <v>19</v>
      </c>
      <c r="H406" t="s">
        <v>646</v>
      </c>
      <c r="I406" t="s">
        <v>647</v>
      </c>
      <c r="J406" t="s">
        <v>648</v>
      </c>
      <c r="K406" t="s">
        <v>649</v>
      </c>
      <c r="L406">
        <v>706</v>
      </c>
      <c r="M406" t="s">
        <v>649</v>
      </c>
      <c r="N406">
        <v>32</v>
      </c>
      <c r="O406" t="s">
        <v>1966</v>
      </c>
      <c r="P406">
        <v>1</v>
      </c>
      <c r="Q406" t="s">
        <v>25</v>
      </c>
    </row>
    <row r="407" spans="1:17" x14ac:dyDescent="0.3">
      <c r="A407" t="s">
        <v>650</v>
      </c>
      <c r="B407" s="3">
        <v>7000000</v>
      </c>
      <c r="C407" s="3">
        <v>10000000</v>
      </c>
      <c r="D407" t="s">
        <v>27</v>
      </c>
      <c r="E407" t="s">
        <v>28</v>
      </c>
      <c r="F407">
        <v>4</v>
      </c>
      <c r="G407">
        <v>0</v>
      </c>
      <c r="H407" t="s">
        <v>651</v>
      </c>
      <c r="I407" t="e">
        <f>- Mức lương và Thưởng tương xứng với khả năng và kinh nghiệm Làm việc.- môi trường Làm việc năng động, có nhiều Cơ hội thăng tiến.- được Làm việc trong môi trường máy lạnh- được hưởng các chế độ BHXH, BHYT và các chế độ KHÁC Theo quy định của nhà nước và bộ luật lao động.- được tham quan, nghỉ mát hàng năm- được đào tạo tham gia các khoá học nâng Cao kỹ năng chuyên môn</f>
        <v>#NAME?</v>
      </c>
      <c r="J407" t="s">
        <v>652</v>
      </c>
      <c r="K407" t="s">
        <v>653</v>
      </c>
      <c r="L407">
        <v>707</v>
      </c>
      <c r="M407" t="s">
        <v>653</v>
      </c>
      <c r="N407">
        <v>53</v>
      </c>
      <c r="O407" t="s">
        <v>1967</v>
      </c>
      <c r="P407">
        <v>1</v>
      </c>
      <c r="Q407" t="s">
        <v>25</v>
      </c>
    </row>
    <row r="408" spans="1:17" x14ac:dyDescent="0.3">
      <c r="A408" t="s">
        <v>650</v>
      </c>
      <c r="B408" s="3">
        <v>7000000</v>
      </c>
      <c r="C408" s="3">
        <v>10000000</v>
      </c>
      <c r="D408" t="s">
        <v>27</v>
      </c>
      <c r="E408" t="s">
        <v>28</v>
      </c>
      <c r="F408">
        <v>4</v>
      </c>
      <c r="G408">
        <v>0</v>
      </c>
      <c r="H408" t="s">
        <v>651</v>
      </c>
      <c r="I408" t="e">
        <f>- Mức lương và Thưởng tương xứng với khả năng và kinh nghiệm Làm việc.- môi trường Làm việc năng động, có nhiều Cơ hội thăng tiến.- được Làm việc trong môi trường máy lạnh- được hưởng các chế độ BHXH, BHYT và các chế độ KHÁC Theo quy định của nhà nước và bộ luật lao động.- được tham quan, nghỉ mát hàng năm- được đào tạo tham gia các khoá học nâng Cao kỹ năng chuyên môn</f>
        <v>#NAME?</v>
      </c>
      <c r="J408" t="s">
        <v>652</v>
      </c>
      <c r="K408" t="s">
        <v>653</v>
      </c>
      <c r="L408">
        <v>707</v>
      </c>
      <c r="M408" t="s">
        <v>653</v>
      </c>
      <c r="N408">
        <v>50</v>
      </c>
      <c r="O408" t="s">
        <v>1986</v>
      </c>
      <c r="P408">
        <v>1</v>
      </c>
      <c r="Q408" t="s">
        <v>25</v>
      </c>
    </row>
    <row r="409" spans="1:17" x14ac:dyDescent="0.3">
      <c r="A409" t="s">
        <v>650</v>
      </c>
      <c r="B409" s="3">
        <v>7000000</v>
      </c>
      <c r="C409" s="3">
        <v>10000000</v>
      </c>
      <c r="D409" t="s">
        <v>27</v>
      </c>
      <c r="E409" t="s">
        <v>28</v>
      </c>
      <c r="F409">
        <v>4</v>
      </c>
      <c r="G409">
        <v>0</v>
      </c>
      <c r="H409" t="s">
        <v>651</v>
      </c>
      <c r="I409" t="e">
        <f>- Mức lương và Thưởng tương xứng với khả năng và kinh nghiệm Làm việc.- môi trường Làm việc năng động, có nhiều Cơ hội thăng tiến.- được Làm việc trong môi trường máy lạnh- được hưởng các chế độ BHXH, BHYT và các chế độ KHÁC Theo quy định của nhà nước và bộ luật lao động.- được tham quan, nghỉ mát hàng năm- được đào tạo tham gia các khoá học nâng Cao kỹ năng chuyên môn</f>
        <v>#NAME?</v>
      </c>
      <c r="J409" t="s">
        <v>652</v>
      </c>
      <c r="K409" t="s">
        <v>653</v>
      </c>
      <c r="L409">
        <v>707</v>
      </c>
      <c r="M409" t="s">
        <v>653</v>
      </c>
      <c r="N409">
        <v>55</v>
      </c>
      <c r="O409" t="s">
        <v>2000</v>
      </c>
      <c r="P409">
        <v>1</v>
      </c>
      <c r="Q409" t="s">
        <v>25</v>
      </c>
    </row>
    <row r="410" spans="1:17" x14ac:dyDescent="0.3">
      <c r="A410" t="s">
        <v>654</v>
      </c>
      <c r="B410" s="3">
        <v>10000000</v>
      </c>
      <c r="C410" s="3">
        <v>15000000</v>
      </c>
      <c r="D410" t="s">
        <v>51</v>
      </c>
      <c r="E410" t="s">
        <v>52</v>
      </c>
      <c r="F410">
        <v>3</v>
      </c>
      <c r="G410" t="s">
        <v>19</v>
      </c>
      <c r="H410" t="s">
        <v>655</v>
      </c>
      <c r="I410" t="s">
        <v>656</v>
      </c>
      <c r="J410" t="s">
        <v>657</v>
      </c>
      <c r="K410" t="s">
        <v>658</v>
      </c>
      <c r="L410">
        <v>708</v>
      </c>
      <c r="M410" t="s">
        <v>658</v>
      </c>
      <c r="N410">
        <v>43</v>
      </c>
      <c r="O410" t="s">
        <v>1973</v>
      </c>
      <c r="P410">
        <v>1</v>
      </c>
      <c r="Q410" t="s">
        <v>25</v>
      </c>
    </row>
    <row r="411" spans="1:17" x14ac:dyDescent="0.3">
      <c r="A411" t="s">
        <v>654</v>
      </c>
      <c r="B411" s="3">
        <v>10000000</v>
      </c>
      <c r="C411" s="3">
        <v>15000000</v>
      </c>
      <c r="D411" t="s">
        <v>51</v>
      </c>
      <c r="E411" t="s">
        <v>52</v>
      </c>
      <c r="F411">
        <v>3</v>
      </c>
      <c r="G411" t="s">
        <v>19</v>
      </c>
      <c r="H411" t="s">
        <v>655</v>
      </c>
      <c r="I411" t="s">
        <v>656</v>
      </c>
      <c r="J411" t="s">
        <v>657</v>
      </c>
      <c r="K411" t="s">
        <v>658</v>
      </c>
      <c r="L411">
        <v>708</v>
      </c>
      <c r="M411" t="s">
        <v>658</v>
      </c>
      <c r="N411">
        <v>6</v>
      </c>
      <c r="O411" t="s">
        <v>1987</v>
      </c>
      <c r="P411">
        <v>1</v>
      </c>
      <c r="Q411" t="s">
        <v>25</v>
      </c>
    </row>
    <row r="412" spans="1:17" x14ac:dyDescent="0.3">
      <c r="A412" t="s">
        <v>659</v>
      </c>
      <c r="B412" s="3">
        <v>10000000</v>
      </c>
      <c r="C412" s="3">
        <v>15000000</v>
      </c>
      <c r="D412" t="s">
        <v>101</v>
      </c>
      <c r="E412" t="s">
        <v>28</v>
      </c>
      <c r="F412">
        <v>10</v>
      </c>
      <c r="G412" t="s">
        <v>19</v>
      </c>
      <c r="H412" t="s">
        <v>660</v>
      </c>
      <c r="I412" t="s">
        <v>661</v>
      </c>
      <c r="J412" t="e">
        <f>- Không cần kinh nghiệm (sẽ được đào tạo khi được nhận)- Mong muốn Gắn bó lâu dài với công ty- Tốt nghiệp Trung cấp trở lên- Biết Sử dụng thành thạo máy tính- có giọng nói dễ nghe- Nhiệt tình nhanh nhẹn, Cẩn thận</f>
        <v>#NAME?</v>
      </c>
      <c r="K412" t="s">
        <v>662</v>
      </c>
      <c r="L412">
        <v>709</v>
      </c>
      <c r="M412" t="s">
        <v>663</v>
      </c>
      <c r="N412">
        <v>4</v>
      </c>
      <c r="O412" t="s">
        <v>2004</v>
      </c>
      <c r="P412">
        <v>1</v>
      </c>
      <c r="Q412" t="s">
        <v>25</v>
      </c>
    </row>
    <row r="413" spans="1:17" x14ac:dyDescent="0.3">
      <c r="A413" t="s">
        <v>659</v>
      </c>
      <c r="B413" s="3">
        <v>10000000</v>
      </c>
      <c r="C413" s="3">
        <v>15000000</v>
      </c>
      <c r="D413" t="s">
        <v>101</v>
      </c>
      <c r="E413" t="s">
        <v>28</v>
      </c>
      <c r="F413">
        <v>10</v>
      </c>
      <c r="G413" t="s">
        <v>19</v>
      </c>
      <c r="H413" t="s">
        <v>660</v>
      </c>
      <c r="I413" t="s">
        <v>661</v>
      </c>
      <c r="J413" t="e">
        <f>- Không cần kinh nghiệm (sẽ được đào tạo khi được nhận)- Mong muốn Gắn bó lâu dài với công ty- Tốt nghiệp Trung cấp trở lên- Biết Sử dụng thành thạo máy tính- có giọng nói dễ nghe- Nhiệt tình nhanh nhẹn, Cẩn thận</f>
        <v>#NAME?</v>
      </c>
      <c r="K413" t="s">
        <v>662</v>
      </c>
      <c r="L413">
        <v>709</v>
      </c>
      <c r="M413" t="s">
        <v>663</v>
      </c>
      <c r="N413">
        <v>52</v>
      </c>
      <c r="O413" t="s">
        <v>1959</v>
      </c>
      <c r="P413">
        <v>1</v>
      </c>
      <c r="Q413" t="s">
        <v>25</v>
      </c>
    </row>
    <row r="414" spans="1:17" x14ac:dyDescent="0.3">
      <c r="A414" t="s">
        <v>659</v>
      </c>
      <c r="B414" s="3">
        <v>10000000</v>
      </c>
      <c r="C414" s="3">
        <v>15000000</v>
      </c>
      <c r="D414" t="s">
        <v>101</v>
      </c>
      <c r="E414" t="s">
        <v>28</v>
      </c>
      <c r="F414">
        <v>10</v>
      </c>
      <c r="G414" t="s">
        <v>19</v>
      </c>
      <c r="H414" t="s">
        <v>660</v>
      </c>
      <c r="I414" t="s">
        <v>661</v>
      </c>
      <c r="J414" t="e">
        <f>- Không cần kinh nghiệm (sẽ được đào tạo khi được nhận)- Mong muốn Gắn bó lâu dài với công ty- Tốt nghiệp Trung cấp trở lên- Biết Sử dụng thành thạo máy tính- có giọng nói dễ nghe- Nhiệt tình nhanh nhẹn, Cẩn thận</f>
        <v>#NAME?</v>
      </c>
      <c r="K414" t="s">
        <v>662</v>
      </c>
      <c r="L414">
        <v>709</v>
      </c>
      <c r="M414" t="s">
        <v>663</v>
      </c>
      <c r="N414">
        <v>65</v>
      </c>
      <c r="O414" t="s">
        <v>1963</v>
      </c>
      <c r="P414">
        <v>1</v>
      </c>
      <c r="Q414" t="s">
        <v>25</v>
      </c>
    </row>
    <row r="415" spans="1:17" x14ac:dyDescent="0.3">
      <c r="A415" t="s">
        <v>664</v>
      </c>
      <c r="B415" s="3">
        <v>15000000</v>
      </c>
      <c r="C415" s="3">
        <v>20000000</v>
      </c>
      <c r="D415" t="s">
        <v>51</v>
      </c>
      <c r="E415" t="s">
        <v>28</v>
      </c>
      <c r="F415">
        <v>3</v>
      </c>
      <c r="G415">
        <v>1</v>
      </c>
      <c r="H415" t="e">
        <f>- chăm sóc và đẩy mạnh doanh số Từ khách hàng cũ.- Tìm kiếm nguồn khách hàng tiềm năng, phát triển thị trường mới.- tham gia Lập kế hoạch và triển khai các chương trình bán hàng đến khách hàng.-Tư vấnsản phẩm và chăm sóc khách hàng.- chi tiết công việc sẽ Trao đổi trong buổi phỏng vấn.</f>
        <v>#NAME?</v>
      </c>
      <c r="I415" t="s">
        <v>665</v>
      </c>
      <c r="J415" t="s">
        <v>666</v>
      </c>
      <c r="K415" t="s">
        <v>667</v>
      </c>
      <c r="L415">
        <v>710</v>
      </c>
      <c r="M415" t="s">
        <v>667</v>
      </c>
      <c r="N415">
        <v>52</v>
      </c>
      <c r="O415" t="s">
        <v>1959</v>
      </c>
      <c r="P415">
        <v>1</v>
      </c>
      <c r="Q415" t="s">
        <v>25</v>
      </c>
    </row>
    <row r="416" spans="1:17" x14ac:dyDescent="0.3">
      <c r="A416" t="s">
        <v>664</v>
      </c>
      <c r="B416" s="3">
        <v>15000000</v>
      </c>
      <c r="C416" s="3">
        <v>20000000</v>
      </c>
      <c r="D416" t="s">
        <v>51</v>
      </c>
      <c r="E416" t="s">
        <v>28</v>
      </c>
      <c r="F416">
        <v>3</v>
      </c>
      <c r="G416">
        <v>1</v>
      </c>
      <c r="H416" t="e">
        <f>- chăm sóc và đẩy mạnh doanh số Từ khách hàng cũ.- Tìm kiếm nguồn khách hàng tiềm năng, phát triển thị trường mới.- tham gia Lập kế hoạch và triển khai các chương trình bán hàng đến khách hàng.-Tư vấnsản phẩm và chăm sóc khách hàng.- chi tiết công việc sẽ Trao đổi trong buổi phỏng vấn.</f>
        <v>#NAME?</v>
      </c>
      <c r="I416" t="s">
        <v>665</v>
      </c>
      <c r="J416" t="s">
        <v>666</v>
      </c>
      <c r="K416" t="s">
        <v>667</v>
      </c>
      <c r="L416">
        <v>710</v>
      </c>
      <c r="M416" t="s">
        <v>667</v>
      </c>
      <c r="N416">
        <v>43</v>
      </c>
      <c r="O416" t="s">
        <v>1973</v>
      </c>
      <c r="P416">
        <v>1</v>
      </c>
      <c r="Q416" t="s">
        <v>25</v>
      </c>
    </row>
    <row r="417" spans="1:17" x14ac:dyDescent="0.3">
      <c r="A417" t="s">
        <v>668</v>
      </c>
      <c r="B417" s="3">
        <v>7000000</v>
      </c>
      <c r="C417" s="3">
        <v>10000000</v>
      </c>
      <c r="D417" t="s">
        <v>27</v>
      </c>
      <c r="E417" t="s">
        <v>177</v>
      </c>
      <c r="F417">
        <v>7</v>
      </c>
      <c r="G417" t="s">
        <v>19</v>
      </c>
      <c r="H417" t="s">
        <v>669</v>
      </c>
      <c r="I417" t="s">
        <v>670</v>
      </c>
      <c r="J417" t="s">
        <v>671</v>
      </c>
      <c r="K417" t="s">
        <v>672</v>
      </c>
      <c r="L417">
        <v>711</v>
      </c>
      <c r="M417" t="s">
        <v>673</v>
      </c>
      <c r="N417">
        <v>43</v>
      </c>
      <c r="O417" t="s">
        <v>1973</v>
      </c>
      <c r="P417">
        <v>1</v>
      </c>
      <c r="Q417" t="s">
        <v>25</v>
      </c>
    </row>
    <row r="418" spans="1:17" x14ac:dyDescent="0.3">
      <c r="A418" t="s">
        <v>668</v>
      </c>
      <c r="B418" s="3">
        <v>7000000</v>
      </c>
      <c r="C418" s="3">
        <v>10000000</v>
      </c>
      <c r="D418" t="s">
        <v>27</v>
      </c>
      <c r="E418" t="s">
        <v>177</v>
      </c>
      <c r="F418">
        <v>7</v>
      </c>
      <c r="G418" t="s">
        <v>19</v>
      </c>
      <c r="H418" t="s">
        <v>669</v>
      </c>
      <c r="I418" t="s">
        <v>670</v>
      </c>
      <c r="J418" t="s">
        <v>671</v>
      </c>
      <c r="K418" t="s">
        <v>672</v>
      </c>
      <c r="L418">
        <v>711</v>
      </c>
      <c r="M418" t="s">
        <v>673</v>
      </c>
      <c r="N418">
        <v>52</v>
      </c>
      <c r="O418" t="s">
        <v>1959</v>
      </c>
      <c r="P418">
        <v>1</v>
      </c>
      <c r="Q418" t="s">
        <v>25</v>
      </c>
    </row>
    <row r="419" spans="1:17" x14ac:dyDescent="0.3">
      <c r="A419" t="s">
        <v>668</v>
      </c>
      <c r="B419" s="3">
        <v>7000000</v>
      </c>
      <c r="C419" s="3">
        <v>10000000</v>
      </c>
      <c r="D419" t="s">
        <v>27</v>
      </c>
      <c r="E419" t="s">
        <v>177</v>
      </c>
      <c r="F419">
        <v>7</v>
      </c>
      <c r="G419" t="s">
        <v>19</v>
      </c>
      <c r="H419" t="s">
        <v>669</v>
      </c>
      <c r="I419" t="s">
        <v>670</v>
      </c>
      <c r="J419" t="s">
        <v>671</v>
      </c>
      <c r="K419" t="s">
        <v>672</v>
      </c>
      <c r="L419">
        <v>711</v>
      </c>
      <c r="M419" t="s">
        <v>673</v>
      </c>
      <c r="N419">
        <v>94</v>
      </c>
      <c r="O419" t="s">
        <v>1984</v>
      </c>
      <c r="P419">
        <v>1</v>
      </c>
      <c r="Q419" t="s">
        <v>25</v>
      </c>
    </row>
    <row r="420" spans="1:17" x14ac:dyDescent="0.3">
      <c r="A420" t="s">
        <v>674</v>
      </c>
      <c r="B420" s="3">
        <v>10000000</v>
      </c>
      <c r="C420" s="3">
        <v>15000000</v>
      </c>
      <c r="D420" t="s">
        <v>27</v>
      </c>
      <c r="E420" t="s">
        <v>52</v>
      </c>
      <c r="F420">
        <v>6</v>
      </c>
      <c r="G420" t="s">
        <v>19</v>
      </c>
      <c r="H420" t="s">
        <v>675</v>
      </c>
      <c r="I420" t="s">
        <v>676</v>
      </c>
      <c r="J420" t="s">
        <v>677</v>
      </c>
      <c r="K420" t="s">
        <v>678</v>
      </c>
      <c r="L420">
        <v>712</v>
      </c>
      <c r="M420" t="s">
        <v>679</v>
      </c>
      <c r="N420">
        <v>61</v>
      </c>
      <c r="O420" t="s">
        <v>1964</v>
      </c>
      <c r="P420">
        <v>1</v>
      </c>
      <c r="Q420" t="s">
        <v>25</v>
      </c>
    </row>
    <row r="421" spans="1:17" x14ac:dyDescent="0.3">
      <c r="A421" t="s">
        <v>674</v>
      </c>
      <c r="B421" s="3">
        <v>10000000</v>
      </c>
      <c r="C421" s="3">
        <v>15000000</v>
      </c>
      <c r="D421" t="s">
        <v>27</v>
      </c>
      <c r="E421" t="s">
        <v>52</v>
      </c>
      <c r="F421">
        <v>6</v>
      </c>
      <c r="G421" t="s">
        <v>19</v>
      </c>
      <c r="H421" t="s">
        <v>675</v>
      </c>
      <c r="I421" t="s">
        <v>676</v>
      </c>
      <c r="J421" t="s">
        <v>677</v>
      </c>
      <c r="K421" t="s">
        <v>678</v>
      </c>
      <c r="L421">
        <v>712</v>
      </c>
      <c r="M421" t="s">
        <v>679</v>
      </c>
      <c r="N421">
        <v>26</v>
      </c>
      <c r="O421" t="s">
        <v>1965</v>
      </c>
      <c r="P421">
        <v>1</v>
      </c>
      <c r="Q421" t="s">
        <v>25</v>
      </c>
    </row>
    <row r="422" spans="1:17" x14ac:dyDescent="0.3">
      <c r="A422" t="s">
        <v>674</v>
      </c>
      <c r="B422" s="3">
        <v>10000000</v>
      </c>
      <c r="C422" s="3">
        <v>15000000</v>
      </c>
      <c r="D422" t="s">
        <v>27</v>
      </c>
      <c r="E422" t="s">
        <v>52</v>
      </c>
      <c r="F422">
        <v>6</v>
      </c>
      <c r="G422" t="s">
        <v>19</v>
      </c>
      <c r="H422" t="s">
        <v>675</v>
      </c>
      <c r="I422" t="s">
        <v>676</v>
      </c>
      <c r="J422" t="s">
        <v>677</v>
      </c>
      <c r="K422" t="s">
        <v>678</v>
      </c>
      <c r="L422">
        <v>712</v>
      </c>
      <c r="M422" t="s">
        <v>679</v>
      </c>
      <c r="N422">
        <v>2</v>
      </c>
      <c r="O422" t="s">
        <v>1962</v>
      </c>
      <c r="P422">
        <v>1</v>
      </c>
      <c r="Q422" t="s">
        <v>25</v>
      </c>
    </row>
    <row r="423" spans="1:17" x14ac:dyDescent="0.3">
      <c r="A423" t="s">
        <v>680</v>
      </c>
      <c r="B423" s="3">
        <v>10000000</v>
      </c>
      <c r="C423" s="3">
        <v>15000000</v>
      </c>
      <c r="D423" t="s">
        <v>101</v>
      </c>
      <c r="E423" t="s">
        <v>52</v>
      </c>
      <c r="F423">
        <v>2</v>
      </c>
      <c r="G423" t="s">
        <v>19</v>
      </c>
      <c r="H423" t="e">
        <f>- truyền đạt lại kiến thức, giảng dạy Tiếng nhật cho các học viên thông qua phương pháp giảng dạy hiệu quả của trường Kaizen Yoshida.- công việc Trao đổi cụ thể khi phỏng vấn.</f>
        <v>#NAME?</v>
      </c>
      <c r="I423" t="s">
        <v>560</v>
      </c>
      <c r="J423" t="s">
        <v>681</v>
      </c>
      <c r="K423" t="s">
        <v>562</v>
      </c>
      <c r="L423">
        <v>688</v>
      </c>
      <c r="M423" t="s">
        <v>562</v>
      </c>
      <c r="N423">
        <v>13</v>
      </c>
      <c r="O423" t="s">
        <v>1997</v>
      </c>
      <c r="P423">
        <v>1</v>
      </c>
      <c r="Q423" t="s">
        <v>25</v>
      </c>
    </row>
    <row r="424" spans="1:17" x14ac:dyDescent="0.3">
      <c r="A424" t="s">
        <v>680</v>
      </c>
      <c r="B424" s="3">
        <v>10000000</v>
      </c>
      <c r="C424" s="3">
        <v>15000000</v>
      </c>
      <c r="D424" t="s">
        <v>101</v>
      </c>
      <c r="E424" t="s">
        <v>52</v>
      </c>
      <c r="F424">
        <v>2</v>
      </c>
      <c r="G424" t="s">
        <v>19</v>
      </c>
      <c r="H424" t="e">
        <f>- truyền đạt lại kiến thức, giảng dạy Tiếng nhật cho các học viên thông qua phương pháp giảng dạy hiệu quả của trường Kaizen Yoshida.- công việc Trao đổi cụ thể khi phỏng vấn.</f>
        <v>#NAME?</v>
      </c>
      <c r="I424" t="s">
        <v>560</v>
      </c>
      <c r="J424" t="s">
        <v>681</v>
      </c>
      <c r="K424" t="s">
        <v>562</v>
      </c>
      <c r="L424">
        <v>688</v>
      </c>
      <c r="M424" t="s">
        <v>562</v>
      </c>
      <c r="N424">
        <v>50</v>
      </c>
      <c r="O424" t="s">
        <v>1986</v>
      </c>
      <c r="P424">
        <v>1</v>
      </c>
      <c r="Q424" t="s">
        <v>25</v>
      </c>
    </row>
    <row r="425" spans="1:17" x14ac:dyDescent="0.3">
      <c r="A425" t="s">
        <v>680</v>
      </c>
      <c r="B425" s="3">
        <v>10000000</v>
      </c>
      <c r="C425" s="3">
        <v>15000000</v>
      </c>
      <c r="D425" t="s">
        <v>101</v>
      </c>
      <c r="E425" t="s">
        <v>52</v>
      </c>
      <c r="F425">
        <v>2</v>
      </c>
      <c r="G425" t="s">
        <v>19</v>
      </c>
      <c r="H425" t="e">
        <f>- truyền đạt lại kiến thức, giảng dạy Tiếng nhật cho các học viên thông qua phương pháp giảng dạy hiệu quả của trường Kaizen Yoshida.- công việc Trao đổi cụ thể khi phỏng vấn.</f>
        <v>#NAME?</v>
      </c>
      <c r="I425" t="s">
        <v>560</v>
      </c>
      <c r="J425" t="s">
        <v>681</v>
      </c>
      <c r="K425" t="s">
        <v>562</v>
      </c>
      <c r="L425">
        <v>688</v>
      </c>
      <c r="M425" t="s">
        <v>562</v>
      </c>
      <c r="N425">
        <v>13</v>
      </c>
      <c r="O425" t="s">
        <v>1997</v>
      </c>
      <c r="P425">
        <v>1</v>
      </c>
      <c r="Q425" t="s">
        <v>128</v>
      </c>
    </row>
    <row r="426" spans="1:17" x14ac:dyDescent="0.3">
      <c r="A426" t="s">
        <v>680</v>
      </c>
      <c r="B426" s="3">
        <v>10000000</v>
      </c>
      <c r="C426" s="3">
        <v>15000000</v>
      </c>
      <c r="D426" t="s">
        <v>101</v>
      </c>
      <c r="E426" t="s">
        <v>52</v>
      </c>
      <c r="F426">
        <v>2</v>
      </c>
      <c r="G426" t="s">
        <v>19</v>
      </c>
      <c r="H426" t="e">
        <f>- truyền đạt lại kiến thức, giảng dạy Tiếng nhật cho các học viên thông qua phương pháp giảng dạy hiệu quả của trường Kaizen Yoshida.- công việc Trao đổi cụ thể khi phỏng vấn.</f>
        <v>#NAME?</v>
      </c>
      <c r="I426" t="s">
        <v>560</v>
      </c>
      <c r="J426" t="s">
        <v>681</v>
      </c>
      <c r="K426" t="s">
        <v>562</v>
      </c>
      <c r="L426">
        <v>688</v>
      </c>
      <c r="M426" t="s">
        <v>562</v>
      </c>
      <c r="N426">
        <v>50</v>
      </c>
      <c r="O426" t="s">
        <v>1986</v>
      </c>
      <c r="P426">
        <v>1</v>
      </c>
      <c r="Q426" t="s">
        <v>128</v>
      </c>
    </row>
    <row r="427" spans="1:17" x14ac:dyDescent="0.3">
      <c r="A427" t="s">
        <v>682</v>
      </c>
      <c r="B427" s="3">
        <v>10000000</v>
      </c>
      <c r="C427" s="3">
        <v>15000000</v>
      </c>
      <c r="D427" t="s">
        <v>27</v>
      </c>
      <c r="E427" t="s">
        <v>28</v>
      </c>
      <c r="F427">
        <v>5</v>
      </c>
      <c r="G427" t="s">
        <v>19</v>
      </c>
      <c r="H427" t="e">
        <f>- bóc tách Khối lượng, Lập dự toán công trình, Lập Tổng Mức đầu Tư Xây dựng- Lập hồ sơ thanh quyết toán với chủ đầu Tư- kiểm tra, Theo dõi hồ sơ thanh toán với thầu Phụ- Tìm kiếm Đối tác, nhà thầu Báo Giá thi công, kiểm tra Khối lượng và đơn Giá giao khoán- các công việc KHÁC Theo triển khai của lãnh đạo phòng</f>
        <v>#NAME?</v>
      </c>
      <c r="I427" t="s">
        <v>683</v>
      </c>
      <c r="J427" t="e">
        <f>- Tốt nghiệp Đại học chuyên ngành Xây dựng dân dụng và công nghiệp- Am hiểu các quy đinh nhà nước về thanh quyết toán công trình Xây dựng- có khả năng Làm việc độc Lập hoặc Theo nhóm, Chịu áp lực công việc- Nhiệt tình, có trách nhiệm, có tinh thần cầu tiến</f>
        <v>#NAME?</v>
      </c>
      <c r="K427" t="s">
        <v>684</v>
      </c>
      <c r="L427">
        <v>713</v>
      </c>
      <c r="M427" t="s">
        <v>685</v>
      </c>
      <c r="N427">
        <v>53</v>
      </c>
      <c r="O427" t="s">
        <v>1967</v>
      </c>
      <c r="P427">
        <v>1</v>
      </c>
      <c r="Q427" t="s">
        <v>25</v>
      </c>
    </row>
    <row r="428" spans="1:17" x14ac:dyDescent="0.3">
      <c r="A428" t="s">
        <v>682</v>
      </c>
      <c r="B428" s="3">
        <v>10000000</v>
      </c>
      <c r="C428" s="3">
        <v>15000000</v>
      </c>
      <c r="D428" t="s">
        <v>27</v>
      </c>
      <c r="E428" t="s">
        <v>28</v>
      </c>
      <c r="F428">
        <v>5</v>
      </c>
      <c r="G428" t="s">
        <v>19</v>
      </c>
      <c r="H428" t="e">
        <f>- bóc tách Khối lượng, Lập dự toán công trình, Lập Tổng Mức đầu Tư Xây dựng- Lập hồ sơ thanh quyết toán với chủ đầu Tư- kiểm tra, Theo dõi hồ sơ thanh toán với thầu Phụ- Tìm kiếm Đối tác, nhà thầu Báo Giá thi công, kiểm tra Khối lượng và đơn Giá giao khoán- các công việc KHÁC Theo triển khai của lãnh đạo phòng</f>
        <v>#NAME?</v>
      </c>
      <c r="I428" t="s">
        <v>683</v>
      </c>
      <c r="J428" t="e">
        <f>- Tốt nghiệp Đại học chuyên ngành Xây dựng dân dụng và công nghiệp- Am hiểu các quy đinh nhà nước về thanh quyết toán công trình Xây dựng- có khả năng Làm việc độc Lập hoặc Theo nhóm, Chịu áp lực công việc- Nhiệt tình, có trách nhiệm, có tinh thần cầu tiến</f>
        <v>#NAME?</v>
      </c>
      <c r="K428" t="s">
        <v>684</v>
      </c>
      <c r="L428">
        <v>713</v>
      </c>
      <c r="M428" t="s">
        <v>685</v>
      </c>
      <c r="N428">
        <v>61</v>
      </c>
      <c r="O428" t="s">
        <v>1964</v>
      </c>
      <c r="P428">
        <v>1</v>
      </c>
      <c r="Q428" t="s">
        <v>25</v>
      </c>
    </row>
    <row r="429" spans="1:17" x14ac:dyDescent="0.3">
      <c r="A429" t="s">
        <v>682</v>
      </c>
      <c r="B429" s="3">
        <v>10000000</v>
      </c>
      <c r="C429" s="3">
        <v>15000000</v>
      </c>
      <c r="D429" t="s">
        <v>27</v>
      </c>
      <c r="E429" t="s">
        <v>28</v>
      </c>
      <c r="F429">
        <v>5</v>
      </c>
      <c r="G429" t="s">
        <v>19</v>
      </c>
      <c r="H429" t="e">
        <f>- bóc tách Khối lượng, Lập dự toán công trình, Lập Tổng Mức đầu Tư Xây dựng- Lập hồ sơ thanh quyết toán với chủ đầu Tư- kiểm tra, Theo dõi hồ sơ thanh toán với thầu Phụ- Tìm kiếm Đối tác, nhà thầu Báo Giá thi công, kiểm tra Khối lượng và đơn Giá giao khoán- các công việc KHÁC Theo triển khai của lãnh đạo phòng</f>
        <v>#NAME?</v>
      </c>
      <c r="I429" t="s">
        <v>683</v>
      </c>
      <c r="J429" t="e">
        <f>- Tốt nghiệp Đại học chuyên ngành Xây dựng dân dụng và công nghiệp- Am hiểu các quy đinh nhà nước về thanh quyết toán công trình Xây dựng- có khả năng Làm việc độc Lập hoặc Theo nhóm, Chịu áp lực công việc- Nhiệt tình, có trách nhiệm, có tinh thần cầu tiến</f>
        <v>#NAME?</v>
      </c>
      <c r="K429" t="s">
        <v>684</v>
      </c>
      <c r="L429">
        <v>713</v>
      </c>
      <c r="M429" t="s">
        <v>685</v>
      </c>
      <c r="N429">
        <v>53</v>
      </c>
      <c r="O429" t="s">
        <v>1967</v>
      </c>
      <c r="P429">
        <v>1</v>
      </c>
      <c r="Q429" t="s">
        <v>49</v>
      </c>
    </row>
    <row r="430" spans="1:17" x14ac:dyDescent="0.3">
      <c r="A430" t="s">
        <v>682</v>
      </c>
      <c r="B430" s="3">
        <v>10000000</v>
      </c>
      <c r="C430" s="3">
        <v>15000000</v>
      </c>
      <c r="D430" t="s">
        <v>27</v>
      </c>
      <c r="E430" t="s">
        <v>28</v>
      </c>
      <c r="F430">
        <v>5</v>
      </c>
      <c r="G430" t="s">
        <v>19</v>
      </c>
      <c r="H430" t="e">
        <f>- bóc tách Khối lượng, Lập dự toán công trình, Lập Tổng Mức đầu Tư Xây dựng- Lập hồ sơ thanh quyết toán với chủ đầu Tư- kiểm tra, Theo dõi hồ sơ thanh toán với thầu Phụ- Tìm kiếm Đối tác, nhà thầu Báo Giá thi công, kiểm tra Khối lượng và đơn Giá giao khoán- các công việc KHÁC Theo triển khai của lãnh đạo phòng</f>
        <v>#NAME?</v>
      </c>
      <c r="I430" t="s">
        <v>683</v>
      </c>
      <c r="J430" t="e">
        <f>- Tốt nghiệp Đại học chuyên ngành Xây dựng dân dụng và công nghiệp- Am hiểu các quy đinh nhà nước về thanh quyết toán công trình Xây dựng- có khả năng Làm việc độc Lập hoặc Theo nhóm, Chịu áp lực công việc- Nhiệt tình, có trách nhiệm, có tinh thần cầu tiến</f>
        <v>#NAME?</v>
      </c>
      <c r="K430" t="s">
        <v>684</v>
      </c>
      <c r="L430">
        <v>713</v>
      </c>
      <c r="M430" t="s">
        <v>685</v>
      </c>
      <c r="N430">
        <v>61</v>
      </c>
      <c r="O430" t="s">
        <v>1964</v>
      </c>
      <c r="P430">
        <v>1</v>
      </c>
      <c r="Q430" t="s">
        <v>49</v>
      </c>
    </row>
    <row r="431" spans="1:17" x14ac:dyDescent="0.3">
      <c r="A431" t="s">
        <v>686</v>
      </c>
      <c r="B431" s="3">
        <v>7000000</v>
      </c>
      <c r="C431" s="3">
        <v>10000000</v>
      </c>
      <c r="D431" t="s">
        <v>39</v>
      </c>
      <c r="E431" t="s">
        <v>52</v>
      </c>
      <c r="F431">
        <v>3</v>
      </c>
      <c r="G431" t="s">
        <v>19</v>
      </c>
      <c r="H431" t="e">
        <f>- thực hiện kế hoạch kinh doanh của phòng kinh doanh đề ra- chăm sóc khách hàng sẵn có của công ty- Tìm kiếm và tiếp cận khách hàng thông qua các kênh truyền thông, Quảng cáo và các mối quan hệ … đểtư vấncác lợi ích của điện năng lượng mặt trời.- Soạn hợp đồng và Theo dõi quá trình thực hiện hợp đồng.- Lập kế hoạch kinh doanh cá nhân và Báo cáo tiến độ công việc cho lãnh đạo.- Tìm nguồn Nguyên liệu và nhập hàng</f>
        <v>#NAME?</v>
      </c>
      <c r="I431" t="s">
        <v>687</v>
      </c>
      <c r="J431" t="e">
        <f>- Nam ,Nữ, có tinh thần cầu tiến và tinh thần trách nhiệm Cao , cần công việc ổn định lâu dài, có thể phấn đấu trở thành Trưởng phòng, Giám đốc KD...- có kinh nghiệm về Internet Marketing (google, Email Marketing, youtube, Facebook...) và Biết Tiếng Anh là một lợi thế.Trình độ Đại học- Tốt nghiệpquản trị kinh doanh, kế toán, các ngành kỹ thuật...</f>
        <v>#NAME?</v>
      </c>
      <c r="K431" t="s">
        <v>688</v>
      </c>
      <c r="L431">
        <v>714</v>
      </c>
      <c r="M431" t="s">
        <v>688</v>
      </c>
      <c r="N431">
        <v>94</v>
      </c>
      <c r="O431" t="s">
        <v>1984</v>
      </c>
      <c r="P431">
        <v>1</v>
      </c>
      <c r="Q431" t="s">
        <v>49</v>
      </c>
    </row>
    <row r="432" spans="1:17" x14ac:dyDescent="0.3">
      <c r="A432" t="s">
        <v>686</v>
      </c>
      <c r="B432" s="3">
        <v>7000000</v>
      </c>
      <c r="C432" s="3">
        <v>10000000</v>
      </c>
      <c r="D432" t="s">
        <v>39</v>
      </c>
      <c r="E432" t="s">
        <v>52</v>
      </c>
      <c r="F432">
        <v>3</v>
      </c>
      <c r="G432" t="s">
        <v>19</v>
      </c>
      <c r="H432" t="e">
        <f>- thực hiện kế hoạch kinh doanh của phòng kinh doanh đề ra- chăm sóc khách hàng sẵn có của công ty- Tìm kiếm và tiếp cận khách hàng thông qua các kênh truyền thông, Quảng cáo và các mối quan hệ … đểtư vấncác lợi ích của điện năng lượng mặt trời.- Soạn hợp đồng và Theo dõi quá trình thực hiện hợp đồng.- Lập kế hoạch kinh doanh cá nhân và Báo cáo tiến độ công việc cho lãnh đạo.- Tìm nguồn Nguyên liệu và nhập hàng</f>
        <v>#NAME?</v>
      </c>
      <c r="I432" t="s">
        <v>687</v>
      </c>
      <c r="J432" t="e">
        <f>- Nam ,Nữ, có tinh thần cầu tiến và tinh thần trách nhiệm Cao , cần công việc ổn định lâu dài, có thể phấn đấu trở thành Trưởng phòng, Giám đốc KD...- có kinh nghiệm về Internet Marketing (google, Email Marketing, youtube, Facebook...) và Biết Tiếng Anh là một lợi thế.Trình độ Đại học- Tốt nghiệpquản trị kinh doanh, kế toán, các ngành kỹ thuật...</f>
        <v>#NAME?</v>
      </c>
      <c r="K432" t="s">
        <v>688</v>
      </c>
      <c r="L432">
        <v>714</v>
      </c>
      <c r="M432" t="s">
        <v>688</v>
      </c>
      <c r="N432">
        <v>53</v>
      </c>
      <c r="O432" t="s">
        <v>1967</v>
      </c>
      <c r="P432">
        <v>1</v>
      </c>
      <c r="Q432" t="s">
        <v>49</v>
      </c>
    </row>
    <row r="433" spans="1:17" x14ac:dyDescent="0.3">
      <c r="A433" t="s">
        <v>686</v>
      </c>
      <c r="B433" s="3">
        <v>7000000</v>
      </c>
      <c r="C433" s="3">
        <v>10000000</v>
      </c>
      <c r="D433" t="s">
        <v>39</v>
      </c>
      <c r="E433" t="s">
        <v>52</v>
      </c>
      <c r="F433">
        <v>3</v>
      </c>
      <c r="G433" t="s">
        <v>19</v>
      </c>
      <c r="H433" t="e">
        <f>- thực hiện kế hoạch kinh doanh của phòng kinh doanh đề ra- chăm sóc khách hàng sẵn có của công ty- Tìm kiếm và tiếp cận khách hàng thông qua các kênh truyền thông, Quảng cáo và các mối quan hệ … đểtư vấncác lợi ích của điện năng lượng mặt trời.- Soạn hợp đồng và Theo dõi quá trình thực hiện hợp đồng.- Lập kế hoạch kinh doanh cá nhân và Báo cáo tiến độ công việc cho lãnh đạo.- Tìm nguồn Nguyên liệu và nhập hàng</f>
        <v>#NAME?</v>
      </c>
      <c r="I433" t="s">
        <v>687</v>
      </c>
      <c r="J433" t="e">
        <f>- Nam ,Nữ, có tinh thần cầu tiến và tinh thần trách nhiệm Cao , cần công việc ổn định lâu dài, có thể phấn đấu trở thành Trưởng phòng, Giám đốc KD...- có kinh nghiệm về Internet Marketing (google, Email Marketing, youtube, Facebook...) và Biết Tiếng Anh là một lợi thế.Trình độ Đại học- Tốt nghiệpquản trị kinh doanh, kế toán, các ngành kỹ thuật...</f>
        <v>#NAME?</v>
      </c>
      <c r="K433" t="s">
        <v>688</v>
      </c>
      <c r="L433">
        <v>714</v>
      </c>
      <c r="M433" t="s">
        <v>688</v>
      </c>
      <c r="N433">
        <v>52</v>
      </c>
      <c r="O433" t="s">
        <v>1959</v>
      </c>
      <c r="P433">
        <v>1</v>
      </c>
      <c r="Q433" t="s">
        <v>49</v>
      </c>
    </row>
    <row r="434" spans="1:17" x14ac:dyDescent="0.3">
      <c r="A434" t="s">
        <v>686</v>
      </c>
      <c r="B434" s="3">
        <v>7000000</v>
      </c>
      <c r="C434" s="3">
        <v>10000000</v>
      </c>
      <c r="D434" t="s">
        <v>39</v>
      </c>
      <c r="E434" t="s">
        <v>52</v>
      </c>
      <c r="F434">
        <v>3</v>
      </c>
      <c r="G434" t="s">
        <v>19</v>
      </c>
      <c r="H434" t="e">
        <f>- thực hiện kế hoạch kinh doanh của phòng kinh doanh đề ra- chăm sóc khách hàng sẵn có của công ty- Tìm kiếm và tiếp cận khách hàng thông qua các kênh truyền thông, Quảng cáo và các mối quan hệ … đểtư vấncác lợi ích của điện năng lượng mặt trời.- Soạn hợp đồng và Theo dõi quá trình thực hiện hợp đồng.- Lập kế hoạch kinh doanh cá nhân và Báo cáo tiến độ công việc cho lãnh đạo.- Tìm nguồn Nguyên liệu và nhập hàng</f>
        <v>#NAME?</v>
      </c>
      <c r="I434" t="s">
        <v>687</v>
      </c>
      <c r="J434" t="e">
        <f>- Nam ,Nữ, có tinh thần cầu tiến và tinh thần trách nhiệm Cao , cần công việc ổn định lâu dài, có thể phấn đấu trở thành Trưởng phòng, Giám đốc KD...- có kinh nghiệm về Internet Marketing (google, Email Marketing, youtube, Facebook...) và Biết Tiếng Anh là một lợi thế.Trình độ Đại học- Tốt nghiệpquản trị kinh doanh, kế toán, các ngành kỹ thuật...</f>
        <v>#NAME?</v>
      </c>
      <c r="K434" t="s">
        <v>688</v>
      </c>
      <c r="L434">
        <v>714</v>
      </c>
      <c r="M434" t="s">
        <v>688</v>
      </c>
      <c r="N434">
        <v>94</v>
      </c>
      <c r="O434" t="s">
        <v>1984</v>
      </c>
      <c r="P434">
        <v>1</v>
      </c>
      <c r="Q434" t="s">
        <v>87</v>
      </c>
    </row>
    <row r="435" spans="1:17" x14ac:dyDescent="0.3">
      <c r="A435" t="s">
        <v>686</v>
      </c>
      <c r="B435" s="3">
        <v>7000000</v>
      </c>
      <c r="C435" s="3">
        <v>10000000</v>
      </c>
      <c r="D435" t="s">
        <v>39</v>
      </c>
      <c r="E435" t="s">
        <v>52</v>
      </c>
      <c r="F435">
        <v>3</v>
      </c>
      <c r="G435" t="s">
        <v>19</v>
      </c>
      <c r="H435" t="e">
        <f>- thực hiện kế hoạch kinh doanh của phòng kinh doanh đề ra- chăm sóc khách hàng sẵn có của công ty- Tìm kiếm và tiếp cận khách hàng thông qua các kênh truyền thông, Quảng cáo và các mối quan hệ … đểtư vấncác lợi ích của điện năng lượng mặt trời.- Soạn hợp đồng và Theo dõi quá trình thực hiện hợp đồng.- Lập kế hoạch kinh doanh cá nhân và Báo cáo tiến độ công việc cho lãnh đạo.- Tìm nguồn Nguyên liệu và nhập hàng</f>
        <v>#NAME?</v>
      </c>
      <c r="I435" t="s">
        <v>687</v>
      </c>
      <c r="J435" t="e">
        <f>- Nam ,Nữ, có tinh thần cầu tiến và tinh thần trách nhiệm Cao , cần công việc ổn định lâu dài, có thể phấn đấu trở thành Trưởng phòng, Giám đốc KD...- có kinh nghiệm về Internet Marketing (google, Email Marketing, youtube, Facebook...) và Biết Tiếng Anh là một lợi thế.Trình độ Đại học- Tốt nghiệpquản trị kinh doanh, kế toán, các ngành kỹ thuật...</f>
        <v>#NAME?</v>
      </c>
      <c r="K435" t="s">
        <v>688</v>
      </c>
      <c r="L435">
        <v>714</v>
      </c>
      <c r="M435" t="s">
        <v>688</v>
      </c>
      <c r="N435">
        <v>53</v>
      </c>
      <c r="O435" t="s">
        <v>1967</v>
      </c>
      <c r="P435">
        <v>1</v>
      </c>
      <c r="Q435" t="s">
        <v>87</v>
      </c>
    </row>
    <row r="436" spans="1:17" x14ac:dyDescent="0.3">
      <c r="A436" t="s">
        <v>686</v>
      </c>
      <c r="B436" s="3">
        <v>7000000</v>
      </c>
      <c r="C436" s="3">
        <v>10000000</v>
      </c>
      <c r="D436" t="s">
        <v>39</v>
      </c>
      <c r="E436" t="s">
        <v>52</v>
      </c>
      <c r="F436">
        <v>3</v>
      </c>
      <c r="G436" t="s">
        <v>19</v>
      </c>
      <c r="H436" t="e">
        <f>- thực hiện kế hoạch kinh doanh của phòng kinh doanh đề ra- chăm sóc khách hàng sẵn có của công ty- Tìm kiếm và tiếp cận khách hàng thông qua các kênh truyền thông, Quảng cáo và các mối quan hệ … đểtư vấncác lợi ích của điện năng lượng mặt trời.- Soạn hợp đồng và Theo dõi quá trình thực hiện hợp đồng.- Lập kế hoạch kinh doanh cá nhân và Báo cáo tiến độ công việc cho lãnh đạo.- Tìm nguồn Nguyên liệu và nhập hàng</f>
        <v>#NAME?</v>
      </c>
      <c r="I436" t="s">
        <v>687</v>
      </c>
      <c r="J436" t="e">
        <f>- Nam ,Nữ, có tinh thần cầu tiến và tinh thần trách nhiệm Cao , cần công việc ổn định lâu dài, có thể phấn đấu trở thành Trưởng phòng, Giám đốc KD...- có kinh nghiệm về Internet Marketing (google, Email Marketing, youtube, Facebook...) và Biết Tiếng Anh là một lợi thế.Trình độ Đại học- Tốt nghiệpquản trị kinh doanh, kế toán, các ngành kỹ thuật...</f>
        <v>#NAME?</v>
      </c>
      <c r="K436" t="s">
        <v>688</v>
      </c>
      <c r="L436">
        <v>714</v>
      </c>
      <c r="M436" t="s">
        <v>688</v>
      </c>
      <c r="N436">
        <v>52</v>
      </c>
      <c r="O436" t="s">
        <v>1959</v>
      </c>
      <c r="P436">
        <v>1</v>
      </c>
      <c r="Q436" t="s">
        <v>87</v>
      </c>
    </row>
    <row r="437" spans="1:17" x14ac:dyDescent="0.3">
      <c r="A437" t="s">
        <v>686</v>
      </c>
      <c r="B437" s="3">
        <v>7000000</v>
      </c>
      <c r="C437" s="3">
        <v>10000000</v>
      </c>
      <c r="D437" t="s">
        <v>39</v>
      </c>
      <c r="E437" t="s">
        <v>52</v>
      </c>
      <c r="F437">
        <v>3</v>
      </c>
      <c r="G437" t="s">
        <v>19</v>
      </c>
      <c r="H437" t="e">
        <f>- thực hiện kế hoạch kinh doanh của phòng kinh doanh đề ra- chăm sóc khách hàng sẵn có của công ty- Tìm kiếm và tiếp cận khách hàng thông qua các kênh truyền thông, Quảng cáo và các mối quan hệ … đểtư vấncác lợi ích của điện năng lượng mặt trời.- Soạn hợp đồng và Theo dõi quá trình thực hiện hợp đồng.- Lập kế hoạch kinh doanh cá nhân và Báo cáo tiến độ công việc cho lãnh đạo.- Tìm nguồn Nguyên liệu và nhập hàng</f>
        <v>#NAME?</v>
      </c>
      <c r="I437" t="s">
        <v>687</v>
      </c>
      <c r="J437" t="e">
        <f>- Nam ,Nữ, có tinh thần cầu tiến và tinh thần trách nhiệm Cao , cần công việc ổn định lâu dài, có thể phấn đấu trở thành Trưởng phòng, Giám đốc KD...- có kinh nghiệm về Internet Marketing (google, Email Marketing, youtube, Facebook...) và Biết Tiếng Anh là một lợi thế.Trình độ Đại học- Tốt nghiệpquản trị kinh doanh, kế toán, các ngành kỹ thuật...</f>
        <v>#NAME?</v>
      </c>
      <c r="K437" t="s">
        <v>688</v>
      </c>
      <c r="L437">
        <v>714</v>
      </c>
      <c r="M437" t="s">
        <v>688</v>
      </c>
      <c r="N437">
        <v>94</v>
      </c>
      <c r="O437" t="s">
        <v>1984</v>
      </c>
      <c r="P437">
        <v>1</v>
      </c>
      <c r="Q437" t="s">
        <v>25</v>
      </c>
    </row>
    <row r="438" spans="1:17" x14ac:dyDescent="0.3">
      <c r="A438" t="s">
        <v>686</v>
      </c>
      <c r="B438" s="3">
        <v>7000000</v>
      </c>
      <c r="C438" s="3">
        <v>10000000</v>
      </c>
      <c r="D438" t="s">
        <v>39</v>
      </c>
      <c r="E438" t="s">
        <v>52</v>
      </c>
      <c r="F438">
        <v>3</v>
      </c>
      <c r="G438" t="s">
        <v>19</v>
      </c>
      <c r="H438" t="e">
        <f>- thực hiện kế hoạch kinh doanh của phòng kinh doanh đề ra- chăm sóc khách hàng sẵn có của công ty- Tìm kiếm và tiếp cận khách hàng thông qua các kênh truyền thông, Quảng cáo và các mối quan hệ … đểtư vấncác lợi ích của điện năng lượng mặt trời.- Soạn hợp đồng và Theo dõi quá trình thực hiện hợp đồng.- Lập kế hoạch kinh doanh cá nhân và Báo cáo tiến độ công việc cho lãnh đạo.- Tìm nguồn Nguyên liệu và nhập hàng</f>
        <v>#NAME?</v>
      </c>
      <c r="I438" t="s">
        <v>687</v>
      </c>
      <c r="J438" t="e">
        <f>- Nam ,Nữ, có tinh thần cầu tiến và tinh thần trách nhiệm Cao , cần công việc ổn định lâu dài, có thể phấn đấu trở thành Trưởng phòng, Giám đốc KD...- có kinh nghiệm về Internet Marketing (google, Email Marketing, youtube, Facebook...) và Biết Tiếng Anh là một lợi thế.Trình độ Đại học- Tốt nghiệpquản trị kinh doanh, kế toán, các ngành kỹ thuật...</f>
        <v>#NAME?</v>
      </c>
      <c r="K438" t="s">
        <v>688</v>
      </c>
      <c r="L438">
        <v>714</v>
      </c>
      <c r="M438" t="s">
        <v>688</v>
      </c>
      <c r="N438">
        <v>53</v>
      </c>
      <c r="O438" t="s">
        <v>1967</v>
      </c>
      <c r="P438">
        <v>1</v>
      </c>
      <c r="Q438" t="s">
        <v>25</v>
      </c>
    </row>
    <row r="439" spans="1:17" x14ac:dyDescent="0.3">
      <c r="A439" t="s">
        <v>686</v>
      </c>
      <c r="B439" s="3">
        <v>7000000</v>
      </c>
      <c r="C439" s="3">
        <v>10000000</v>
      </c>
      <c r="D439" t="s">
        <v>39</v>
      </c>
      <c r="E439" t="s">
        <v>52</v>
      </c>
      <c r="F439">
        <v>3</v>
      </c>
      <c r="G439" t="s">
        <v>19</v>
      </c>
      <c r="H439" t="e">
        <f>- thực hiện kế hoạch kinh doanh của phòng kinh doanh đề ra- chăm sóc khách hàng sẵn có của công ty- Tìm kiếm và tiếp cận khách hàng thông qua các kênh truyền thông, Quảng cáo và các mối quan hệ … đểtư vấncác lợi ích của điện năng lượng mặt trời.- Soạn hợp đồng và Theo dõi quá trình thực hiện hợp đồng.- Lập kế hoạch kinh doanh cá nhân và Báo cáo tiến độ công việc cho lãnh đạo.- Tìm nguồn Nguyên liệu và nhập hàng</f>
        <v>#NAME?</v>
      </c>
      <c r="I439" t="s">
        <v>687</v>
      </c>
      <c r="J439" t="e">
        <f>- Nam ,Nữ, có tinh thần cầu tiến và tinh thần trách nhiệm Cao , cần công việc ổn định lâu dài, có thể phấn đấu trở thành Trưởng phòng, Giám đốc KD...- có kinh nghiệm về Internet Marketing (google, Email Marketing, youtube, Facebook...) và Biết Tiếng Anh là một lợi thế.Trình độ Đại học- Tốt nghiệpquản trị kinh doanh, kế toán, các ngành kỹ thuật...</f>
        <v>#NAME?</v>
      </c>
      <c r="K439" t="s">
        <v>688</v>
      </c>
      <c r="L439">
        <v>714</v>
      </c>
      <c r="M439" t="s">
        <v>688</v>
      </c>
      <c r="N439">
        <v>52</v>
      </c>
      <c r="O439" t="s">
        <v>1959</v>
      </c>
      <c r="P439">
        <v>1</v>
      </c>
      <c r="Q439" t="s">
        <v>25</v>
      </c>
    </row>
    <row r="440" spans="1:17" x14ac:dyDescent="0.3">
      <c r="A440" t="s">
        <v>689</v>
      </c>
      <c r="B440" s="3">
        <v>30000000</v>
      </c>
      <c r="C440" s="3">
        <v>40000000</v>
      </c>
      <c r="D440" t="s">
        <v>101</v>
      </c>
      <c r="E440" t="s">
        <v>177</v>
      </c>
      <c r="F440">
        <v>24</v>
      </c>
      <c r="G440" t="s">
        <v>19</v>
      </c>
      <c r="H440" t="s">
        <v>690</v>
      </c>
      <c r="I440" t="s">
        <v>691</v>
      </c>
      <c r="J440" t="s">
        <v>692</v>
      </c>
      <c r="K440" t="s">
        <v>693</v>
      </c>
      <c r="L440">
        <v>715</v>
      </c>
      <c r="M440" t="s">
        <v>693</v>
      </c>
      <c r="N440">
        <v>52</v>
      </c>
      <c r="O440" t="s">
        <v>1959</v>
      </c>
      <c r="P440">
        <v>1</v>
      </c>
      <c r="Q440" t="s">
        <v>25</v>
      </c>
    </row>
    <row r="441" spans="1:17" x14ac:dyDescent="0.3">
      <c r="A441" t="s">
        <v>689</v>
      </c>
      <c r="B441" s="3">
        <v>30000000</v>
      </c>
      <c r="C441" s="3">
        <v>40000000</v>
      </c>
      <c r="D441" t="s">
        <v>101</v>
      </c>
      <c r="E441" t="s">
        <v>177</v>
      </c>
      <c r="F441">
        <v>24</v>
      </c>
      <c r="G441" t="s">
        <v>19</v>
      </c>
      <c r="H441" t="s">
        <v>690</v>
      </c>
      <c r="I441" t="s">
        <v>691</v>
      </c>
      <c r="J441" t="s">
        <v>692</v>
      </c>
      <c r="K441" t="s">
        <v>693</v>
      </c>
      <c r="L441">
        <v>715</v>
      </c>
      <c r="M441" t="s">
        <v>693</v>
      </c>
      <c r="N441">
        <v>58</v>
      </c>
      <c r="O441" t="s">
        <v>1960</v>
      </c>
      <c r="P441">
        <v>1</v>
      </c>
      <c r="Q441" t="s">
        <v>25</v>
      </c>
    </row>
    <row r="442" spans="1:17" x14ac:dyDescent="0.3">
      <c r="A442" t="s">
        <v>694</v>
      </c>
      <c r="B442" s="3">
        <v>30000000</v>
      </c>
      <c r="C442" s="3">
        <v>40000000</v>
      </c>
      <c r="D442" t="s">
        <v>101</v>
      </c>
      <c r="E442" t="s">
        <v>28</v>
      </c>
      <c r="F442">
        <v>10</v>
      </c>
      <c r="G442" t="s">
        <v>19</v>
      </c>
      <c r="H442" t="e">
        <f>- Tìm hiểu nhu cầu khách hàng.- Tư vấn sản phẩm phù hợp cho khách Từ nguồn sản phẩm của công ty.- chăm sóc khách hàng trước và saubán hàng.- Làm việc tại văn phòng- Làm việc giờ hành chính Từ W3 đến W8</f>
        <v>#NAME?</v>
      </c>
      <c r="I442" t="s">
        <v>695</v>
      </c>
      <c r="J442" t="e">
        <f>- Không yêu cầu kinh nghiệm, có kinh nghiệm được ưu tiên- Chấp nhận sinh viên mới Tốt nghiệp có đam mê kinh doanh- có đam mê vềbất động sản- Chịu học hỏi siêng năng trong công việc- ngoại hình ưa nhìn</f>
        <v>#NAME?</v>
      </c>
      <c r="K442" t="s">
        <v>696</v>
      </c>
      <c r="L442">
        <v>716</v>
      </c>
      <c r="M442" t="s">
        <v>696</v>
      </c>
      <c r="N442">
        <v>53</v>
      </c>
      <c r="O442" t="s">
        <v>1967</v>
      </c>
      <c r="P442">
        <v>1</v>
      </c>
      <c r="Q442" t="s">
        <v>25</v>
      </c>
    </row>
    <row r="443" spans="1:17" x14ac:dyDescent="0.3">
      <c r="A443" t="s">
        <v>694</v>
      </c>
      <c r="B443" s="3">
        <v>30000000</v>
      </c>
      <c r="C443" s="3">
        <v>40000000</v>
      </c>
      <c r="D443" t="s">
        <v>101</v>
      </c>
      <c r="E443" t="s">
        <v>28</v>
      </c>
      <c r="F443">
        <v>10</v>
      </c>
      <c r="G443" t="s">
        <v>19</v>
      </c>
      <c r="H443" t="e">
        <f>- Tìm hiểu nhu cầu khách hàng.- Tư vấn sản phẩm phù hợp cho khách Từ nguồn sản phẩm của công ty.- chăm sóc khách hàng trước và saubán hàng.- Làm việc tại văn phòng- Làm việc giờ hành chính Từ W3 đến W8</f>
        <v>#NAME?</v>
      </c>
      <c r="I443" t="s">
        <v>695</v>
      </c>
      <c r="J443" t="e">
        <f>- Không yêu cầu kinh nghiệm, có kinh nghiệm được ưu tiên- Chấp nhận sinh viên mới Tốt nghiệp có đam mê kinh doanh- có đam mê vềbất động sản- Chịu học hỏi siêng năng trong công việc- ngoại hình ưa nhìn</f>
        <v>#NAME?</v>
      </c>
      <c r="K443" t="s">
        <v>696</v>
      </c>
      <c r="L443">
        <v>716</v>
      </c>
      <c r="M443" t="s">
        <v>696</v>
      </c>
      <c r="N443">
        <v>52</v>
      </c>
      <c r="O443" t="s">
        <v>1959</v>
      </c>
      <c r="P443">
        <v>1</v>
      </c>
      <c r="Q443" t="s">
        <v>25</v>
      </c>
    </row>
    <row r="444" spans="1:17" x14ac:dyDescent="0.3">
      <c r="A444" t="s">
        <v>694</v>
      </c>
      <c r="B444" s="3">
        <v>30000000</v>
      </c>
      <c r="C444" s="3">
        <v>40000000</v>
      </c>
      <c r="D444" t="s">
        <v>101</v>
      </c>
      <c r="E444" t="s">
        <v>28</v>
      </c>
      <c r="F444">
        <v>10</v>
      </c>
      <c r="G444" t="s">
        <v>19</v>
      </c>
      <c r="H444" t="e">
        <f>- Tìm hiểu nhu cầu khách hàng.- Tư vấn sản phẩm phù hợp cho khách Từ nguồn sản phẩm của công ty.- chăm sóc khách hàng trước và saubán hàng.- Làm việc tại văn phòng- Làm việc giờ hành chính Từ W3 đến W8</f>
        <v>#NAME?</v>
      </c>
      <c r="I444" t="s">
        <v>695</v>
      </c>
      <c r="J444" t="e">
        <f>- Không yêu cầu kinh nghiệm, có kinh nghiệm được ưu tiên- Chấp nhận sinh viên mới Tốt nghiệp có đam mê kinh doanh- có đam mê vềbất động sản- Chịu học hỏi siêng năng trong công việc- ngoại hình ưa nhìn</f>
        <v>#NAME?</v>
      </c>
      <c r="K444" t="s">
        <v>696</v>
      </c>
      <c r="L444">
        <v>716</v>
      </c>
      <c r="M444" t="s">
        <v>696</v>
      </c>
      <c r="N444">
        <v>94</v>
      </c>
      <c r="O444" t="s">
        <v>1984</v>
      </c>
      <c r="P444">
        <v>1</v>
      </c>
      <c r="Q444" t="s">
        <v>25</v>
      </c>
    </row>
    <row r="445" spans="1:17" x14ac:dyDescent="0.3">
      <c r="A445" t="s">
        <v>697</v>
      </c>
      <c r="B445" s="3">
        <v>10000000</v>
      </c>
      <c r="C445" s="3">
        <v>15000000</v>
      </c>
      <c r="D445" t="s">
        <v>101</v>
      </c>
      <c r="E445" t="s">
        <v>18</v>
      </c>
      <c r="F445">
        <v>15</v>
      </c>
      <c r="G445" t="s">
        <v>19</v>
      </c>
      <c r="H445" t="s">
        <v>698</v>
      </c>
      <c r="I445" t="s">
        <v>699</v>
      </c>
      <c r="J445" t="e">
        <f>- Tốt nghiệp THPT trở lên- Không yêu cầu kinh nghiệm- sẵn sàng tăng ca khi có yêu cầu- giao tiếp, thuyết phục tốt.</f>
        <v>#NAME?</v>
      </c>
      <c r="K445" t="s">
        <v>214</v>
      </c>
      <c r="L445">
        <v>620</v>
      </c>
      <c r="M445" t="s">
        <v>214</v>
      </c>
      <c r="N445">
        <v>94</v>
      </c>
      <c r="O445" t="s">
        <v>1984</v>
      </c>
      <c r="P445">
        <v>1</v>
      </c>
      <c r="Q445" t="s">
        <v>25</v>
      </c>
    </row>
    <row r="446" spans="1:17" x14ac:dyDescent="0.3">
      <c r="A446" t="s">
        <v>697</v>
      </c>
      <c r="B446" s="3">
        <v>10000000</v>
      </c>
      <c r="C446" s="3">
        <v>15000000</v>
      </c>
      <c r="D446" t="s">
        <v>101</v>
      </c>
      <c r="E446" t="s">
        <v>18</v>
      </c>
      <c r="F446">
        <v>15</v>
      </c>
      <c r="G446" t="s">
        <v>19</v>
      </c>
      <c r="H446" t="s">
        <v>698</v>
      </c>
      <c r="I446" t="s">
        <v>699</v>
      </c>
      <c r="J446" t="e">
        <f>- Tốt nghiệp THPT trở lên- Không yêu cầu kinh nghiệm- sẵn sàng tăng ca khi có yêu cầu- giao tiếp, thuyết phục tốt.</f>
        <v>#NAME?</v>
      </c>
      <c r="K446" t="s">
        <v>214</v>
      </c>
      <c r="L446">
        <v>620</v>
      </c>
      <c r="M446" t="s">
        <v>214</v>
      </c>
      <c r="N446">
        <v>52</v>
      </c>
      <c r="O446" t="s">
        <v>1959</v>
      </c>
      <c r="P446">
        <v>1</v>
      </c>
      <c r="Q446" t="s">
        <v>25</v>
      </c>
    </row>
    <row r="447" spans="1:17" x14ac:dyDescent="0.3">
      <c r="A447" t="s">
        <v>697</v>
      </c>
      <c r="B447" s="3">
        <v>10000000</v>
      </c>
      <c r="C447" s="3">
        <v>15000000</v>
      </c>
      <c r="D447" t="s">
        <v>101</v>
      </c>
      <c r="E447" t="s">
        <v>18</v>
      </c>
      <c r="F447">
        <v>15</v>
      </c>
      <c r="G447" t="s">
        <v>19</v>
      </c>
      <c r="H447" t="s">
        <v>698</v>
      </c>
      <c r="I447" t="s">
        <v>699</v>
      </c>
      <c r="J447" t="e">
        <f>- Tốt nghiệp THPT trở lên- Không yêu cầu kinh nghiệm- sẵn sàng tăng ca khi có yêu cầu- giao tiếp, thuyết phục tốt.</f>
        <v>#NAME?</v>
      </c>
      <c r="K447" t="s">
        <v>214</v>
      </c>
      <c r="L447">
        <v>620</v>
      </c>
      <c r="M447" t="s">
        <v>214</v>
      </c>
      <c r="N447">
        <v>54</v>
      </c>
      <c r="O447" t="s">
        <v>2003</v>
      </c>
      <c r="P447">
        <v>1</v>
      </c>
      <c r="Q447" t="s">
        <v>25</v>
      </c>
    </row>
    <row r="448" spans="1:17" x14ac:dyDescent="0.3">
      <c r="A448" t="s">
        <v>700</v>
      </c>
      <c r="B448" s="3">
        <v>10000000</v>
      </c>
      <c r="C448" s="3">
        <v>15000000</v>
      </c>
      <c r="D448" t="s">
        <v>27</v>
      </c>
      <c r="E448" t="s">
        <v>177</v>
      </c>
      <c r="F448">
        <v>5</v>
      </c>
      <c r="G448" t="s">
        <v>19</v>
      </c>
      <c r="H448" t="s">
        <v>701</v>
      </c>
      <c r="I448" t="s">
        <v>702</v>
      </c>
      <c r="J448" t="s">
        <v>703</v>
      </c>
      <c r="K448" t="s">
        <v>704</v>
      </c>
      <c r="L448">
        <v>717</v>
      </c>
      <c r="M448" t="s">
        <v>705</v>
      </c>
      <c r="N448">
        <v>52</v>
      </c>
      <c r="O448" t="s">
        <v>1959</v>
      </c>
      <c r="P448">
        <v>1</v>
      </c>
      <c r="Q448" t="s">
        <v>25</v>
      </c>
    </row>
    <row r="449" spans="1:17" x14ac:dyDescent="0.3">
      <c r="A449" t="s">
        <v>700</v>
      </c>
      <c r="B449" s="3">
        <v>10000000</v>
      </c>
      <c r="C449" s="3">
        <v>15000000</v>
      </c>
      <c r="D449" t="s">
        <v>27</v>
      </c>
      <c r="E449" t="s">
        <v>177</v>
      </c>
      <c r="F449">
        <v>5</v>
      </c>
      <c r="G449" t="s">
        <v>19</v>
      </c>
      <c r="H449" t="s">
        <v>701</v>
      </c>
      <c r="I449" t="s">
        <v>702</v>
      </c>
      <c r="J449" t="s">
        <v>703</v>
      </c>
      <c r="K449" t="s">
        <v>704</v>
      </c>
      <c r="L449">
        <v>717</v>
      </c>
      <c r="M449" t="s">
        <v>705</v>
      </c>
      <c r="N449">
        <v>32</v>
      </c>
      <c r="O449" t="s">
        <v>1966</v>
      </c>
      <c r="P449">
        <v>1</v>
      </c>
      <c r="Q449" t="s">
        <v>25</v>
      </c>
    </row>
    <row r="450" spans="1:17" x14ac:dyDescent="0.3">
      <c r="A450" t="s">
        <v>700</v>
      </c>
      <c r="B450" s="3">
        <v>10000000</v>
      </c>
      <c r="C450" s="3">
        <v>15000000</v>
      </c>
      <c r="D450" t="s">
        <v>27</v>
      </c>
      <c r="E450" t="s">
        <v>177</v>
      </c>
      <c r="F450">
        <v>5</v>
      </c>
      <c r="G450" t="s">
        <v>19</v>
      </c>
      <c r="H450" t="s">
        <v>701</v>
      </c>
      <c r="I450" t="s">
        <v>702</v>
      </c>
      <c r="J450" t="s">
        <v>703</v>
      </c>
      <c r="K450" t="s">
        <v>704</v>
      </c>
      <c r="L450">
        <v>717</v>
      </c>
      <c r="M450" t="s">
        <v>705</v>
      </c>
      <c r="N450">
        <v>60</v>
      </c>
      <c r="O450" t="s">
        <v>1991</v>
      </c>
      <c r="P450">
        <v>1</v>
      </c>
      <c r="Q450" t="s">
        <v>25</v>
      </c>
    </row>
    <row r="451" spans="1:17" x14ac:dyDescent="0.3">
      <c r="A451" t="s">
        <v>700</v>
      </c>
      <c r="B451" s="3">
        <v>10000000</v>
      </c>
      <c r="C451" s="3">
        <v>15000000</v>
      </c>
      <c r="D451" t="s">
        <v>27</v>
      </c>
      <c r="E451" t="s">
        <v>177</v>
      </c>
      <c r="F451">
        <v>5</v>
      </c>
      <c r="G451" t="s">
        <v>19</v>
      </c>
      <c r="H451" t="s">
        <v>701</v>
      </c>
      <c r="I451" t="s">
        <v>702</v>
      </c>
      <c r="J451" t="s">
        <v>703</v>
      </c>
      <c r="K451" t="s">
        <v>704</v>
      </c>
      <c r="L451">
        <v>717</v>
      </c>
      <c r="M451" t="s">
        <v>705</v>
      </c>
      <c r="N451">
        <v>52</v>
      </c>
      <c r="O451" t="s">
        <v>1959</v>
      </c>
      <c r="P451">
        <v>1</v>
      </c>
      <c r="Q451" t="s">
        <v>483</v>
      </c>
    </row>
    <row r="452" spans="1:17" x14ac:dyDescent="0.3">
      <c r="A452" t="s">
        <v>700</v>
      </c>
      <c r="B452" s="3">
        <v>10000000</v>
      </c>
      <c r="C452" s="3">
        <v>15000000</v>
      </c>
      <c r="D452" t="s">
        <v>27</v>
      </c>
      <c r="E452" t="s">
        <v>177</v>
      </c>
      <c r="F452">
        <v>5</v>
      </c>
      <c r="G452" t="s">
        <v>19</v>
      </c>
      <c r="H452" t="s">
        <v>701</v>
      </c>
      <c r="I452" t="s">
        <v>702</v>
      </c>
      <c r="J452" t="s">
        <v>703</v>
      </c>
      <c r="K452" t="s">
        <v>704</v>
      </c>
      <c r="L452">
        <v>717</v>
      </c>
      <c r="M452" t="s">
        <v>705</v>
      </c>
      <c r="N452">
        <v>32</v>
      </c>
      <c r="O452" t="s">
        <v>1966</v>
      </c>
      <c r="P452">
        <v>1</v>
      </c>
      <c r="Q452" t="s">
        <v>483</v>
      </c>
    </row>
    <row r="453" spans="1:17" x14ac:dyDescent="0.3">
      <c r="A453" t="s">
        <v>700</v>
      </c>
      <c r="B453" s="3">
        <v>10000000</v>
      </c>
      <c r="C453" s="3">
        <v>15000000</v>
      </c>
      <c r="D453" t="s">
        <v>27</v>
      </c>
      <c r="E453" t="s">
        <v>177</v>
      </c>
      <c r="F453">
        <v>5</v>
      </c>
      <c r="G453" t="s">
        <v>19</v>
      </c>
      <c r="H453" t="s">
        <v>701</v>
      </c>
      <c r="I453" t="s">
        <v>702</v>
      </c>
      <c r="J453" t="s">
        <v>703</v>
      </c>
      <c r="K453" t="s">
        <v>704</v>
      </c>
      <c r="L453">
        <v>717</v>
      </c>
      <c r="M453" t="s">
        <v>705</v>
      </c>
      <c r="N453">
        <v>60</v>
      </c>
      <c r="O453" t="s">
        <v>1991</v>
      </c>
      <c r="P453">
        <v>1</v>
      </c>
      <c r="Q453" t="s">
        <v>483</v>
      </c>
    </row>
    <row r="454" spans="1:17" x14ac:dyDescent="0.3">
      <c r="A454" t="s">
        <v>706</v>
      </c>
      <c r="B454" s="3">
        <v>10000000</v>
      </c>
      <c r="C454" s="3">
        <v>15000000</v>
      </c>
      <c r="D454" t="s">
        <v>51</v>
      </c>
      <c r="E454" t="s">
        <v>52</v>
      </c>
      <c r="F454">
        <v>5</v>
      </c>
      <c r="G454">
        <v>1</v>
      </c>
      <c r="H454" t="s">
        <v>707</v>
      </c>
      <c r="I454" t="s">
        <v>708</v>
      </c>
      <c r="J454" t="s">
        <v>709</v>
      </c>
      <c r="K454" t="s">
        <v>710</v>
      </c>
      <c r="L454">
        <v>718</v>
      </c>
      <c r="M454" t="s">
        <v>710</v>
      </c>
      <c r="N454">
        <v>52</v>
      </c>
      <c r="O454" t="s">
        <v>1959</v>
      </c>
      <c r="P454">
        <v>1</v>
      </c>
      <c r="Q454" t="s">
        <v>25</v>
      </c>
    </row>
    <row r="455" spans="1:17" x14ac:dyDescent="0.3">
      <c r="A455" t="s">
        <v>711</v>
      </c>
      <c r="B455" s="3">
        <v>10000000</v>
      </c>
      <c r="C455" s="3">
        <v>15000000</v>
      </c>
      <c r="D455" t="s">
        <v>27</v>
      </c>
      <c r="E455" t="s">
        <v>28</v>
      </c>
      <c r="F455">
        <v>10</v>
      </c>
      <c r="G455" t="s">
        <v>19</v>
      </c>
      <c r="H455" t="s">
        <v>712</v>
      </c>
      <c r="I455" t="s">
        <v>713</v>
      </c>
      <c r="J455" t="e">
        <f>- Tiếng Anh giao tiếp- có Sức khoẻ Tốt ,có trách nhiệm trong công việc- kỹ năng giao tiếp và kỹ năng xã hội Tốt- có lợi thế về ngoại hình</f>
        <v>#NAME?</v>
      </c>
      <c r="K455" t="s">
        <v>714</v>
      </c>
      <c r="L455">
        <v>719</v>
      </c>
      <c r="M455" t="s">
        <v>714</v>
      </c>
      <c r="N455">
        <v>52</v>
      </c>
      <c r="O455" t="s">
        <v>1959</v>
      </c>
      <c r="P455">
        <v>1</v>
      </c>
      <c r="Q455" t="s">
        <v>25</v>
      </c>
    </row>
    <row r="456" spans="1:17" x14ac:dyDescent="0.3">
      <c r="A456" t="s">
        <v>711</v>
      </c>
      <c r="B456" s="3">
        <v>10000000</v>
      </c>
      <c r="C456" s="3">
        <v>15000000</v>
      </c>
      <c r="D456" t="s">
        <v>27</v>
      </c>
      <c r="E456" t="s">
        <v>28</v>
      </c>
      <c r="F456">
        <v>10</v>
      </c>
      <c r="G456" t="s">
        <v>19</v>
      </c>
      <c r="H456" t="s">
        <v>712</v>
      </c>
      <c r="I456" t="s">
        <v>713</v>
      </c>
      <c r="J456" t="e">
        <f>- Tiếng Anh giao tiếp- có Sức khoẻ Tốt ,có trách nhiệm trong công việc- kỹ năng giao tiếp và kỹ năng xã hội Tốt- có lợi thế về ngoại hình</f>
        <v>#NAME?</v>
      </c>
      <c r="K456" t="s">
        <v>714</v>
      </c>
      <c r="L456">
        <v>719</v>
      </c>
      <c r="M456" t="s">
        <v>714</v>
      </c>
      <c r="N456">
        <v>49</v>
      </c>
      <c r="O456" t="s">
        <v>1958</v>
      </c>
      <c r="P456">
        <v>1</v>
      </c>
      <c r="Q456" t="s">
        <v>25</v>
      </c>
    </row>
    <row r="457" spans="1:17" x14ac:dyDescent="0.3">
      <c r="A457" t="s">
        <v>711</v>
      </c>
      <c r="B457" s="3">
        <v>10000000</v>
      </c>
      <c r="C457" s="3">
        <v>15000000</v>
      </c>
      <c r="D457" t="s">
        <v>27</v>
      </c>
      <c r="E457" t="s">
        <v>28</v>
      </c>
      <c r="F457">
        <v>10</v>
      </c>
      <c r="G457" t="s">
        <v>19</v>
      </c>
      <c r="H457" t="s">
        <v>712</v>
      </c>
      <c r="I457" t="s">
        <v>713</v>
      </c>
      <c r="J457" t="e">
        <f>- Tiếng Anh giao tiếp- có Sức khoẻ Tốt ,có trách nhiệm trong công việc- kỹ năng giao tiếp và kỹ năng xã hội Tốt- có lợi thế về ngoại hình</f>
        <v>#NAME?</v>
      </c>
      <c r="K457" t="s">
        <v>714</v>
      </c>
      <c r="L457">
        <v>719</v>
      </c>
      <c r="M457" t="s">
        <v>714</v>
      </c>
      <c r="N457">
        <v>94</v>
      </c>
      <c r="O457" t="s">
        <v>1984</v>
      </c>
      <c r="P457">
        <v>1</v>
      </c>
      <c r="Q457" t="s">
        <v>25</v>
      </c>
    </row>
    <row r="458" spans="1:17" x14ac:dyDescent="0.3">
      <c r="A458" t="s">
        <v>715</v>
      </c>
      <c r="B458" s="3">
        <v>10000000</v>
      </c>
      <c r="C458" s="3">
        <v>15000000</v>
      </c>
      <c r="D458" t="s">
        <v>101</v>
      </c>
      <c r="E458" t="s">
        <v>28</v>
      </c>
      <c r="F458">
        <v>5</v>
      </c>
      <c r="G458" t="s">
        <v>19</v>
      </c>
      <c r="H458" t="e">
        <f>- Tìm kiếm các Đối tượng khách hàng tiềm năng về sân bóng, sân vườn, khách có nhu cầu về cỏ nhân tạo.- thực hiện giao dịchbán hàng- phát triển hệ thống mạng lưới Đại lý- Theo dõi và thu hồi công nợ- giải quyết các vướng mắc, khiếu nại của khách hàng- các công việc KHÁC liên quan trong phạm vi công việc- khảo sát và phát triển mở rộng thị trường</f>
        <v>#NAME?</v>
      </c>
      <c r="I458" t="s">
        <v>716</v>
      </c>
      <c r="J458" t="s">
        <v>717</v>
      </c>
      <c r="K458" t="s">
        <v>718</v>
      </c>
      <c r="L458">
        <v>720</v>
      </c>
      <c r="M458" t="s">
        <v>719</v>
      </c>
      <c r="N458">
        <v>52</v>
      </c>
      <c r="O458" t="s">
        <v>1959</v>
      </c>
      <c r="P458">
        <v>1</v>
      </c>
      <c r="Q458" t="s">
        <v>25</v>
      </c>
    </row>
    <row r="459" spans="1:17" x14ac:dyDescent="0.3">
      <c r="A459" t="s">
        <v>720</v>
      </c>
      <c r="B459" s="3">
        <v>40000000</v>
      </c>
      <c r="C459" s="3">
        <v>50000000</v>
      </c>
      <c r="D459" t="s">
        <v>101</v>
      </c>
      <c r="E459" t="s">
        <v>177</v>
      </c>
      <c r="F459">
        <v>10</v>
      </c>
      <c r="G459" t="s">
        <v>19</v>
      </c>
      <c r="H459" t="s">
        <v>721</v>
      </c>
      <c r="I459" t="s">
        <v>722</v>
      </c>
      <c r="J459" t="s">
        <v>723</v>
      </c>
      <c r="K459" t="s">
        <v>724</v>
      </c>
      <c r="L459">
        <v>721</v>
      </c>
      <c r="M459" t="s">
        <v>724</v>
      </c>
      <c r="N459">
        <v>52</v>
      </c>
      <c r="O459" t="s">
        <v>1959</v>
      </c>
      <c r="P459">
        <v>1</v>
      </c>
      <c r="Q459" t="s">
        <v>25</v>
      </c>
    </row>
    <row r="460" spans="1:17" x14ac:dyDescent="0.3">
      <c r="A460" t="s">
        <v>720</v>
      </c>
      <c r="B460" s="3">
        <v>40000000</v>
      </c>
      <c r="C460" s="3">
        <v>50000000</v>
      </c>
      <c r="D460" t="s">
        <v>101</v>
      </c>
      <c r="E460" t="s">
        <v>177</v>
      </c>
      <c r="F460">
        <v>10</v>
      </c>
      <c r="G460" t="s">
        <v>19</v>
      </c>
      <c r="H460" t="s">
        <v>721</v>
      </c>
      <c r="I460" t="s">
        <v>722</v>
      </c>
      <c r="J460" t="s">
        <v>723</v>
      </c>
      <c r="K460" t="s">
        <v>724</v>
      </c>
      <c r="L460">
        <v>721</v>
      </c>
      <c r="M460" t="s">
        <v>724</v>
      </c>
      <c r="N460">
        <v>58</v>
      </c>
      <c r="O460" t="s">
        <v>1960</v>
      </c>
      <c r="P460">
        <v>1</v>
      </c>
      <c r="Q460" t="s">
        <v>25</v>
      </c>
    </row>
    <row r="461" spans="1:17" x14ac:dyDescent="0.3">
      <c r="A461" t="s">
        <v>720</v>
      </c>
      <c r="B461" s="3">
        <v>40000000</v>
      </c>
      <c r="C461" s="3">
        <v>50000000</v>
      </c>
      <c r="D461" t="s">
        <v>101</v>
      </c>
      <c r="E461" t="s">
        <v>177</v>
      </c>
      <c r="F461">
        <v>10</v>
      </c>
      <c r="G461" t="s">
        <v>19</v>
      </c>
      <c r="H461" t="s">
        <v>721</v>
      </c>
      <c r="I461" t="s">
        <v>722</v>
      </c>
      <c r="J461" t="s">
        <v>723</v>
      </c>
      <c r="K461" t="s">
        <v>724</v>
      </c>
      <c r="L461">
        <v>721</v>
      </c>
      <c r="M461" t="s">
        <v>724</v>
      </c>
      <c r="N461">
        <v>94</v>
      </c>
      <c r="O461" t="s">
        <v>1984</v>
      </c>
      <c r="P461">
        <v>1</v>
      </c>
      <c r="Q461" t="s">
        <v>25</v>
      </c>
    </row>
    <row r="462" spans="1:17" x14ac:dyDescent="0.3">
      <c r="A462" t="s">
        <v>725</v>
      </c>
      <c r="B462" s="3">
        <v>7000000</v>
      </c>
      <c r="C462" s="3">
        <v>10000000</v>
      </c>
      <c r="D462" t="s">
        <v>101</v>
      </c>
      <c r="E462" t="s">
        <v>52</v>
      </c>
      <c r="F462">
        <v>3</v>
      </c>
      <c r="G462">
        <v>0</v>
      </c>
      <c r="H462" t="s">
        <v>726</v>
      </c>
      <c r="I462" t="s">
        <v>727</v>
      </c>
      <c r="J462" t="s">
        <v>728</v>
      </c>
      <c r="K462" t="s">
        <v>649</v>
      </c>
      <c r="L462">
        <v>706</v>
      </c>
      <c r="M462" t="s">
        <v>649</v>
      </c>
      <c r="N462">
        <v>65</v>
      </c>
      <c r="O462" t="s">
        <v>1963</v>
      </c>
      <c r="P462">
        <v>1</v>
      </c>
      <c r="Q462" t="s">
        <v>25</v>
      </c>
    </row>
    <row r="463" spans="1:17" x14ac:dyDescent="0.3">
      <c r="A463" t="s">
        <v>725</v>
      </c>
      <c r="B463" s="3">
        <v>7000000</v>
      </c>
      <c r="C463" s="3">
        <v>10000000</v>
      </c>
      <c r="D463" t="s">
        <v>101</v>
      </c>
      <c r="E463" t="s">
        <v>52</v>
      </c>
      <c r="F463">
        <v>3</v>
      </c>
      <c r="G463">
        <v>0</v>
      </c>
      <c r="H463" t="s">
        <v>726</v>
      </c>
      <c r="I463" t="s">
        <v>727</v>
      </c>
      <c r="J463" t="s">
        <v>728</v>
      </c>
      <c r="K463" t="s">
        <v>649</v>
      </c>
      <c r="L463">
        <v>706</v>
      </c>
      <c r="M463" t="s">
        <v>649</v>
      </c>
      <c r="N463">
        <v>53</v>
      </c>
      <c r="O463" t="s">
        <v>1967</v>
      </c>
      <c r="P463">
        <v>1</v>
      </c>
      <c r="Q463" t="s">
        <v>25</v>
      </c>
    </row>
    <row r="464" spans="1:17" x14ac:dyDescent="0.3">
      <c r="A464" t="s">
        <v>725</v>
      </c>
      <c r="B464" s="3">
        <v>7000000</v>
      </c>
      <c r="C464" s="3">
        <v>10000000</v>
      </c>
      <c r="D464" t="s">
        <v>101</v>
      </c>
      <c r="E464" t="s">
        <v>52</v>
      </c>
      <c r="F464">
        <v>3</v>
      </c>
      <c r="G464">
        <v>0</v>
      </c>
      <c r="H464" t="s">
        <v>726</v>
      </c>
      <c r="I464" t="s">
        <v>727</v>
      </c>
      <c r="J464" t="s">
        <v>728</v>
      </c>
      <c r="K464" t="s">
        <v>649</v>
      </c>
      <c r="L464">
        <v>706</v>
      </c>
      <c r="M464" t="s">
        <v>649</v>
      </c>
      <c r="N464">
        <v>52</v>
      </c>
      <c r="O464" t="s">
        <v>1959</v>
      </c>
      <c r="P464">
        <v>1</v>
      </c>
      <c r="Q464" t="s">
        <v>25</v>
      </c>
    </row>
    <row r="465" spans="1:17" x14ac:dyDescent="0.3">
      <c r="A465" t="s">
        <v>729</v>
      </c>
      <c r="B465" s="3">
        <v>20000000</v>
      </c>
      <c r="C465" s="3">
        <v>30000000</v>
      </c>
      <c r="D465" t="s">
        <v>51</v>
      </c>
      <c r="E465" t="s">
        <v>82</v>
      </c>
      <c r="F465">
        <v>4</v>
      </c>
      <c r="G465">
        <v>0</v>
      </c>
      <c r="H465" t="s">
        <v>730</v>
      </c>
      <c r="I465" t="s">
        <v>731</v>
      </c>
      <c r="J465" t="s">
        <v>732</v>
      </c>
      <c r="K465" t="s">
        <v>733</v>
      </c>
      <c r="L465">
        <v>722</v>
      </c>
      <c r="M465" t="s">
        <v>733</v>
      </c>
      <c r="N465">
        <v>52</v>
      </c>
      <c r="O465" t="s">
        <v>1959</v>
      </c>
      <c r="P465">
        <v>1</v>
      </c>
      <c r="Q465" t="s">
        <v>25</v>
      </c>
    </row>
    <row r="466" spans="1:17" x14ac:dyDescent="0.3">
      <c r="A466" t="s">
        <v>729</v>
      </c>
      <c r="B466" s="3">
        <v>20000000</v>
      </c>
      <c r="C466" s="3">
        <v>30000000</v>
      </c>
      <c r="D466" t="s">
        <v>51</v>
      </c>
      <c r="E466" t="s">
        <v>82</v>
      </c>
      <c r="F466">
        <v>4</v>
      </c>
      <c r="G466">
        <v>0</v>
      </c>
      <c r="H466" t="s">
        <v>730</v>
      </c>
      <c r="I466" t="s">
        <v>731</v>
      </c>
      <c r="J466" t="s">
        <v>732</v>
      </c>
      <c r="K466" t="s">
        <v>733</v>
      </c>
      <c r="L466">
        <v>722</v>
      </c>
      <c r="M466" t="s">
        <v>733</v>
      </c>
      <c r="N466">
        <v>94</v>
      </c>
      <c r="O466" t="s">
        <v>1984</v>
      </c>
      <c r="P466">
        <v>1</v>
      </c>
      <c r="Q466" t="s">
        <v>25</v>
      </c>
    </row>
    <row r="467" spans="1:17" x14ac:dyDescent="0.3">
      <c r="A467" t="s">
        <v>734</v>
      </c>
      <c r="B467" s="3">
        <v>10000000</v>
      </c>
      <c r="C467" s="3">
        <v>15000000</v>
      </c>
      <c r="D467" t="s">
        <v>39</v>
      </c>
      <c r="E467" t="s">
        <v>28</v>
      </c>
      <c r="F467">
        <v>2</v>
      </c>
      <c r="G467" t="s">
        <v>19</v>
      </c>
      <c r="H467" t="e">
        <f>- lên ý tưởng, Lập kế hoạch Thiết kế- triển khai thực hiện việc Thiết kế mẫu mã – bao bì – vỏ hộp – tem nhãn – họa tiết Trang trí cho sản phẩm Theo ý tưởng đã thống nhất.- Theo dõi quá trình in ấn bao bì- phát triển sản phẩm mới, cập nhật các xu Hướng Thiết kế mới – sáng tạo các mẫu mã bao bì sản phẩm lạ mắt – độc đáo.</f>
        <v>#NAME?</v>
      </c>
      <c r="I467" t="s">
        <v>735</v>
      </c>
      <c r="J467" t="e">
        <f>- ưu tiên về Thiết kế bao bì nông nghiệp, thuốc bảo vệ thực vật.- thành thạo AI, Photoshop, Corel Draw</f>
        <v>#NAME?</v>
      </c>
      <c r="K467" t="s">
        <v>736</v>
      </c>
      <c r="L467">
        <v>723</v>
      </c>
      <c r="M467" t="s">
        <v>737</v>
      </c>
      <c r="N467">
        <v>4</v>
      </c>
      <c r="O467" t="s">
        <v>2004</v>
      </c>
      <c r="P467">
        <v>1</v>
      </c>
      <c r="Q467" t="s">
        <v>25</v>
      </c>
    </row>
    <row r="468" spans="1:17" x14ac:dyDescent="0.3">
      <c r="A468" t="s">
        <v>734</v>
      </c>
      <c r="B468" s="3">
        <v>10000000</v>
      </c>
      <c r="C468" s="3">
        <v>15000000</v>
      </c>
      <c r="D468" t="s">
        <v>39</v>
      </c>
      <c r="E468" t="s">
        <v>28</v>
      </c>
      <c r="F468">
        <v>2</v>
      </c>
      <c r="G468" t="s">
        <v>19</v>
      </c>
      <c r="H468" t="e">
        <f>- lên ý tưởng, Lập kế hoạch Thiết kế- triển khai thực hiện việc Thiết kế mẫu mã – bao bì – vỏ hộp – tem nhãn – họa tiết Trang trí cho sản phẩm Theo ý tưởng đã thống nhất.- Theo dõi quá trình in ấn bao bì- phát triển sản phẩm mới, cập nhật các xu Hướng Thiết kế mới – sáng tạo các mẫu mã bao bì sản phẩm lạ mắt – độc đáo.</f>
        <v>#NAME?</v>
      </c>
      <c r="I468" t="s">
        <v>735</v>
      </c>
      <c r="J468" t="e">
        <f>- ưu tiên về Thiết kế bao bì nông nghiệp, thuốc bảo vệ thực vật.- thành thạo AI, Photoshop, Corel Draw</f>
        <v>#NAME?</v>
      </c>
      <c r="K468" t="s">
        <v>736</v>
      </c>
      <c r="L468">
        <v>723</v>
      </c>
      <c r="M468" t="s">
        <v>737</v>
      </c>
      <c r="N468">
        <v>2</v>
      </c>
      <c r="O468" t="s">
        <v>1962</v>
      </c>
      <c r="P468">
        <v>1</v>
      </c>
      <c r="Q468" t="s">
        <v>25</v>
      </c>
    </row>
    <row r="469" spans="1:17" x14ac:dyDescent="0.3">
      <c r="A469" t="s">
        <v>734</v>
      </c>
      <c r="B469" s="3">
        <v>10000000</v>
      </c>
      <c r="C469" s="3">
        <v>15000000</v>
      </c>
      <c r="D469" t="s">
        <v>39</v>
      </c>
      <c r="E469" t="s">
        <v>28</v>
      </c>
      <c r="F469">
        <v>2</v>
      </c>
      <c r="G469" t="s">
        <v>19</v>
      </c>
      <c r="H469" t="e">
        <f>- lên ý tưởng, Lập kế hoạch Thiết kế- triển khai thực hiện việc Thiết kế mẫu mã – bao bì – vỏ hộp – tem nhãn – họa tiết Trang trí cho sản phẩm Theo ý tưởng đã thống nhất.- Theo dõi quá trình in ấn bao bì- phát triển sản phẩm mới, cập nhật các xu Hướng Thiết kế mới – sáng tạo các mẫu mã bao bì sản phẩm lạ mắt – độc đáo.</f>
        <v>#NAME?</v>
      </c>
      <c r="I469" t="s">
        <v>735</v>
      </c>
      <c r="J469" t="e">
        <f>- ưu tiên về Thiết kế bao bì nông nghiệp, thuốc bảo vệ thực vật.- thành thạo AI, Photoshop, Corel Draw</f>
        <v>#NAME?</v>
      </c>
      <c r="K469" t="s">
        <v>736</v>
      </c>
      <c r="L469">
        <v>723</v>
      </c>
      <c r="M469" t="s">
        <v>737</v>
      </c>
      <c r="N469">
        <v>3</v>
      </c>
      <c r="O469" t="s">
        <v>1990</v>
      </c>
      <c r="P469">
        <v>1</v>
      </c>
      <c r="Q469" t="s">
        <v>25</v>
      </c>
    </row>
    <row r="470" spans="1:17" x14ac:dyDescent="0.3">
      <c r="A470" t="s">
        <v>738</v>
      </c>
      <c r="B470" s="3">
        <v>30000000</v>
      </c>
      <c r="C470" s="3">
        <v>40000000</v>
      </c>
      <c r="D470" t="s">
        <v>101</v>
      </c>
      <c r="E470" t="s">
        <v>177</v>
      </c>
      <c r="F470">
        <v>25</v>
      </c>
      <c r="G470" t="s">
        <v>19</v>
      </c>
      <c r="H470" t="s">
        <v>739</v>
      </c>
      <c r="I470" t="s">
        <v>740</v>
      </c>
      <c r="J470" t="s">
        <v>741</v>
      </c>
      <c r="K470" t="s">
        <v>742</v>
      </c>
      <c r="L470">
        <v>724</v>
      </c>
      <c r="M470" t="s">
        <v>743</v>
      </c>
      <c r="N470">
        <v>52</v>
      </c>
      <c r="O470" t="s">
        <v>1959</v>
      </c>
      <c r="P470">
        <v>1</v>
      </c>
      <c r="Q470" t="s">
        <v>25</v>
      </c>
    </row>
    <row r="471" spans="1:17" x14ac:dyDescent="0.3">
      <c r="A471" t="s">
        <v>738</v>
      </c>
      <c r="B471" s="3">
        <v>30000000</v>
      </c>
      <c r="C471" s="3">
        <v>40000000</v>
      </c>
      <c r="D471" t="s">
        <v>101</v>
      </c>
      <c r="E471" t="s">
        <v>177</v>
      </c>
      <c r="F471">
        <v>25</v>
      </c>
      <c r="G471" t="s">
        <v>19</v>
      </c>
      <c r="H471" t="s">
        <v>739</v>
      </c>
      <c r="I471" t="s">
        <v>740</v>
      </c>
      <c r="J471" t="s">
        <v>741</v>
      </c>
      <c r="K471" t="s">
        <v>742</v>
      </c>
      <c r="L471">
        <v>724</v>
      </c>
      <c r="M471" t="s">
        <v>743</v>
      </c>
      <c r="N471">
        <v>53</v>
      </c>
      <c r="O471" t="s">
        <v>1967</v>
      </c>
      <c r="P471">
        <v>1</v>
      </c>
      <c r="Q471" t="s">
        <v>25</v>
      </c>
    </row>
    <row r="472" spans="1:17" x14ac:dyDescent="0.3">
      <c r="A472" t="s">
        <v>738</v>
      </c>
      <c r="B472" s="3">
        <v>30000000</v>
      </c>
      <c r="C472" s="3">
        <v>40000000</v>
      </c>
      <c r="D472" t="s">
        <v>101</v>
      </c>
      <c r="E472" t="s">
        <v>177</v>
      </c>
      <c r="F472">
        <v>25</v>
      </c>
      <c r="G472" t="s">
        <v>19</v>
      </c>
      <c r="H472" t="s">
        <v>739</v>
      </c>
      <c r="I472" t="s">
        <v>740</v>
      </c>
      <c r="J472" t="s">
        <v>741</v>
      </c>
      <c r="K472" t="s">
        <v>742</v>
      </c>
      <c r="L472">
        <v>724</v>
      </c>
      <c r="M472" t="s">
        <v>743</v>
      </c>
      <c r="N472">
        <v>94</v>
      </c>
      <c r="O472" t="s">
        <v>1984</v>
      </c>
      <c r="P472">
        <v>1</v>
      </c>
      <c r="Q472" t="s">
        <v>25</v>
      </c>
    </row>
    <row r="473" spans="1:17" x14ac:dyDescent="0.3">
      <c r="A473" t="s">
        <v>744</v>
      </c>
      <c r="B473" s="3">
        <v>7000000</v>
      </c>
      <c r="C473" s="3">
        <v>10000000</v>
      </c>
      <c r="D473" t="s">
        <v>101</v>
      </c>
      <c r="E473" t="s">
        <v>177</v>
      </c>
      <c r="F473">
        <v>10</v>
      </c>
      <c r="G473" t="s">
        <v>19</v>
      </c>
      <c r="H473" t="e">
        <f>- Tìm kiếm, khai thác khách hàng có nhu cầu vềbất động sản.- cung cấp,Tư vấnđầy đủ chính xác thông tin sản phẩm đáp ứng nhu cầu khách hàng nhằm hoàn thành Chỉ tiêu được giao.- cập nhật thông tin thị trường bất động sản, nhanh chóng nắm bắt nhu cầu của khách hàng.- chăm sóc khách hàng Theo chương trình của công ty.- nắm bắt hiểu rõ các quy trình, quy định nghiệp vụ bán hàng của công ty.- phối hợp phòng Marketing thực hiện các chương trình sự kiện Quảng bá của công ty.</f>
        <v>#NAME?</v>
      </c>
      <c r="I473" t="s">
        <v>745</v>
      </c>
      <c r="J473" t="s">
        <v>746</v>
      </c>
      <c r="K473" t="s">
        <v>747</v>
      </c>
      <c r="L473">
        <v>725</v>
      </c>
      <c r="M473" t="s">
        <v>747</v>
      </c>
      <c r="N473">
        <v>94</v>
      </c>
      <c r="O473" t="s">
        <v>1984</v>
      </c>
      <c r="P473">
        <v>1</v>
      </c>
      <c r="Q473" t="s">
        <v>25</v>
      </c>
    </row>
    <row r="474" spans="1:17" x14ac:dyDescent="0.3">
      <c r="A474" t="s">
        <v>744</v>
      </c>
      <c r="B474" s="3">
        <v>7000000</v>
      </c>
      <c r="C474" s="3">
        <v>10000000</v>
      </c>
      <c r="D474" t="s">
        <v>101</v>
      </c>
      <c r="E474" t="s">
        <v>177</v>
      </c>
      <c r="F474">
        <v>10</v>
      </c>
      <c r="G474" t="s">
        <v>19</v>
      </c>
      <c r="H474" t="e">
        <f>- Tìm kiếm, khai thác khách hàng có nhu cầu vềbất động sản.- cung cấp,Tư vấnđầy đủ chính xác thông tin sản phẩm đáp ứng nhu cầu khách hàng nhằm hoàn thành Chỉ tiêu được giao.- cập nhật thông tin thị trường bất động sản, nhanh chóng nắm bắt nhu cầu của khách hàng.- chăm sóc khách hàng Theo chương trình của công ty.- nắm bắt hiểu rõ các quy trình, quy định nghiệp vụ bán hàng của công ty.- phối hợp phòng Marketing thực hiện các chương trình sự kiện Quảng bá của công ty.</f>
        <v>#NAME?</v>
      </c>
      <c r="I474" t="s">
        <v>745</v>
      </c>
      <c r="J474" t="s">
        <v>746</v>
      </c>
      <c r="K474" t="s">
        <v>747</v>
      </c>
      <c r="L474">
        <v>725</v>
      </c>
      <c r="M474" t="s">
        <v>747</v>
      </c>
      <c r="N474">
        <v>58</v>
      </c>
      <c r="O474" t="s">
        <v>1960</v>
      </c>
      <c r="P474">
        <v>1</v>
      </c>
      <c r="Q474" t="s">
        <v>25</v>
      </c>
    </row>
    <row r="475" spans="1:17" x14ac:dyDescent="0.3">
      <c r="A475" t="s">
        <v>744</v>
      </c>
      <c r="B475" s="3">
        <v>7000000</v>
      </c>
      <c r="C475" s="3">
        <v>10000000</v>
      </c>
      <c r="D475" t="s">
        <v>101</v>
      </c>
      <c r="E475" t="s">
        <v>177</v>
      </c>
      <c r="F475">
        <v>10</v>
      </c>
      <c r="G475" t="s">
        <v>19</v>
      </c>
      <c r="H475" t="e">
        <f>- Tìm kiếm, khai thác khách hàng có nhu cầu vềbất động sản.- cung cấp,Tư vấnđầy đủ chính xác thông tin sản phẩm đáp ứng nhu cầu khách hàng nhằm hoàn thành Chỉ tiêu được giao.- cập nhật thông tin thị trường bất động sản, nhanh chóng nắm bắt nhu cầu của khách hàng.- chăm sóc khách hàng Theo chương trình của công ty.- nắm bắt hiểu rõ các quy trình, quy định nghiệp vụ bán hàng của công ty.- phối hợp phòng Marketing thực hiện các chương trình sự kiện Quảng bá của công ty.</f>
        <v>#NAME?</v>
      </c>
      <c r="I475" t="s">
        <v>745</v>
      </c>
      <c r="J475" t="s">
        <v>746</v>
      </c>
      <c r="K475" t="s">
        <v>747</v>
      </c>
      <c r="L475">
        <v>725</v>
      </c>
      <c r="M475" t="s">
        <v>747</v>
      </c>
      <c r="N475">
        <v>52</v>
      </c>
      <c r="O475" t="s">
        <v>1959</v>
      </c>
      <c r="P475">
        <v>1</v>
      </c>
      <c r="Q475" t="s">
        <v>25</v>
      </c>
    </row>
    <row r="476" spans="1:17" x14ac:dyDescent="0.3">
      <c r="A476" t="s">
        <v>748</v>
      </c>
      <c r="B476" s="3">
        <v>10000000</v>
      </c>
      <c r="C476" s="3">
        <v>15000000</v>
      </c>
      <c r="D476" t="s">
        <v>27</v>
      </c>
      <c r="E476" t="s">
        <v>177</v>
      </c>
      <c r="F476">
        <v>5</v>
      </c>
      <c r="G476" t="s">
        <v>19</v>
      </c>
      <c r="H476" t="s">
        <v>749</v>
      </c>
      <c r="I476" t="s">
        <v>750</v>
      </c>
      <c r="J476" t="s">
        <v>751</v>
      </c>
      <c r="K476" t="s">
        <v>752</v>
      </c>
      <c r="L476">
        <v>654</v>
      </c>
      <c r="M476" t="s">
        <v>391</v>
      </c>
      <c r="N476">
        <v>52</v>
      </c>
      <c r="O476" t="s">
        <v>1959</v>
      </c>
      <c r="P476">
        <v>1</v>
      </c>
      <c r="Q476" t="s">
        <v>25</v>
      </c>
    </row>
    <row r="477" spans="1:17" x14ac:dyDescent="0.3">
      <c r="A477" t="s">
        <v>748</v>
      </c>
      <c r="B477" s="3">
        <v>10000000</v>
      </c>
      <c r="C477" s="3">
        <v>15000000</v>
      </c>
      <c r="D477" t="s">
        <v>27</v>
      </c>
      <c r="E477" t="s">
        <v>177</v>
      </c>
      <c r="F477">
        <v>5</v>
      </c>
      <c r="G477" t="s">
        <v>19</v>
      </c>
      <c r="H477" t="s">
        <v>749</v>
      </c>
      <c r="I477" t="s">
        <v>750</v>
      </c>
      <c r="J477" t="s">
        <v>751</v>
      </c>
      <c r="K477" t="s">
        <v>752</v>
      </c>
      <c r="L477">
        <v>654</v>
      </c>
      <c r="M477" t="s">
        <v>391</v>
      </c>
      <c r="N477">
        <v>53</v>
      </c>
      <c r="O477" t="s">
        <v>1967</v>
      </c>
      <c r="P477">
        <v>1</v>
      </c>
      <c r="Q477" t="s">
        <v>25</v>
      </c>
    </row>
    <row r="478" spans="1:17" x14ac:dyDescent="0.3">
      <c r="A478" t="s">
        <v>748</v>
      </c>
      <c r="B478" s="3">
        <v>10000000</v>
      </c>
      <c r="C478" s="3">
        <v>15000000</v>
      </c>
      <c r="D478" t="s">
        <v>27</v>
      </c>
      <c r="E478" t="s">
        <v>177</v>
      </c>
      <c r="F478">
        <v>5</v>
      </c>
      <c r="G478" t="s">
        <v>19</v>
      </c>
      <c r="H478" t="s">
        <v>749</v>
      </c>
      <c r="I478" t="s">
        <v>750</v>
      </c>
      <c r="J478" t="s">
        <v>751</v>
      </c>
      <c r="K478" t="s">
        <v>752</v>
      </c>
      <c r="L478">
        <v>654</v>
      </c>
      <c r="M478" t="s">
        <v>391</v>
      </c>
      <c r="N478">
        <v>94</v>
      </c>
      <c r="O478" t="s">
        <v>1984</v>
      </c>
      <c r="P478">
        <v>1</v>
      </c>
      <c r="Q478" t="s">
        <v>25</v>
      </c>
    </row>
    <row r="479" spans="1:17" x14ac:dyDescent="0.3">
      <c r="A479" t="s">
        <v>753</v>
      </c>
      <c r="B479" s="3">
        <v>15000000</v>
      </c>
      <c r="C479" s="3">
        <v>20000000</v>
      </c>
      <c r="D479" t="s">
        <v>39</v>
      </c>
      <c r="E479" t="s">
        <v>52</v>
      </c>
      <c r="F479">
        <v>4</v>
      </c>
      <c r="G479">
        <v>1</v>
      </c>
      <c r="H479" t="s">
        <v>754</v>
      </c>
      <c r="I479" t="s">
        <v>755</v>
      </c>
      <c r="J479" t="s">
        <v>756</v>
      </c>
      <c r="K479" t="s">
        <v>757</v>
      </c>
      <c r="L479">
        <v>726</v>
      </c>
      <c r="M479" t="s">
        <v>758</v>
      </c>
      <c r="N479">
        <v>61</v>
      </c>
      <c r="O479" t="s">
        <v>1964</v>
      </c>
      <c r="P479">
        <v>1</v>
      </c>
      <c r="Q479" t="s">
        <v>25</v>
      </c>
    </row>
    <row r="480" spans="1:17" x14ac:dyDescent="0.3">
      <c r="A480" t="s">
        <v>753</v>
      </c>
      <c r="B480" s="3">
        <v>15000000</v>
      </c>
      <c r="C480" s="3">
        <v>20000000</v>
      </c>
      <c r="D480" t="s">
        <v>39</v>
      </c>
      <c r="E480" t="s">
        <v>52</v>
      </c>
      <c r="F480">
        <v>4</v>
      </c>
      <c r="G480">
        <v>1</v>
      </c>
      <c r="H480" t="s">
        <v>754</v>
      </c>
      <c r="I480" t="s">
        <v>755</v>
      </c>
      <c r="J480" t="s">
        <v>756</v>
      </c>
      <c r="K480" t="s">
        <v>757</v>
      </c>
      <c r="L480">
        <v>726</v>
      </c>
      <c r="M480" t="s">
        <v>758</v>
      </c>
      <c r="N480">
        <v>33</v>
      </c>
      <c r="O480" t="s">
        <v>1993</v>
      </c>
      <c r="P480">
        <v>1</v>
      </c>
      <c r="Q480" t="s">
        <v>25</v>
      </c>
    </row>
    <row r="481" spans="1:17" x14ac:dyDescent="0.3">
      <c r="A481" t="s">
        <v>753</v>
      </c>
      <c r="B481" s="3">
        <v>15000000</v>
      </c>
      <c r="C481" s="3">
        <v>20000000</v>
      </c>
      <c r="D481" t="s">
        <v>39</v>
      </c>
      <c r="E481" t="s">
        <v>52</v>
      </c>
      <c r="F481">
        <v>4</v>
      </c>
      <c r="G481">
        <v>1</v>
      </c>
      <c r="H481" t="s">
        <v>754</v>
      </c>
      <c r="I481" t="s">
        <v>755</v>
      </c>
      <c r="J481" t="s">
        <v>756</v>
      </c>
      <c r="K481" t="s">
        <v>757</v>
      </c>
      <c r="L481">
        <v>726</v>
      </c>
      <c r="M481" t="s">
        <v>758</v>
      </c>
      <c r="N481">
        <v>61</v>
      </c>
      <c r="O481" t="s">
        <v>1964</v>
      </c>
      <c r="P481">
        <v>1</v>
      </c>
      <c r="Q481" t="s">
        <v>250</v>
      </c>
    </row>
    <row r="482" spans="1:17" x14ac:dyDescent="0.3">
      <c r="A482" t="s">
        <v>753</v>
      </c>
      <c r="B482" s="3">
        <v>15000000</v>
      </c>
      <c r="C482" s="3">
        <v>20000000</v>
      </c>
      <c r="D482" t="s">
        <v>39</v>
      </c>
      <c r="E482" t="s">
        <v>52</v>
      </c>
      <c r="F482">
        <v>4</v>
      </c>
      <c r="G482">
        <v>1</v>
      </c>
      <c r="H482" t="s">
        <v>754</v>
      </c>
      <c r="I482" t="s">
        <v>755</v>
      </c>
      <c r="J482" t="s">
        <v>756</v>
      </c>
      <c r="K482" t="s">
        <v>757</v>
      </c>
      <c r="L482">
        <v>726</v>
      </c>
      <c r="M482" t="s">
        <v>758</v>
      </c>
      <c r="N482">
        <v>33</v>
      </c>
      <c r="O482" t="s">
        <v>1993</v>
      </c>
      <c r="P482">
        <v>1</v>
      </c>
      <c r="Q482" t="s">
        <v>250</v>
      </c>
    </row>
    <row r="483" spans="1:17" x14ac:dyDescent="0.3">
      <c r="A483" t="s">
        <v>753</v>
      </c>
      <c r="B483" s="3">
        <v>15000000</v>
      </c>
      <c r="C483" s="3">
        <v>20000000</v>
      </c>
      <c r="D483" t="s">
        <v>39</v>
      </c>
      <c r="E483" t="s">
        <v>52</v>
      </c>
      <c r="F483">
        <v>4</v>
      </c>
      <c r="G483">
        <v>1</v>
      </c>
      <c r="H483" t="s">
        <v>754</v>
      </c>
      <c r="I483" t="s">
        <v>755</v>
      </c>
      <c r="J483" t="s">
        <v>756</v>
      </c>
      <c r="K483" t="s">
        <v>757</v>
      </c>
      <c r="L483">
        <v>726</v>
      </c>
      <c r="M483" t="s">
        <v>758</v>
      </c>
      <c r="N483">
        <v>61</v>
      </c>
      <c r="O483" t="s">
        <v>1964</v>
      </c>
      <c r="P483">
        <v>1</v>
      </c>
      <c r="Q483" t="s">
        <v>759</v>
      </c>
    </row>
    <row r="484" spans="1:17" x14ac:dyDescent="0.3">
      <c r="A484" t="s">
        <v>753</v>
      </c>
      <c r="B484" s="3">
        <v>15000000</v>
      </c>
      <c r="C484" s="3">
        <v>20000000</v>
      </c>
      <c r="D484" t="s">
        <v>39</v>
      </c>
      <c r="E484" t="s">
        <v>52</v>
      </c>
      <c r="F484">
        <v>4</v>
      </c>
      <c r="G484">
        <v>1</v>
      </c>
      <c r="H484" t="s">
        <v>754</v>
      </c>
      <c r="I484" t="s">
        <v>755</v>
      </c>
      <c r="J484" t="s">
        <v>756</v>
      </c>
      <c r="K484" t="s">
        <v>757</v>
      </c>
      <c r="L484">
        <v>726</v>
      </c>
      <c r="M484" t="s">
        <v>758</v>
      </c>
      <c r="N484">
        <v>33</v>
      </c>
      <c r="O484" t="s">
        <v>1993</v>
      </c>
      <c r="P484">
        <v>1</v>
      </c>
      <c r="Q484" t="s">
        <v>759</v>
      </c>
    </row>
    <row r="485" spans="1:17" x14ac:dyDescent="0.3">
      <c r="A485" t="s">
        <v>753</v>
      </c>
      <c r="B485" s="3">
        <v>15000000</v>
      </c>
      <c r="C485" s="3">
        <v>20000000</v>
      </c>
      <c r="D485" t="s">
        <v>39</v>
      </c>
      <c r="E485" t="s">
        <v>52</v>
      </c>
      <c r="F485">
        <v>4</v>
      </c>
      <c r="G485">
        <v>1</v>
      </c>
      <c r="H485" t="s">
        <v>754</v>
      </c>
      <c r="I485" t="s">
        <v>755</v>
      </c>
      <c r="J485" t="s">
        <v>756</v>
      </c>
      <c r="K485" t="s">
        <v>757</v>
      </c>
      <c r="L485">
        <v>726</v>
      </c>
      <c r="M485" t="s">
        <v>758</v>
      </c>
      <c r="N485">
        <v>61</v>
      </c>
      <c r="O485" t="s">
        <v>1964</v>
      </c>
      <c r="P485">
        <v>1</v>
      </c>
      <c r="Q485" t="s">
        <v>760</v>
      </c>
    </row>
    <row r="486" spans="1:17" x14ac:dyDescent="0.3">
      <c r="A486" t="s">
        <v>753</v>
      </c>
      <c r="B486" s="3">
        <v>15000000</v>
      </c>
      <c r="C486" s="3">
        <v>20000000</v>
      </c>
      <c r="D486" t="s">
        <v>39</v>
      </c>
      <c r="E486" t="s">
        <v>52</v>
      </c>
      <c r="F486">
        <v>4</v>
      </c>
      <c r="G486">
        <v>1</v>
      </c>
      <c r="H486" t="s">
        <v>754</v>
      </c>
      <c r="I486" t="s">
        <v>755</v>
      </c>
      <c r="J486" t="s">
        <v>756</v>
      </c>
      <c r="K486" t="s">
        <v>757</v>
      </c>
      <c r="L486">
        <v>726</v>
      </c>
      <c r="M486" t="s">
        <v>758</v>
      </c>
      <c r="N486">
        <v>33</v>
      </c>
      <c r="O486" t="s">
        <v>1993</v>
      </c>
      <c r="P486">
        <v>1</v>
      </c>
      <c r="Q486" t="s">
        <v>760</v>
      </c>
    </row>
    <row r="487" spans="1:17" x14ac:dyDescent="0.3">
      <c r="A487" t="s">
        <v>753</v>
      </c>
      <c r="B487" s="3">
        <v>15000000</v>
      </c>
      <c r="C487" s="3">
        <v>20000000</v>
      </c>
      <c r="D487" t="s">
        <v>39</v>
      </c>
      <c r="E487" t="s">
        <v>52</v>
      </c>
      <c r="F487">
        <v>4</v>
      </c>
      <c r="G487">
        <v>1</v>
      </c>
      <c r="H487" t="s">
        <v>754</v>
      </c>
      <c r="I487" t="s">
        <v>755</v>
      </c>
      <c r="J487" t="s">
        <v>756</v>
      </c>
      <c r="K487" t="s">
        <v>757</v>
      </c>
      <c r="L487">
        <v>726</v>
      </c>
      <c r="M487" t="s">
        <v>758</v>
      </c>
      <c r="N487">
        <v>61</v>
      </c>
      <c r="O487" t="s">
        <v>1964</v>
      </c>
      <c r="P487">
        <v>1</v>
      </c>
      <c r="Q487" t="s">
        <v>125</v>
      </c>
    </row>
    <row r="488" spans="1:17" x14ac:dyDescent="0.3">
      <c r="A488" t="s">
        <v>753</v>
      </c>
      <c r="B488" s="3">
        <v>15000000</v>
      </c>
      <c r="C488" s="3">
        <v>20000000</v>
      </c>
      <c r="D488" t="s">
        <v>39</v>
      </c>
      <c r="E488" t="s">
        <v>52</v>
      </c>
      <c r="F488">
        <v>4</v>
      </c>
      <c r="G488">
        <v>1</v>
      </c>
      <c r="H488" t="s">
        <v>754</v>
      </c>
      <c r="I488" t="s">
        <v>755</v>
      </c>
      <c r="J488" t="s">
        <v>756</v>
      </c>
      <c r="K488" t="s">
        <v>757</v>
      </c>
      <c r="L488">
        <v>726</v>
      </c>
      <c r="M488" t="s">
        <v>758</v>
      </c>
      <c r="N488">
        <v>33</v>
      </c>
      <c r="O488" t="s">
        <v>1993</v>
      </c>
      <c r="P488">
        <v>1</v>
      </c>
      <c r="Q488" t="s">
        <v>125</v>
      </c>
    </row>
    <row r="489" spans="1:17" x14ac:dyDescent="0.3">
      <c r="A489" t="s">
        <v>761</v>
      </c>
      <c r="B489" s="3">
        <v>10000000</v>
      </c>
      <c r="C489" s="3">
        <v>15000000</v>
      </c>
      <c r="D489" t="s">
        <v>27</v>
      </c>
      <c r="E489" t="s">
        <v>177</v>
      </c>
      <c r="F489">
        <v>10</v>
      </c>
      <c r="G489" t="s">
        <v>19</v>
      </c>
      <c r="H489" t="s">
        <v>762</v>
      </c>
      <c r="I489" t="s">
        <v>763</v>
      </c>
      <c r="J489" t="s">
        <v>764</v>
      </c>
      <c r="K489" t="s">
        <v>765</v>
      </c>
      <c r="L489">
        <v>678</v>
      </c>
      <c r="M489" t="s">
        <v>510</v>
      </c>
      <c r="N489">
        <v>53</v>
      </c>
      <c r="O489" t="s">
        <v>1967</v>
      </c>
      <c r="P489">
        <v>1</v>
      </c>
      <c r="Q489" t="s">
        <v>25</v>
      </c>
    </row>
    <row r="490" spans="1:17" x14ac:dyDescent="0.3">
      <c r="A490" t="s">
        <v>761</v>
      </c>
      <c r="B490" s="3">
        <v>10000000</v>
      </c>
      <c r="C490" s="3">
        <v>15000000</v>
      </c>
      <c r="D490" t="s">
        <v>27</v>
      </c>
      <c r="E490" t="s">
        <v>177</v>
      </c>
      <c r="F490">
        <v>10</v>
      </c>
      <c r="G490" t="s">
        <v>19</v>
      </c>
      <c r="H490" t="s">
        <v>762</v>
      </c>
      <c r="I490" t="s">
        <v>763</v>
      </c>
      <c r="J490" t="s">
        <v>764</v>
      </c>
      <c r="K490" t="s">
        <v>765</v>
      </c>
      <c r="L490">
        <v>678</v>
      </c>
      <c r="M490" t="s">
        <v>510</v>
      </c>
      <c r="N490">
        <v>52</v>
      </c>
      <c r="O490" t="s">
        <v>1959</v>
      </c>
      <c r="P490">
        <v>1</v>
      </c>
      <c r="Q490" t="s">
        <v>25</v>
      </c>
    </row>
    <row r="491" spans="1:17" x14ac:dyDescent="0.3">
      <c r="A491" t="s">
        <v>761</v>
      </c>
      <c r="B491" s="3">
        <v>10000000</v>
      </c>
      <c r="C491" s="3">
        <v>15000000</v>
      </c>
      <c r="D491" t="s">
        <v>27</v>
      </c>
      <c r="E491" t="s">
        <v>177</v>
      </c>
      <c r="F491">
        <v>10</v>
      </c>
      <c r="G491" t="s">
        <v>19</v>
      </c>
      <c r="H491" t="s">
        <v>762</v>
      </c>
      <c r="I491" t="s">
        <v>763</v>
      </c>
      <c r="J491" t="s">
        <v>764</v>
      </c>
      <c r="K491" t="s">
        <v>765</v>
      </c>
      <c r="L491">
        <v>678</v>
      </c>
      <c r="M491" t="s">
        <v>510</v>
      </c>
      <c r="N491">
        <v>65</v>
      </c>
      <c r="O491" t="s">
        <v>1963</v>
      </c>
      <c r="P491">
        <v>1</v>
      </c>
      <c r="Q491" t="s">
        <v>25</v>
      </c>
    </row>
    <row r="492" spans="1:17" x14ac:dyDescent="0.3">
      <c r="A492" t="s">
        <v>766</v>
      </c>
      <c r="B492" s="3">
        <v>7000000</v>
      </c>
      <c r="C492" s="3">
        <v>10000000</v>
      </c>
      <c r="D492" t="s">
        <v>51</v>
      </c>
      <c r="E492" t="s">
        <v>28</v>
      </c>
      <c r="F492">
        <v>15</v>
      </c>
      <c r="G492" t="s">
        <v>19</v>
      </c>
      <c r="H492" t="s">
        <v>767</v>
      </c>
      <c r="I492" t="s">
        <v>768</v>
      </c>
      <c r="J492" t="s">
        <v>769</v>
      </c>
      <c r="K492" t="s">
        <v>770</v>
      </c>
      <c r="L492">
        <v>727</v>
      </c>
      <c r="M492" t="s">
        <v>771</v>
      </c>
      <c r="N492">
        <v>60</v>
      </c>
      <c r="O492" t="s">
        <v>1991</v>
      </c>
      <c r="P492">
        <v>1</v>
      </c>
      <c r="Q492" t="s">
        <v>126</v>
      </c>
    </row>
    <row r="493" spans="1:17" x14ac:dyDescent="0.3">
      <c r="A493" t="s">
        <v>766</v>
      </c>
      <c r="B493" s="3">
        <v>7000000</v>
      </c>
      <c r="C493" s="3">
        <v>10000000</v>
      </c>
      <c r="D493" t="s">
        <v>51</v>
      </c>
      <c r="E493" t="s">
        <v>28</v>
      </c>
      <c r="F493">
        <v>15</v>
      </c>
      <c r="G493" t="s">
        <v>19</v>
      </c>
      <c r="H493" t="s">
        <v>767</v>
      </c>
      <c r="I493" t="s">
        <v>768</v>
      </c>
      <c r="J493" t="s">
        <v>769</v>
      </c>
      <c r="K493" t="s">
        <v>770</v>
      </c>
      <c r="L493">
        <v>727</v>
      </c>
      <c r="M493" t="s">
        <v>771</v>
      </c>
      <c r="N493">
        <v>15</v>
      </c>
      <c r="O493" t="s">
        <v>2005</v>
      </c>
      <c r="P493">
        <v>1</v>
      </c>
      <c r="Q493" t="s">
        <v>126</v>
      </c>
    </row>
    <row r="494" spans="1:17" x14ac:dyDescent="0.3">
      <c r="A494" t="s">
        <v>766</v>
      </c>
      <c r="B494" s="3">
        <v>7000000</v>
      </c>
      <c r="C494" s="3">
        <v>10000000</v>
      </c>
      <c r="D494" t="s">
        <v>51</v>
      </c>
      <c r="E494" t="s">
        <v>28</v>
      </c>
      <c r="F494">
        <v>15</v>
      </c>
      <c r="G494" t="s">
        <v>19</v>
      </c>
      <c r="H494" t="s">
        <v>767</v>
      </c>
      <c r="I494" t="s">
        <v>768</v>
      </c>
      <c r="J494" t="s">
        <v>769</v>
      </c>
      <c r="K494" t="s">
        <v>770</v>
      </c>
      <c r="L494">
        <v>727</v>
      </c>
      <c r="M494" t="s">
        <v>771</v>
      </c>
      <c r="N494">
        <v>18</v>
      </c>
      <c r="O494" t="s">
        <v>1989</v>
      </c>
      <c r="P494">
        <v>1</v>
      </c>
      <c r="Q494" t="s">
        <v>126</v>
      </c>
    </row>
    <row r="495" spans="1:17" x14ac:dyDescent="0.3">
      <c r="A495" t="s">
        <v>766</v>
      </c>
      <c r="B495" s="3">
        <v>7000000</v>
      </c>
      <c r="C495" s="3">
        <v>10000000</v>
      </c>
      <c r="D495" t="s">
        <v>51</v>
      </c>
      <c r="E495" t="s">
        <v>28</v>
      </c>
      <c r="F495">
        <v>15</v>
      </c>
      <c r="G495" t="s">
        <v>19</v>
      </c>
      <c r="H495" t="s">
        <v>767</v>
      </c>
      <c r="I495" t="s">
        <v>768</v>
      </c>
      <c r="J495" t="s">
        <v>769</v>
      </c>
      <c r="K495" t="s">
        <v>770</v>
      </c>
      <c r="L495">
        <v>727</v>
      </c>
      <c r="M495" t="s">
        <v>771</v>
      </c>
      <c r="N495">
        <v>60</v>
      </c>
      <c r="O495" t="s">
        <v>1991</v>
      </c>
      <c r="P495">
        <v>1</v>
      </c>
      <c r="Q495" t="s">
        <v>25</v>
      </c>
    </row>
    <row r="496" spans="1:17" x14ac:dyDescent="0.3">
      <c r="A496" t="s">
        <v>766</v>
      </c>
      <c r="B496" s="3">
        <v>7000000</v>
      </c>
      <c r="C496" s="3">
        <v>10000000</v>
      </c>
      <c r="D496" t="s">
        <v>51</v>
      </c>
      <c r="E496" t="s">
        <v>28</v>
      </c>
      <c r="F496">
        <v>15</v>
      </c>
      <c r="G496" t="s">
        <v>19</v>
      </c>
      <c r="H496" t="s">
        <v>767</v>
      </c>
      <c r="I496" t="s">
        <v>768</v>
      </c>
      <c r="J496" t="s">
        <v>769</v>
      </c>
      <c r="K496" t="s">
        <v>770</v>
      </c>
      <c r="L496">
        <v>727</v>
      </c>
      <c r="M496" t="s">
        <v>771</v>
      </c>
      <c r="N496">
        <v>15</v>
      </c>
      <c r="O496" t="s">
        <v>2005</v>
      </c>
      <c r="P496">
        <v>1</v>
      </c>
      <c r="Q496" t="s">
        <v>25</v>
      </c>
    </row>
    <row r="497" spans="1:17" x14ac:dyDescent="0.3">
      <c r="A497" t="s">
        <v>766</v>
      </c>
      <c r="B497" s="3">
        <v>7000000</v>
      </c>
      <c r="C497" s="3">
        <v>10000000</v>
      </c>
      <c r="D497" t="s">
        <v>51</v>
      </c>
      <c r="E497" t="s">
        <v>28</v>
      </c>
      <c r="F497">
        <v>15</v>
      </c>
      <c r="G497" t="s">
        <v>19</v>
      </c>
      <c r="H497" t="s">
        <v>767</v>
      </c>
      <c r="I497" t="s">
        <v>768</v>
      </c>
      <c r="J497" t="s">
        <v>769</v>
      </c>
      <c r="K497" t="s">
        <v>770</v>
      </c>
      <c r="L497">
        <v>727</v>
      </c>
      <c r="M497" t="s">
        <v>771</v>
      </c>
      <c r="N497">
        <v>18</v>
      </c>
      <c r="O497" t="s">
        <v>1989</v>
      </c>
      <c r="P497">
        <v>1</v>
      </c>
      <c r="Q497" t="s">
        <v>25</v>
      </c>
    </row>
    <row r="498" spans="1:17" x14ac:dyDescent="0.3">
      <c r="A498" t="s">
        <v>772</v>
      </c>
      <c r="B498" s="3">
        <v>7000000</v>
      </c>
      <c r="C498" s="3">
        <v>10000000</v>
      </c>
      <c r="D498" t="s">
        <v>101</v>
      </c>
      <c r="E498" t="s">
        <v>28</v>
      </c>
      <c r="F498">
        <v>10</v>
      </c>
      <c r="G498" t="s">
        <v>19</v>
      </c>
      <c r="H498" t="e">
        <f>- gọi điện thoại cho khách hàng tiềm năng Theo data có sẵn và thuyết phục khách hàng.- tiếp cận khách hàng Giới thiệu các gói dịch vụ và Tư vấn thủ tục vay vốn, các giấy tờ cần Thiết Theo quy định.- xử lý hồ sơ vay, Theo dõi Kết quả thẩm định hồ sơ.- Quản lý rủi ro.- chăm sóc khách hàng cũ.- Báo cáo tình hình hoạt động hàng ngày cho Giám sát kinh doanh.- Thiết Lập và duy trì mối quan hệ với các Đối tác.- các công việc KHÁC Theo yêu cầu của ban lãnh đạo hoặc Quản lý trực tiếp.- Thời gian Làm việc: giờ hành chánh, Từ thứ Hai – thứ Sáu.</f>
        <v>#NAME?</v>
      </c>
      <c r="I498" t="s">
        <v>773</v>
      </c>
      <c r="J498" t="s">
        <v>774</v>
      </c>
      <c r="K498" t="s">
        <v>775</v>
      </c>
      <c r="L498">
        <v>728</v>
      </c>
      <c r="M498" t="s">
        <v>775</v>
      </c>
      <c r="N498">
        <v>32</v>
      </c>
      <c r="O498" t="s">
        <v>1966</v>
      </c>
      <c r="P498">
        <v>1</v>
      </c>
      <c r="Q498" t="s">
        <v>25</v>
      </c>
    </row>
    <row r="499" spans="1:17" x14ac:dyDescent="0.3">
      <c r="A499" t="s">
        <v>772</v>
      </c>
      <c r="B499" s="3">
        <v>7000000</v>
      </c>
      <c r="C499" s="3">
        <v>10000000</v>
      </c>
      <c r="D499" t="s">
        <v>101</v>
      </c>
      <c r="E499" t="s">
        <v>28</v>
      </c>
      <c r="F499">
        <v>10</v>
      </c>
      <c r="G499" t="s">
        <v>19</v>
      </c>
      <c r="H499" t="e">
        <f>- gọi điện thoại cho khách hàng tiềm năng Theo data có sẵn và thuyết phục khách hàng.- tiếp cận khách hàng Giới thiệu các gói dịch vụ và Tư vấn thủ tục vay vốn, các giấy tờ cần Thiết Theo quy định.- xử lý hồ sơ vay, Theo dõi Kết quả thẩm định hồ sơ.- Quản lý rủi ro.- chăm sóc khách hàng cũ.- Báo cáo tình hình hoạt động hàng ngày cho Giám sát kinh doanh.- Thiết Lập và duy trì mối quan hệ với các Đối tác.- các công việc KHÁC Theo yêu cầu của ban lãnh đạo hoặc Quản lý trực tiếp.- Thời gian Làm việc: giờ hành chánh, Từ thứ Hai – thứ Sáu.</f>
        <v>#NAME?</v>
      </c>
      <c r="I499" t="s">
        <v>773</v>
      </c>
      <c r="J499" t="s">
        <v>774</v>
      </c>
      <c r="K499" t="s">
        <v>775</v>
      </c>
      <c r="L499">
        <v>728</v>
      </c>
      <c r="M499" t="s">
        <v>775</v>
      </c>
      <c r="N499">
        <v>60</v>
      </c>
      <c r="O499" t="s">
        <v>1991</v>
      </c>
      <c r="P499">
        <v>1</v>
      </c>
      <c r="Q499" t="s">
        <v>25</v>
      </c>
    </row>
    <row r="500" spans="1:17" x14ac:dyDescent="0.3">
      <c r="A500" t="s">
        <v>772</v>
      </c>
      <c r="B500" s="3">
        <v>7000000</v>
      </c>
      <c r="C500" s="3">
        <v>10000000</v>
      </c>
      <c r="D500" t="s">
        <v>101</v>
      </c>
      <c r="E500" t="s">
        <v>28</v>
      </c>
      <c r="F500">
        <v>10</v>
      </c>
      <c r="G500" t="s">
        <v>19</v>
      </c>
      <c r="H500" t="e">
        <f>- gọi điện thoại cho khách hàng tiềm năng Theo data có sẵn và thuyết phục khách hàng.- tiếp cận khách hàng Giới thiệu các gói dịch vụ và Tư vấn thủ tục vay vốn, các giấy tờ cần Thiết Theo quy định.- xử lý hồ sơ vay, Theo dõi Kết quả thẩm định hồ sơ.- Quản lý rủi ro.- chăm sóc khách hàng cũ.- Báo cáo tình hình hoạt động hàng ngày cho Giám sát kinh doanh.- Thiết Lập và duy trì mối quan hệ với các Đối tác.- các công việc KHÁC Theo yêu cầu của ban lãnh đạo hoặc Quản lý trực tiếp.- Thời gian Làm việc: giờ hành chánh, Từ thứ Hai – thứ Sáu.</f>
        <v>#NAME?</v>
      </c>
      <c r="I500" t="s">
        <v>773</v>
      </c>
      <c r="J500" t="s">
        <v>774</v>
      </c>
      <c r="K500" t="s">
        <v>775</v>
      </c>
      <c r="L500">
        <v>728</v>
      </c>
      <c r="M500" t="s">
        <v>775</v>
      </c>
      <c r="N500">
        <v>94</v>
      </c>
      <c r="O500" t="s">
        <v>1984</v>
      </c>
      <c r="P500">
        <v>1</v>
      </c>
      <c r="Q500" t="s">
        <v>25</v>
      </c>
    </row>
    <row r="501" spans="1:17" x14ac:dyDescent="0.3">
      <c r="A501" t="s">
        <v>776</v>
      </c>
      <c r="B501" s="3">
        <v>10000000</v>
      </c>
      <c r="C501" s="3">
        <v>15000000</v>
      </c>
      <c r="D501" t="s">
        <v>101</v>
      </c>
      <c r="E501" t="s">
        <v>52</v>
      </c>
      <c r="F501">
        <v>5</v>
      </c>
      <c r="G501" t="s">
        <v>19</v>
      </c>
      <c r="H501" t="e">
        <f>- Xây dựng kế hoạch Làm việc, Nghiên cứu thị trường.- Tìm kiếm khách hàng tiềm năng.- Thiết kế các giải pháp tài chính cho khách hàng cá nhân và doanh nghiệp-Tư vấnđúng đủ và Hỗ trợ khách hàng hoàn tất hồ sơ yêu cầubảo hiểm.- chăm sóc và giải đáp những vấn đề liên quan tới hợp đồng bảo hiểm cho khách hàng cũ, mở rộng mạng lưới khách hàng mới.- Xây dựng, huấn luyện phát triển đội nhóm.</f>
        <v>#NAME?</v>
      </c>
      <c r="I501" t="s">
        <v>777</v>
      </c>
      <c r="J501" t="s">
        <v>778</v>
      </c>
      <c r="K501" t="s">
        <v>779</v>
      </c>
      <c r="L501">
        <v>729</v>
      </c>
      <c r="M501" t="s">
        <v>779</v>
      </c>
      <c r="N501">
        <v>94</v>
      </c>
      <c r="O501" t="s">
        <v>1984</v>
      </c>
      <c r="P501">
        <v>1</v>
      </c>
      <c r="Q501" t="s">
        <v>780</v>
      </c>
    </row>
    <row r="502" spans="1:17" x14ac:dyDescent="0.3">
      <c r="A502" t="s">
        <v>776</v>
      </c>
      <c r="B502" s="3">
        <v>10000000</v>
      </c>
      <c r="C502" s="3">
        <v>15000000</v>
      </c>
      <c r="D502" t="s">
        <v>101</v>
      </c>
      <c r="E502" t="s">
        <v>52</v>
      </c>
      <c r="F502">
        <v>5</v>
      </c>
      <c r="G502" t="s">
        <v>19</v>
      </c>
      <c r="H502" t="e">
        <f>- Xây dựng kế hoạch Làm việc, Nghiên cứu thị trường.- Tìm kiếm khách hàng tiềm năng.- Thiết kế các giải pháp tài chính cho khách hàng cá nhân và doanh nghiệp-Tư vấnđúng đủ và Hỗ trợ khách hàng hoàn tất hồ sơ yêu cầubảo hiểm.- chăm sóc và giải đáp những vấn đề liên quan tới hợp đồng bảo hiểm cho khách hàng cũ, mở rộng mạng lưới khách hàng mới.- Xây dựng, huấn luyện phát triển đội nhóm.</f>
        <v>#NAME?</v>
      </c>
      <c r="I502" t="s">
        <v>777</v>
      </c>
      <c r="J502" t="s">
        <v>778</v>
      </c>
      <c r="K502" t="s">
        <v>779</v>
      </c>
      <c r="L502">
        <v>729</v>
      </c>
      <c r="M502" t="s">
        <v>779</v>
      </c>
      <c r="N502">
        <v>37</v>
      </c>
      <c r="O502" t="s">
        <v>1961</v>
      </c>
      <c r="P502">
        <v>1</v>
      </c>
      <c r="Q502" t="s">
        <v>780</v>
      </c>
    </row>
    <row r="503" spans="1:17" x14ac:dyDescent="0.3">
      <c r="A503" t="s">
        <v>776</v>
      </c>
      <c r="B503" s="3">
        <v>10000000</v>
      </c>
      <c r="C503" s="3">
        <v>15000000</v>
      </c>
      <c r="D503" t="s">
        <v>101</v>
      </c>
      <c r="E503" t="s">
        <v>52</v>
      </c>
      <c r="F503">
        <v>5</v>
      </c>
      <c r="G503" t="s">
        <v>19</v>
      </c>
      <c r="H503" t="e">
        <f>- Xây dựng kế hoạch Làm việc, Nghiên cứu thị trường.- Tìm kiếm khách hàng tiềm năng.- Thiết kế các giải pháp tài chính cho khách hàng cá nhân và doanh nghiệp-Tư vấnđúng đủ và Hỗ trợ khách hàng hoàn tất hồ sơ yêu cầubảo hiểm.- chăm sóc và giải đáp những vấn đề liên quan tới hợp đồng bảo hiểm cho khách hàng cũ, mở rộng mạng lưới khách hàng mới.- Xây dựng, huấn luyện phát triển đội nhóm.</f>
        <v>#NAME?</v>
      </c>
      <c r="I503" t="s">
        <v>777</v>
      </c>
      <c r="J503" t="s">
        <v>778</v>
      </c>
      <c r="K503" t="s">
        <v>779</v>
      </c>
      <c r="L503">
        <v>729</v>
      </c>
      <c r="M503" t="s">
        <v>779</v>
      </c>
      <c r="N503">
        <v>52</v>
      </c>
      <c r="O503" t="s">
        <v>1959</v>
      </c>
      <c r="P503">
        <v>1</v>
      </c>
      <c r="Q503" t="s">
        <v>780</v>
      </c>
    </row>
    <row r="504" spans="1:17" x14ac:dyDescent="0.3">
      <c r="A504" t="s">
        <v>781</v>
      </c>
      <c r="B504" s="3">
        <v>10000000</v>
      </c>
      <c r="C504" s="3">
        <v>15000000</v>
      </c>
      <c r="D504" t="s">
        <v>51</v>
      </c>
      <c r="E504" t="s">
        <v>28</v>
      </c>
      <c r="F504">
        <v>5</v>
      </c>
      <c r="G504" t="s">
        <v>19</v>
      </c>
      <c r="H504" t="e">
        <f>- có thể Tự Tìm kiếm khách hàng.- đảm bảo doanh số mỗi tháng.- chủ động trong công việc chạy sales, gặp khách hàng.</f>
        <v>#NAME?</v>
      </c>
      <c r="I504" t="s">
        <v>782</v>
      </c>
      <c r="J504" t="e">
        <f>- nhanh nhẹn, hoạt bát- Chịu khó học tập- Chịu áp lực Làm việc liên tục.- Chịu trách nhiệm trên từng hợp đồng mang về.</f>
        <v>#NAME?</v>
      </c>
      <c r="K504" t="s">
        <v>783</v>
      </c>
      <c r="L504">
        <v>730</v>
      </c>
      <c r="M504" t="s">
        <v>783</v>
      </c>
      <c r="N504">
        <v>52</v>
      </c>
      <c r="O504" t="s">
        <v>1959</v>
      </c>
      <c r="P504">
        <v>1</v>
      </c>
      <c r="Q504" t="s">
        <v>25</v>
      </c>
    </row>
    <row r="505" spans="1:17" x14ac:dyDescent="0.3">
      <c r="A505" t="s">
        <v>781</v>
      </c>
      <c r="B505" s="3">
        <v>10000000</v>
      </c>
      <c r="C505" s="3">
        <v>15000000</v>
      </c>
      <c r="D505" t="s">
        <v>51</v>
      </c>
      <c r="E505" t="s">
        <v>28</v>
      </c>
      <c r="F505">
        <v>5</v>
      </c>
      <c r="G505" t="s">
        <v>19</v>
      </c>
      <c r="H505" t="e">
        <f>- có thể Tự Tìm kiếm khách hàng.- đảm bảo doanh số mỗi tháng.- chủ động trong công việc chạy sales, gặp khách hàng.</f>
        <v>#NAME?</v>
      </c>
      <c r="I505" t="s">
        <v>782</v>
      </c>
      <c r="J505" t="e">
        <f>- nhanh nhẹn, hoạt bát- Chịu khó học tập- Chịu áp lực Làm việc liên tục.- Chịu trách nhiệm trên từng hợp đồng mang về.</f>
        <v>#NAME?</v>
      </c>
      <c r="K505" t="s">
        <v>783</v>
      </c>
      <c r="L505">
        <v>730</v>
      </c>
      <c r="M505" t="s">
        <v>783</v>
      </c>
      <c r="N505">
        <v>94</v>
      </c>
      <c r="O505" t="s">
        <v>1984</v>
      </c>
      <c r="P505">
        <v>1</v>
      </c>
      <c r="Q505" t="s">
        <v>25</v>
      </c>
    </row>
    <row r="506" spans="1:17" x14ac:dyDescent="0.3">
      <c r="A506" t="s">
        <v>784</v>
      </c>
      <c r="B506" s="3">
        <v>10000000</v>
      </c>
      <c r="C506" s="3">
        <v>15000000</v>
      </c>
      <c r="D506" t="s">
        <v>51</v>
      </c>
      <c r="E506" t="s">
        <v>28</v>
      </c>
      <c r="F506">
        <v>2</v>
      </c>
      <c r="G506">
        <v>0</v>
      </c>
      <c r="H506" t="s">
        <v>785</v>
      </c>
      <c r="I506" t="s">
        <v>786</v>
      </c>
      <c r="J506" t="s">
        <v>787</v>
      </c>
      <c r="K506" t="s">
        <v>788</v>
      </c>
      <c r="L506">
        <v>731</v>
      </c>
      <c r="M506" t="s">
        <v>789</v>
      </c>
      <c r="N506">
        <v>52</v>
      </c>
      <c r="O506" t="s">
        <v>1959</v>
      </c>
      <c r="P506">
        <v>1</v>
      </c>
      <c r="Q506" t="s">
        <v>25</v>
      </c>
    </row>
    <row r="507" spans="1:17" x14ac:dyDescent="0.3">
      <c r="A507" t="s">
        <v>790</v>
      </c>
      <c r="B507" s="3">
        <v>7000000</v>
      </c>
      <c r="C507" s="3">
        <v>10000000</v>
      </c>
      <c r="D507" t="s">
        <v>101</v>
      </c>
      <c r="E507" t="s">
        <v>28</v>
      </c>
      <c r="F507">
        <v>5</v>
      </c>
      <c r="G507" t="s">
        <v>19</v>
      </c>
      <c r="H507" t="s">
        <v>791</v>
      </c>
      <c r="I507" t="s">
        <v>792</v>
      </c>
      <c r="J507" t="e">
        <f>- ưu tiên những ứng viên có kinh nghiệm sale, Telesales, chăm sóc khách hàng, các ngành liên quan hoặc đã Tốt nghiệp ngànhquản trị kinh doanh…- có khả năng giao tiếp, Tự tin nghe nói qua điện thoại- nhanh nhẹn, có khả năng Tư duy và nhạy bén xử lý công việc.- chăm Chỉ, Trung thực, trách nhiệm, hoà đồng và có chí cầu tiến.</f>
        <v>#NAME?</v>
      </c>
      <c r="K507" t="s">
        <v>326</v>
      </c>
      <c r="L507">
        <v>641</v>
      </c>
      <c r="M507" t="s">
        <v>327</v>
      </c>
      <c r="N507">
        <v>52</v>
      </c>
      <c r="O507" t="s">
        <v>1959</v>
      </c>
      <c r="P507">
        <v>1</v>
      </c>
      <c r="Q507" t="s">
        <v>25</v>
      </c>
    </row>
    <row r="508" spans="1:17" x14ac:dyDescent="0.3">
      <c r="A508" t="s">
        <v>790</v>
      </c>
      <c r="B508" s="3">
        <v>7000000</v>
      </c>
      <c r="C508" s="3">
        <v>10000000</v>
      </c>
      <c r="D508" t="s">
        <v>101</v>
      </c>
      <c r="E508" t="s">
        <v>28</v>
      </c>
      <c r="F508">
        <v>5</v>
      </c>
      <c r="G508" t="s">
        <v>19</v>
      </c>
      <c r="H508" t="s">
        <v>791</v>
      </c>
      <c r="I508" t="s">
        <v>792</v>
      </c>
      <c r="J508" t="e">
        <f>- ưu tiên những ứng viên có kinh nghiệm sale, Telesales, chăm sóc khách hàng, các ngành liên quan hoặc đã Tốt nghiệp ngànhquản trị kinh doanh…- có khả năng giao tiếp, Tự tin nghe nói qua điện thoại- nhanh nhẹn, có khả năng Tư duy và nhạy bén xử lý công việc.- chăm Chỉ, Trung thực, trách nhiệm, hoà đồng và có chí cầu tiến.</f>
        <v>#NAME?</v>
      </c>
      <c r="K508" t="s">
        <v>326</v>
      </c>
      <c r="L508">
        <v>641</v>
      </c>
      <c r="M508" t="s">
        <v>327</v>
      </c>
      <c r="N508">
        <v>53</v>
      </c>
      <c r="O508" t="s">
        <v>1967</v>
      </c>
      <c r="P508">
        <v>1</v>
      </c>
      <c r="Q508" t="s">
        <v>25</v>
      </c>
    </row>
    <row r="509" spans="1:17" x14ac:dyDescent="0.3">
      <c r="A509" t="s">
        <v>790</v>
      </c>
      <c r="B509" s="3">
        <v>7000000</v>
      </c>
      <c r="C509" s="3">
        <v>10000000</v>
      </c>
      <c r="D509" t="s">
        <v>101</v>
      </c>
      <c r="E509" t="s">
        <v>28</v>
      </c>
      <c r="F509">
        <v>5</v>
      </c>
      <c r="G509" t="s">
        <v>19</v>
      </c>
      <c r="H509" t="s">
        <v>791</v>
      </c>
      <c r="I509" t="s">
        <v>792</v>
      </c>
      <c r="J509" t="e">
        <f>- ưu tiên những ứng viên có kinh nghiệm sale, Telesales, chăm sóc khách hàng, các ngành liên quan hoặc đã Tốt nghiệp ngànhquản trị kinh doanh…- có khả năng giao tiếp, Tự tin nghe nói qua điện thoại- nhanh nhẹn, có khả năng Tư duy và nhạy bén xử lý công việc.- chăm Chỉ, Trung thực, trách nhiệm, hoà đồng và có chí cầu tiến.</f>
        <v>#NAME?</v>
      </c>
      <c r="K509" t="s">
        <v>326</v>
      </c>
      <c r="L509">
        <v>641</v>
      </c>
      <c r="M509" t="s">
        <v>327</v>
      </c>
      <c r="N509">
        <v>94</v>
      </c>
      <c r="O509" t="s">
        <v>1984</v>
      </c>
      <c r="P509">
        <v>1</v>
      </c>
      <c r="Q509" t="s">
        <v>25</v>
      </c>
    </row>
    <row r="510" spans="1:17" x14ac:dyDescent="0.3">
      <c r="A510" t="s">
        <v>793</v>
      </c>
      <c r="B510" s="3">
        <v>7000000</v>
      </c>
      <c r="C510" s="3">
        <v>10000000</v>
      </c>
      <c r="D510" t="s">
        <v>101</v>
      </c>
      <c r="E510" t="s">
        <v>28</v>
      </c>
      <c r="F510">
        <v>10</v>
      </c>
      <c r="G510" t="s">
        <v>19</v>
      </c>
      <c r="H510" t="s">
        <v>794</v>
      </c>
      <c r="I510" t="s">
        <v>795</v>
      </c>
      <c r="J510" t="s">
        <v>796</v>
      </c>
      <c r="K510" t="s">
        <v>797</v>
      </c>
      <c r="L510">
        <v>732</v>
      </c>
      <c r="M510" t="s">
        <v>797</v>
      </c>
      <c r="N510">
        <v>61</v>
      </c>
      <c r="O510" t="s">
        <v>1964</v>
      </c>
      <c r="P510">
        <v>1</v>
      </c>
      <c r="Q510" t="s">
        <v>25</v>
      </c>
    </row>
    <row r="511" spans="1:17" x14ac:dyDescent="0.3">
      <c r="A511" t="s">
        <v>793</v>
      </c>
      <c r="B511" s="3">
        <v>7000000</v>
      </c>
      <c r="C511" s="3">
        <v>10000000</v>
      </c>
      <c r="D511" t="s">
        <v>101</v>
      </c>
      <c r="E511" t="s">
        <v>28</v>
      </c>
      <c r="F511">
        <v>10</v>
      </c>
      <c r="G511" t="s">
        <v>19</v>
      </c>
      <c r="H511" t="s">
        <v>794</v>
      </c>
      <c r="I511" t="s">
        <v>795</v>
      </c>
      <c r="J511" t="s">
        <v>796</v>
      </c>
      <c r="K511" t="s">
        <v>797</v>
      </c>
      <c r="L511">
        <v>732</v>
      </c>
      <c r="M511" t="s">
        <v>797</v>
      </c>
      <c r="N511">
        <v>26</v>
      </c>
      <c r="O511" t="s">
        <v>1965</v>
      </c>
      <c r="P511">
        <v>1</v>
      </c>
      <c r="Q511" t="s">
        <v>25</v>
      </c>
    </row>
    <row r="512" spans="1:17" x14ac:dyDescent="0.3">
      <c r="A512" t="s">
        <v>793</v>
      </c>
      <c r="B512" s="3">
        <v>7000000</v>
      </c>
      <c r="C512" s="3">
        <v>10000000</v>
      </c>
      <c r="D512" t="s">
        <v>101</v>
      </c>
      <c r="E512" t="s">
        <v>28</v>
      </c>
      <c r="F512">
        <v>10</v>
      </c>
      <c r="G512" t="s">
        <v>19</v>
      </c>
      <c r="H512" t="s">
        <v>794</v>
      </c>
      <c r="I512" t="s">
        <v>795</v>
      </c>
      <c r="J512" t="s">
        <v>796</v>
      </c>
      <c r="K512" t="s">
        <v>797</v>
      </c>
      <c r="L512">
        <v>732</v>
      </c>
      <c r="M512" t="s">
        <v>797</v>
      </c>
      <c r="N512">
        <v>2</v>
      </c>
      <c r="O512" t="s">
        <v>1962</v>
      </c>
      <c r="P512">
        <v>1</v>
      </c>
      <c r="Q512" t="s">
        <v>25</v>
      </c>
    </row>
    <row r="513" spans="1:17" x14ac:dyDescent="0.3">
      <c r="A513" t="s">
        <v>798</v>
      </c>
      <c r="B513" s="3">
        <v>10000000</v>
      </c>
      <c r="C513" s="3">
        <v>15000000</v>
      </c>
      <c r="D513" t="s">
        <v>51</v>
      </c>
      <c r="E513" t="s">
        <v>82</v>
      </c>
      <c r="F513">
        <v>3</v>
      </c>
      <c r="G513">
        <v>0</v>
      </c>
      <c r="H513" t="s">
        <v>799</v>
      </c>
      <c r="I513" t="s">
        <v>800</v>
      </c>
      <c r="J513" t="s">
        <v>801</v>
      </c>
      <c r="K513" t="s">
        <v>802</v>
      </c>
      <c r="L513">
        <v>733</v>
      </c>
      <c r="M513" t="s">
        <v>802</v>
      </c>
      <c r="N513">
        <v>18</v>
      </c>
      <c r="O513" t="s">
        <v>1989</v>
      </c>
      <c r="P513">
        <v>1</v>
      </c>
      <c r="Q513" t="s">
        <v>49</v>
      </c>
    </row>
    <row r="514" spans="1:17" x14ac:dyDescent="0.3">
      <c r="A514" t="s">
        <v>798</v>
      </c>
      <c r="B514" s="3">
        <v>10000000</v>
      </c>
      <c r="C514" s="3">
        <v>15000000</v>
      </c>
      <c r="D514" t="s">
        <v>51</v>
      </c>
      <c r="E514" t="s">
        <v>82</v>
      </c>
      <c r="F514">
        <v>3</v>
      </c>
      <c r="G514">
        <v>0</v>
      </c>
      <c r="H514" t="s">
        <v>799</v>
      </c>
      <c r="I514" t="s">
        <v>800</v>
      </c>
      <c r="J514" t="s">
        <v>801</v>
      </c>
      <c r="K514" t="s">
        <v>802</v>
      </c>
      <c r="L514">
        <v>733</v>
      </c>
      <c r="M514" t="s">
        <v>802</v>
      </c>
      <c r="N514">
        <v>53</v>
      </c>
      <c r="O514" t="s">
        <v>1967</v>
      </c>
      <c r="P514">
        <v>1</v>
      </c>
      <c r="Q514" t="s">
        <v>49</v>
      </c>
    </row>
    <row r="515" spans="1:17" x14ac:dyDescent="0.3">
      <c r="A515" t="s">
        <v>798</v>
      </c>
      <c r="B515" s="3">
        <v>10000000</v>
      </c>
      <c r="C515" s="3">
        <v>15000000</v>
      </c>
      <c r="D515" t="s">
        <v>51</v>
      </c>
      <c r="E515" t="s">
        <v>82</v>
      </c>
      <c r="F515">
        <v>3</v>
      </c>
      <c r="G515">
        <v>0</v>
      </c>
      <c r="H515" t="s">
        <v>799</v>
      </c>
      <c r="I515" t="s">
        <v>800</v>
      </c>
      <c r="J515" t="s">
        <v>801</v>
      </c>
      <c r="K515" t="s">
        <v>802</v>
      </c>
      <c r="L515">
        <v>733</v>
      </c>
      <c r="M515" t="s">
        <v>802</v>
      </c>
      <c r="N515">
        <v>58</v>
      </c>
      <c r="O515" t="s">
        <v>1960</v>
      </c>
      <c r="P515">
        <v>1</v>
      </c>
      <c r="Q515" t="s">
        <v>49</v>
      </c>
    </row>
    <row r="516" spans="1:17" x14ac:dyDescent="0.3">
      <c r="A516" t="s">
        <v>803</v>
      </c>
      <c r="B516" s="3">
        <v>10000000</v>
      </c>
      <c r="C516" s="3">
        <v>15000000</v>
      </c>
      <c r="D516" t="s">
        <v>51</v>
      </c>
      <c r="E516" t="s">
        <v>82</v>
      </c>
      <c r="F516">
        <v>3</v>
      </c>
      <c r="G516">
        <v>0</v>
      </c>
      <c r="H516" t="e">
        <f>- hạch toán các nghiệp vụ phát sinh vào phần mềm kế toán.- Lập Báo cáo thuế, quyết toán thuế TNDN, TNCN… hàng năm.+ lên kế hoạch đặt hàng mua hàng.- liên hệ nhà cung cấp bằng Email / điện thoại để Tìm những nguồn hàng Tốt, Giá cả hợp lý Theo quy định của công ty cung cấp kịp Thời cho các dự án.+ Theo dõi và Đối chiếu công nợ nhà cung cấp.- hạch toán các nghiệp vụ phát sinh vào phần mềm kế toán.- các yêu cầu KHÁC Theo yêu cầu của cấp trên.- sẽ được Trao đổi thêm khi phỏng vấn.</f>
        <v>#NAME?</v>
      </c>
      <c r="I516" t="s">
        <v>804</v>
      </c>
      <c r="J516" t="s">
        <v>805</v>
      </c>
      <c r="K516" t="s">
        <v>806</v>
      </c>
      <c r="L516">
        <v>734</v>
      </c>
      <c r="M516" t="s">
        <v>806</v>
      </c>
      <c r="N516">
        <v>53</v>
      </c>
      <c r="O516" t="s">
        <v>1967</v>
      </c>
      <c r="P516">
        <v>1</v>
      </c>
      <c r="Q516" t="s">
        <v>25</v>
      </c>
    </row>
    <row r="517" spans="1:17" x14ac:dyDescent="0.3">
      <c r="A517" t="s">
        <v>803</v>
      </c>
      <c r="B517" s="3">
        <v>10000000</v>
      </c>
      <c r="C517" s="3">
        <v>15000000</v>
      </c>
      <c r="D517" t="s">
        <v>51</v>
      </c>
      <c r="E517" t="s">
        <v>82</v>
      </c>
      <c r="F517">
        <v>3</v>
      </c>
      <c r="G517">
        <v>0</v>
      </c>
      <c r="H517" t="e">
        <f>- hạch toán các nghiệp vụ phát sinh vào phần mềm kế toán.- Lập Báo cáo thuế, quyết toán thuế TNDN, TNCN… hàng năm.+ lên kế hoạch đặt hàng mua hàng.- liên hệ nhà cung cấp bằng Email / điện thoại để Tìm những nguồn hàng Tốt, Giá cả hợp lý Theo quy định của công ty cung cấp kịp Thời cho các dự án.+ Theo dõi và Đối chiếu công nợ nhà cung cấp.- hạch toán các nghiệp vụ phát sinh vào phần mềm kế toán.- các yêu cầu KHÁC Theo yêu cầu của cấp trên.- sẽ được Trao đổi thêm khi phỏng vấn.</f>
        <v>#NAME?</v>
      </c>
      <c r="I517" t="s">
        <v>804</v>
      </c>
      <c r="J517" t="s">
        <v>805</v>
      </c>
      <c r="K517" t="s">
        <v>806</v>
      </c>
      <c r="L517">
        <v>734</v>
      </c>
      <c r="M517" t="s">
        <v>806</v>
      </c>
      <c r="N517">
        <v>32</v>
      </c>
      <c r="O517" t="s">
        <v>1966</v>
      </c>
      <c r="P517">
        <v>1</v>
      </c>
      <c r="Q517" t="s">
        <v>25</v>
      </c>
    </row>
    <row r="518" spans="1:17" x14ac:dyDescent="0.3">
      <c r="A518" t="s">
        <v>803</v>
      </c>
      <c r="B518" s="3">
        <v>10000000</v>
      </c>
      <c r="C518" s="3">
        <v>15000000</v>
      </c>
      <c r="D518" t="s">
        <v>51</v>
      </c>
      <c r="E518" t="s">
        <v>82</v>
      </c>
      <c r="F518">
        <v>3</v>
      </c>
      <c r="G518">
        <v>0</v>
      </c>
      <c r="H518" t="e">
        <f>- hạch toán các nghiệp vụ phát sinh vào phần mềm kế toán.- Lập Báo cáo thuế, quyết toán thuế TNDN, TNCN… hàng năm.+ lên kế hoạch đặt hàng mua hàng.- liên hệ nhà cung cấp bằng Email / điện thoại để Tìm những nguồn hàng Tốt, Giá cả hợp lý Theo quy định của công ty cung cấp kịp Thời cho các dự án.+ Theo dõi và Đối chiếu công nợ nhà cung cấp.- hạch toán các nghiệp vụ phát sinh vào phần mềm kế toán.- các yêu cầu KHÁC Theo yêu cầu của cấp trên.- sẽ được Trao đổi thêm khi phỏng vấn.</f>
        <v>#NAME?</v>
      </c>
      <c r="I518" t="s">
        <v>804</v>
      </c>
      <c r="J518" t="s">
        <v>805</v>
      </c>
      <c r="K518" t="s">
        <v>806</v>
      </c>
      <c r="L518">
        <v>734</v>
      </c>
      <c r="M518" t="s">
        <v>806</v>
      </c>
      <c r="N518">
        <v>47</v>
      </c>
      <c r="O518" t="s">
        <v>1977</v>
      </c>
      <c r="P518">
        <v>1</v>
      </c>
      <c r="Q518" t="s">
        <v>25</v>
      </c>
    </row>
    <row r="519" spans="1:17" x14ac:dyDescent="0.3">
      <c r="A519" t="s">
        <v>807</v>
      </c>
      <c r="B519" s="3">
        <v>10000000</v>
      </c>
      <c r="C519" s="3">
        <v>15000000</v>
      </c>
      <c r="D519" t="s">
        <v>51</v>
      </c>
      <c r="E519" t="s">
        <v>28</v>
      </c>
      <c r="F519">
        <v>20</v>
      </c>
      <c r="G519" t="s">
        <v>19</v>
      </c>
      <c r="H519" t="e">
        <f>- cập nhật thông tin dự án,Tư vấnkhách hàng và đưa khách hàng đi xem dự án.- bán hàng, chăm sóc khách hàng, phát triển khách hàng mới.- Hướng dẫn khách hàng điền thông tin và thực hiện các thủ tục cho khách hàng khi giao dịch.- thực hiện kế hoạchquảng cáocác sản phẩm của công ty.- Tuân thủ Theo phân công trực của cấp Quản lý trực tiếp về việc trực Sàn, trực nhà mẫu, hội chợ Theo đúng lịch phân công.- cập nhật, Báo cáo tình hình bán hàng, danh sách khách hàng cho cấp Quản lý Theo định kỳ hoặc đột xuất.- phối hợp với các phòng ban trong công ty Làm thủ tục cho khách Theo đúng quy trình.</f>
        <v>#NAME?</v>
      </c>
      <c r="I519" t="s">
        <v>808</v>
      </c>
      <c r="J519" t="s">
        <v>809</v>
      </c>
      <c r="K519" t="s">
        <v>810</v>
      </c>
      <c r="L519">
        <v>735</v>
      </c>
      <c r="M519" t="s">
        <v>810</v>
      </c>
      <c r="N519">
        <v>58</v>
      </c>
      <c r="O519" t="s">
        <v>1960</v>
      </c>
      <c r="P519">
        <v>1</v>
      </c>
      <c r="Q519" t="s">
        <v>25</v>
      </c>
    </row>
    <row r="520" spans="1:17" x14ac:dyDescent="0.3">
      <c r="A520" t="s">
        <v>807</v>
      </c>
      <c r="B520" s="3">
        <v>10000000</v>
      </c>
      <c r="C520" s="3">
        <v>15000000</v>
      </c>
      <c r="D520" t="s">
        <v>51</v>
      </c>
      <c r="E520" t="s">
        <v>28</v>
      </c>
      <c r="F520">
        <v>20</v>
      </c>
      <c r="G520" t="s">
        <v>19</v>
      </c>
      <c r="H520" t="e">
        <f>- cập nhật thông tin dự án,Tư vấnkhách hàng và đưa khách hàng đi xem dự án.- bán hàng, chăm sóc khách hàng, phát triển khách hàng mới.- Hướng dẫn khách hàng điền thông tin và thực hiện các thủ tục cho khách hàng khi giao dịch.- thực hiện kế hoạchquảng cáocác sản phẩm của công ty.- Tuân thủ Theo phân công trực của cấp Quản lý trực tiếp về việc trực Sàn, trực nhà mẫu, hội chợ Theo đúng lịch phân công.- cập nhật, Báo cáo tình hình bán hàng, danh sách khách hàng cho cấp Quản lý Theo định kỳ hoặc đột xuất.- phối hợp với các phòng ban trong công ty Làm thủ tục cho khách Theo đúng quy trình.</f>
        <v>#NAME?</v>
      </c>
      <c r="I520" t="s">
        <v>808</v>
      </c>
      <c r="J520" t="s">
        <v>809</v>
      </c>
      <c r="K520" t="s">
        <v>810</v>
      </c>
      <c r="L520">
        <v>735</v>
      </c>
      <c r="M520" t="s">
        <v>810</v>
      </c>
      <c r="N520">
        <v>52</v>
      </c>
      <c r="O520" t="s">
        <v>1959</v>
      </c>
      <c r="P520">
        <v>1</v>
      </c>
      <c r="Q520" t="s">
        <v>25</v>
      </c>
    </row>
    <row r="521" spans="1:17" x14ac:dyDescent="0.3">
      <c r="A521" t="s">
        <v>807</v>
      </c>
      <c r="B521" s="3">
        <v>10000000</v>
      </c>
      <c r="C521" s="3">
        <v>15000000</v>
      </c>
      <c r="D521" t="s">
        <v>51</v>
      </c>
      <c r="E521" t="s">
        <v>28</v>
      </c>
      <c r="F521">
        <v>20</v>
      </c>
      <c r="G521" t="s">
        <v>19</v>
      </c>
      <c r="H521" t="e">
        <f>- cập nhật thông tin dự án,Tư vấnkhách hàng và đưa khách hàng đi xem dự án.- bán hàng, chăm sóc khách hàng, phát triển khách hàng mới.- Hướng dẫn khách hàng điền thông tin và thực hiện các thủ tục cho khách hàng khi giao dịch.- thực hiện kế hoạchquảng cáocác sản phẩm của công ty.- Tuân thủ Theo phân công trực của cấp Quản lý trực tiếp về việc trực Sàn, trực nhà mẫu, hội chợ Theo đúng lịch phân công.- cập nhật, Báo cáo tình hình bán hàng, danh sách khách hàng cho cấp Quản lý Theo định kỳ hoặc đột xuất.- phối hợp với các phòng ban trong công ty Làm thủ tục cho khách Theo đúng quy trình.</f>
        <v>#NAME?</v>
      </c>
      <c r="I521" t="s">
        <v>808</v>
      </c>
      <c r="J521" t="s">
        <v>809</v>
      </c>
      <c r="K521" t="s">
        <v>810</v>
      </c>
      <c r="L521">
        <v>735</v>
      </c>
      <c r="M521" t="s">
        <v>810</v>
      </c>
      <c r="N521">
        <v>94</v>
      </c>
      <c r="O521" t="s">
        <v>1984</v>
      </c>
      <c r="P521">
        <v>1</v>
      </c>
      <c r="Q521" t="s">
        <v>25</v>
      </c>
    </row>
    <row r="522" spans="1:17" x14ac:dyDescent="0.3">
      <c r="A522" t="s">
        <v>811</v>
      </c>
      <c r="B522" s="3">
        <v>10000000</v>
      </c>
      <c r="C522" s="3">
        <v>15000000</v>
      </c>
      <c r="D522" t="s">
        <v>101</v>
      </c>
      <c r="E522" t="s">
        <v>28</v>
      </c>
      <c r="F522">
        <v>5</v>
      </c>
      <c r="G522" t="s">
        <v>19</v>
      </c>
      <c r="H522" t="e">
        <f>- thực hiện cuộc gọi đến khách hàng Theo danh sách đã được chọn lọc và Từ đó triển khai công táctư vấn, trợ giúp dịch vụ, góp phần gia tăng, mở rộng quyền lợi cho bản THÂN khách hàng.- Trao đổi thông tin nhằm giúp khách hàng hiểu rõ hơn về dịch vụ vay tín Chấp và mở thẻ của ngân hàng quốc tế Citibank.- Tư vấn Giá trị Sử dụng các loại thẻ tín dụng cũng như các chương trình bổ trợ của ngân hàng quốc tế Citibank cho khách hàng có điều kiện và nhu cầu Sử dụng- Tư vấn các khoản vay phù hợp với từng khách hàng có nhu cầu.</f>
        <v>#NAME?</v>
      </c>
      <c r="I522" t="s">
        <v>812</v>
      </c>
      <c r="J522" t="s">
        <v>813</v>
      </c>
      <c r="K522" t="s">
        <v>814</v>
      </c>
      <c r="L522">
        <v>736</v>
      </c>
      <c r="M522" t="s">
        <v>815</v>
      </c>
      <c r="N522">
        <v>52</v>
      </c>
      <c r="O522" t="s">
        <v>1959</v>
      </c>
      <c r="P522">
        <v>1</v>
      </c>
      <c r="Q522" t="s">
        <v>25</v>
      </c>
    </row>
    <row r="523" spans="1:17" x14ac:dyDescent="0.3">
      <c r="A523" t="s">
        <v>811</v>
      </c>
      <c r="B523" s="3">
        <v>10000000</v>
      </c>
      <c r="C523" s="3">
        <v>15000000</v>
      </c>
      <c r="D523" t="s">
        <v>101</v>
      </c>
      <c r="E523" t="s">
        <v>28</v>
      </c>
      <c r="F523">
        <v>5</v>
      </c>
      <c r="G523" t="s">
        <v>19</v>
      </c>
      <c r="H523" t="e">
        <f>- thực hiện cuộc gọi đến khách hàng Theo danh sách đã được chọn lọc và Từ đó triển khai công táctư vấn, trợ giúp dịch vụ, góp phần gia tăng, mở rộng quyền lợi cho bản THÂN khách hàng.- Trao đổi thông tin nhằm giúp khách hàng hiểu rõ hơn về dịch vụ vay tín Chấp và mở thẻ của ngân hàng quốc tế Citibank.- Tư vấn Giá trị Sử dụng các loại thẻ tín dụng cũng như các chương trình bổ trợ của ngân hàng quốc tế Citibank cho khách hàng có điều kiện và nhu cầu Sử dụng- Tư vấn các khoản vay phù hợp với từng khách hàng có nhu cầu.</f>
        <v>#NAME?</v>
      </c>
      <c r="I523" t="s">
        <v>812</v>
      </c>
      <c r="J523" t="s">
        <v>813</v>
      </c>
      <c r="K523" t="s">
        <v>814</v>
      </c>
      <c r="L523">
        <v>736</v>
      </c>
      <c r="M523" t="s">
        <v>815</v>
      </c>
      <c r="N523">
        <v>51</v>
      </c>
      <c r="O523" t="s">
        <v>1994</v>
      </c>
      <c r="P523">
        <v>1</v>
      </c>
      <c r="Q523" t="s">
        <v>25</v>
      </c>
    </row>
    <row r="524" spans="1:17" x14ac:dyDescent="0.3">
      <c r="A524" t="s">
        <v>816</v>
      </c>
      <c r="B524" s="3">
        <v>20000000</v>
      </c>
      <c r="C524" s="3">
        <v>30000000</v>
      </c>
      <c r="D524" t="s">
        <v>51</v>
      </c>
      <c r="E524" t="s">
        <v>52</v>
      </c>
      <c r="F524">
        <v>10</v>
      </c>
      <c r="G524" t="s">
        <v>19</v>
      </c>
      <c r="H524" t="s">
        <v>817</v>
      </c>
      <c r="I524" t="s">
        <v>818</v>
      </c>
      <c r="J524" t="s">
        <v>819</v>
      </c>
      <c r="K524" t="s">
        <v>820</v>
      </c>
      <c r="L524">
        <v>660</v>
      </c>
      <c r="M524" t="s">
        <v>419</v>
      </c>
      <c r="N524">
        <v>53</v>
      </c>
      <c r="O524" t="s">
        <v>1967</v>
      </c>
      <c r="P524">
        <v>1</v>
      </c>
      <c r="Q524" t="s">
        <v>25</v>
      </c>
    </row>
    <row r="525" spans="1:17" x14ac:dyDescent="0.3">
      <c r="A525" t="s">
        <v>816</v>
      </c>
      <c r="B525" s="3">
        <v>20000000</v>
      </c>
      <c r="C525" s="3">
        <v>30000000</v>
      </c>
      <c r="D525" t="s">
        <v>51</v>
      </c>
      <c r="E525" t="s">
        <v>52</v>
      </c>
      <c r="F525">
        <v>10</v>
      </c>
      <c r="G525" t="s">
        <v>19</v>
      </c>
      <c r="H525" t="s">
        <v>817</v>
      </c>
      <c r="I525" t="s">
        <v>818</v>
      </c>
      <c r="J525" t="s">
        <v>819</v>
      </c>
      <c r="K525" t="s">
        <v>820</v>
      </c>
      <c r="L525">
        <v>660</v>
      </c>
      <c r="M525" t="s">
        <v>419</v>
      </c>
      <c r="N525">
        <v>15</v>
      </c>
      <c r="O525" t="s">
        <v>2005</v>
      </c>
      <c r="P525">
        <v>1</v>
      </c>
      <c r="Q525" t="s">
        <v>25</v>
      </c>
    </row>
    <row r="526" spans="1:17" x14ac:dyDescent="0.3">
      <c r="A526" t="s">
        <v>816</v>
      </c>
      <c r="B526" s="3">
        <v>20000000</v>
      </c>
      <c r="C526" s="3">
        <v>30000000</v>
      </c>
      <c r="D526" t="s">
        <v>51</v>
      </c>
      <c r="E526" t="s">
        <v>52</v>
      </c>
      <c r="F526">
        <v>10</v>
      </c>
      <c r="G526" t="s">
        <v>19</v>
      </c>
      <c r="H526" t="s">
        <v>817</v>
      </c>
      <c r="I526" t="s">
        <v>818</v>
      </c>
      <c r="J526" t="s">
        <v>819</v>
      </c>
      <c r="K526" t="s">
        <v>820</v>
      </c>
      <c r="L526">
        <v>660</v>
      </c>
      <c r="M526" t="s">
        <v>419</v>
      </c>
      <c r="N526">
        <v>6</v>
      </c>
      <c r="O526" t="s">
        <v>1987</v>
      </c>
      <c r="P526">
        <v>1</v>
      </c>
      <c r="Q526" t="s">
        <v>25</v>
      </c>
    </row>
    <row r="527" spans="1:17" x14ac:dyDescent="0.3">
      <c r="A527" t="s">
        <v>821</v>
      </c>
      <c r="B527" s="3">
        <v>10000000</v>
      </c>
      <c r="C527" s="3">
        <v>15000000</v>
      </c>
      <c r="D527" t="s">
        <v>51</v>
      </c>
      <c r="E527" t="s">
        <v>28</v>
      </c>
      <c r="F527">
        <v>3</v>
      </c>
      <c r="G527" t="s">
        <v>19</v>
      </c>
      <c r="H527" t="s">
        <v>822</v>
      </c>
      <c r="I527" t="s">
        <v>823</v>
      </c>
      <c r="J527" t="s">
        <v>824</v>
      </c>
      <c r="K527" t="s">
        <v>385</v>
      </c>
      <c r="L527">
        <v>653</v>
      </c>
      <c r="M527" t="s">
        <v>385</v>
      </c>
      <c r="N527">
        <v>36</v>
      </c>
      <c r="O527" t="s">
        <v>1998</v>
      </c>
      <c r="P527">
        <v>1</v>
      </c>
      <c r="Q527" t="s">
        <v>25</v>
      </c>
    </row>
    <row r="528" spans="1:17" x14ac:dyDescent="0.3">
      <c r="A528" t="s">
        <v>821</v>
      </c>
      <c r="B528" s="3">
        <v>10000000</v>
      </c>
      <c r="C528" s="3">
        <v>15000000</v>
      </c>
      <c r="D528" t="s">
        <v>51</v>
      </c>
      <c r="E528" t="s">
        <v>28</v>
      </c>
      <c r="F528">
        <v>3</v>
      </c>
      <c r="G528" t="s">
        <v>19</v>
      </c>
      <c r="H528" t="s">
        <v>822</v>
      </c>
      <c r="I528" t="s">
        <v>823</v>
      </c>
      <c r="J528" t="s">
        <v>824</v>
      </c>
      <c r="K528" t="s">
        <v>385</v>
      </c>
      <c r="L528">
        <v>653</v>
      </c>
      <c r="M528" t="s">
        <v>385</v>
      </c>
      <c r="N528">
        <v>52</v>
      </c>
      <c r="O528" t="s">
        <v>1959</v>
      </c>
      <c r="P528">
        <v>1</v>
      </c>
      <c r="Q528" t="s">
        <v>25</v>
      </c>
    </row>
    <row r="529" spans="1:17" x14ac:dyDescent="0.3">
      <c r="A529" t="s">
        <v>821</v>
      </c>
      <c r="B529" s="3">
        <v>10000000</v>
      </c>
      <c r="C529" s="3">
        <v>15000000</v>
      </c>
      <c r="D529" t="s">
        <v>51</v>
      </c>
      <c r="E529" t="s">
        <v>28</v>
      </c>
      <c r="F529">
        <v>3</v>
      </c>
      <c r="G529" t="s">
        <v>19</v>
      </c>
      <c r="H529" t="s">
        <v>822</v>
      </c>
      <c r="I529" t="s">
        <v>823</v>
      </c>
      <c r="J529" t="s">
        <v>824</v>
      </c>
      <c r="K529" t="s">
        <v>385</v>
      </c>
      <c r="L529">
        <v>653</v>
      </c>
      <c r="M529" t="s">
        <v>385</v>
      </c>
      <c r="N529">
        <v>94</v>
      </c>
      <c r="O529" t="s">
        <v>1984</v>
      </c>
      <c r="P529">
        <v>1</v>
      </c>
      <c r="Q529" t="s">
        <v>25</v>
      </c>
    </row>
    <row r="530" spans="1:17" x14ac:dyDescent="0.3">
      <c r="A530" t="s">
        <v>825</v>
      </c>
      <c r="B530" s="3">
        <v>20000000</v>
      </c>
      <c r="C530" s="3">
        <v>30000000</v>
      </c>
      <c r="D530" t="s">
        <v>101</v>
      </c>
      <c r="E530" t="s">
        <v>28</v>
      </c>
      <c r="F530">
        <v>50</v>
      </c>
      <c r="G530" t="s">
        <v>19</v>
      </c>
      <c r="H530" t="e">
        <f>- Tìm kiếm, khai thác khách hàng có nhu cầu vềbất động sản.- cung cấp, Tư vấn đầy đủ chính xác thông tin sản phẩm đáp ứng nhu cầu khách hàng nhằm hoàn thành Chỉ tiêu được giao.- cập nhật thông tin thị trường bất động sản, nhanh chóng nắm bắt nhu cầu của khách hàng.- chăm sóc khách hàng Theo chương trình của công ty.- nắm bắt hiểu rõ các quy trình, quy định nghiệp vụ bán hàng của công ty.- phối hợp phòng Marketing thực hiện các chương trình sự kiện Quảng bá của công ty.</f>
        <v>#NAME?</v>
      </c>
      <c r="I530" t="s">
        <v>826</v>
      </c>
      <c r="J530" t="s">
        <v>746</v>
      </c>
      <c r="K530" t="s">
        <v>827</v>
      </c>
      <c r="L530">
        <v>737</v>
      </c>
      <c r="M530" t="s">
        <v>828</v>
      </c>
      <c r="N530">
        <v>52</v>
      </c>
      <c r="O530" t="s">
        <v>1959</v>
      </c>
      <c r="P530">
        <v>1</v>
      </c>
      <c r="Q530" t="s">
        <v>25</v>
      </c>
    </row>
    <row r="531" spans="1:17" x14ac:dyDescent="0.3">
      <c r="A531" t="s">
        <v>825</v>
      </c>
      <c r="B531" s="3">
        <v>20000000</v>
      </c>
      <c r="C531" s="3">
        <v>30000000</v>
      </c>
      <c r="D531" t="s">
        <v>101</v>
      </c>
      <c r="E531" t="s">
        <v>28</v>
      </c>
      <c r="F531">
        <v>50</v>
      </c>
      <c r="G531" t="s">
        <v>19</v>
      </c>
      <c r="H531" t="e">
        <f>- Tìm kiếm, khai thác khách hàng có nhu cầu vềbất động sản.- cung cấp, Tư vấn đầy đủ chính xác thông tin sản phẩm đáp ứng nhu cầu khách hàng nhằm hoàn thành Chỉ tiêu được giao.- cập nhật thông tin thị trường bất động sản, nhanh chóng nắm bắt nhu cầu của khách hàng.- chăm sóc khách hàng Theo chương trình của công ty.- nắm bắt hiểu rõ các quy trình, quy định nghiệp vụ bán hàng của công ty.- phối hợp phòng Marketing thực hiện các chương trình sự kiện Quảng bá của công ty.</f>
        <v>#NAME?</v>
      </c>
      <c r="I531" t="s">
        <v>826</v>
      </c>
      <c r="J531" t="s">
        <v>746</v>
      </c>
      <c r="K531" t="s">
        <v>827</v>
      </c>
      <c r="L531">
        <v>737</v>
      </c>
      <c r="M531" t="s">
        <v>828</v>
      </c>
      <c r="N531">
        <v>53</v>
      </c>
      <c r="O531" t="s">
        <v>1967</v>
      </c>
      <c r="P531">
        <v>1</v>
      </c>
      <c r="Q531" t="s">
        <v>25</v>
      </c>
    </row>
    <row r="532" spans="1:17" x14ac:dyDescent="0.3">
      <c r="A532" t="s">
        <v>825</v>
      </c>
      <c r="B532" s="3">
        <v>20000000</v>
      </c>
      <c r="C532" s="3">
        <v>30000000</v>
      </c>
      <c r="D532" t="s">
        <v>101</v>
      </c>
      <c r="E532" t="s">
        <v>28</v>
      </c>
      <c r="F532">
        <v>50</v>
      </c>
      <c r="G532" t="s">
        <v>19</v>
      </c>
      <c r="H532" t="e">
        <f>- Tìm kiếm, khai thác khách hàng có nhu cầu vềbất động sản.- cung cấp, Tư vấn đầy đủ chính xác thông tin sản phẩm đáp ứng nhu cầu khách hàng nhằm hoàn thành Chỉ tiêu được giao.- cập nhật thông tin thị trường bất động sản, nhanh chóng nắm bắt nhu cầu của khách hàng.- chăm sóc khách hàng Theo chương trình của công ty.- nắm bắt hiểu rõ các quy trình, quy định nghiệp vụ bán hàng của công ty.- phối hợp phòng Marketing thực hiện các chương trình sự kiện Quảng bá của công ty.</f>
        <v>#NAME?</v>
      </c>
      <c r="I532" t="s">
        <v>826</v>
      </c>
      <c r="J532" t="s">
        <v>746</v>
      </c>
      <c r="K532" t="s">
        <v>827</v>
      </c>
      <c r="L532">
        <v>737</v>
      </c>
      <c r="M532" t="s">
        <v>828</v>
      </c>
      <c r="N532">
        <v>58</v>
      </c>
      <c r="O532" t="s">
        <v>1960</v>
      </c>
      <c r="P532">
        <v>1</v>
      </c>
      <c r="Q532" t="s">
        <v>25</v>
      </c>
    </row>
    <row r="533" spans="1:17" x14ac:dyDescent="0.3">
      <c r="A533" t="s">
        <v>829</v>
      </c>
      <c r="B533" s="3">
        <v>10000000</v>
      </c>
      <c r="C533" s="3">
        <v>15000000</v>
      </c>
      <c r="D533" t="s">
        <v>101</v>
      </c>
      <c r="E533" t="s">
        <v>28</v>
      </c>
      <c r="F533">
        <v>15</v>
      </c>
      <c r="G533" t="s">
        <v>19</v>
      </c>
      <c r="H533" t="e">
        <f>-bán hàng, chăm sóc khách hàng. Tư vấn sản phẩm, Hỗ trợ kỹ thuật nuôi trồng cho khách hàng.- duy trì và tạo mối quan hệ lâu dài với khách hàng- phát triển độ bao phủ hàng hóa tại khu vực Quản lý.- thu thập thông tin về nhu cầu khách hàng, phát triển và mở rộng thị trường, Quảng bá hình ảnh và thương hiệu của công ty.</f>
        <v>#NAME?</v>
      </c>
      <c r="I533" t="s">
        <v>830</v>
      </c>
      <c r="J533" t="s">
        <v>831</v>
      </c>
      <c r="K533" t="s">
        <v>832</v>
      </c>
      <c r="L533">
        <v>738</v>
      </c>
      <c r="M533" t="s">
        <v>833</v>
      </c>
      <c r="N533">
        <v>52</v>
      </c>
      <c r="O533" t="s">
        <v>1959</v>
      </c>
      <c r="P533">
        <v>1</v>
      </c>
      <c r="Q533" t="s">
        <v>25</v>
      </c>
    </row>
    <row r="534" spans="1:17" x14ac:dyDescent="0.3">
      <c r="A534" t="s">
        <v>829</v>
      </c>
      <c r="B534" s="3">
        <v>10000000</v>
      </c>
      <c r="C534" s="3">
        <v>15000000</v>
      </c>
      <c r="D534" t="s">
        <v>101</v>
      </c>
      <c r="E534" t="s">
        <v>28</v>
      </c>
      <c r="F534">
        <v>15</v>
      </c>
      <c r="G534" t="s">
        <v>19</v>
      </c>
      <c r="H534" t="e">
        <f>-bán hàng, chăm sóc khách hàng. Tư vấn sản phẩm, Hỗ trợ kỹ thuật nuôi trồng cho khách hàng.- duy trì và tạo mối quan hệ lâu dài với khách hàng- phát triển độ bao phủ hàng hóa tại khu vực Quản lý.- thu thập thông tin về nhu cầu khách hàng, phát triển và mở rộng thị trường, Quảng bá hình ảnh và thương hiệu của công ty.</f>
        <v>#NAME?</v>
      </c>
      <c r="I534" t="s">
        <v>830</v>
      </c>
      <c r="J534" t="s">
        <v>831</v>
      </c>
      <c r="K534" t="s">
        <v>832</v>
      </c>
      <c r="L534">
        <v>738</v>
      </c>
      <c r="M534" t="s">
        <v>833</v>
      </c>
      <c r="N534">
        <v>42</v>
      </c>
      <c r="O534" t="s">
        <v>2006</v>
      </c>
      <c r="P534">
        <v>1</v>
      </c>
      <c r="Q534" t="s">
        <v>25</v>
      </c>
    </row>
    <row r="535" spans="1:17" x14ac:dyDescent="0.3">
      <c r="A535" t="s">
        <v>829</v>
      </c>
      <c r="B535" s="3">
        <v>10000000</v>
      </c>
      <c r="C535" s="3">
        <v>15000000</v>
      </c>
      <c r="D535" t="s">
        <v>101</v>
      </c>
      <c r="E535" t="s">
        <v>28</v>
      </c>
      <c r="F535">
        <v>15</v>
      </c>
      <c r="G535" t="s">
        <v>19</v>
      </c>
      <c r="H535" t="e">
        <f>-bán hàng, chăm sóc khách hàng. Tư vấn sản phẩm, Hỗ trợ kỹ thuật nuôi trồng cho khách hàng.- duy trì và tạo mối quan hệ lâu dài với khách hàng- phát triển độ bao phủ hàng hóa tại khu vực Quản lý.- thu thập thông tin về nhu cầu khách hàng, phát triển và mở rộng thị trường, Quảng bá hình ảnh và thương hiệu của công ty.</f>
        <v>#NAME?</v>
      </c>
      <c r="I535" t="s">
        <v>830</v>
      </c>
      <c r="J535" t="s">
        <v>831</v>
      </c>
      <c r="K535" t="s">
        <v>832</v>
      </c>
      <c r="L535">
        <v>738</v>
      </c>
      <c r="M535" t="s">
        <v>833</v>
      </c>
      <c r="N535">
        <v>52</v>
      </c>
      <c r="O535" t="s">
        <v>1959</v>
      </c>
      <c r="P535">
        <v>1</v>
      </c>
      <c r="Q535" t="s">
        <v>128</v>
      </c>
    </row>
    <row r="536" spans="1:17" x14ac:dyDescent="0.3">
      <c r="A536" t="s">
        <v>829</v>
      </c>
      <c r="B536" s="3">
        <v>10000000</v>
      </c>
      <c r="C536" s="3">
        <v>15000000</v>
      </c>
      <c r="D536" t="s">
        <v>101</v>
      </c>
      <c r="E536" t="s">
        <v>28</v>
      </c>
      <c r="F536">
        <v>15</v>
      </c>
      <c r="G536" t="s">
        <v>19</v>
      </c>
      <c r="H536" t="e">
        <f>-bán hàng, chăm sóc khách hàng. Tư vấn sản phẩm, Hỗ trợ kỹ thuật nuôi trồng cho khách hàng.- duy trì và tạo mối quan hệ lâu dài với khách hàng- phát triển độ bao phủ hàng hóa tại khu vực Quản lý.- thu thập thông tin về nhu cầu khách hàng, phát triển và mở rộng thị trường, Quảng bá hình ảnh và thương hiệu của công ty.</f>
        <v>#NAME?</v>
      </c>
      <c r="I536" t="s">
        <v>830</v>
      </c>
      <c r="J536" t="s">
        <v>831</v>
      </c>
      <c r="K536" t="s">
        <v>832</v>
      </c>
      <c r="L536">
        <v>738</v>
      </c>
      <c r="M536" t="s">
        <v>833</v>
      </c>
      <c r="N536">
        <v>42</v>
      </c>
      <c r="O536" t="s">
        <v>2006</v>
      </c>
      <c r="P536">
        <v>1</v>
      </c>
      <c r="Q536" t="s">
        <v>128</v>
      </c>
    </row>
    <row r="537" spans="1:17" x14ac:dyDescent="0.3">
      <c r="A537" t="s">
        <v>829</v>
      </c>
      <c r="B537" s="3">
        <v>10000000</v>
      </c>
      <c r="C537" s="3">
        <v>15000000</v>
      </c>
      <c r="D537" t="s">
        <v>101</v>
      </c>
      <c r="E537" t="s">
        <v>28</v>
      </c>
      <c r="F537">
        <v>15</v>
      </c>
      <c r="G537" t="s">
        <v>19</v>
      </c>
      <c r="H537" t="e">
        <f>-bán hàng, chăm sóc khách hàng. Tư vấn sản phẩm, Hỗ trợ kỹ thuật nuôi trồng cho khách hàng.- duy trì và tạo mối quan hệ lâu dài với khách hàng- phát triển độ bao phủ hàng hóa tại khu vực Quản lý.- thu thập thông tin về nhu cầu khách hàng, phát triển và mở rộng thị trường, Quảng bá hình ảnh và thương hiệu của công ty.</f>
        <v>#NAME?</v>
      </c>
      <c r="I537" t="s">
        <v>830</v>
      </c>
      <c r="J537" t="s">
        <v>831</v>
      </c>
      <c r="K537" t="s">
        <v>832</v>
      </c>
      <c r="L537">
        <v>738</v>
      </c>
      <c r="M537" t="s">
        <v>833</v>
      </c>
      <c r="N537">
        <v>52</v>
      </c>
      <c r="O537" t="s">
        <v>1959</v>
      </c>
      <c r="P537">
        <v>1</v>
      </c>
      <c r="Q537" t="s">
        <v>834</v>
      </c>
    </row>
    <row r="538" spans="1:17" x14ac:dyDescent="0.3">
      <c r="A538" t="s">
        <v>829</v>
      </c>
      <c r="B538" s="3">
        <v>10000000</v>
      </c>
      <c r="C538" s="3">
        <v>15000000</v>
      </c>
      <c r="D538" t="s">
        <v>101</v>
      </c>
      <c r="E538" t="s">
        <v>28</v>
      </c>
      <c r="F538">
        <v>15</v>
      </c>
      <c r="G538" t="s">
        <v>19</v>
      </c>
      <c r="H538" t="e">
        <f>-bán hàng, chăm sóc khách hàng. Tư vấn sản phẩm, Hỗ trợ kỹ thuật nuôi trồng cho khách hàng.- duy trì và tạo mối quan hệ lâu dài với khách hàng- phát triển độ bao phủ hàng hóa tại khu vực Quản lý.- thu thập thông tin về nhu cầu khách hàng, phát triển và mở rộng thị trường, Quảng bá hình ảnh và thương hiệu của công ty.</f>
        <v>#NAME?</v>
      </c>
      <c r="I538" t="s">
        <v>830</v>
      </c>
      <c r="J538" t="s">
        <v>831</v>
      </c>
      <c r="K538" t="s">
        <v>832</v>
      </c>
      <c r="L538">
        <v>738</v>
      </c>
      <c r="M538" t="s">
        <v>833</v>
      </c>
      <c r="N538">
        <v>42</v>
      </c>
      <c r="O538" t="s">
        <v>2006</v>
      </c>
      <c r="P538">
        <v>1</v>
      </c>
      <c r="Q538" t="s">
        <v>834</v>
      </c>
    </row>
    <row r="539" spans="1:17" x14ac:dyDescent="0.3">
      <c r="A539" t="s">
        <v>829</v>
      </c>
      <c r="B539" s="3">
        <v>10000000</v>
      </c>
      <c r="C539" s="3">
        <v>15000000</v>
      </c>
      <c r="D539" t="s">
        <v>101</v>
      </c>
      <c r="E539" t="s">
        <v>28</v>
      </c>
      <c r="F539">
        <v>15</v>
      </c>
      <c r="G539" t="s">
        <v>19</v>
      </c>
      <c r="H539" t="e">
        <f>-bán hàng, chăm sóc khách hàng. Tư vấn sản phẩm, Hỗ trợ kỹ thuật nuôi trồng cho khách hàng.- duy trì và tạo mối quan hệ lâu dài với khách hàng- phát triển độ bao phủ hàng hóa tại khu vực Quản lý.- thu thập thông tin về nhu cầu khách hàng, phát triển và mở rộng thị trường, Quảng bá hình ảnh và thương hiệu của công ty.</f>
        <v>#NAME?</v>
      </c>
      <c r="I539" t="s">
        <v>830</v>
      </c>
      <c r="J539" t="s">
        <v>831</v>
      </c>
      <c r="K539" t="s">
        <v>832</v>
      </c>
      <c r="L539">
        <v>738</v>
      </c>
      <c r="M539" t="s">
        <v>833</v>
      </c>
      <c r="N539">
        <v>52</v>
      </c>
      <c r="O539" t="s">
        <v>1959</v>
      </c>
      <c r="P539">
        <v>1</v>
      </c>
      <c r="Q539" t="s">
        <v>780</v>
      </c>
    </row>
    <row r="540" spans="1:17" x14ac:dyDescent="0.3">
      <c r="A540" t="s">
        <v>829</v>
      </c>
      <c r="B540" s="3">
        <v>10000000</v>
      </c>
      <c r="C540" s="3">
        <v>15000000</v>
      </c>
      <c r="D540" t="s">
        <v>101</v>
      </c>
      <c r="E540" t="s">
        <v>28</v>
      </c>
      <c r="F540">
        <v>15</v>
      </c>
      <c r="G540" t="s">
        <v>19</v>
      </c>
      <c r="H540" t="e">
        <f>-bán hàng, chăm sóc khách hàng. Tư vấn sản phẩm, Hỗ trợ kỹ thuật nuôi trồng cho khách hàng.- duy trì và tạo mối quan hệ lâu dài với khách hàng- phát triển độ bao phủ hàng hóa tại khu vực Quản lý.- thu thập thông tin về nhu cầu khách hàng, phát triển và mở rộng thị trường, Quảng bá hình ảnh và thương hiệu của công ty.</f>
        <v>#NAME?</v>
      </c>
      <c r="I540" t="s">
        <v>830</v>
      </c>
      <c r="J540" t="s">
        <v>831</v>
      </c>
      <c r="K540" t="s">
        <v>832</v>
      </c>
      <c r="L540">
        <v>738</v>
      </c>
      <c r="M540" t="s">
        <v>833</v>
      </c>
      <c r="N540">
        <v>42</v>
      </c>
      <c r="O540" t="s">
        <v>2006</v>
      </c>
      <c r="P540">
        <v>1</v>
      </c>
      <c r="Q540" t="s">
        <v>780</v>
      </c>
    </row>
    <row r="541" spans="1:17" x14ac:dyDescent="0.3">
      <c r="A541" t="s">
        <v>829</v>
      </c>
      <c r="B541" s="3">
        <v>10000000</v>
      </c>
      <c r="C541" s="3">
        <v>15000000</v>
      </c>
      <c r="D541" t="s">
        <v>101</v>
      </c>
      <c r="E541" t="s">
        <v>28</v>
      </c>
      <c r="F541">
        <v>15</v>
      </c>
      <c r="G541" t="s">
        <v>19</v>
      </c>
      <c r="H541" t="e">
        <f>-bán hàng, chăm sóc khách hàng. Tư vấn sản phẩm, Hỗ trợ kỹ thuật nuôi trồng cho khách hàng.- duy trì và tạo mối quan hệ lâu dài với khách hàng- phát triển độ bao phủ hàng hóa tại khu vực Quản lý.- thu thập thông tin về nhu cầu khách hàng, phát triển và mở rộng thị trường, Quảng bá hình ảnh và thương hiệu của công ty.</f>
        <v>#NAME?</v>
      </c>
      <c r="I541" t="s">
        <v>830</v>
      </c>
      <c r="J541" t="s">
        <v>831</v>
      </c>
      <c r="K541" t="s">
        <v>832</v>
      </c>
      <c r="L541">
        <v>738</v>
      </c>
      <c r="M541" t="s">
        <v>833</v>
      </c>
      <c r="N541">
        <v>52</v>
      </c>
      <c r="O541" t="s">
        <v>1959</v>
      </c>
      <c r="P541">
        <v>1</v>
      </c>
      <c r="Q541" t="s">
        <v>835</v>
      </c>
    </row>
    <row r="542" spans="1:17" x14ac:dyDescent="0.3">
      <c r="A542" t="s">
        <v>829</v>
      </c>
      <c r="B542" s="3">
        <v>10000000</v>
      </c>
      <c r="C542" s="3">
        <v>15000000</v>
      </c>
      <c r="D542" t="s">
        <v>101</v>
      </c>
      <c r="E542" t="s">
        <v>28</v>
      </c>
      <c r="F542">
        <v>15</v>
      </c>
      <c r="G542" t="s">
        <v>19</v>
      </c>
      <c r="H542" t="e">
        <f>-bán hàng, chăm sóc khách hàng. Tư vấn sản phẩm, Hỗ trợ kỹ thuật nuôi trồng cho khách hàng.- duy trì và tạo mối quan hệ lâu dài với khách hàng- phát triển độ bao phủ hàng hóa tại khu vực Quản lý.- thu thập thông tin về nhu cầu khách hàng, phát triển và mở rộng thị trường, Quảng bá hình ảnh và thương hiệu của công ty.</f>
        <v>#NAME?</v>
      </c>
      <c r="I542" t="s">
        <v>830</v>
      </c>
      <c r="J542" t="s">
        <v>831</v>
      </c>
      <c r="K542" t="s">
        <v>832</v>
      </c>
      <c r="L542">
        <v>738</v>
      </c>
      <c r="M542" t="s">
        <v>833</v>
      </c>
      <c r="N542">
        <v>42</v>
      </c>
      <c r="O542" t="s">
        <v>2006</v>
      </c>
      <c r="P542">
        <v>1</v>
      </c>
      <c r="Q542" t="s">
        <v>835</v>
      </c>
    </row>
    <row r="543" spans="1:17" x14ac:dyDescent="0.3">
      <c r="A543" t="s">
        <v>836</v>
      </c>
      <c r="B543" s="3">
        <v>7000000</v>
      </c>
      <c r="C543" s="3">
        <v>10000000</v>
      </c>
      <c r="D543" t="s">
        <v>101</v>
      </c>
      <c r="E543" t="s">
        <v>28</v>
      </c>
      <c r="F543">
        <v>6</v>
      </c>
      <c r="G543" t="s">
        <v>19</v>
      </c>
      <c r="H543" t="s">
        <v>837</v>
      </c>
      <c r="I543" t="s">
        <v>838</v>
      </c>
      <c r="J543" t="s">
        <v>839</v>
      </c>
      <c r="K543" t="s">
        <v>840</v>
      </c>
      <c r="L543">
        <v>739</v>
      </c>
      <c r="M543" t="s">
        <v>841</v>
      </c>
      <c r="N543">
        <v>94</v>
      </c>
      <c r="O543" t="s">
        <v>1984</v>
      </c>
      <c r="P543">
        <v>1</v>
      </c>
      <c r="Q543" t="s">
        <v>25</v>
      </c>
    </row>
    <row r="544" spans="1:17" x14ac:dyDescent="0.3">
      <c r="A544" t="s">
        <v>836</v>
      </c>
      <c r="B544" s="3">
        <v>7000000</v>
      </c>
      <c r="C544" s="3">
        <v>10000000</v>
      </c>
      <c r="D544" t="s">
        <v>101</v>
      </c>
      <c r="E544" t="s">
        <v>28</v>
      </c>
      <c r="F544">
        <v>6</v>
      </c>
      <c r="G544" t="s">
        <v>19</v>
      </c>
      <c r="H544" t="s">
        <v>837</v>
      </c>
      <c r="I544" t="s">
        <v>838</v>
      </c>
      <c r="J544" t="s">
        <v>839</v>
      </c>
      <c r="K544" t="s">
        <v>840</v>
      </c>
      <c r="L544">
        <v>739</v>
      </c>
      <c r="M544" t="s">
        <v>841</v>
      </c>
      <c r="N544">
        <v>52</v>
      </c>
      <c r="O544" t="s">
        <v>1959</v>
      </c>
      <c r="P544">
        <v>1</v>
      </c>
      <c r="Q544" t="s">
        <v>25</v>
      </c>
    </row>
    <row r="545" spans="1:17" x14ac:dyDescent="0.3">
      <c r="A545" t="s">
        <v>836</v>
      </c>
      <c r="B545" s="3">
        <v>7000000</v>
      </c>
      <c r="C545" s="3">
        <v>10000000</v>
      </c>
      <c r="D545" t="s">
        <v>101</v>
      </c>
      <c r="E545" t="s">
        <v>28</v>
      </c>
      <c r="F545">
        <v>6</v>
      </c>
      <c r="G545" t="s">
        <v>19</v>
      </c>
      <c r="H545" t="s">
        <v>837</v>
      </c>
      <c r="I545" t="s">
        <v>838</v>
      </c>
      <c r="J545" t="s">
        <v>839</v>
      </c>
      <c r="K545" t="s">
        <v>840</v>
      </c>
      <c r="L545">
        <v>739</v>
      </c>
      <c r="M545" t="s">
        <v>841</v>
      </c>
      <c r="N545">
        <v>58</v>
      </c>
      <c r="O545" t="s">
        <v>1960</v>
      </c>
      <c r="P545">
        <v>1</v>
      </c>
      <c r="Q545" t="s">
        <v>25</v>
      </c>
    </row>
    <row r="546" spans="1:17" x14ac:dyDescent="0.3">
      <c r="A546" t="s">
        <v>842</v>
      </c>
      <c r="B546" s="3">
        <v>7000000</v>
      </c>
      <c r="C546" s="3">
        <v>10000000</v>
      </c>
      <c r="D546" t="s">
        <v>101</v>
      </c>
      <c r="E546" t="s">
        <v>28</v>
      </c>
      <c r="F546">
        <v>10</v>
      </c>
      <c r="G546">
        <v>0</v>
      </c>
      <c r="H546" t="e">
        <f>- Tư vấn, bán thuốc Theo toa bác sĩ- Hướng dẫn khách hàng dùng thuốc đúng liều, đúng cách- kiểm tra thuốc kỹ trước khi giao cho khách- Làm việc tại các chi nhánh ở TPHCM</f>
        <v>#NAME?</v>
      </c>
      <c r="I546" t="s">
        <v>843</v>
      </c>
      <c r="J546" t="s">
        <v>844</v>
      </c>
      <c r="K546" t="s">
        <v>845</v>
      </c>
      <c r="L546">
        <v>740</v>
      </c>
      <c r="M546" t="s">
        <v>846</v>
      </c>
      <c r="N546">
        <v>52</v>
      </c>
      <c r="O546" t="s">
        <v>1959</v>
      </c>
      <c r="P546">
        <v>1</v>
      </c>
      <c r="Q546" t="s">
        <v>25</v>
      </c>
    </row>
    <row r="547" spans="1:17" x14ac:dyDescent="0.3">
      <c r="A547" t="s">
        <v>842</v>
      </c>
      <c r="B547" s="3">
        <v>7000000</v>
      </c>
      <c r="C547" s="3">
        <v>10000000</v>
      </c>
      <c r="D547" t="s">
        <v>101</v>
      </c>
      <c r="E547" t="s">
        <v>28</v>
      </c>
      <c r="F547">
        <v>10</v>
      </c>
      <c r="G547">
        <v>0</v>
      </c>
      <c r="H547" t="e">
        <f>- Tư vấn, bán thuốc Theo toa bác sĩ- Hướng dẫn khách hàng dùng thuốc đúng liều, đúng cách- kiểm tra thuốc kỹ trước khi giao cho khách- Làm việc tại các chi nhánh ở TPHCM</f>
        <v>#NAME?</v>
      </c>
      <c r="I547" t="s">
        <v>843</v>
      </c>
      <c r="J547" t="s">
        <v>844</v>
      </c>
      <c r="K547" t="s">
        <v>845</v>
      </c>
      <c r="L547">
        <v>740</v>
      </c>
      <c r="M547" t="s">
        <v>846</v>
      </c>
      <c r="N547">
        <v>94</v>
      </c>
      <c r="O547" t="s">
        <v>1984</v>
      </c>
      <c r="P547">
        <v>1</v>
      </c>
      <c r="Q547" t="s">
        <v>25</v>
      </c>
    </row>
    <row r="548" spans="1:17" x14ac:dyDescent="0.3">
      <c r="A548" t="s">
        <v>842</v>
      </c>
      <c r="B548" s="3">
        <v>7000000</v>
      </c>
      <c r="C548" s="3">
        <v>10000000</v>
      </c>
      <c r="D548" t="s">
        <v>101</v>
      </c>
      <c r="E548" t="s">
        <v>28</v>
      </c>
      <c r="F548">
        <v>10</v>
      </c>
      <c r="G548">
        <v>0</v>
      </c>
      <c r="H548" t="e">
        <f>- Tư vấn, bán thuốc Theo toa bác sĩ- Hướng dẫn khách hàng dùng thuốc đúng liều, đúng cách- kiểm tra thuốc kỹ trước khi giao cho khách- Làm việc tại các chi nhánh ở TPHCM</f>
        <v>#NAME?</v>
      </c>
      <c r="I548" t="s">
        <v>843</v>
      </c>
      <c r="J548" t="s">
        <v>844</v>
      </c>
      <c r="K548" t="s">
        <v>845</v>
      </c>
      <c r="L548">
        <v>740</v>
      </c>
      <c r="M548" t="s">
        <v>846</v>
      </c>
      <c r="N548">
        <v>62</v>
      </c>
      <c r="O548" t="s">
        <v>1992</v>
      </c>
      <c r="P548">
        <v>1</v>
      </c>
      <c r="Q548" t="s">
        <v>25</v>
      </c>
    </row>
    <row r="549" spans="1:17" x14ac:dyDescent="0.3">
      <c r="A549" t="s">
        <v>847</v>
      </c>
      <c r="B549" s="3">
        <v>10000000</v>
      </c>
      <c r="C549" s="3">
        <v>15000000</v>
      </c>
      <c r="D549" t="s">
        <v>101</v>
      </c>
      <c r="E549" t="s">
        <v>82</v>
      </c>
      <c r="F549">
        <v>10</v>
      </c>
      <c r="G549" t="s">
        <v>19</v>
      </c>
      <c r="H549" t="e">
        <f>- Chịu trách nhiệm kinh doanh sản phẩm, dịch vụ, các giải pháp VT-CNTT cho nhóm khách hàng doanh nghiệp.- Xây dựng và triển khai kế hoạch bán hàng Đối với tập khách hàng mục tiêu và Chịu trách nhiệm hoàn thành các Chỉ tiêu doanh thu được giao.- duy trì, phát triển doanh thu trên tập khách hàng/Đối tác bán hàng đã phát triển và phát triển doanh thu mới khách hàng tổ chức – doanh nghiệp.</f>
        <v>#NAME?</v>
      </c>
      <c r="I549" t="s">
        <v>848</v>
      </c>
      <c r="J549" t="s">
        <v>849</v>
      </c>
      <c r="K549" t="s">
        <v>850</v>
      </c>
      <c r="L549">
        <v>741</v>
      </c>
      <c r="M549" t="s">
        <v>850</v>
      </c>
      <c r="N549">
        <v>52</v>
      </c>
      <c r="O549" t="s">
        <v>1959</v>
      </c>
      <c r="P549">
        <v>1</v>
      </c>
      <c r="Q549" t="s">
        <v>25</v>
      </c>
    </row>
    <row r="550" spans="1:17" x14ac:dyDescent="0.3">
      <c r="A550" t="s">
        <v>847</v>
      </c>
      <c r="B550" s="3">
        <v>10000000</v>
      </c>
      <c r="C550" s="3">
        <v>15000000</v>
      </c>
      <c r="D550" t="s">
        <v>101</v>
      </c>
      <c r="E550" t="s">
        <v>82</v>
      </c>
      <c r="F550">
        <v>10</v>
      </c>
      <c r="G550" t="s">
        <v>19</v>
      </c>
      <c r="H550" t="e">
        <f>- Chịu trách nhiệm kinh doanh sản phẩm, dịch vụ, các giải pháp VT-CNTT cho nhóm khách hàng doanh nghiệp.- Xây dựng và triển khai kế hoạch bán hàng Đối với tập khách hàng mục tiêu và Chịu trách nhiệm hoàn thành các Chỉ tiêu doanh thu được giao.- duy trì, phát triển doanh thu trên tập khách hàng/Đối tác bán hàng đã phát triển và phát triển doanh thu mới khách hàng tổ chức – doanh nghiệp.</f>
        <v>#NAME?</v>
      </c>
      <c r="I550" t="s">
        <v>848</v>
      </c>
      <c r="J550" t="s">
        <v>849</v>
      </c>
      <c r="K550" t="s">
        <v>850</v>
      </c>
      <c r="L550">
        <v>741</v>
      </c>
      <c r="M550" t="s">
        <v>850</v>
      </c>
      <c r="N550">
        <v>24</v>
      </c>
      <c r="O550" t="s">
        <v>2001</v>
      </c>
      <c r="P550">
        <v>1</v>
      </c>
      <c r="Q550" t="s">
        <v>25</v>
      </c>
    </row>
    <row r="551" spans="1:17" x14ac:dyDescent="0.3">
      <c r="A551" t="s">
        <v>851</v>
      </c>
      <c r="B551" s="3">
        <v>10000000</v>
      </c>
      <c r="C551" s="3">
        <v>15000000</v>
      </c>
      <c r="D551" t="s">
        <v>27</v>
      </c>
      <c r="E551" t="s">
        <v>52</v>
      </c>
      <c r="F551">
        <v>2</v>
      </c>
      <c r="G551">
        <v>1</v>
      </c>
      <c r="H551" t="s">
        <v>852</v>
      </c>
      <c r="I551" t="s">
        <v>853</v>
      </c>
      <c r="J551" t="s">
        <v>854</v>
      </c>
      <c r="K551" t="s">
        <v>855</v>
      </c>
      <c r="L551">
        <v>742</v>
      </c>
      <c r="M551" t="s">
        <v>856</v>
      </c>
      <c r="N551">
        <v>24</v>
      </c>
      <c r="O551" t="s">
        <v>2001</v>
      </c>
      <c r="P551">
        <v>1</v>
      </c>
      <c r="Q551" t="s">
        <v>857</v>
      </c>
    </row>
    <row r="552" spans="1:17" x14ac:dyDescent="0.3">
      <c r="A552" t="s">
        <v>851</v>
      </c>
      <c r="B552" s="3">
        <v>10000000</v>
      </c>
      <c r="C552" s="3">
        <v>15000000</v>
      </c>
      <c r="D552" t="s">
        <v>27</v>
      </c>
      <c r="E552" t="s">
        <v>52</v>
      </c>
      <c r="F552">
        <v>2</v>
      </c>
      <c r="G552">
        <v>1</v>
      </c>
      <c r="H552" t="s">
        <v>852</v>
      </c>
      <c r="I552" t="s">
        <v>853</v>
      </c>
      <c r="J552" t="s">
        <v>854</v>
      </c>
      <c r="K552" t="s">
        <v>855</v>
      </c>
      <c r="L552">
        <v>742</v>
      </c>
      <c r="M552" t="s">
        <v>856</v>
      </c>
      <c r="N552">
        <v>52</v>
      </c>
      <c r="O552" t="s">
        <v>1959</v>
      </c>
      <c r="P552">
        <v>1</v>
      </c>
      <c r="Q552" t="s">
        <v>857</v>
      </c>
    </row>
    <row r="553" spans="1:17" x14ac:dyDescent="0.3">
      <c r="A553" t="s">
        <v>851</v>
      </c>
      <c r="B553" s="3">
        <v>10000000</v>
      </c>
      <c r="C553" s="3">
        <v>15000000</v>
      </c>
      <c r="D553" t="s">
        <v>27</v>
      </c>
      <c r="E553" t="s">
        <v>52</v>
      </c>
      <c r="F553">
        <v>2</v>
      </c>
      <c r="G553">
        <v>1</v>
      </c>
      <c r="H553" t="s">
        <v>852</v>
      </c>
      <c r="I553" t="s">
        <v>853</v>
      </c>
      <c r="J553" t="s">
        <v>854</v>
      </c>
      <c r="K553" t="s">
        <v>855</v>
      </c>
      <c r="L553">
        <v>742</v>
      </c>
      <c r="M553" t="s">
        <v>856</v>
      </c>
      <c r="N553">
        <v>94</v>
      </c>
      <c r="O553" t="s">
        <v>1984</v>
      </c>
      <c r="P553">
        <v>1</v>
      </c>
      <c r="Q553" t="s">
        <v>857</v>
      </c>
    </row>
    <row r="554" spans="1:17" x14ac:dyDescent="0.3">
      <c r="A554" t="s">
        <v>851</v>
      </c>
      <c r="B554" s="3">
        <v>10000000</v>
      </c>
      <c r="C554" s="3">
        <v>15000000</v>
      </c>
      <c r="D554" t="s">
        <v>27</v>
      </c>
      <c r="E554" t="s">
        <v>52</v>
      </c>
      <c r="F554">
        <v>2</v>
      </c>
      <c r="G554">
        <v>1</v>
      </c>
      <c r="H554" t="s">
        <v>852</v>
      </c>
      <c r="I554" t="s">
        <v>853</v>
      </c>
      <c r="J554" t="s">
        <v>854</v>
      </c>
      <c r="K554" t="s">
        <v>855</v>
      </c>
      <c r="L554">
        <v>742</v>
      </c>
      <c r="M554" t="s">
        <v>856</v>
      </c>
      <c r="N554">
        <v>24</v>
      </c>
      <c r="O554" t="s">
        <v>2001</v>
      </c>
      <c r="P554">
        <v>1</v>
      </c>
      <c r="Q554" t="s">
        <v>126</v>
      </c>
    </row>
    <row r="555" spans="1:17" x14ac:dyDescent="0.3">
      <c r="A555" t="s">
        <v>851</v>
      </c>
      <c r="B555" s="3">
        <v>10000000</v>
      </c>
      <c r="C555" s="3">
        <v>15000000</v>
      </c>
      <c r="D555" t="s">
        <v>27</v>
      </c>
      <c r="E555" t="s">
        <v>52</v>
      </c>
      <c r="F555">
        <v>2</v>
      </c>
      <c r="G555">
        <v>1</v>
      </c>
      <c r="H555" t="s">
        <v>852</v>
      </c>
      <c r="I555" t="s">
        <v>853</v>
      </c>
      <c r="J555" t="s">
        <v>854</v>
      </c>
      <c r="K555" t="s">
        <v>855</v>
      </c>
      <c r="L555">
        <v>742</v>
      </c>
      <c r="M555" t="s">
        <v>856</v>
      </c>
      <c r="N555">
        <v>52</v>
      </c>
      <c r="O555" t="s">
        <v>1959</v>
      </c>
      <c r="P555">
        <v>1</v>
      </c>
      <c r="Q555" t="s">
        <v>126</v>
      </c>
    </row>
    <row r="556" spans="1:17" x14ac:dyDescent="0.3">
      <c r="A556" t="s">
        <v>851</v>
      </c>
      <c r="B556" s="3">
        <v>10000000</v>
      </c>
      <c r="C556" s="3">
        <v>15000000</v>
      </c>
      <c r="D556" t="s">
        <v>27</v>
      </c>
      <c r="E556" t="s">
        <v>52</v>
      </c>
      <c r="F556">
        <v>2</v>
      </c>
      <c r="G556">
        <v>1</v>
      </c>
      <c r="H556" t="s">
        <v>852</v>
      </c>
      <c r="I556" t="s">
        <v>853</v>
      </c>
      <c r="J556" t="s">
        <v>854</v>
      </c>
      <c r="K556" t="s">
        <v>855</v>
      </c>
      <c r="L556">
        <v>742</v>
      </c>
      <c r="M556" t="s">
        <v>856</v>
      </c>
      <c r="N556">
        <v>94</v>
      </c>
      <c r="O556" t="s">
        <v>1984</v>
      </c>
      <c r="P556">
        <v>1</v>
      </c>
      <c r="Q556" t="s">
        <v>126</v>
      </c>
    </row>
    <row r="557" spans="1:17" x14ac:dyDescent="0.3">
      <c r="A557" t="s">
        <v>858</v>
      </c>
      <c r="B557" s="3">
        <v>7000000</v>
      </c>
      <c r="C557" s="3">
        <v>10000000</v>
      </c>
      <c r="D557" t="s">
        <v>101</v>
      </c>
      <c r="E557" t="s">
        <v>52</v>
      </c>
      <c r="F557">
        <v>15</v>
      </c>
      <c r="G557">
        <v>0</v>
      </c>
      <c r="H557" t="s">
        <v>859</v>
      </c>
      <c r="I557" t="s">
        <v>860</v>
      </c>
      <c r="J557" t="s">
        <v>861</v>
      </c>
      <c r="K557" t="s">
        <v>862</v>
      </c>
      <c r="L557">
        <v>743</v>
      </c>
      <c r="M557" t="s">
        <v>863</v>
      </c>
      <c r="N557">
        <v>46</v>
      </c>
      <c r="O557" t="s">
        <v>2007</v>
      </c>
      <c r="P557">
        <v>1</v>
      </c>
      <c r="Q557" t="s">
        <v>25</v>
      </c>
    </row>
    <row r="558" spans="1:17" x14ac:dyDescent="0.3">
      <c r="A558" t="s">
        <v>858</v>
      </c>
      <c r="B558" s="3">
        <v>7000000</v>
      </c>
      <c r="C558" s="3">
        <v>10000000</v>
      </c>
      <c r="D558" t="s">
        <v>101</v>
      </c>
      <c r="E558" t="s">
        <v>52</v>
      </c>
      <c r="F558">
        <v>15</v>
      </c>
      <c r="G558">
        <v>0</v>
      </c>
      <c r="H558" t="s">
        <v>859</v>
      </c>
      <c r="I558" t="s">
        <v>860</v>
      </c>
      <c r="J558" t="s">
        <v>861</v>
      </c>
      <c r="K558" t="s">
        <v>862</v>
      </c>
      <c r="L558">
        <v>743</v>
      </c>
      <c r="M558" t="s">
        <v>863</v>
      </c>
      <c r="N558">
        <v>93</v>
      </c>
      <c r="O558" t="s">
        <v>1969</v>
      </c>
      <c r="P558">
        <v>1</v>
      </c>
      <c r="Q558" t="s">
        <v>25</v>
      </c>
    </row>
    <row r="559" spans="1:17" x14ac:dyDescent="0.3">
      <c r="A559" t="s">
        <v>858</v>
      </c>
      <c r="B559" s="3">
        <v>7000000</v>
      </c>
      <c r="C559" s="3">
        <v>10000000</v>
      </c>
      <c r="D559" t="s">
        <v>101</v>
      </c>
      <c r="E559" t="s">
        <v>52</v>
      </c>
      <c r="F559">
        <v>15</v>
      </c>
      <c r="G559">
        <v>0</v>
      </c>
      <c r="H559" t="s">
        <v>859</v>
      </c>
      <c r="I559" t="s">
        <v>860</v>
      </c>
      <c r="J559" t="s">
        <v>861</v>
      </c>
      <c r="K559" t="s">
        <v>862</v>
      </c>
      <c r="L559">
        <v>743</v>
      </c>
      <c r="M559" t="s">
        <v>863</v>
      </c>
      <c r="N559">
        <v>49</v>
      </c>
      <c r="O559" t="s">
        <v>1958</v>
      </c>
      <c r="P559">
        <v>1</v>
      </c>
      <c r="Q559" t="s">
        <v>25</v>
      </c>
    </row>
    <row r="560" spans="1:17" x14ac:dyDescent="0.3">
      <c r="A560" t="s">
        <v>864</v>
      </c>
      <c r="B560" s="3">
        <v>10000000</v>
      </c>
      <c r="C560" s="3">
        <v>12000000</v>
      </c>
      <c r="D560" t="s">
        <v>51</v>
      </c>
      <c r="E560" t="s">
        <v>28</v>
      </c>
      <c r="F560">
        <v>1</v>
      </c>
      <c r="G560">
        <v>1</v>
      </c>
      <c r="H560" t="s">
        <v>865</v>
      </c>
      <c r="I560" t="s">
        <v>866</v>
      </c>
      <c r="J560" t="s">
        <v>867</v>
      </c>
      <c r="K560" t="s">
        <v>868</v>
      </c>
      <c r="L560">
        <v>744</v>
      </c>
      <c r="M560" t="s">
        <v>868</v>
      </c>
      <c r="N560">
        <v>38</v>
      </c>
      <c r="O560" t="s">
        <v>1983</v>
      </c>
      <c r="P560">
        <v>1</v>
      </c>
      <c r="Q560" t="s">
        <v>25</v>
      </c>
    </row>
    <row r="561" spans="1:17" x14ac:dyDescent="0.3">
      <c r="A561" t="s">
        <v>864</v>
      </c>
      <c r="B561" s="3">
        <v>10000000</v>
      </c>
      <c r="C561" s="3">
        <v>12000000</v>
      </c>
      <c r="D561" t="s">
        <v>51</v>
      </c>
      <c r="E561" t="s">
        <v>28</v>
      </c>
      <c r="F561">
        <v>1</v>
      </c>
      <c r="G561">
        <v>1</v>
      </c>
      <c r="H561" t="s">
        <v>865</v>
      </c>
      <c r="I561" t="s">
        <v>866</v>
      </c>
      <c r="J561" t="s">
        <v>867</v>
      </c>
      <c r="K561" t="s">
        <v>868</v>
      </c>
      <c r="L561">
        <v>744</v>
      </c>
      <c r="M561" t="s">
        <v>868</v>
      </c>
      <c r="N561">
        <v>43</v>
      </c>
      <c r="O561" t="s">
        <v>1973</v>
      </c>
      <c r="P561">
        <v>1</v>
      </c>
      <c r="Q561" t="s">
        <v>25</v>
      </c>
    </row>
    <row r="562" spans="1:17" x14ac:dyDescent="0.3">
      <c r="A562" t="s">
        <v>864</v>
      </c>
      <c r="B562" s="3">
        <v>10000000</v>
      </c>
      <c r="C562" s="3">
        <v>12000000</v>
      </c>
      <c r="D562" t="s">
        <v>51</v>
      </c>
      <c r="E562" t="s">
        <v>28</v>
      </c>
      <c r="F562">
        <v>1</v>
      </c>
      <c r="G562">
        <v>1</v>
      </c>
      <c r="H562" t="s">
        <v>865</v>
      </c>
      <c r="I562" t="s">
        <v>866</v>
      </c>
      <c r="J562" t="s">
        <v>867</v>
      </c>
      <c r="K562" t="s">
        <v>868</v>
      </c>
      <c r="L562">
        <v>744</v>
      </c>
      <c r="M562" t="s">
        <v>868</v>
      </c>
      <c r="N562">
        <v>62</v>
      </c>
      <c r="O562" t="s">
        <v>1992</v>
      </c>
      <c r="P562">
        <v>1</v>
      </c>
      <c r="Q562" t="s">
        <v>25</v>
      </c>
    </row>
    <row r="563" spans="1:17" x14ac:dyDescent="0.3">
      <c r="A563" t="s">
        <v>869</v>
      </c>
      <c r="B563" s="3">
        <v>7000000</v>
      </c>
      <c r="C563" s="3">
        <v>10000000</v>
      </c>
      <c r="D563" t="s">
        <v>101</v>
      </c>
      <c r="E563" t="s">
        <v>28</v>
      </c>
      <c r="F563">
        <v>4</v>
      </c>
      <c r="G563" t="s">
        <v>19</v>
      </c>
      <c r="H563" t="s">
        <v>870</v>
      </c>
      <c r="I563" t="s">
        <v>871</v>
      </c>
      <c r="J563" t="e">
        <f>- Tự tin giao tiếp.- nhanh nhẹn, Trung thực.Nhiệt tình, có tinh thần trách nhiệm cao.- giọng nói dễ nghe, truyền cảm- thạo tin học văn phòng, kỹ năng Sử dụng Email tốt.- kỹ năng giao tiếp và kỹ năng thuyết phục Tốt</f>
        <v>#NAME?</v>
      </c>
      <c r="K563" t="s">
        <v>872</v>
      </c>
      <c r="L563">
        <v>745</v>
      </c>
      <c r="M563" t="s">
        <v>872</v>
      </c>
      <c r="N563">
        <v>93</v>
      </c>
      <c r="O563" t="s">
        <v>1969</v>
      </c>
      <c r="P563">
        <v>1</v>
      </c>
      <c r="Q563" t="s">
        <v>25</v>
      </c>
    </row>
    <row r="564" spans="1:17" x14ac:dyDescent="0.3">
      <c r="A564" t="s">
        <v>869</v>
      </c>
      <c r="B564" s="3">
        <v>7000000</v>
      </c>
      <c r="C564" s="3">
        <v>10000000</v>
      </c>
      <c r="D564" t="s">
        <v>101</v>
      </c>
      <c r="E564" t="s">
        <v>28</v>
      </c>
      <c r="F564">
        <v>4</v>
      </c>
      <c r="G564" t="s">
        <v>19</v>
      </c>
      <c r="H564" t="s">
        <v>870</v>
      </c>
      <c r="I564" t="s">
        <v>871</v>
      </c>
      <c r="J564" t="e">
        <f>- Tự tin giao tiếp.- nhanh nhẹn, Trung thực.Nhiệt tình, có tinh thần trách nhiệm cao.- giọng nói dễ nghe, truyền cảm- thạo tin học văn phòng, kỹ năng Sử dụng Email tốt.- kỹ năng giao tiếp và kỹ năng thuyết phục Tốt</f>
        <v>#NAME?</v>
      </c>
      <c r="K564" t="s">
        <v>872</v>
      </c>
      <c r="L564">
        <v>745</v>
      </c>
      <c r="M564" t="s">
        <v>872</v>
      </c>
      <c r="N564">
        <v>7</v>
      </c>
      <c r="O564" t="s">
        <v>1971</v>
      </c>
      <c r="P564">
        <v>1</v>
      </c>
      <c r="Q564" t="s">
        <v>25</v>
      </c>
    </row>
    <row r="565" spans="1:17" x14ac:dyDescent="0.3">
      <c r="A565" t="s">
        <v>869</v>
      </c>
      <c r="B565" s="3">
        <v>7000000</v>
      </c>
      <c r="C565" s="3">
        <v>10000000</v>
      </c>
      <c r="D565" t="s">
        <v>101</v>
      </c>
      <c r="E565" t="s">
        <v>28</v>
      </c>
      <c r="F565">
        <v>4</v>
      </c>
      <c r="G565" t="s">
        <v>19</v>
      </c>
      <c r="H565" t="s">
        <v>870</v>
      </c>
      <c r="I565" t="s">
        <v>871</v>
      </c>
      <c r="J565" t="e">
        <f>- Tự tin giao tiếp.- nhanh nhẹn, Trung thực.Nhiệt tình, có tinh thần trách nhiệm cao.- giọng nói dễ nghe, truyền cảm- thạo tin học văn phòng, kỹ năng Sử dụng Email tốt.- kỹ năng giao tiếp và kỹ năng thuyết phục Tốt</f>
        <v>#NAME?</v>
      </c>
      <c r="K565" t="s">
        <v>872</v>
      </c>
      <c r="L565">
        <v>745</v>
      </c>
      <c r="M565" t="s">
        <v>872</v>
      </c>
      <c r="N565">
        <v>52</v>
      </c>
      <c r="O565" t="s">
        <v>1959</v>
      </c>
      <c r="P565">
        <v>1</v>
      </c>
      <c r="Q565" t="s">
        <v>25</v>
      </c>
    </row>
    <row r="566" spans="1:17" x14ac:dyDescent="0.3">
      <c r="A566" t="s">
        <v>873</v>
      </c>
      <c r="B566" s="3">
        <v>7000000</v>
      </c>
      <c r="C566" s="3">
        <v>10000000</v>
      </c>
      <c r="D566" t="s">
        <v>17</v>
      </c>
      <c r="E566" t="s">
        <v>106</v>
      </c>
      <c r="F566">
        <v>5</v>
      </c>
      <c r="G566">
        <v>1</v>
      </c>
      <c r="H566" t="e">
        <f>- sắp xếp hàng hóa tại cửa hàng và kho.- Đóng gói hàng hóa, sản phẩm Thiết bị văn phòng, trường học- giao hàng Theo xe tải của công ty- một số công việc KHÁC Theo sắp xếp củaquản lý</f>
        <v>#NAME?</v>
      </c>
      <c r="I566" t="s">
        <v>874</v>
      </c>
      <c r="J566" t="s">
        <v>875</v>
      </c>
      <c r="K566" t="s">
        <v>876</v>
      </c>
      <c r="L566">
        <v>746</v>
      </c>
      <c r="M566" t="s">
        <v>877</v>
      </c>
      <c r="N566">
        <v>15</v>
      </c>
      <c r="O566" t="s">
        <v>2005</v>
      </c>
      <c r="P566">
        <v>1</v>
      </c>
      <c r="Q566" t="s">
        <v>25</v>
      </c>
    </row>
    <row r="567" spans="1:17" x14ac:dyDescent="0.3">
      <c r="A567" t="s">
        <v>873</v>
      </c>
      <c r="B567" s="3">
        <v>7000000</v>
      </c>
      <c r="C567" s="3">
        <v>10000000</v>
      </c>
      <c r="D567" t="s">
        <v>17</v>
      </c>
      <c r="E567" t="s">
        <v>106</v>
      </c>
      <c r="F567">
        <v>5</v>
      </c>
      <c r="G567">
        <v>1</v>
      </c>
      <c r="H567" t="e">
        <f>- sắp xếp hàng hóa tại cửa hàng và kho.- Đóng gói hàng hóa, sản phẩm Thiết bị văn phòng, trường học- giao hàng Theo xe tải của công ty- một số công việc KHÁC Theo sắp xếp củaquản lý</f>
        <v>#NAME?</v>
      </c>
      <c r="I567" t="s">
        <v>874</v>
      </c>
      <c r="J567" t="s">
        <v>875</v>
      </c>
      <c r="K567" t="s">
        <v>876</v>
      </c>
      <c r="L567">
        <v>746</v>
      </c>
      <c r="M567" t="s">
        <v>877</v>
      </c>
      <c r="N567">
        <v>5</v>
      </c>
      <c r="O567" t="s">
        <v>1976</v>
      </c>
      <c r="P567">
        <v>1</v>
      </c>
      <c r="Q567" t="s">
        <v>25</v>
      </c>
    </row>
    <row r="568" spans="1:17" x14ac:dyDescent="0.3">
      <c r="A568" t="s">
        <v>873</v>
      </c>
      <c r="B568" s="3">
        <v>7000000</v>
      </c>
      <c r="C568" s="3">
        <v>10000000</v>
      </c>
      <c r="D568" t="s">
        <v>17</v>
      </c>
      <c r="E568" t="s">
        <v>106</v>
      </c>
      <c r="F568">
        <v>5</v>
      </c>
      <c r="G568">
        <v>1</v>
      </c>
      <c r="H568" t="e">
        <f>- sắp xếp hàng hóa tại cửa hàng và kho.- Đóng gói hàng hóa, sản phẩm Thiết bị văn phòng, trường học- giao hàng Theo xe tải của công ty- một số công việc KHÁC Theo sắp xếp củaquản lý</f>
        <v>#NAME?</v>
      </c>
      <c r="I568" t="s">
        <v>874</v>
      </c>
      <c r="J568" t="s">
        <v>875</v>
      </c>
      <c r="K568" t="s">
        <v>876</v>
      </c>
      <c r="L568">
        <v>746</v>
      </c>
      <c r="M568" t="s">
        <v>877</v>
      </c>
      <c r="N568">
        <v>9</v>
      </c>
      <c r="O568" t="s">
        <v>216</v>
      </c>
      <c r="P568">
        <v>1</v>
      </c>
      <c r="Q568" t="s">
        <v>25</v>
      </c>
    </row>
    <row r="569" spans="1:17" x14ac:dyDescent="0.3">
      <c r="A569" t="s">
        <v>878</v>
      </c>
      <c r="B569" s="3">
        <v>5000000</v>
      </c>
      <c r="C569" s="3">
        <v>7000000</v>
      </c>
      <c r="D569" t="s">
        <v>27</v>
      </c>
      <c r="E569" t="s">
        <v>106</v>
      </c>
      <c r="F569">
        <v>1</v>
      </c>
      <c r="G569">
        <v>0</v>
      </c>
      <c r="H569" t="e">
        <f>- tiếp nhận và xử lý đơn hàng.- cập nhật thông tin sản phẩm, dịch vụ trên website và Facebook- nhập liệu Excel.-chăm sóc khách hàngqua điện thoại, Email và tin nhắn zalo.</f>
        <v>#NAME?</v>
      </c>
      <c r="I569" t="e">
        <f>- bảo hiểm xã hội &amp;Y tếđầy đủ Theo quy định- ngày nghỉ trong năm Theo quy định chung- chương trình phúc lợi nhân viên hoặc lì xì May mắn mỗi tháng- chính sách hoa hồng Theo doanh thu mỗi tháng- chính sách Thưởng tết cuối năm- chính sách Thưởng chuyên cần</f>
        <v>#NAME?</v>
      </c>
      <c r="J569" t="e">
        <f>- ưu tiên ứng viên Tốt nghiệp Cao Đẳng trở lên hoặc có chứng Chỉ tương ứng- Sử dụng thành thạo Excel- Sử dụng Tốt Facebook và các kênh online trực tuyến.- khả năng giao tiếp Tốt qua điện thoại và Email, tin nhắn.- tinh thần trách nhiệm Cao, chủ động trong công việc.</f>
        <v>#NAME?</v>
      </c>
      <c r="K569" t="s">
        <v>879</v>
      </c>
      <c r="L569">
        <v>747</v>
      </c>
      <c r="M569" t="s">
        <v>879</v>
      </c>
      <c r="N569">
        <v>52</v>
      </c>
      <c r="O569" t="s">
        <v>1959</v>
      </c>
      <c r="P569">
        <v>1</v>
      </c>
      <c r="Q569" t="s">
        <v>25</v>
      </c>
    </row>
    <row r="570" spans="1:17" x14ac:dyDescent="0.3">
      <c r="A570" t="s">
        <v>878</v>
      </c>
      <c r="B570" s="3">
        <v>5000000</v>
      </c>
      <c r="C570" s="3">
        <v>7000000</v>
      </c>
      <c r="D570" t="s">
        <v>27</v>
      </c>
      <c r="E570" t="s">
        <v>106</v>
      </c>
      <c r="F570">
        <v>1</v>
      </c>
      <c r="G570">
        <v>0</v>
      </c>
      <c r="H570" t="e">
        <f>- tiếp nhận và xử lý đơn hàng.- cập nhật thông tin sản phẩm, dịch vụ trên website và Facebook- nhập liệu Excel.-chăm sóc khách hàngqua điện thoại, Email và tin nhắn zalo.</f>
        <v>#NAME?</v>
      </c>
      <c r="I570" t="e">
        <f>- bảo hiểm xã hội &amp;Y tếđầy đủ Theo quy định- ngày nghỉ trong năm Theo quy định chung- chương trình phúc lợi nhân viên hoặc lì xì May mắn mỗi tháng- chính sách hoa hồng Theo doanh thu mỗi tháng- chính sách Thưởng tết cuối năm- chính sách Thưởng chuyên cần</f>
        <v>#NAME?</v>
      </c>
      <c r="J570" t="e">
        <f>- ưu tiên ứng viên Tốt nghiệp Cao Đẳng trở lên hoặc có chứng Chỉ tương ứng- Sử dụng thành thạo Excel- Sử dụng Tốt Facebook và các kênh online trực tuyến.- khả năng giao tiếp Tốt qua điện thoại và Email, tin nhắn.- tinh thần trách nhiệm Cao, chủ động trong công việc.</f>
        <v>#NAME?</v>
      </c>
      <c r="K570" t="s">
        <v>879</v>
      </c>
      <c r="L570">
        <v>747</v>
      </c>
      <c r="M570" t="s">
        <v>879</v>
      </c>
      <c r="N570">
        <v>53</v>
      </c>
      <c r="O570" t="s">
        <v>1967</v>
      </c>
      <c r="P570">
        <v>1</v>
      </c>
      <c r="Q570" t="s">
        <v>25</v>
      </c>
    </row>
    <row r="571" spans="1:17" x14ac:dyDescent="0.3">
      <c r="A571" t="s">
        <v>878</v>
      </c>
      <c r="B571" s="3">
        <v>5000000</v>
      </c>
      <c r="C571" s="3">
        <v>7000000</v>
      </c>
      <c r="D571" t="s">
        <v>27</v>
      </c>
      <c r="E571" t="s">
        <v>106</v>
      </c>
      <c r="F571">
        <v>1</v>
      </c>
      <c r="G571">
        <v>0</v>
      </c>
      <c r="H571" t="e">
        <f>- tiếp nhận và xử lý đơn hàng.- cập nhật thông tin sản phẩm, dịch vụ trên website và Facebook- nhập liệu Excel.-chăm sóc khách hàngqua điện thoại, Email và tin nhắn zalo.</f>
        <v>#NAME?</v>
      </c>
      <c r="I571" t="e">
        <f>- bảo hiểm xã hội &amp;Y tếđầy đủ Theo quy định- ngày nghỉ trong năm Theo quy định chung- chương trình phúc lợi nhân viên hoặc lì xì May mắn mỗi tháng- chính sách hoa hồng Theo doanh thu mỗi tháng- chính sách Thưởng tết cuối năm- chính sách Thưởng chuyên cần</f>
        <v>#NAME?</v>
      </c>
      <c r="J571" t="e">
        <f>- ưu tiên ứng viên Tốt nghiệp Cao Đẳng trở lên hoặc có chứng Chỉ tương ứng- Sử dụng thành thạo Excel- Sử dụng Tốt Facebook và các kênh online trực tuyến.- khả năng giao tiếp Tốt qua điện thoại và Email, tin nhắn.- tinh thần trách nhiệm Cao, chủ động trong công việc.</f>
        <v>#NAME?</v>
      </c>
      <c r="K571" t="s">
        <v>879</v>
      </c>
      <c r="L571">
        <v>747</v>
      </c>
      <c r="M571" t="s">
        <v>879</v>
      </c>
      <c r="N571">
        <v>93</v>
      </c>
      <c r="O571" t="s">
        <v>1969</v>
      </c>
      <c r="P571">
        <v>1</v>
      </c>
      <c r="Q571" t="s">
        <v>25</v>
      </c>
    </row>
    <row r="572" spans="1:17" x14ac:dyDescent="0.3">
      <c r="A572" t="s">
        <v>880</v>
      </c>
      <c r="B572" s="3">
        <v>10000000</v>
      </c>
      <c r="C572" s="3">
        <v>12000000</v>
      </c>
      <c r="D572" t="s">
        <v>39</v>
      </c>
      <c r="E572" t="s">
        <v>82</v>
      </c>
      <c r="F572">
        <v>10</v>
      </c>
      <c r="G572" t="s">
        <v>19</v>
      </c>
      <c r="H572" t="e">
        <f>- Lập kế hoạch cho việc sale khách hàng mục tiêu Theo tháng.- hàng ngày Theo dõi và chăm sóc KH cũ, khuyến khích gia tăng đơn hàng mới.- hàng ngày liên hệ, đi gặp khách hàng mới Theo data , cung cấp thông tin và Giới thiệu sản phẩm, Báo giá… thu thập thông tin KH, Theo dõi và chăm sóc để khách hàng đặt hàng.- phối hợp với sales Admin thực hiện công việc nhận đơn hàng, Theo dõi, giao hàng, nhắc thanh toán…- bàn giao khách hàng cho sale Admin để tiếp tục Theo dõi đơn hàng- Báo cáo tình hình khách hàng từng ngày, tuần cho cấp trên.- Báo cáo và xin ý kiến cấp trên trong các trường hợp phát sinh- phân tích, đưa giải pháp và phản hồi với khách hàng.- Tư vấn cho khách hàng về sản phẩm, dịch vụ.</f>
        <v>#NAME?</v>
      </c>
      <c r="I572" t="e">
        <f>- Đượcđào tạonhững kiến thức chuyên ngành.- Thưởng tháng, Thưởng quý.- tham gia bảo hiểm.- tham giadu lịchhàng năm của công ty.- Cơ hội thăng tiến.</f>
        <v>#NAME?</v>
      </c>
      <c r="J572" t="e">
        <f>- Tốt nghiệp Đại học chuyên ngành điện - điện tử, Tự động hóa, Quản trị kinh doanh, các chuyên ngành KHÁC có liên quan.- khả năng giao tiếp tốt.- Sử dụng thành thạo vi tính văn phòng.- ưu tiên các ứng viên có kinh nghiệm trong lĩnh vực kinh doanh Thiết bị Tự động</f>
        <v>#NAME?</v>
      </c>
      <c r="K572" t="s">
        <v>881</v>
      </c>
      <c r="L572">
        <v>748</v>
      </c>
      <c r="M572" t="s">
        <v>882</v>
      </c>
      <c r="N572">
        <v>52</v>
      </c>
      <c r="O572" t="s">
        <v>1959</v>
      </c>
      <c r="P572">
        <v>1</v>
      </c>
      <c r="Q572" t="s">
        <v>25</v>
      </c>
    </row>
    <row r="573" spans="1:17" x14ac:dyDescent="0.3">
      <c r="A573" t="s">
        <v>880</v>
      </c>
      <c r="B573" s="3">
        <v>10000000</v>
      </c>
      <c r="C573" s="3">
        <v>12000000</v>
      </c>
      <c r="D573" t="s">
        <v>39</v>
      </c>
      <c r="E573" t="s">
        <v>82</v>
      </c>
      <c r="F573">
        <v>10</v>
      </c>
      <c r="G573" t="s">
        <v>19</v>
      </c>
      <c r="H573" t="e">
        <f>- Lập kế hoạch cho việc sale khách hàng mục tiêu Theo tháng.- hàng ngày Theo dõi và chăm sóc KH cũ, khuyến khích gia tăng đơn hàng mới.- hàng ngày liên hệ, đi gặp khách hàng mới Theo data , cung cấp thông tin và Giới thiệu sản phẩm, Báo giá… thu thập thông tin KH, Theo dõi và chăm sóc để khách hàng đặt hàng.- phối hợp với sales Admin thực hiện công việc nhận đơn hàng, Theo dõi, giao hàng, nhắc thanh toán…- bàn giao khách hàng cho sale Admin để tiếp tục Theo dõi đơn hàng- Báo cáo tình hình khách hàng từng ngày, tuần cho cấp trên.- Báo cáo và xin ý kiến cấp trên trong các trường hợp phát sinh- phân tích, đưa giải pháp và phản hồi với khách hàng.- Tư vấn cho khách hàng về sản phẩm, dịch vụ.</f>
        <v>#NAME?</v>
      </c>
      <c r="I573" t="e">
        <f>- Đượcđào tạonhững kiến thức chuyên ngành.- Thưởng tháng, Thưởng quý.- tham gia bảo hiểm.- tham giadu lịchhàng năm của công ty.- Cơ hội thăng tiến.</f>
        <v>#NAME?</v>
      </c>
      <c r="J573" t="e">
        <f>- Tốt nghiệp Đại học chuyên ngành điện - điện tử, Tự động hóa, Quản trị kinh doanh, các chuyên ngành KHÁC có liên quan.- khả năng giao tiếp tốt.- Sử dụng thành thạo vi tính văn phòng.- ưu tiên các ứng viên có kinh nghiệm trong lĩnh vực kinh doanh Thiết bị Tự động</f>
        <v>#NAME?</v>
      </c>
      <c r="K573" t="s">
        <v>881</v>
      </c>
      <c r="L573">
        <v>748</v>
      </c>
      <c r="M573" t="s">
        <v>882</v>
      </c>
      <c r="N573">
        <v>43</v>
      </c>
      <c r="O573" t="s">
        <v>1973</v>
      </c>
      <c r="P573">
        <v>1</v>
      </c>
      <c r="Q573" t="s">
        <v>25</v>
      </c>
    </row>
    <row r="574" spans="1:17" x14ac:dyDescent="0.3">
      <c r="A574" t="s">
        <v>880</v>
      </c>
      <c r="B574" s="3">
        <v>10000000</v>
      </c>
      <c r="C574" s="3">
        <v>12000000</v>
      </c>
      <c r="D574" t="s">
        <v>39</v>
      </c>
      <c r="E574" t="s">
        <v>82</v>
      </c>
      <c r="F574">
        <v>10</v>
      </c>
      <c r="G574" t="s">
        <v>19</v>
      </c>
      <c r="H574" t="e">
        <f>- Lập kế hoạch cho việc sale khách hàng mục tiêu Theo tháng.- hàng ngày Theo dõi và chăm sóc KH cũ, khuyến khích gia tăng đơn hàng mới.- hàng ngày liên hệ, đi gặp khách hàng mới Theo data , cung cấp thông tin và Giới thiệu sản phẩm, Báo giá… thu thập thông tin KH, Theo dõi và chăm sóc để khách hàng đặt hàng.- phối hợp với sales Admin thực hiện công việc nhận đơn hàng, Theo dõi, giao hàng, nhắc thanh toán…- bàn giao khách hàng cho sale Admin để tiếp tục Theo dõi đơn hàng- Báo cáo tình hình khách hàng từng ngày, tuần cho cấp trên.- Báo cáo và xin ý kiến cấp trên trong các trường hợp phát sinh- phân tích, đưa giải pháp và phản hồi với khách hàng.- Tư vấn cho khách hàng về sản phẩm, dịch vụ.</f>
        <v>#NAME?</v>
      </c>
      <c r="I574" t="e">
        <f>- Đượcđào tạonhững kiến thức chuyên ngành.- Thưởng tháng, Thưởng quý.- tham gia bảo hiểm.- tham giadu lịchhàng năm của công ty.- Cơ hội thăng tiến.</f>
        <v>#NAME?</v>
      </c>
      <c r="J574" t="e">
        <f>- Tốt nghiệp Đại học chuyên ngành điện - điện tử, Tự động hóa, Quản trị kinh doanh, các chuyên ngành KHÁC có liên quan.- khả năng giao tiếp tốt.- Sử dụng thành thạo vi tính văn phòng.- ưu tiên các ứng viên có kinh nghiệm trong lĩnh vực kinh doanh Thiết bị Tự động</f>
        <v>#NAME?</v>
      </c>
      <c r="K574" t="s">
        <v>881</v>
      </c>
      <c r="L574">
        <v>748</v>
      </c>
      <c r="M574" t="s">
        <v>882</v>
      </c>
      <c r="N574">
        <v>40</v>
      </c>
      <c r="O574" t="s">
        <v>1972</v>
      </c>
      <c r="P574">
        <v>1</v>
      </c>
      <c r="Q574" t="s">
        <v>25</v>
      </c>
    </row>
    <row r="575" spans="1:17" x14ac:dyDescent="0.3">
      <c r="A575" t="s">
        <v>880</v>
      </c>
      <c r="B575" s="3">
        <v>10000000</v>
      </c>
      <c r="C575" s="3">
        <v>12000000</v>
      </c>
      <c r="D575" t="s">
        <v>39</v>
      </c>
      <c r="E575" t="s">
        <v>82</v>
      </c>
      <c r="F575">
        <v>10</v>
      </c>
      <c r="G575" t="s">
        <v>19</v>
      </c>
      <c r="H575" t="e">
        <f>- Lập kế hoạch cho việc sale khách hàng mục tiêu Theo tháng.- hàng ngày Theo dõi và chăm sóc KH cũ, khuyến khích gia tăng đơn hàng mới.- hàng ngày liên hệ, đi gặp khách hàng mới Theo data , cung cấp thông tin và Giới thiệu sản phẩm, Báo giá… thu thập thông tin KH, Theo dõi và chăm sóc để khách hàng đặt hàng.- phối hợp với sales Admin thực hiện công việc nhận đơn hàng, Theo dõi, giao hàng, nhắc thanh toán…- bàn giao khách hàng cho sale Admin để tiếp tục Theo dõi đơn hàng- Báo cáo tình hình khách hàng từng ngày, tuần cho cấp trên.- Báo cáo và xin ý kiến cấp trên trong các trường hợp phát sinh- phân tích, đưa giải pháp và phản hồi với khách hàng.- Tư vấn cho khách hàng về sản phẩm, dịch vụ.</f>
        <v>#NAME?</v>
      </c>
      <c r="I575" t="e">
        <f>- Đượcđào tạonhững kiến thức chuyên ngành.- Thưởng tháng, Thưởng quý.- tham gia bảo hiểm.- tham giadu lịchhàng năm của công ty.- Cơ hội thăng tiến.</f>
        <v>#NAME?</v>
      </c>
      <c r="J575" t="e">
        <f>- Tốt nghiệp Đại học chuyên ngành điện - điện tử, Tự động hóa, Quản trị kinh doanh, các chuyên ngành KHÁC có liên quan.- khả năng giao tiếp tốt.- Sử dụng thành thạo vi tính văn phòng.- ưu tiên các ứng viên có kinh nghiệm trong lĩnh vực kinh doanh Thiết bị Tự động</f>
        <v>#NAME?</v>
      </c>
      <c r="K575" t="s">
        <v>881</v>
      </c>
      <c r="L575">
        <v>748</v>
      </c>
      <c r="M575" t="s">
        <v>882</v>
      </c>
      <c r="N575">
        <v>52</v>
      </c>
      <c r="O575" t="s">
        <v>1959</v>
      </c>
      <c r="P575">
        <v>1</v>
      </c>
      <c r="Q575" t="s">
        <v>49</v>
      </c>
    </row>
    <row r="576" spans="1:17" x14ac:dyDescent="0.3">
      <c r="A576" t="s">
        <v>880</v>
      </c>
      <c r="B576" s="3">
        <v>10000000</v>
      </c>
      <c r="C576" s="3">
        <v>12000000</v>
      </c>
      <c r="D576" t="s">
        <v>39</v>
      </c>
      <c r="E576" t="s">
        <v>82</v>
      </c>
      <c r="F576">
        <v>10</v>
      </c>
      <c r="G576" t="s">
        <v>19</v>
      </c>
      <c r="H576" t="e">
        <f>- Lập kế hoạch cho việc sale khách hàng mục tiêu Theo tháng.- hàng ngày Theo dõi và chăm sóc KH cũ, khuyến khích gia tăng đơn hàng mới.- hàng ngày liên hệ, đi gặp khách hàng mới Theo data , cung cấp thông tin và Giới thiệu sản phẩm, Báo giá… thu thập thông tin KH, Theo dõi và chăm sóc để khách hàng đặt hàng.- phối hợp với sales Admin thực hiện công việc nhận đơn hàng, Theo dõi, giao hàng, nhắc thanh toán…- bàn giao khách hàng cho sale Admin để tiếp tục Theo dõi đơn hàng- Báo cáo tình hình khách hàng từng ngày, tuần cho cấp trên.- Báo cáo và xin ý kiến cấp trên trong các trường hợp phát sinh- phân tích, đưa giải pháp và phản hồi với khách hàng.- Tư vấn cho khách hàng về sản phẩm, dịch vụ.</f>
        <v>#NAME?</v>
      </c>
      <c r="I576" t="e">
        <f>- Đượcđào tạonhững kiến thức chuyên ngành.- Thưởng tháng, Thưởng quý.- tham gia bảo hiểm.- tham giadu lịchhàng năm của công ty.- Cơ hội thăng tiến.</f>
        <v>#NAME?</v>
      </c>
      <c r="J576" t="e">
        <f>- Tốt nghiệp Đại học chuyên ngành điện - điện tử, Tự động hóa, Quản trị kinh doanh, các chuyên ngành KHÁC có liên quan.- khả năng giao tiếp tốt.- Sử dụng thành thạo vi tính văn phòng.- ưu tiên các ứng viên có kinh nghiệm trong lĩnh vực kinh doanh Thiết bị Tự động</f>
        <v>#NAME?</v>
      </c>
      <c r="K576" t="s">
        <v>881</v>
      </c>
      <c r="L576">
        <v>748</v>
      </c>
      <c r="M576" t="s">
        <v>882</v>
      </c>
      <c r="N576">
        <v>43</v>
      </c>
      <c r="O576" t="s">
        <v>1973</v>
      </c>
      <c r="P576">
        <v>1</v>
      </c>
      <c r="Q576" t="s">
        <v>49</v>
      </c>
    </row>
    <row r="577" spans="1:17" x14ac:dyDescent="0.3">
      <c r="A577" t="s">
        <v>880</v>
      </c>
      <c r="B577" s="3">
        <v>10000000</v>
      </c>
      <c r="C577" s="3">
        <v>12000000</v>
      </c>
      <c r="D577" t="s">
        <v>39</v>
      </c>
      <c r="E577" t="s">
        <v>82</v>
      </c>
      <c r="F577">
        <v>10</v>
      </c>
      <c r="G577" t="s">
        <v>19</v>
      </c>
      <c r="H577" t="e">
        <f>- Lập kế hoạch cho việc sale khách hàng mục tiêu Theo tháng.- hàng ngày Theo dõi và chăm sóc KH cũ, khuyến khích gia tăng đơn hàng mới.- hàng ngày liên hệ, đi gặp khách hàng mới Theo data , cung cấp thông tin và Giới thiệu sản phẩm, Báo giá… thu thập thông tin KH, Theo dõi và chăm sóc để khách hàng đặt hàng.- phối hợp với sales Admin thực hiện công việc nhận đơn hàng, Theo dõi, giao hàng, nhắc thanh toán…- bàn giao khách hàng cho sale Admin để tiếp tục Theo dõi đơn hàng- Báo cáo tình hình khách hàng từng ngày, tuần cho cấp trên.- Báo cáo và xin ý kiến cấp trên trong các trường hợp phát sinh- phân tích, đưa giải pháp và phản hồi với khách hàng.- Tư vấn cho khách hàng về sản phẩm, dịch vụ.</f>
        <v>#NAME?</v>
      </c>
      <c r="I577" t="e">
        <f>- Đượcđào tạonhững kiến thức chuyên ngành.- Thưởng tháng, Thưởng quý.- tham gia bảo hiểm.- tham giadu lịchhàng năm của công ty.- Cơ hội thăng tiến.</f>
        <v>#NAME?</v>
      </c>
      <c r="J577" t="e">
        <f>- Tốt nghiệp Đại học chuyên ngành điện - điện tử, Tự động hóa, Quản trị kinh doanh, các chuyên ngành KHÁC có liên quan.- khả năng giao tiếp tốt.- Sử dụng thành thạo vi tính văn phòng.- ưu tiên các ứng viên có kinh nghiệm trong lĩnh vực kinh doanh Thiết bị Tự động</f>
        <v>#NAME?</v>
      </c>
      <c r="K577" t="s">
        <v>881</v>
      </c>
      <c r="L577">
        <v>748</v>
      </c>
      <c r="M577" t="s">
        <v>882</v>
      </c>
      <c r="N577">
        <v>40</v>
      </c>
      <c r="O577" t="s">
        <v>1972</v>
      </c>
      <c r="P577">
        <v>1</v>
      </c>
      <c r="Q577" t="s">
        <v>49</v>
      </c>
    </row>
    <row r="578" spans="1:17" x14ac:dyDescent="0.3">
      <c r="A578" t="s">
        <v>883</v>
      </c>
      <c r="B578" s="3">
        <v>7000000</v>
      </c>
      <c r="C578" s="3">
        <v>10000000</v>
      </c>
      <c r="D578" t="s">
        <v>27</v>
      </c>
      <c r="E578" t="s">
        <v>106</v>
      </c>
      <c r="F578">
        <v>5</v>
      </c>
      <c r="G578" t="s">
        <v>19</v>
      </c>
      <c r="H578" t="e">
        <f>- nhận,Quản lývà phản hồi chất lượng data Từ Marketing và các nguồn khác.- Tư vấn, cung cấp các giải pháp hoàn THIỆN và thích hợp cho từng khách hàng có nhu cầu học Tiếng Anh.- Tìm kiếm, duy trì và phát triển mạng lưới học viên.- Báo cáo lên các cấp Quản lý về nhu cầu, vấn đề, mối quan tâm của học viên</f>
        <v>#NAME?</v>
      </c>
      <c r="I578" t="s">
        <v>884</v>
      </c>
      <c r="J578" t="e">
        <f>- Không nói ngọng, nói lắp, nói Địa phương- Sử dụng máy tính văn phòng Tốt- có khả năng Làm việc độc Lập và Chịu áp lực- chung thực, kiên nhẫn và chủ động</f>
        <v>#NAME?</v>
      </c>
      <c r="K578" t="s">
        <v>885</v>
      </c>
      <c r="L578">
        <v>749</v>
      </c>
      <c r="M578" t="s">
        <v>885</v>
      </c>
      <c r="N578">
        <v>7</v>
      </c>
      <c r="O578" t="s">
        <v>1971</v>
      </c>
      <c r="P578">
        <v>1</v>
      </c>
      <c r="Q578" t="s">
        <v>25</v>
      </c>
    </row>
    <row r="579" spans="1:17" x14ac:dyDescent="0.3">
      <c r="A579" t="s">
        <v>883</v>
      </c>
      <c r="B579" s="3">
        <v>7000000</v>
      </c>
      <c r="C579" s="3">
        <v>10000000</v>
      </c>
      <c r="D579" t="s">
        <v>27</v>
      </c>
      <c r="E579" t="s">
        <v>106</v>
      </c>
      <c r="F579">
        <v>5</v>
      </c>
      <c r="G579" t="s">
        <v>19</v>
      </c>
      <c r="H579" t="e">
        <f>- nhận,Quản lývà phản hồi chất lượng data Từ Marketing và các nguồn khác.- Tư vấn, cung cấp các giải pháp hoàn THIỆN và thích hợp cho từng khách hàng có nhu cầu học Tiếng Anh.- Tìm kiếm, duy trì và phát triển mạng lưới học viên.- Báo cáo lên các cấp Quản lý về nhu cầu, vấn đề, mối quan tâm của học viên</f>
        <v>#NAME?</v>
      </c>
      <c r="I579" t="s">
        <v>884</v>
      </c>
      <c r="J579" t="e">
        <f>- Không nói ngọng, nói lắp, nói Địa phương- Sử dụng máy tính văn phòng Tốt- có khả năng Làm việc độc Lập và Chịu áp lực- chung thực, kiên nhẫn và chủ động</f>
        <v>#NAME?</v>
      </c>
      <c r="K579" t="s">
        <v>885</v>
      </c>
      <c r="L579">
        <v>749</v>
      </c>
      <c r="M579" t="s">
        <v>885</v>
      </c>
      <c r="N579">
        <v>52</v>
      </c>
      <c r="O579" t="s">
        <v>1959</v>
      </c>
      <c r="P579">
        <v>1</v>
      </c>
      <c r="Q579" t="s">
        <v>25</v>
      </c>
    </row>
    <row r="580" spans="1:17" x14ac:dyDescent="0.3">
      <c r="A580" t="s">
        <v>883</v>
      </c>
      <c r="B580" s="3">
        <v>7000000</v>
      </c>
      <c r="C580" s="3">
        <v>10000000</v>
      </c>
      <c r="D580" t="s">
        <v>27</v>
      </c>
      <c r="E580" t="s">
        <v>106</v>
      </c>
      <c r="F580">
        <v>5</v>
      </c>
      <c r="G580" t="s">
        <v>19</v>
      </c>
      <c r="H580" t="e">
        <f>- nhận,Quản lývà phản hồi chất lượng data Từ Marketing và các nguồn khác.- Tư vấn, cung cấp các giải pháp hoàn THIỆN và thích hợp cho từng khách hàng có nhu cầu học Tiếng Anh.- Tìm kiếm, duy trì và phát triển mạng lưới học viên.- Báo cáo lên các cấp Quản lý về nhu cầu, vấn đề, mối quan tâm của học viên</f>
        <v>#NAME?</v>
      </c>
      <c r="I580" t="s">
        <v>884</v>
      </c>
      <c r="J580" t="e">
        <f>- Không nói ngọng, nói lắp, nói Địa phương- Sử dụng máy tính văn phòng Tốt- có khả năng Làm việc độc Lập và Chịu áp lực- chung thực, kiên nhẫn và chủ động</f>
        <v>#NAME?</v>
      </c>
      <c r="K580" t="s">
        <v>885</v>
      </c>
      <c r="L580">
        <v>749</v>
      </c>
      <c r="M580" t="s">
        <v>885</v>
      </c>
      <c r="N580">
        <v>93</v>
      </c>
      <c r="O580" t="s">
        <v>1969</v>
      </c>
      <c r="P580">
        <v>1</v>
      </c>
      <c r="Q580" t="s">
        <v>25</v>
      </c>
    </row>
    <row r="581" spans="1:17" x14ac:dyDescent="0.3">
      <c r="A581" t="s">
        <v>580</v>
      </c>
      <c r="B581" s="3">
        <v>10000000</v>
      </c>
      <c r="C581" s="3">
        <v>12000000</v>
      </c>
      <c r="D581" t="s">
        <v>27</v>
      </c>
      <c r="E581" t="s">
        <v>28</v>
      </c>
      <c r="F581">
        <v>2</v>
      </c>
      <c r="G581" t="s">
        <v>19</v>
      </c>
      <c r="H581" t="e">
        <f>- thực hiện các công việc liên quan tới việc bán sản phẩm của công ty.- lên kế hoạch, triển khai phát triển công việcbán hàng, hàng tuần.- đưa ra chiến lược phát triển kinh doanh dài hạn.</f>
        <v>#NAME?</v>
      </c>
      <c r="I581" t="s">
        <v>886</v>
      </c>
      <c r="J581" t="e">
        <f>- có kinh nghiệm trong việcbán hàng.- Chịu khó, nghiêm túc trong công việc.- có khả năng Làm việc độc lập.- tinh thần trách nhiệm, khả năng Tư duy trong công việc.- kỹ năng giao tiếp &amp; đàm phán tốt.</f>
        <v>#NAME?</v>
      </c>
      <c r="K581" t="s">
        <v>887</v>
      </c>
      <c r="L581">
        <v>750</v>
      </c>
      <c r="M581" t="s">
        <v>888</v>
      </c>
      <c r="N581">
        <v>52</v>
      </c>
      <c r="O581" t="s">
        <v>1959</v>
      </c>
      <c r="P581">
        <v>1</v>
      </c>
      <c r="Q581" t="s">
        <v>25</v>
      </c>
    </row>
    <row r="582" spans="1:17" x14ac:dyDescent="0.3">
      <c r="A582" t="s">
        <v>580</v>
      </c>
      <c r="B582" s="3">
        <v>10000000</v>
      </c>
      <c r="C582" s="3">
        <v>12000000</v>
      </c>
      <c r="D582" t="s">
        <v>27</v>
      </c>
      <c r="E582" t="s">
        <v>28</v>
      </c>
      <c r="F582">
        <v>2</v>
      </c>
      <c r="G582" t="s">
        <v>19</v>
      </c>
      <c r="H582" t="e">
        <f>- thực hiện các công việc liên quan tới việc bán sản phẩm của công ty.- lên kế hoạch, triển khai phát triển công việcbán hàng, hàng tuần.- đưa ra chiến lược phát triển kinh doanh dài hạn.</f>
        <v>#NAME?</v>
      </c>
      <c r="I582" t="s">
        <v>886</v>
      </c>
      <c r="J582" t="e">
        <f>- có kinh nghiệm trong việcbán hàng.- Chịu khó, nghiêm túc trong công việc.- có khả năng Làm việc độc lập.- tinh thần trách nhiệm, khả năng Tư duy trong công việc.- kỹ năng giao tiếp &amp; đàm phán tốt.</f>
        <v>#NAME?</v>
      </c>
      <c r="K582" t="s">
        <v>887</v>
      </c>
      <c r="L582">
        <v>750</v>
      </c>
      <c r="M582" t="s">
        <v>888</v>
      </c>
      <c r="N582">
        <v>23</v>
      </c>
      <c r="O582" t="s">
        <v>2008</v>
      </c>
      <c r="P582">
        <v>1</v>
      </c>
      <c r="Q582" t="s">
        <v>25</v>
      </c>
    </row>
    <row r="583" spans="1:17" x14ac:dyDescent="0.3">
      <c r="A583" t="s">
        <v>889</v>
      </c>
      <c r="B583" s="3">
        <v>5000000</v>
      </c>
      <c r="C583" s="3">
        <v>7000000</v>
      </c>
      <c r="D583" t="s">
        <v>27</v>
      </c>
      <c r="E583" t="s">
        <v>52</v>
      </c>
      <c r="F583">
        <v>5</v>
      </c>
      <c r="G583" t="s">
        <v>19</v>
      </c>
      <c r="H583" t="e">
        <f>- nhận Nguyên Vật liệu đầu vào, kiểm tra CMMP, thông số vận hành máy.- vận hành các máy trong phòng Si rô.- Test mẫu các vị trí trong phòng Si rô.- vận hành hệ thống CIP của Si rô.</f>
        <v>#NAME?</v>
      </c>
      <c r="I583" t="s">
        <v>890</v>
      </c>
      <c r="J583" t="s">
        <v>891</v>
      </c>
      <c r="K583" t="s">
        <v>892</v>
      </c>
      <c r="L583">
        <v>751</v>
      </c>
      <c r="M583" t="s">
        <v>892</v>
      </c>
      <c r="N583">
        <v>38</v>
      </c>
      <c r="O583" t="s">
        <v>1983</v>
      </c>
      <c r="P583">
        <v>1</v>
      </c>
      <c r="Q583" t="s">
        <v>25</v>
      </c>
    </row>
    <row r="584" spans="1:17" x14ac:dyDescent="0.3">
      <c r="A584" t="s">
        <v>889</v>
      </c>
      <c r="B584" s="3">
        <v>5000000</v>
      </c>
      <c r="C584" s="3">
        <v>7000000</v>
      </c>
      <c r="D584" t="s">
        <v>27</v>
      </c>
      <c r="E584" t="s">
        <v>52</v>
      </c>
      <c r="F584">
        <v>5</v>
      </c>
      <c r="G584" t="s">
        <v>19</v>
      </c>
      <c r="H584" t="e">
        <f>- nhận Nguyên Vật liệu đầu vào, kiểm tra CMMP, thông số vận hành máy.- vận hành các máy trong phòng Si rô.- Test mẫu các vị trí trong phòng Si rô.- vận hành hệ thống CIP của Si rô.</f>
        <v>#NAME?</v>
      </c>
      <c r="I584" t="s">
        <v>890</v>
      </c>
      <c r="J584" t="s">
        <v>891</v>
      </c>
      <c r="K584" t="s">
        <v>892</v>
      </c>
      <c r="L584">
        <v>751</v>
      </c>
      <c r="M584" t="s">
        <v>892</v>
      </c>
      <c r="N584">
        <v>8</v>
      </c>
      <c r="O584" t="s">
        <v>1975</v>
      </c>
      <c r="P584">
        <v>1</v>
      </c>
      <c r="Q584" t="s">
        <v>25</v>
      </c>
    </row>
    <row r="585" spans="1:17" x14ac:dyDescent="0.3">
      <c r="A585" t="s">
        <v>889</v>
      </c>
      <c r="B585" s="3">
        <v>5000000</v>
      </c>
      <c r="C585" s="3">
        <v>7000000</v>
      </c>
      <c r="D585" t="s">
        <v>27</v>
      </c>
      <c r="E585" t="s">
        <v>52</v>
      </c>
      <c r="F585">
        <v>5</v>
      </c>
      <c r="G585" t="s">
        <v>19</v>
      </c>
      <c r="H585" t="e">
        <f>- nhận Nguyên Vật liệu đầu vào, kiểm tra CMMP, thông số vận hành máy.- vận hành các máy trong phòng Si rô.- Test mẫu các vị trí trong phòng Si rô.- vận hành hệ thống CIP của Si rô.</f>
        <v>#NAME?</v>
      </c>
      <c r="I585" t="s">
        <v>890</v>
      </c>
      <c r="J585" t="s">
        <v>891</v>
      </c>
      <c r="K585" t="s">
        <v>892</v>
      </c>
      <c r="L585">
        <v>751</v>
      </c>
      <c r="M585" t="s">
        <v>892</v>
      </c>
      <c r="N585">
        <v>63</v>
      </c>
      <c r="O585" t="s">
        <v>1999</v>
      </c>
      <c r="P585">
        <v>1</v>
      </c>
      <c r="Q585" t="s">
        <v>25</v>
      </c>
    </row>
    <row r="586" spans="1:17" x14ac:dyDescent="0.3">
      <c r="A586" t="s">
        <v>580</v>
      </c>
      <c r="B586" s="3">
        <v>10000000</v>
      </c>
      <c r="C586" s="3">
        <v>12000000</v>
      </c>
      <c r="D586" t="s">
        <v>101</v>
      </c>
      <c r="E586" t="s">
        <v>106</v>
      </c>
      <c r="F586">
        <v>5</v>
      </c>
      <c r="G586" t="s">
        <v>19</v>
      </c>
      <c r="H586" t="e">
        <f>- Tư vấn, Giới thiệu và thuyết phục khách hàng về gói đầu tưdu lịch5*- Không Tìm kiếm khách hàng, có sẳn data của các cấp trên cấp.- sẽ được training khi vào Làm việc.</f>
        <v>#NAME?</v>
      </c>
      <c r="I586" t="s">
        <v>893</v>
      </c>
      <c r="J586" t="s">
        <v>894</v>
      </c>
      <c r="K586" t="s">
        <v>895</v>
      </c>
      <c r="L586">
        <v>752</v>
      </c>
      <c r="M586" t="s">
        <v>896</v>
      </c>
      <c r="N586">
        <v>93</v>
      </c>
      <c r="O586" t="s">
        <v>1969</v>
      </c>
      <c r="P586">
        <v>1</v>
      </c>
      <c r="Q586" t="s">
        <v>25</v>
      </c>
    </row>
    <row r="587" spans="1:17" x14ac:dyDescent="0.3">
      <c r="A587" t="s">
        <v>580</v>
      </c>
      <c r="B587" s="3">
        <v>10000000</v>
      </c>
      <c r="C587" s="3">
        <v>12000000</v>
      </c>
      <c r="D587" t="s">
        <v>101</v>
      </c>
      <c r="E587" t="s">
        <v>106</v>
      </c>
      <c r="F587">
        <v>5</v>
      </c>
      <c r="G587" t="s">
        <v>19</v>
      </c>
      <c r="H587" t="e">
        <f>- Tư vấn, Giới thiệu và thuyết phục khách hàng về gói đầu tưdu lịch5*- Không Tìm kiếm khách hàng, có sẳn data của các cấp trên cấp.- sẽ được training khi vào Làm việc.</f>
        <v>#NAME?</v>
      </c>
      <c r="I587" t="s">
        <v>893</v>
      </c>
      <c r="J587" t="s">
        <v>894</v>
      </c>
      <c r="K587" t="s">
        <v>895</v>
      </c>
      <c r="L587">
        <v>752</v>
      </c>
      <c r="M587" t="s">
        <v>896</v>
      </c>
      <c r="N587">
        <v>52</v>
      </c>
      <c r="O587" t="s">
        <v>1959</v>
      </c>
      <c r="P587">
        <v>1</v>
      </c>
      <c r="Q587" t="s">
        <v>25</v>
      </c>
    </row>
    <row r="588" spans="1:17" x14ac:dyDescent="0.3">
      <c r="A588" t="s">
        <v>897</v>
      </c>
      <c r="B588" s="3">
        <v>10000000</v>
      </c>
      <c r="C588" s="3">
        <v>12000000</v>
      </c>
      <c r="D588" t="s">
        <v>17</v>
      </c>
      <c r="E588" t="s">
        <v>28</v>
      </c>
      <c r="F588">
        <v>4</v>
      </c>
      <c r="G588" t="s">
        <v>19</v>
      </c>
      <c r="H588" t="s">
        <v>898</v>
      </c>
      <c r="I588" t="s">
        <v>899</v>
      </c>
      <c r="J588" t="e">
        <f>- Không yêu cầu kinh nghiệm, ưu tiên ứng viên đã từng Làm kinh doanh Dầu Nhớt- có tinh thần trách nhiệm Cao trong công việc, Nhiệt tình và năng động.- khả năng Làm việc nhóm và Xây dưng quan hệ khách hàng, giao tiếp tốt.....</f>
        <v>#NAME?</v>
      </c>
      <c r="K588" t="s">
        <v>900</v>
      </c>
      <c r="L588">
        <v>753</v>
      </c>
      <c r="M588" t="s">
        <v>901</v>
      </c>
      <c r="N588">
        <v>52</v>
      </c>
      <c r="O588" t="s">
        <v>1959</v>
      </c>
      <c r="P588">
        <v>1</v>
      </c>
      <c r="Q588" t="s">
        <v>25</v>
      </c>
    </row>
    <row r="589" spans="1:17" x14ac:dyDescent="0.3">
      <c r="A589" t="s">
        <v>897</v>
      </c>
      <c r="B589" s="3">
        <v>10000000</v>
      </c>
      <c r="C589" s="3">
        <v>12000000</v>
      </c>
      <c r="D589" t="s">
        <v>17</v>
      </c>
      <c r="E589" t="s">
        <v>28</v>
      </c>
      <c r="F589">
        <v>4</v>
      </c>
      <c r="G589" t="s">
        <v>19</v>
      </c>
      <c r="H589" t="s">
        <v>898</v>
      </c>
      <c r="I589" t="s">
        <v>899</v>
      </c>
      <c r="J589" t="e">
        <f>- Không yêu cầu kinh nghiệm, ưu tiên ứng viên đã từng Làm kinh doanh Dầu Nhớt- có tinh thần trách nhiệm Cao trong công việc, Nhiệt tình và năng động.- khả năng Làm việc nhóm và Xây dưng quan hệ khách hàng, giao tiếp tốt.....</f>
        <v>#NAME?</v>
      </c>
      <c r="K589" t="s">
        <v>900</v>
      </c>
      <c r="L589">
        <v>753</v>
      </c>
      <c r="M589" t="s">
        <v>901</v>
      </c>
      <c r="N589">
        <v>57</v>
      </c>
      <c r="O589" t="s">
        <v>1979</v>
      </c>
      <c r="P589">
        <v>1</v>
      </c>
      <c r="Q589" t="s">
        <v>25</v>
      </c>
    </row>
    <row r="590" spans="1:17" x14ac:dyDescent="0.3">
      <c r="A590" t="s">
        <v>902</v>
      </c>
      <c r="B590" s="3">
        <v>7000000</v>
      </c>
      <c r="C590" s="3">
        <v>10000000</v>
      </c>
      <c r="D590" t="s">
        <v>51</v>
      </c>
      <c r="E590" t="s">
        <v>52</v>
      </c>
      <c r="F590">
        <v>1</v>
      </c>
      <c r="G590">
        <v>1</v>
      </c>
      <c r="H590" t="e">
        <f>- tiếp đón người bệnh đến khám bệnh, vào viện, ra viện, chuyển khoa, chuyển viện- trực tiếp thực hiện chăm sóc toàn diện cho người bệnh Theo đúng quy chế chuyên môn và quy định của Cơ sởy tế- thực hiện Y lệnh, các qui trình kỹ thuật về Theo dõi và chăm sóc những diễn biến bất Thường của người bệnh trong khoa.- thực hiện đúng Y lệnh của bác sĩ điều trị- thực hiện các kỹ thuật chuyên môn của điều dưỡng khoa ngoại</f>
        <v>#NAME?</v>
      </c>
      <c r="I590" t="e">
        <f>- Đóng BHXH Theo quy định của nhà nước- môi trường Làm việc chuyên nghiệp- chế độ nâng lương Theo năng lực Làm việc- đào tạo nâng Cao trình độ chuyên môn hàng năm- Mức lương chính có thể Thỏa thuận tùy Theo năng lực Làm việc</f>
        <v>#NAME?</v>
      </c>
      <c r="J590" t="e">
        <f>- Tốt nghiệp trình độ Cao Đẳng trở lên chuyên ngành điều dưỡng- giao tiếp tốt.- năng động Nhiệt tình trong công việc.- Sử dụng thành thạo vi tính văn phòng- ưu tiên có chứng Chỉ hành nghề và các chứng Chỉ đào tạo liên tục- giao tiếptiếng anhlà một lợi thế.</f>
        <v>#NAME?</v>
      </c>
      <c r="K590" t="s">
        <v>903</v>
      </c>
      <c r="L590">
        <v>754</v>
      </c>
      <c r="M590" t="s">
        <v>903</v>
      </c>
      <c r="N590">
        <v>62</v>
      </c>
      <c r="O590" t="s">
        <v>1992</v>
      </c>
      <c r="P590">
        <v>1</v>
      </c>
      <c r="Q590" t="s">
        <v>25</v>
      </c>
    </row>
    <row r="591" spans="1:17" x14ac:dyDescent="0.3">
      <c r="A591" t="s">
        <v>904</v>
      </c>
      <c r="B591" s="3">
        <v>10000000</v>
      </c>
      <c r="C591" s="3">
        <v>12000000</v>
      </c>
      <c r="D591" t="s">
        <v>51</v>
      </c>
      <c r="E591" t="s">
        <v>52</v>
      </c>
      <c r="F591">
        <v>2</v>
      </c>
      <c r="G591" t="s">
        <v>19</v>
      </c>
      <c r="H591" t="s">
        <v>905</v>
      </c>
      <c r="I591" t="e">
        <f>- môi trường Làm việc chuyên nghiệp, trẻ Trung và đầy cảm hứng.- duy trì và phát triển nét văn hóa “Làm hết Sức, chơi hết mình”.- các chế độ phúc lợi KHÁC: được hưởng chế độ bảo hiểm Theo quy định, chế độ nghỉ mát hàng năm trong và ngoài nước.- các chế độ KHÁC Theo quy định của nhà nước và quy định của công ty.</f>
        <v>#NAME?</v>
      </c>
      <c r="J591" t="s">
        <v>906</v>
      </c>
      <c r="K591" t="s">
        <v>907</v>
      </c>
      <c r="L591">
        <v>755</v>
      </c>
      <c r="M591" t="s">
        <v>907</v>
      </c>
      <c r="N591">
        <v>53</v>
      </c>
      <c r="O591" t="s">
        <v>1967</v>
      </c>
      <c r="P591">
        <v>1</v>
      </c>
      <c r="Q591" t="s">
        <v>25</v>
      </c>
    </row>
    <row r="592" spans="1:17" x14ac:dyDescent="0.3">
      <c r="A592" t="s">
        <v>904</v>
      </c>
      <c r="B592" s="3">
        <v>10000000</v>
      </c>
      <c r="C592" s="3">
        <v>12000000</v>
      </c>
      <c r="D592" t="s">
        <v>51</v>
      </c>
      <c r="E592" t="s">
        <v>52</v>
      </c>
      <c r="F592">
        <v>2</v>
      </c>
      <c r="G592" t="s">
        <v>19</v>
      </c>
      <c r="H592" t="s">
        <v>905</v>
      </c>
      <c r="I592" t="e">
        <f>- môi trường Làm việc chuyên nghiệp, trẻ Trung và đầy cảm hứng.- duy trì và phát triển nét văn hóa “Làm hết Sức, chơi hết mình”.- các chế độ phúc lợi KHÁC: được hưởng chế độ bảo hiểm Theo quy định, chế độ nghỉ mát hàng năm trong và ngoài nước.- các chế độ KHÁC Theo quy định của nhà nước và quy định của công ty.</f>
        <v>#NAME?</v>
      </c>
      <c r="J592" t="s">
        <v>906</v>
      </c>
      <c r="K592" t="s">
        <v>907</v>
      </c>
      <c r="L592">
        <v>755</v>
      </c>
      <c r="M592" t="s">
        <v>907</v>
      </c>
      <c r="N592">
        <v>7</v>
      </c>
      <c r="O592" t="s">
        <v>1971</v>
      </c>
      <c r="P592">
        <v>1</v>
      </c>
      <c r="Q592" t="s">
        <v>25</v>
      </c>
    </row>
    <row r="593" spans="1:17" x14ac:dyDescent="0.3">
      <c r="A593" t="s">
        <v>904</v>
      </c>
      <c r="B593" s="3">
        <v>10000000</v>
      </c>
      <c r="C593" s="3">
        <v>12000000</v>
      </c>
      <c r="D593" t="s">
        <v>51</v>
      </c>
      <c r="E593" t="s">
        <v>52</v>
      </c>
      <c r="F593">
        <v>2</v>
      </c>
      <c r="G593" t="s">
        <v>19</v>
      </c>
      <c r="H593" t="s">
        <v>905</v>
      </c>
      <c r="I593" t="e">
        <f>- môi trường Làm việc chuyên nghiệp, trẻ Trung và đầy cảm hứng.- duy trì và phát triển nét văn hóa “Làm hết Sức, chơi hết mình”.- các chế độ phúc lợi KHÁC: được hưởng chế độ bảo hiểm Theo quy định, chế độ nghỉ mát hàng năm trong và ngoài nước.- các chế độ KHÁC Theo quy định của nhà nước và quy định của công ty.</f>
        <v>#NAME?</v>
      </c>
      <c r="J593" t="s">
        <v>906</v>
      </c>
      <c r="K593" t="s">
        <v>907</v>
      </c>
      <c r="L593">
        <v>755</v>
      </c>
      <c r="M593" t="s">
        <v>907</v>
      </c>
      <c r="N593">
        <v>32</v>
      </c>
      <c r="O593" t="s">
        <v>1966</v>
      </c>
      <c r="P593">
        <v>1</v>
      </c>
      <c r="Q593" t="s">
        <v>25</v>
      </c>
    </row>
    <row r="594" spans="1:17" x14ac:dyDescent="0.3">
      <c r="A594" t="s">
        <v>908</v>
      </c>
      <c r="B594" s="3">
        <v>12000000</v>
      </c>
      <c r="C594" s="3">
        <v>15000000</v>
      </c>
      <c r="D594" t="s">
        <v>149</v>
      </c>
      <c r="E594" t="s">
        <v>106</v>
      </c>
      <c r="F594">
        <v>2</v>
      </c>
      <c r="G594" t="s">
        <v>19</v>
      </c>
      <c r="H594" t="e">
        <f>- triển khaisản xuấttheo kế hoạch công ty đề ra- phân công công việc cho các bộ phận sản xuất- đảm bảo chất lượng đầu vào Nguyên liệu và đầu ra sản phẩm- Xây dựng quy trình sản xuất, Quản lý chất lượng- đạt Chỉ tiêu doanh số công ty đề ra</f>
        <v>#NAME?</v>
      </c>
      <c r="I594" t="s">
        <v>909</v>
      </c>
      <c r="J594" t="s">
        <v>910</v>
      </c>
      <c r="K594" t="s">
        <v>911</v>
      </c>
      <c r="L594">
        <v>756</v>
      </c>
      <c r="M594" t="s">
        <v>911</v>
      </c>
      <c r="N594">
        <v>29</v>
      </c>
      <c r="O594" t="s">
        <v>1974</v>
      </c>
      <c r="P594">
        <v>1</v>
      </c>
      <c r="Q594" t="s">
        <v>87</v>
      </c>
    </row>
    <row r="595" spans="1:17" x14ac:dyDescent="0.3">
      <c r="A595" t="s">
        <v>908</v>
      </c>
      <c r="B595" s="3">
        <v>12000000</v>
      </c>
      <c r="C595" s="3">
        <v>15000000</v>
      </c>
      <c r="D595" t="s">
        <v>149</v>
      </c>
      <c r="E595" t="s">
        <v>106</v>
      </c>
      <c r="F595">
        <v>2</v>
      </c>
      <c r="G595" t="s">
        <v>19</v>
      </c>
      <c r="H595" t="e">
        <f>- triển khaisản xuấttheo kế hoạch công ty đề ra- phân công công việc cho các bộ phận sản xuất- đảm bảo chất lượng đầu vào Nguyên liệu và đầu ra sản phẩm- Xây dựng quy trình sản xuất, Quản lý chất lượng- đạt Chỉ tiêu doanh số công ty đề ra</f>
        <v>#NAME?</v>
      </c>
      <c r="I595" t="s">
        <v>909</v>
      </c>
      <c r="J595" t="s">
        <v>910</v>
      </c>
      <c r="K595" t="s">
        <v>911</v>
      </c>
      <c r="L595">
        <v>756</v>
      </c>
      <c r="M595" t="s">
        <v>911</v>
      </c>
      <c r="N595">
        <v>40</v>
      </c>
      <c r="O595" t="s">
        <v>1972</v>
      </c>
      <c r="P595">
        <v>1</v>
      </c>
      <c r="Q595" t="s">
        <v>87</v>
      </c>
    </row>
    <row r="596" spans="1:17" x14ac:dyDescent="0.3">
      <c r="A596" t="s">
        <v>908</v>
      </c>
      <c r="B596" s="3">
        <v>12000000</v>
      </c>
      <c r="C596" s="3">
        <v>15000000</v>
      </c>
      <c r="D596" t="s">
        <v>149</v>
      </c>
      <c r="E596" t="s">
        <v>106</v>
      </c>
      <c r="F596">
        <v>2</v>
      </c>
      <c r="G596" t="s">
        <v>19</v>
      </c>
      <c r="H596" t="e">
        <f>- triển khaisản xuấttheo kế hoạch công ty đề ra- phân công công việc cho các bộ phận sản xuất- đảm bảo chất lượng đầu vào Nguyên liệu và đầu ra sản phẩm- Xây dựng quy trình sản xuất, Quản lý chất lượng- đạt Chỉ tiêu doanh số công ty đề ra</f>
        <v>#NAME?</v>
      </c>
      <c r="I596" t="s">
        <v>909</v>
      </c>
      <c r="J596" t="s">
        <v>910</v>
      </c>
      <c r="K596" t="s">
        <v>911</v>
      </c>
      <c r="L596">
        <v>756</v>
      </c>
      <c r="M596" t="s">
        <v>911</v>
      </c>
      <c r="N596">
        <v>8</v>
      </c>
      <c r="O596" t="s">
        <v>1975</v>
      </c>
      <c r="P596">
        <v>1</v>
      </c>
      <c r="Q596" t="s">
        <v>87</v>
      </c>
    </row>
    <row r="597" spans="1:17" x14ac:dyDescent="0.3">
      <c r="A597" t="s">
        <v>912</v>
      </c>
      <c r="B597" s="3">
        <v>5000000</v>
      </c>
      <c r="C597" s="3">
        <v>7000000</v>
      </c>
      <c r="D597" t="s">
        <v>101</v>
      </c>
      <c r="E597" t="s">
        <v>28</v>
      </c>
      <c r="F597">
        <v>2</v>
      </c>
      <c r="G597" t="s">
        <v>19</v>
      </c>
      <c r="H597" t="s">
        <v>913</v>
      </c>
      <c r="I597" t="s">
        <v>914</v>
      </c>
      <c r="J597" t="e">
        <f>- Tốt nghiệp Trung cấp, Cao Đẳng chuyên ngành hóa- Không yêu cầu kinh nghiệm- giao tiếp Tốt, có tinh thần trách nhiệm, Chịu khó, thích ứng Tốt với sự thay đổi</f>
        <v>#NAME?</v>
      </c>
      <c r="K597" t="s">
        <v>915</v>
      </c>
      <c r="L597">
        <v>757</v>
      </c>
      <c r="M597" t="s">
        <v>916</v>
      </c>
      <c r="N597">
        <v>8</v>
      </c>
      <c r="O597" t="s">
        <v>1975</v>
      </c>
      <c r="P597">
        <v>1</v>
      </c>
      <c r="Q597" t="s">
        <v>25</v>
      </c>
    </row>
    <row r="598" spans="1:17" x14ac:dyDescent="0.3">
      <c r="A598" t="s">
        <v>912</v>
      </c>
      <c r="B598" s="3">
        <v>5000000</v>
      </c>
      <c r="C598" s="3">
        <v>7000000</v>
      </c>
      <c r="D598" t="s">
        <v>101</v>
      </c>
      <c r="E598" t="s">
        <v>28</v>
      </c>
      <c r="F598">
        <v>2</v>
      </c>
      <c r="G598" t="s">
        <v>19</v>
      </c>
      <c r="H598" t="s">
        <v>913</v>
      </c>
      <c r="I598" t="s">
        <v>914</v>
      </c>
      <c r="J598" t="e">
        <f>- Tốt nghiệp Trung cấp, Cao Đẳng chuyên ngành hóa- Không yêu cầu kinh nghiệm- giao tiếp Tốt, có tinh thần trách nhiệm, Chịu khó, thích ứng Tốt với sự thay đổi</f>
        <v>#NAME?</v>
      </c>
      <c r="K598" t="s">
        <v>915</v>
      </c>
      <c r="L598">
        <v>757</v>
      </c>
      <c r="M598" t="s">
        <v>916</v>
      </c>
      <c r="N598">
        <v>38</v>
      </c>
      <c r="O598" t="s">
        <v>1983</v>
      </c>
      <c r="P598">
        <v>1</v>
      </c>
      <c r="Q598" t="s">
        <v>25</v>
      </c>
    </row>
    <row r="599" spans="1:17" x14ac:dyDescent="0.3">
      <c r="A599" t="s">
        <v>917</v>
      </c>
      <c r="B599" s="3">
        <v>10000000</v>
      </c>
      <c r="C599" s="3">
        <v>12000000</v>
      </c>
      <c r="D599" t="s">
        <v>39</v>
      </c>
      <c r="E599" t="s">
        <v>52</v>
      </c>
      <c r="F599">
        <v>1</v>
      </c>
      <c r="G599" t="s">
        <v>19</v>
      </c>
      <c r="H599" t="e">
        <f>- ngành nghề kinh doanh nhũ tương nhựa Đường- Tìm kiếm, tạo dựng, Xây dựng nguồn khách hàng mới- chăm sóc, duy trì và phát triển mối quan hệ với khách hàng hiện có, khách hàng tiềm năng- Tìm hiểu, Nghiên cứu thị trường- kiểm soát để đảm bảobán hàngtheo đúng chính sách- Tổng hợp, phân tích các số liệu bán hàng và Lập Báo cáo định kỳ về nhu cầu, Mức độ tiêu thụ sản phẩm- Đánh Giá tình trạngtài chínhcủa khách hàng- Quản lý công nợ khách hàng- mọi chi tiết Trao đổi thêm khi phỏng vấn</f>
        <v>#NAME?</v>
      </c>
      <c r="I599" t="s">
        <v>918</v>
      </c>
      <c r="J599" t="s">
        <v>919</v>
      </c>
      <c r="K599" t="s">
        <v>920</v>
      </c>
      <c r="L599">
        <v>758</v>
      </c>
      <c r="M599" t="s">
        <v>920</v>
      </c>
      <c r="N599">
        <v>1</v>
      </c>
      <c r="O599" t="s">
        <v>1981</v>
      </c>
      <c r="P599">
        <v>1</v>
      </c>
      <c r="Q599" t="s">
        <v>25</v>
      </c>
    </row>
    <row r="600" spans="1:17" x14ac:dyDescent="0.3">
      <c r="A600" t="s">
        <v>917</v>
      </c>
      <c r="B600" s="3">
        <v>10000000</v>
      </c>
      <c r="C600" s="3">
        <v>12000000</v>
      </c>
      <c r="D600" t="s">
        <v>39</v>
      </c>
      <c r="E600" t="s">
        <v>52</v>
      </c>
      <c r="F600">
        <v>1</v>
      </c>
      <c r="G600" t="s">
        <v>19</v>
      </c>
      <c r="H600" t="e">
        <f>- ngành nghề kinh doanh nhũ tương nhựa Đường- Tìm kiếm, tạo dựng, Xây dựng nguồn khách hàng mới- chăm sóc, duy trì và phát triển mối quan hệ với khách hàng hiện có, khách hàng tiềm năng- Tìm hiểu, Nghiên cứu thị trường- kiểm soát để đảm bảobán hàngtheo đúng chính sách- Tổng hợp, phân tích các số liệu bán hàng và Lập Báo cáo định kỳ về nhu cầu, Mức độ tiêu thụ sản phẩm- Đánh Giá tình trạngtài chínhcủa khách hàng- Quản lý công nợ khách hàng- mọi chi tiết Trao đổi thêm khi phỏng vấn</f>
        <v>#NAME?</v>
      </c>
      <c r="I600" t="s">
        <v>918</v>
      </c>
      <c r="J600" t="s">
        <v>919</v>
      </c>
      <c r="K600" t="s">
        <v>920</v>
      </c>
      <c r="L600">
        <v>758</v>
      </c>
      <c r="M600" t="s">
        <v>920</v>
      </c>
      <c r="N600">
        <v>52</v>
      </c>
      <c r="O600" t="s">
        <v>1959</v>
      </c>
      <c r="P600">
        <v>1</v>
      </c>
      <c r="Q600" t="s">
        <v>25</v>
      </c>
    </row>
    <row r="601" spans="1:17" x14ac:dyDescent="0.3">
      <c r="A601" t="s">
        <v>917</v>
      </c>
      <c r="B601" s="3">
        <v>10000000</v>
      </c>
      <c r="C601" s="3">
        <v>12000000</v>
      </c>
      <c r="D601" t="s">
        <v>39</v>
      </c>
      <c r="E601" t="s">
        <v>52</v>
      </c>
      <c r="F601">
        <v>1</v>
      </c>
      <c r="G601" t="s">
        <v>19</v>
      </c>
      <c r="H601" t="e">
        <f>- ngành nghề kinh doanh nhũ tương nhựa Đường- Tìm kiếm, tạo dựng, Xây dựng nguồn khách hàng mới- chăm sóc, duy trì và phát triển mối quan hệ với khách hàng hiện có, khách hàng tiềm năng- Tìm hiểu, Nghiên cứu thị trường- kiểm soát để đảm bảobán hàngtheo đúng chính sách- Tổng hợp, phân tích các số liệu bán hàng và Lập Báo cáo định kỳ về nhu cầu, Mức độ tiêu thụ sản phẩm- Đánh Giá tình trạngtài chínhcủa khách hàng- Quản lý công nợ khách hàng- mọi chi tiết Trao đổi thêm khi phỏng vấn</f>
        <v>#NAME?</v>
      </c>
      <c r="I601" t="s">
        <v>918</v>
      </c>
      <c r="J601" t="s">
        <v>919</v>
      </c>
      <c r="K601" t="s">
        <v>920</v>
      </c>
      <c r="L601">
        <v>758</v>
      </c>
      <c r="M601" t="s">
        <v>920</v>
      </c>
      <c r="N601">
        <v>61</v>
      </c>
      <c r="O601" t="s">
        <v>1964</v>
      </c>
      <c r="P601">
        <v>1</v>
      </c>
      <c r="Q601" t="s">
        <v>25</v>
      </c>
    </row>
    <row r="602" spans="1:17" x14ac:dyDescent="0.3">
      <c r="A602" t="s">
        <v>917</v>
      </c>
      <c r="B602" s="3">
        <v>10000000</v>
      </c>
      <c r="C602" s="3">
        <v>12000000</v>
      </c>
      <c r="D602" t="s">
        <v>39</v>
      </c>
      <c r="E602" t="s">
        <v>52</v>
      </c>
      <c r="F602">
        <v>1</v>
      </c>
      <c r="G602" t="s">
        <v>19</v>
      </c>
      <c r="H602" t="e">
        <f>- ngành nghề kinh doanh nhũ tương nhựa Đường- Tìm kiếm, tạo dựng, Xây dựng nguồn khách hàng mới- chăm sóc, duy trì và phát triển mối quan hệ với khách hàng hiện có, khách hàng tiềm năng- Tìm hiểu, Nghiên cứu thị trường- kiểm soát để đảm bảobán hàngtheo đúng chính sách- Tổng hợp, phân tích các số liệu bán hàng và Lập Báo cáo định kỳ về nhu cầu, Mức độ tiêu thụ sản phẩm- Đánh Giá tình trạngtài chínhcủa khách hàng- Quản lý công nợ khách hàng- mọi chi tiết Trao đổi thêm khi phỏng vấn</f>
        <v>#NAME?</v>
      </c>
      <c r="I602" t="s">
        <v>918</v>
      </c>
      <c r="J602" t="s">
        <v>919</v>
      </c>
      <c r="K602" t="s">
        <v>920</v>
      </c>
      <c r="L602">
        <v>758</v>
      </c>
      <c r="M602" t="s">
        <v>920</v>
      </c>
      <c r="N602">
        <v>1</v>
      </c>
      <c r="O602" t="s">
        <v>1981</v>
      </c>
      <c r="P602">
        <v>1</v>
      </c>
      <c r="Q602" t="s">
        <v>93</v>
      </c>
    </row>
    <row r="603" spans="1:17" x14ac:dyDescent="0.3">
      <c r="A603" t="s">
        <v>917</v>
      </c>
      <c r="B603" s="3">
        <v>10000000</v>
      </c>
      <c r="C603" s="3">
        <v>12000000</v>
      </c>
      <c r="D603" t="s">
        <v>39</v>
      </c>
      <c r="E603" t="s">
        <v>52</v>
      </c>
      <c r="F603">
        <v>1</v>
      </c>
      <c r="G603" t="s">
        <v>19</v>
      </c>
      <c r="H603" t="e">
        <f>- ngành nghề kinh doanh nhũ tương nhựa Đường- Tìm kiếm, tạo dựng, Xây dựng nguồn khách hàng mới- chăm sóc, duy trì và phát triển mối quan hệ với khách hàng hiện có, khách hàng tiềm năng- Tìm hiểu, Nghiên cứu thị trường- kiểm soát để đảm bảobán hàngtheo đúng chính sách- Tổng hợp, phân tích các số liệu bán hàng và Lập Báo cáo định kỳ về nhu cầu, Mức độ tiêu thụ sản phẩm- Đánh Giá tình trạngtài chínhcủa khách hàng- Quản lý công nợ khách hàng- mọi chi tiết Trao đổi thêm khi phỏng vấn</f>
        <v>#NAME?</v>
      </c>
      <c r="I603" t="s">
        <v>918</v>
      </c>
      <c r="J603" t="s">
        <v>919</v>
      </c>
      <c r="K603" t="s">
        <v>920</v>
      </c>
      <c r="L603">
        <v>758</v>
      </c>
      <c r="M603" t="s">
        <v>920</v>
      </c>
      <c r="N603">
        <v>52</v>
      </c>
      <c r="O603" t="s">
        <v>1959</v>
      </c>
      <c r="P603">
        <v>1</v>
      </c>
      <c r="Q603" t="s">
        <v>93</v>
      </c>
    </row>
    <row r="604" spans="1:17" x14ac:dyDescent="0.3">
      <c r="A604" t="s">
        <v>917</v>
      </c>
      <c r="B604" s="3">
        <v>10000000</v>
      </c>
      <c r="C604" s="3">
        <v>12000000</v>
      </c>
      <c r="D604" t="s">
        <v>39</v>
      </c>
      <c r="E604" t="s">
        <v>52</v>
      </c>
      <c r="F604">
        <v>1</v>
      </c>
      <c r="G604" t="s">
        <v>19</v>
      </c>
      <c r="H604" t="e">
        <f>- ngành nghề kinh doanh nhũ tương nhựa Đường- Tìm kiếm, tạo dựng, Xây dựng nguồn khách hàng mới- chăm sóc, duy trì và phát triển mối quan hệ với khách hàng hiện có, khách hàng tiềm năng- Tìm hiểu, Nghiên cứu thị trường- kiểm soát để đảm bảobán hàngtheo đúng chính sách- Tổng hợp, phân tích các số liệu bán hàng và Lập Báo cáo định kỳ về nhu cầu, Mức độ tiêu thụ sản phẩm- Đánh Giá tình trạngtài chínhcủa khách hàng- Quản lý công nợ khách hàng- mọi chi tiết Trao đổi thêm khi phỏng vấn</f>
        <v>#NAME?</v>
      </c>
      <c r="I604" t="s">
        <v>918</v>
      </c>
      <c r="J604" t="s">
        <v>919</v>
      </c>
      <c r="K604" t="s">
        <v>920</v>
      </c>
      <c r="L604">
        <v>758</v>
      </c>
      <c r="M604" t="s">
        <v>920</v>
      </c>
      <c r="N604">
        <v>61</v>
      </c>
      <c r="O604" t="s">
        <v>1964</v>
      </c>
      <c r="P604">
        <v>1</v>
      </c>
      <c r="Q604" t="s">
        <v>93</v>
      </c>
    </row>
    <row r="605" spans="1:17" x14ac:dyDescent="0.3">
      <c r="A605" t="s">
        <v>921</v>
      </c>
      <c r="B605" s="3">
        <v>7000000</v>
      </c>
      <c r="C605" s="3">
        <v>10000000</v>
      </c>
      <c r="D605" t="s">
        <v>101</v>
      </c>
      <c r="E605" t="s">
        <v>28</v>
      </c>
      <c r="F605">
        <v>20</v>
      </c>
      <c r="G605" t="s">
        <v>19</v>
      </c>
      <c r="H605" t="s">
        <v>922</v>
      </c>
      <c r="I605" t="s">
        <v>923</v>
      </c>
      <c r="J605" t="s">
        <v>924</v>
      </c>
      <c r="K605" t="s">
        <v>925</v>
      </c>
      <c r="L605">
        <v>759</v>
      </c>
      <c r="M605" t="s">
        <v>926</v>
      </c>
      <c r="N605">
        <v>93</v>
      </c>
      <c r="O605" t="s">
        <v>1969</v>
      </c>
      <c r="P605">
        <v>1</v>
      </c>
      <c r="Q605" t="s">
        <v>25</v>
      </c>
    </row>
    <row r="606" spans="1:17" x14ac:dyDescent="0.3">
      <c r="A606" t="s">
        <v>921</v>
      </c>
      <c r="B606" s="3">
        <v>7000000</v>
      </c>
      <c r="C606" s="3">
        <v>10000000</v>
      </c>
      <c r="D606" t="s">
        <v>101</v>
      </c>
      <c r="E606" t="s">
        <v>28</v>
      </c>
      <c r="F606">
        <v>20</v>
      </c>
      <c r="G606" t="s">
        <v>19</v>
      </c>
      <c r="H606" t="s">
        <v>922</v>
      </c>
      <c r="I606" t="s">
        <v>923</v>
      </c>
      <c r="J606" t="s">
        <v>924</v>
      </c>
      <c r="K606" t="s">
        <v>925</v>
      </c>
      <c r="L606">
        <v>759</v>
      </c>
      <c r="M606" t="s">
        <v>926</v>
      </c>
      <c r="N606">
        <v>52</v>
      </c>
      <c r="O606" t="s">
        <v>1959</v>
      </c>
      <c r="P606">
        <v>1</v>
      </c>
      <c r="Q606" t="s">
        <v>25</v>
      </c>
    </row>
    <row r="607" spans="1:17" x14ac:dyDescent="0.3">
      <c r="A607" t="s">
        <v>927</v>
      </c>
      <c r="B607" s="3">
        <v>7000000</v>
      </c>
      <c r="C607" s="3">
        <v>10000000</v>
      </c>
      <c r="D607" t="s">
        <v>39</v>
      </c>
      <c r="E607" t="s">
        <v>52</v>
      </c>
      <c r="F607">
        <v>1</v>
      </c>
      <c r="G607" t="s">
        <v>19</v>
      </c>
      <c r="H607" t="s">
        <v>928</v>
      </c>
      <c r="I607" t="s">
        <v>929</v>
      </c>
      <c r="J607" t="s">
        <v>930</v>
      </c>
      <c r="K607" t="s">
        <v>931</v>
      </c>
      <c r="L607">
        <v>760</v>
      </c>
      <c r="M607" t="s">
        <v>931</v>
      </c>
      <c r="N607">
        <v>52</v>
      </c>
      <c r="O607" t="s">
        <v>1959</v>
      </c>
      <c r="P607">
        <v>1</v>
      </c>
      <c r="Q607" t="s">
        <v>25</v>
      </c>
    </row>
    <row r="608" spans="1:17" x14ac:dyDescent="0.3">
      <c r="A608" t="s">
        <v>927</v>
      </c>
      <c r="B608" s="3">
        <v>7000000</v>
      </c>
      <c r="C608" s="3">
        <v>10000000</v>
      </c>
      <c r="D608" t="s">
        <v>39</v>
      </c>
      <c r="E608" t="s">
        <v>52</v>
      </c>
      <c r="F608">
        <v>1</v>
      </c>
      <c r="G608" t="s">
        <v>19</v>
      </c>
      <c r="H608" t="s">
        <v>928</v>
      </c>
      <c r="I608" t="s">
        <v>929</v>
      </c>
      <c r="J608" t="s">
        <v>930</v>
      </c>
      <c r="K608" t="s">
        <v>931</v>
      </c>
      <c r="L608">
        <v>760</v>
      </c>
      <c r="M608" t="s">
        <v>931</v>
      </c>
      <c r="N608">
        <v>48</v>
      </c>
      <c r="O608" t="s">
        <v>1970</v>
      </c>
      <c r="P608">
        <v>1</v>
      </c>
      <c r="Q608" t="s">
        <v>25</v>
      </c>
    </row>
    <row r="609" spans="1:17" x14ac:dyDescent="0.3">
      <c r="A609" t="s">
        <v>927</v>
      </c>
      <c r="B609" s="3">
        <v>7000000</v>
      </c>
      <c r="C609" s="3">
        <v>10000000</v>
      </c>
      <c r="D609" t="s">
        <v>39</v>
      </c>
      <c r="E609" t="s">
        <v>52</v>
      </c>
      <c r="F609">
        <v>1</v>
      </c>
      <c r="G609" t="s">
        <v>19</v>
      </c>
      <c r="H609" t="s">
        <v>928</v>
      </c>
      <c r="I609" t="s">
        <v>929</v>
      </c>
      <c r="J609" t="s">
        <v>930</v>
      </c>
      <c r="K609" t="s">
        <v>931</v>
      </c>
      <c r="L609">
        <v>760</v>
      </c>
      <c r="M609" t="s">
        <v>931</v>
      </c>
      <c r="N609">
        <v>65</v>
      </c>
      <c r="O609" t="s">
        <v>1963</v>
      </c>
      <c r="P609">
        <v>1</v>
      </c>
      <c r="Q609" t="s">
        <v>25</v>
      </c>
    </row>
    <row r="610" spans="1:17" x14ac:dyDescent="0.3">
      <c r="A610" t="s">
        <v>932</v>
      </c>
      <c r="B610" s="3">
        <v>10000000</v>
      </c>
      <c r="C610" s="3">
        <v>12000000</v>
      </c>
      <c r="D610" t="s">
        <v>17</v>
      </c>
      <c r="E610" t="s">
        <v>106</v>
      </c>
      <c r="F610">
        <v>30</v>
      </c>
      <c r="G610" t="s">
        <v>19</v>
      </c>
      <c r="H610" t="s">
        <v>933</v>
      </c>
      <c r="I610" t="s">
        <v>934</v>
      </c>
      <c r="J610" t="s">
        <v>935</v>
      </c>
      <c r="K610" t="s">
        <v>936</v>
      </c>
      <c r="L610">
        <v>761</v>
      </c>
      <c r="M610" t="s">
        <v>936</v>
      </c>
      <c r="N610">
        <v>93</v>
      </c>
      <c r="O610" t="s">
        <v>1969</v>
      </c>
      <c r="P610">
        <v>1</v>
      </c>
      <c r="Q610" t="s">
        <v>25</v>
      </c>
    </row>
    <row r="611" spans="1:17" x14ac:dyDescent="0.3">
      <c r="A611" t="s">
        <v>932</v>
      </c>
      <c r="B611" s="3">
        <v>10000000</v>
      </c>
      <c r="C611" s="3">
        <v>12000000</v>
      </c>
      <c r="D611" t="s">
        <v>17</v>
      </c>
      <c r="E611" t="s">
        <v>106</v>
      </c>
      <c r="F611">
        <v>30</v>
      </c>
      <c r="G611" t="s">
        <v>19</v>
      </c>
      <c r="H611" t="s">
        <v>933</v>
      </c>
      <c r="I611" t="s">
        <v>934</v>
      </c>
      <c r="J611" t="s">
        <v>935</v>
      </c>
      <c r="K611" t="s">
        <v>936</v>
      </c>
      <c r="L611">
        <v>761</v>
      </c>
      <c r="M611" t="s">
        <v>936</v>
      </c>
      <c r="N611">
        <v>52</v>
      </c>
      <c r="O611" t="s">
        <v>1959</v>
      </c>
      <c r="P611">
        <v>1</v>
      </c>
      <c r="Q611" t="s">
        <v>25</v>
      </c>
    </row>
    <row r="612" spans="1:17" x14ac:dyDescent="0.3">
      <c r="A612" t="s">
        <v>932</v>
      </c>
      <c r="B612" s="3">
        <v>10000000</v>
      </c>
      <c r="C612" s="3">
        <v>12000000</v>
      </c>
      <c r="D612" t="s">
        <v>17</v>
      </c>
      <c r="E612" t="s">
        <v>106</v>
      </c>
      <c r="F612">
        <v>30</v>
      </c>
      <c r="G612" t="s">
        <v>19</v>
      </c>
      <c r="H612" t="s">
        <v>933</v>
      </c>
      <c r="I612" t="s">
        <v>934</v>
      </c>
      <c r="J612" t="s">
        <v>935</v>
      </c>
      <c r="K612" t="s">
        <v>936</v>
      </c>
      <c r="L612">
        <v>761</v>
      </c>
      <c r="M612" t="s">
        <v>936</v>
      </c>
      <c r="N612">
        <v>93</v>
      </c>
      <c r="O612" t="s">
        <v>1969</v>
      </c>
      <c r="P612">
        <v>1</v>
      </c>
      <c r="Q612" t="s">
        <v>304</v>
      </c>
    </row>
    <row r="613" spans="1:17" x14ac:dyDescent="0.3">
      <c r="A613" t="s">
        <v>932</v>
      </c>
      <c r="B613" s="3">
        <v>10000000</v>
      </c>
      <c r="C613" s="3">
        <v>12000000</v>
      </c>
      <c r="D613" t="s">
        <v>17</v>
      </c>
      <c r="E613" t="s">
        <v>106</v>
      </c>
      <c r="F613">
        <v>30</v>
      </c>
      <c r="G613" t="s">
        <v>19</v>
      </c>
      <c r="H613" t="s">
        <v>933</v>
      </c>
      <c r="I613" t="s">
        <v>934</v>
      </c>
      <c r="J613" t="s">
        <v>935</v>
      </c>
      <c r="K613" t="s">
        <v>936</v>
      </c>
      <c r="L613">
        <v>761</v>
      </c>
      <c r="M613" t="s">
        <v>936</v>
      </c>
      <c r="N613">
        <v>52</v>
      </c>
      <c r="O613" t="s">
        <v>1959</v>
      </c>
      <c r="P613">
        <v>1</v>
      </c>
      <c r="Q613" t="s">
        <v>304</v>
      </c>
    </row>
    <row r="614" spans="1:17" x14ac:dyDescent="0.3">
      <c r="A614" t="s">
        <v>932</v>
      </c>
      <c r="B614" s="3">
        <v>10000000</v>
      </c>
      <c r="C614" s="3">
        <v>12000000</v>
      </c>
      <c r="D614" t="s">
        <v>17</v>
      </c>
      <c r="E614" t="s">
        <v>106</v>
      </c>
      <c r="F614">
        <v>30</v>
      </c>
      <c r="G614" t="s">
        <v>19</v>
      </c>
      <c r="H614" t="s">
        <v>933</v>
      </c>
      <c r="I614" t="s">
        <v>934</v>
      </c>
      <c r="J614" t="s">
        <v>935</v>
      </c>
      <c r="K614" t="s">
        <v>936</v>
      </c>
      <c r="L614">
        <v>761</v>
      </c>
      <c r="M614" t="s">
        <v>936</v>
      </c>
      <c r="N614">
        <v>93</v>
      </c>
      <c r="O614" t="s">
        <v>1969</v>
      </c>
      <c r="P614">
        <v>1</v>
      </c>
      <c r="Q614" t="s">
        <v>125</v>
      </c>
    </row>
    <row r="615" spans="1:17" x14ac:dyDescent="0.3">
      <c r="A615" t="s">
        <v>932</v>
      </c>
      <c r="B615" s="3">
        <v>10000000</v>
      </c>
      <c r="C615" s="3">
        <v>12000000</v>
      </c>
      <c r="D615" t="s">
        <v>17</v>
      </c>
      <c r="E615" t="s">
        <v>106</v>
      </c>
      <c r="F615">
        <v>30</v>
      </c>
      <c r="G615" t="s">
        <v>19</v>
      </c>
      <c r="H615" t="s">
        <v>933</v>
      </c>
      <c r="I615" t="s">
        <v>934</v>
      </c>
      <c r="J615" t="s">
        <v>935</v>
      </c>
      <c r="K615" t="s">
        <v>936</v>
      </c>
      <c r="L615">
        <v>761</v>
      </c>
      <c r="M615" t="s">
        <v>936</v>
      </c>
      <c r="N615">
        <v>52</v>
      </c>
      <c r="O615" t="s">
        <v>1959</v>
      </c>
      <c r="P615">
        <v>1</v>
      </c>
      <c r="Q615" t="s">
        <v>125</v>
      </c>
    </row>
    <row r="616" spans="1:17" x14ac:dyDescent="0.3">
      <c r="A616" t="s">
        <v>932</v>
      </c>
      <c r="B616" s="3">
        <v>10000000</v>
      </c>
      <c r="C616" s="3">
        <v>12000000</v>
      </c>
      <c r="D616" t="s">
        <v>17</v>
      </c>
      <c r="E616" t="s">
        <v>106</v>
      </c>
      <c r="F616">
        <v>30</v>
      </c>
      <c r="G616" t="s">
        <v>19</v>
      </c>
      <c r="H616" t="s">
        <v>933</v>
      </c>
      <c r="I616" t="s">
        <v>934</v>
      </c>
      <c r="J616" t="s">
        <v>935</v>
      </c>
      <c r="K616" t="s">
        <v>936</v>
      </c>
      <c r="L616">
        <v>761</v>
      </c>
      <c r="M616" t="s">
        <v>936</v>
      </c>
      <c r="N616">
        <v>93</v>
      </c>
      <c r="O616" t="s">
        <v>1969</v>
      </c>
      <c r="P616">
        <v>1</v>
      </c>
      <c r="Q616" t="s">
        <v>126</v>
      </c>
    </row>
    <row r="617" spans="1:17" x14ac:dyDescent="0.3">
      <c r="A617" t="s">
        <v>932</v>
      </c>
      <c r="B617" s="3">
        <v>10000000</v>
      </c>
      <c r="C617" s="3">
        <v>12000000</v>
      </c>
      <c r="D617" t="s">
        <v>17</v>
      </c>
      <c r="E617" t="s">
        <v>106</v>
      </c>
      <c r="F617">
        <v>30</v>
      </c>
      <c r="G617" t="s">
        <v>19</v>
      </c>
      <c r="H617" t="s">
        <v>933</v>
      </c>
      <c r="I617" t="s">
        <v>934</v>
      </c>
      <c r="J617" t="s">
        <v>935</v>
      </c>
      <c r="K617" t="s">
        <v>936</v>
      </c>
      <c r="L617">
        <v>761</v>
      </c>
      <c r="M617" t="s">
        <v>936</v>
      </c>
      <c r="N617">
        <v>52</v>
      </c>
      <c r="O617" t="s">
        <v>1959</v>
      </c>
      <c r="P617">
        <v>1</v>
      </c>
      <c r="Q617" t="s">
        <v>126</v>
      </c>
    </row>
    <row r="618" spans="1:17" x14ac:dyDescent="0.3">
      <c r="A618" t="s">
        <v>932</v>
      </c>
      <c r="B618" s="3">
        <v>10000000</v>
      </c>
      <c r="C618" s="3">
        <v>12000000</v>
      </c>
      <c r="D618" t="s">
        <v>17</v>
      </c>
      <c r="E618" t="s">
        <v>106</v>
      </c>
      <c r="F618">
        <v>30</v>
      </c>
      <c r="G618" t="s">
        <v>19</v>
      </c>
      <c r="H618" t="s">
        <v>933</v>
      </c>
      <c r="I618" t="s">
        <v>934</v>
      </c>
      <c r="J618" t="s">
        <v>935</v>
      </c>
      <c r="K618" t="s">
        <v>936</v>
      </c>
      <c r="L618">
        <v>761</v>
      </c>
      <c r="M618" t="s">
        <v>936</v>
      </c>
      <c r="N618">
        <v>93</v>
      </c>
      <c r="O618" t="s">
        <v>1969</v>
      </c>
      <c r="P618">
        <v>1</v>
      </c>
      <c r="Q618" t="s">
        <v>49</v>
      </c>
    </row>
    <row r="619" spans="1:17" x14ac:dyDescent="0.3">
      <c r="A619" t="s">
        <v>932</v>
      </c>
      <c r="B619" s="3">
        <v>10000000</v>
      </c>
      <c r="C619" s="3">
        <v>12000000</v>
      </c>
      <c r="D619" t="s">
        <v>17</v>
      </c>
      <c r="E619" t="s">
        <v>106</v>
      </c>
      <c r="F619">
        <v>30</v>
      </c>
      <c r="G619" t="s">
        <v>19</v>
      </c>
      <c r="H619" t="s">
        <v>933</v>
      </c>
      <c r="I619" t="s">
        <v>934</v>
      </c>
      <c r="J619" t="s">
        <v>935</v>
      </c>
      <c r="K619" t="s">
        <v>936</v>
      </c>
      <c r="L619">
        <v>761</v>
      </c>
      <c r="M619" t="s">
        <v>936</v>
      </c>
      <c r="N619">
        <v>52</v>
      </c>
      <c r="O619" t="s">
        <v>1959</v>
      </c>
      <c r="P619">
        <v>1</v>
      </c>
      <c r="Q619" t="s">
        <v>49</v>
      </c>
    </row>
    <row r="620" spans="1:17" x14ac:dyDescent="0.3">
      <c r="A620" t="s">
        <v>937</v>
      </c>
      <c r="B620" s="3">
        <v>30000000</v>
      </c>
      <c r="C620" s="3">
        <v>40000000</v>
      </c>
      <c r="D620" t="s">
        <v>101</v>
      </c>
      <c r="E620" t="s">
        <v>28</v>
      </c>
      <c r="F620">
        <v>20</v>
      </c>
      <c r="G620" t="s">
        <v>19</v>
      </c>
      <c r="H620" t="e">
        <f>- triển khai kế hoạch kinh doanh, bán hàng Theo kế hoạch của công ty.- duy trì vàchăm sóc khách hànghiện hữu.- Tư vấn trực tiếp khách hàng những sản phẩm của công ty dựa trên data có sẵn, hoặc data tiềm năng Từ khai thác các kênh marketing.- Tìm kiếm, khai thác, mở rộng mối quan hệ khách hàng có nhu cầu về BĐS.- Tư vấn sản phẩm BĐS phù hợp nhu cầu của khách hàng.- Giới thiệu, Hướng dẫn khách hàng tham quan nhà mẫu và các dự án BĐS do công ty phân phối.- cập nhật thông tin thị trường để phục vụ công tác kinh doanh.</f>
        <v>#NAME?</v>
      </c>
      <c r="I620" t="s">
        <v>938</v>
      </c>
      <c r="J620" t="s">
        <v>939</v>
      </c>
      <c r="K620" t="s">
        <v>940</v>
      </c>
      <c r="L620">
        <v>762</v>
      </c>
      <c r="M620" t="s">
        <v>940</v>
      </c>
      <c r="N620">
        <v>52</v>
      </c>
      <c r="O620" t="s">
        <v>1959</v>
      </c>
      <c r="P620">
        <v>1</v>
      </c>
      <c r="Q620" t="s">
        <v>25</v>
      </c>
    </row>
    <row r="621" spans="1:17" x14ac:dyDescent="0.3">
      <c r="A621" t="s">
        <v>937</v>
      </c>
      <c r="B621" s="3">
        <v>30000000</v>
      </c>
      <c r="C621" s="3">
        <v>40000000</v>
      </c>
      <c r="D621" t="s">
        <v>101</v>
      </c>
      <c r="E621" t="s">
        <v>28</v>
      </c>
      <c r="F621">
        <v>20</v>
      </c>
      <c r="G621" t="s">
        <v>19</v>
      </c>
      <c r="H621" t="e">
        <f>- triển khai kế hoạch kinh doanh, bán hàng Theo kế hoạch của công ty.- duy trì vàchăm sóc khách hànghiện hữu.- Tư vấn trực tiếp khách hàng những sản phẩm của công ty dựa trên data có sẵn, hoặc data tiềm năng Từ khai thác các kênh marketing.- Tìm kiếm, khai thác, mở rộng mối quan hệ khách hàng có nhu cầu về BĐS.- Tư vấn sản phẩm BĐS phù hợp nhu cầu của khách hàng.- Giới thiệu, Hướng dẫn khách hàng tham quan nhà mẫu và các dự án BĐS do công ty phân phối.- cập nhật thông tin thị trường để phục vụ công tác kinh doanh.</f>
        <v>#NAME?</v>
      </c>
      <c r="I621" t="s">
        <v>938</v>
      </c>
      <c r="J621" t="s">
        <v>939</v>
      </c>
      <c r="K621" t="s">
        <v>940</v>
      </c>
      <c r="L621">
        <v>762</v>
      </c>
      <c r="M621" t="s">
        <v>940</v>
      </c>
      <c r="N621">
        <v>58</v>
      </c>
      <c r="O621" t="s">
        <v>1960</v>
      </c>
      <c r="P621">
        <v>1</v>
      </c>
      <c r="Q621" t="s">
        <v>25</v>
      </c>
    </row>
    <row r="622" spans="1:17" x14ac:dyDescent="0.3">
      <c r="A622" t="s">
        <v>937</v>
      </c>
      <c r="B622" s="3">
        <v>30000000</v>
      </c>
      <c r="C622" s="3">
        <v>40000000</v>
      </c>
      <c r="D622" t="s">
        <v>101</v>
      </c>
      <c r="E622" t="s">
        <v>28</v>
      </c>
      <c r="F622">
        <v>20</v>
      </c>
      <c r="G622" t="s">
        <v>19</v>
      </c>
      <c r="H622" t="e">
        <f>- triển khai kế hoạch kinh doanh, bán hàng Theo kế hoạch của công ty.- duy trì vàchăm sóc khách hànghiện hữu.- Tư vấn trực tiếp khách hàng những sản phẩm của công ty dựa trên data có sẵn, hoặc data tiềm năng Từ khai thác các kênh marketing.- Tìm kiếm, khai thác, mở rộng mối quan hệ khách hàng có nhu cầu về BĐS.- Tư vấn sản phẩm BĐS phù hợp nhu cầu của khách hàng.- Giới thiệu, Hướng dẫn khách hàng tham quan nhà mẫu và các dự án BĐS do công ty phân phối.- cập nhật thông tin thị trường để phục vụ công tác kinh doanh.</f>
        <v>#NAME?</v>
      </c>
      <c r="I622" t="s">
        <v>938</v>
      </c>
      <c r="J622" t="s">
        <v>939</v>
      </c>
      <c r="K622" t="s">
        <v>940</v>
      </c>
      <c r="L622">
        <v>762</v>
      </c>
      <c r="M622" t="s">
        <v>940</v>
      </c>
      <c r="N622">
        <v>7</v>
      </c>
      <c r="O622" t="s">
        <v>1971</v>
      </c>
      <c r="P622">
        <v>1</v>
      </c>
      <c r="Q622" t="s">
        <v>25</v>
      </c>
    </row>
    <row r="623" spans="1:17" x14ac:dyDescent="0.3">
      <c r="A623" t="s">
        <v>941</v>
      </c>
      <c r="B623" s="3">
        <v>12000000</v>
      </c>
      <c r="C623" s="3">
        <v>15000000</v>
      </c>
      <c r="D623" t="s">
        <v>51</v>
      </c>
      <c r="E623" t="s">
        <v>82</v>
      </c>
      <c r="F623">
        <v>4</v>
      </c>
      <c r="G623" t="s">
        <v>19</v>
      </c>
      <c r="H623" t="s">
        <v>942</v>
      </c>
      <c r="I623" t="s">
        <v>943</v>
      </c>
      <c r="J623" t="s">
        <v>944</v>
      </c>
      <c r="K623" t="s">
        <v>945</v>
      </c>
      <c r="L623">
        <v>763</v>
      </c>
      <c r="M623" t="s">
        <v>946</v>
      </c>
      <c r="N623">
        <v>49</v>
      </c>
      <c r="O623" t="s">
        <v>1958</v>
      </c>
      <c r="P623">
        <v>1</v>
      </c>
      <c r="Q623" t="s">
        <v>25</v>
      </c>
    </row>
    <row r="624" spans="1:17" x14ac:dyDescent="0.3">
      <c r="A624" t="s">
        <v>941</v>
      </c>
      <c r="B624" s="3">
        <v>12000000</v>
      </c>
      <c r="C624" s="3">
        <v>15000000</v>
      </c>
      <c r="D624" t="s">
        <v>51</v>
      </c>
      <c r="E624" t="s">
        <v>82</v>
      </c>
      <c r="F624">
        <v>4</v>
      </c>
      <c r="G624" t="s">
        <v>19</v>
      </c>
      <c r="H624" t="s">
        <v>942</v>
      </c>
      <c r="I624" t="s">
        <v>943</v>
      </c>
      <c r="J624" t="s">
        <v>944</v>
      </c>
      <c r="K624" t="s">
        <v>945</v>
      </c>
      <c r="L624">
        <v>763</v>
      </c>
      <c r="M624" t="s">
        <v>946</v>
      </c>
      <c r="N624">
        <v>65</v>
      </c>
      <c r="O624" t="s">
        <v>1963</v>
      </c>
      <c r="P624">
        <v>1</v>
      </c>
      <c r="Q624" t="s">
        <v>25</v>
      </c>
    </row>
    <row r="625" spans="1:17" x14ac:dyDescent="0.3">
      <c r="A625" t="s">
        <v>947</v>
      </c>
      <c r="B625" s="3">
        <v>7000000</v>
      </c>
      <c r="C625" s="3">
        <v>10000000</v>
      </c>
      <c r="D625" t="s">
        <v>51</v>
      </c>
      <c r="E625" t="s">
        <v>28</v>
      </c>
      <c r="F625">
        <v>2</v>
      </c>
      <c r="G625">
        <v>1</v>
      </c>
      <c r="H625" t="e">
        <f>- thực hiện kiểm tra hàng ngày, kiểm tra đồng hồ- thực hiện bảo trì các Thiết bị máy móc trong công ty- Khắc phục các sự cố về điện công nghiệp nhà xưởng, điện sinh hoạt cho toàn phạm vi công ty- Theo yêu cầu công việc của Quản đốc xưởng.</f>
        <v>#NAME?</v>
      </c>
      <c r="I625" t="s">
        <v>914</v>
      </c>
      <c r="J625" t="s">
        <v>948</v>
      </c>
      <c r="K625" t="s">
        <v>915</v>
      </c>
      <c r="L625">
        <v>757</v>
      </c>
      <c r="M625" t="s">
        <v>916</v>
      </c>
      <c r="N625">
        <v>40</v>
      </c>
      <c r="O625" t="s">
        <v>1972</v>
      </c>
      <c r="P625">
        <v>1</v>
      </c>
      <c r="Q625" t="s">
        <v>25</v>
      </c>
    </row>
    <row r="626" spans="1:17" x14ac:dyDescent="0.3">
      <c r="A626" t="s">
        <v>947</v>
      </c>
      <c r="B626" s="3">
        <v>7000000</v>
      </c>
      <c r="C626" s="3">
        <v>10000000</v>
      </c>
      <c r="D626" t="s">
        <v>51</v>
      </c>
      <c r="E626" t="s">
        <v>28</v>
      </c>
      <c r="F626">
        <v>2</v>
      </c>
      <c r="G626">
        <v>1</v>
      </c>
      <c r="H626" t="e">
        <f>- thực hiện kiểm tra hàng ngày, kiểm tra đồng hồ- thực hiện bảo trì các Thiết bị máy móc trong công ty- Khắc phục các sự cố về điện công nghiệp nhà xưởng, điện sinh hoạt cho toàn phạm vi công ty- Theo yêu cầu công việc của Quản đốc xưởng.</f>
        <v>#NAME?</v>
      </c>
      <c r="I626" t="s">
        <v>914</v>
      </c>
      <c r="J626" t="s">
        <v>948</v>
      </c>
      <c r="K626" t="s">
        <v>915</v>
      </c>
      <c r="L626">
        <v>757</v>
      </c>
      <c r="M626" t="s">
        <v>916</v>
      </c>
      <c r="N626">
        <v>43</v>
      </c>
      <c r="O626" t="s">
        <v>1973</v>
      </c>
      <c r="P626">
        <v>1</v>
      </c>
      <c r="Q626" t="s">
        <v>25</v>
      </c>
    </row>
    <row r="627" spans="1:17" x14ac:dyDescent="0.3">
      <c r="A627" t="s">
        <v>947</v>
      </c>
      <c r="B627" s="3">
        <v>7000000</v>
      </c>
      <c r="C627" s="3">
        <v>10000000</v>
      </c>
      <c r="D627" t="s">
        <v>51</v>
      </c>
      <c r="E627" t="s">
        <v>28</v>
      </c>
      <c r="F627">
        <v>2</v>
      </c>
      <c r="G627">
        <v>1</v>
      </c>
      <c r="H627" t="e">
        <f>- thực hiện kiểm tra hàng ngày, kiểm tra đồng hồ- thực hiện bảo trì các Thiết bị máy móc trong công ty- Khắc phục các sự cố về điện công nghiệp nhà xưởng, điện sinh hoạt cho toàn phạm vi công ty- Theo yêu cầu công việc của Quản đốc xưởng.</f>
        <v>#NAME?</v>
      </c>
      <c r="I627" t="s">
        <v>914</v>
      </c>
      <c r="J627" t="s">
        <v>948</v>
      </c>
      <c r="K627" t="s">
        <v>915</v>
      </c>
      <c r="L627">
        <v>757</v>
      </c>
      <c r="M627" t="s">
        <v>916</v>
      </c>
      <c r="N627">
        <v>7</v>
      </c>
      <c r="O627" t="s">
        <v>1971</v>
      </c>
      <c r="P627">
        <v>1</v>
      </c>
      <c r="Q627" t="s">
        <v>25</v>
      </c>
    </row>
    <row r="628" spans="1:17" x14ac:dyDescent="0.3">
      <c r="A628" t="s">
        <v>949</v>
      </c>
      <c r="B628" s="3">
        <v>15000000</v>
      </c>
      <c r="C628" s="3">
        <v>20000000</v>
      </c>
      <c r="D628" t="s">
        <v>51</v>
      </c>
      <c r="E628" t="s">
        <v>28</v>
      </c>
      <c r="F628">
        <v>2</v>
      </c>
      <c r="G628">
        <v>1</v>
      </c>
      <c r="H628" t="e">
        <f>- Tìm kiếm vàbán hàngcho các công trình, dự án Xây dựng.- kiểm tra đôn đốc số lượng hàng hóa ở công trình thi công- đo đạc và Tư vấn cho khách hàng về các phương án cửa phù hợp với kiến trúc và Trang trí nội thất.- liên hệ mật Thiết với khách hàng cũ, Tìm kiếm những khách hàng mới, Tìm Đối tác gia công, lắp đặt sắt thép- Theo dõi vàchăm sóc khách hàng.- tham gia Xây dựng chính sách bán hàng cho các dự án.- Tìm hiểu Đối thủ cạnh tranh.- Biết cách Làm việc độc Lập và Báo cáo tiến độ với các sếp- đốc thúc công nợ, giúp phòng kế toán trong công tác thu nợ.</f>
        <v>#NAME?</v>
      </c>
      <c r="I628" t="s">
        <v>950</v>
      </c>
      <c r="J628" t="s">
        <v>951</v>
      </c>
      <c r="K628" t="s">
        <v>952</v>
      </c>
      <c r="L628">
        <v>764</v>
      </c>
      <c r="M628" t="s">
        <v>952</v>
      </c>
      <c r="N628">
        <v>52</v>
      </c>
      <c r="O628" t="s">
        <v>1959</v>
      </c>
      <c r="P628">
        <v>1</v>
      </c>
      <c r="Q628" t="s">
        <v>25</v>
      </c>
    </row>
    <row r="629" spans="1:17" x14ac:dyDescent="0.3">
      <c r="A629" t="s">
        <v>949</v>
      </c>
      <c r="B629" s="3">
        <v>15000000</v>
      </c>
      <c r="C629" s="3">
        <v>20000000</v>
      </c>
      <c r="D629" t="s">
        <v>51</v>
      </c>
      <c r="E629" t="s">
        <v>28</v>
      </c>
      <c r="F629">
        <v>2</v>
      </c>
      <c r="G629">
        <v>1</v>
      </c>
      <c r="H629" t="e">
        <f>- Tìm kiếm vàbán hàngcho các công trình, dự án Xây dựng.- kiểm tra đôn đốc số lượng hàng hóa ở công trình thi công- đo đạc và Tư vấn cho khách hàng về các phương án cửa phù hợp với kiến trúc và Trang trí nội thất.- liên hệ mật Thiết với khách hàng cũ, Tìm kiếm những khách hàng mới, Tìm Đối tác gia công, lắp đặt sắt thép- Theo dõi vàchăm sóc khách hàng.- tham gia Xây dựng chính sách bán hàng cho các dự án.- Tìm hiểu Đối thủ cạnh tranh.- Biết cách Làm việc độc Lập và Báo cáo tiến độ với các sếp- đốc thúc công nợ, giúp phòng kế toán trong công tác thu nợ.</f>
        <v>#NAME?</v>
      </c>
      <c r="I629" t="s">
        <v>950</v>
      </c>
      <c r="J629" t="s">
        <v>951</v>
      </c>
      <c r="K629" t="s">
        <v>952</v>
      </c>
      <c r="L629">
        <v>764</v>
      </c>
      <c r="M629" t="s">
        <v>952</v>
      </c>
      <c r="N629">
        <v>61</v>
      </c>
      <c r="O629" t="s">
        <v>1964</v>
      </c>
      <c r="P629">
        <v>1</v>
      </c>
      <c r="Q629" t="s">
        <v>25</v>
      </c>
    </row>
    <row r="630" spans="1:17" x14ac:dyDescent="0.3">
      <c r="A630" t="s">
        <v>953</v>
      </c>
      <c r="B630" s="3">
        <v>7000000</v>
      </c>
      <c r="C630" s="3">
        <v>10000000</v>
      </c>
      <c r="D630" t="s">
        <v>39</v>
      </c>
      <c r="E630" t="s">
        <v>52</v>
      </c>
      <c r="F630">
        <v>1</v>
      </c>
      <c r="G630" t="s">
        <v>19</v>
      </c>
      <c r="H630" t="e">
        <f>- vận hành hệ thống xử lý nước&amp; nước thải và Hỗ trợ bộ phận trong các công việc vận hành vàsản xuấtsiro.- đảm bảo các thông số nước Theo tiêu chuẩn quy định- đảm bảo các chất lỏng thải ra đã được xử lý đúng Theo yêu cầu của luật quy định.- Tuân thủ các quy định sản xuất và quy định của phòng an toàn vệ sinh lao động.- thực hiện các công việc KHÁC được giao Từ cấp Quản lý.</f>
        <v>#NAME?</v>
      </c>
      <c r="I630" t="s">
        <v>954</v>
      </c>
      <c r="J630" t="e">
        <f>- Tốt nghiệp Trung cấp nghề trở lên, chuyên ngành về môi trường &amp; xử lý nước hoặc có kinh nghiệm xử lý nước/ nước thải.- Sức khỏe Tốt và chăm chỉ. có thể Làm việc Theo ca- có khả năng phân tích và kỹ năng giải quyết vấn đề.- giao tiếp Tốt</f>
        <v>#NAME?</v>
      </c>
      <c r="K630" t="s">
        <v>955</v>
      </c>
      <c r="L630">
        <v>751</v>
      </c>
      <c r="M630" t="s">
        <v>892</v>
      </c>
      <c r="N630">
        <v>8</v>
      </c>
      <c r="O630" t="s">
        <v>1975</v>
      </c>
      <c r="P630">
        <v>1</v>
      </c>
      <c r="Q630" t="s">
        <v>25</v>
      </c>
    </row>
    <row r="631" spans="1:17" x14ac:dyDescent="0.3">
      <c r="A631" t="s">
        <v>953</v>
      </c>
      <c r="B631" s="3">
        <v>7000000</v>
      </c>
      <c r="C631" s="3">
        <v>10000000</v>
      </c>
      <c r="D631" t="s">
        <v>39</v>
      </c>
      <c r="E631" t="s">
        <v>52</v>
      </c>
      <c r="F631">
        <v>1</v>
      </c>
      <c r="G631" t="s">
        <v>19</v>
      </c>
      <c r="H631" t="e">
        <f>- vận hành hệ thống xử lý nước&amp; nước thải và Hỗ trợ bộ phận trong các công việc vận hành vàsản xuấtsiro.- đảm bảo các thông số nước Theo tiêu chuẩn quy định- đảm bảo các chất lỏng thải ra đã được xử lý đúng Theo yêu cầu của luật quy định.- Tuân thủ các quy định sản xuất và quy định của phòng an toàn vệ sinh lao động.- thực hiện các công việc KHÁC được giao Từ cấp Quản lý.</f>
        <v>#NAME?</v>
      </c>
      <c r="I631" t="s">
        <v>954</v>
      </c>
      <c r="J631" t="e">
        <f>- Tốt nghiệp Trung cấp nghề trở lên, chuyên ngành về môi trường &amp; xử lý nước hoặc có kinh nghiệm xử lý nước/ nước thải.- Sức khỏe Tốt và chăm chỉ. có thể Làm việc Theo ca- có khả năng phân tích và kỹ năng giải quyết vấn đề.- giao tiếp Tốt</f>
        <v>#NAME?</v>
      </c>
      <c r="K631" t="s">
        <v>955</v>
      </c>
      <c r="L631">
        <v>751</v>
      </c>
      <c r="M631" t="s">
        <v>892</v>
      </c>
      <c r="N631">
        <v>14</v>
      </c>
      <c r="O631" t="s">
        <v>2009</v>
      </c>
      <c r="P631">
        <v>1</v>
      </c>
      <c r="Q631" t="s">
        <v>25</v>
      </c>
    </row>
    <row r="632" spans="1:17" x14ac:dyDescent="0.3">
      <c r="A632" t="s">
        <v>956</v>
      </c>
      <c r="B632" s="3">
        <v>12000000</v>
      </c>
      <c r="C632" s="3">
        <v>15000000</v>
      </c>
      <c r="D632" t="s">
        <v>298</v>
      </c>
      <c r="E632" t="s">
        <v>82</v>
      </c>
      <c r="F632">
        <v>1</v>
      </c>
      <c r="G632" t="s">
        <v>19</v>
      </c>
      <c r="H632" t="e">
        <f>- tham mưu cho Tổng Giám đốc Xây dựng và kiện toàn hệ thống Quản lýtài chính– kế toán phù hợp với các quy định của pháp luật và đặc thù của công ty.- chủ trì việc Lập và tổ chức thực thi kế hoạch tài chính của công ty.- tổ chức triển khai và Chỉ đạo, kiểm tra việc Sử dụng, Quản lý chi phí, tài sản, nguồn vốn của công ty.- tổ chức thực hiện nghiệp vụ hạch toán kế toán.- Quản lý và điều hành nhân viên phòng tài chính kế toán- phối hợp thực hiện các công việc KHÁC Theo yêu cầu của Tổng Giám đốc.- có quyền đề xuất lãnh đạo tạm ngưng một nghiệp vụ thu - chi bất kỳ cho đến khi hồ sơ chứng Từ thuộc nghiệp vụ đó được điều chỉnh và bổ sung phù hợp với chế độ kế toán.- có quyền phân công nhân viên phòng TCKT phù hợp với năng lực trình độ sau khi trình kế hoạch điều chuyển nhân sự được Tổng Giám đốc phê duyệt.</f>
        <v>#NAME?</v>
      </c>
      <c r="I632" t="e">
        <f>- hưởng quyền lợi của nhà nước và công ty- bảo hiểm- Thưởng- tăng lương- chế độ đào tạo chuyên môn</f>
        <v>#NAME?</v>
      </c>
      <c r="J632" t="s">
        <v>957</v>
      </c>
      <c r="K632" t="s">
        <v>958</v>
      </c>
      <c r="L632">
        <v>765</v>
      </c>
      <c r="M632" t="s">
        <v>959</v>
      </c>
      <c r="N632">
        <v>32</v>
      </c>
      <c r="O632" t="s">
        <v>1966</v>
      </c>
      <c r="P632">
        <v>1</v>
      </c>
      <c r="Q632" t="s">
        <v>25</v>
      </c>
    </row>
    <row r="633" spans="1:17" x14ac:dyDescent="0.3">
      <c r="A633" t="s">
        <v>956</v>
      </c>
      <c r="B633" s="3">
        <v>12000000</v>
      </c>
      <c r="C633" s="3">
        <v>15000000</v>
      </c>
      <c r="D633" t="s">
        <v>298</v>
      </c>
      <c r="E633" t="s">
        <v>82</v>
      </c>
      <c r="F633">
        <v>1</v>
      </c>
      <c r="G633" t="s">
        <v>19</v>
      </c>
      <c r="H633" t="e">
        <f>- tham mưu cho Tổng Giám đốc Xây dựng và kiện toàn hệ thống Quản lýtài chính– kế toán phù hợp với các quy định của pháp luật và đặc thù của công ty.- chủ trì việc Lập và tổ chức thực thi kế hoạch tài chính của công ty.- tổ chức triển khai và Chỉ đạo, kiểm tra việc Sử dụng, Quản lý chi phí, tài sản, nguồn vốn của công ty.- tổ chức thực hiện nghiệp vụ hạch toán kế toán.- Quản lý và điều hành nhân viên phòng tài chính kế toán- phối hợp thực hiện các công việc KHÁC Theo yêu cầu của Tổng Giám đốc.- có quyền đề xuất lãnh đạo tạm ngưng một nghiệp vụ thu - chi bất kỳ cho đến khi hồ sơ chứng Từ thuộc nghiệp vụ đó được điều chỉnh và bổ sung phù hợp với chế độ kế toán.- có quyền phân công nhân viên phòng TCKT phù hợp với năng lực trình độ sau khi trình kế hoạch điều chuyển nhân sự được Tổng Giám đốc phê duyệt.</f>
        <v>#NAME?</v>
      </c>
      <c r="I633" t="e">
        <f>- hưởng quyền lợi của nhà nước và công ty- bảo hiểm- Thưởng- tăng lương- chế độ đào tạo chuyên môn</f>
        <v>#NAME?</v>
      </c>
      <c r="J633" t="s">
        <v>957</v>
      </c>
      <c r="K633" t="s">
        <v>958</v>
      </c>
      <c r="L633">
        <v>765</v>
      </c>
      <c r="M633" t="s">
        <v>959</v>
      </c>
      <c r="N633">
        <v>61</v>
      </c>
      <c r="O633" t="s">
        <v>1964</v>
      </c>
      <c r="P633">
        <v>1</v>
      </c>
      <c r="Q633" t="s">
        <v>25</v>
      </c>
    </row>
    <row r="634" spans="1:17" x14ac:dyDescent="0.3">
      <c r="A634" t="s">
        <v>956</v>
      </c>
      <c r="B634" s="3">
        <v>12000000</v>
      </c>
      <c r="C634" s="3">
        <v>15000000</v>
      </c>
      <c r="D634" t="s">
        <v>298</v>
      </c>
      <c r="E634" t="s">
        <v>82</v>
      </c>
      <c r="F634">
        <v>1</v>
      </c>
      <c r="G634" t="s">
        <v>19</v>
      </c>
      <c r="H634" t="e">
        <f>- tham mưu cho Tổng Giám đốc Xây dựng và kiện toàn hệ thống Quản lýtài chính– kế toán phù hợp với các quy định của pháp luật và đặc thù của công ty.- chủ trì việc Lập và tổ chức thực thi kế hoạch tài chính của công ty.- tổ chức triển khai và Chỉ đạo, kiểm tra việc Sử dụng, Quản lý chi phí, tài sản, nguồn vốn của công ty.- tổ chức thực hiện nghiệp vụ hạch toán kế toán.- Quản lý và điều hành nhân viên phòng tài chính kế toán- phối hợp thực hiện các công việc KHÁC Theo yêu cầu của Tổng Giám đốc.- có quyền đề xuất lãnh đạo tạm ngưng một nghiệp vụ thu - chi bất kỳ cho đến khi hồ sơ chứng Từ thuộc nghiệp vụ đó được điều chỉnh và bổ sung phù hợp với chế độ kế toán.- có quyền phân công nhân viên phòng TCKT phù hợp với năng lực trình độ sau khi trình kế hoạch điều chuyển nhân sự được Tổng Giám đốc phê duyệt.</f>
        <v>#NAME?</v>
      </c>
      <c r="I634" t="e">
        <f>- hưởng quyền lợi của nhà nước và công ty- bảo hiểm- Thưởng- tăng lương- chế độ đào tạo chuyên môn</f>
        <v>#NAME?</v>
      </c>
      <c r="J634" t="s">
        <v>957</v>
      </c>
      <c r="K634" t="s">
        <v>958</v>
      </c>
      <c r="L634">
        <v>765</v>
      </c>
      <c r="M634" t="s">
        <v>959</v>
      </c>
      <c r="N634">
        <v>64</v>
      </c>
      <c r="O634" t="s">
        <v>1982</v>
      </c>
      <c r="P634">
        <v>1</v>
      </c>
      <c r="Q634" t="s">
        <v>25</v>
      </c>
    </row>
    <row r="635" spans="1:17" x14ac:dyDescent="0.3">
      <c r="A635" t="s">
        <v>960</v>
      </c>
      <c r="B635" s="3">
        <v>12000000</v>
      </c>
      <c r="C635" s="3">
        <v>15000000</v>
      </c>
      <c r="D635" t="s">
        <v>51</v>
      </c>
      <c r="E635" t="s">
        <v>52</v>
      </c>
      <c r="F635">
        <v>4</v>
      </c>
      <c r="G635" t="s">
        <v>19</v>
      </c>
      <c r="H635" t="s">
        <v>961</v>
      </c>
      <c r="I635" t="s">
        <v>962</v>
      </c>
      <c r="J635" t="s">
        <v>963</v>
      </c>
      <c r="K635" t="s">
        <v>964</v>
      </c>
      <c r="L635">
        <v>766</v>
      </c>
      <c r="M635" t="s">
        <v>964</v>
      </c>
      <c r="N635">
        <v>93</v>
      </c>
      <c r="O635" t="s">
        <v>1969</v>
      </c>
      <c r="P635">
        <v>1</v>
      </c>
      <c r="Q635" t="s">
        <v>25</v>
      </c>
    </row>
    <row r="636" spans="1:17" x14ac:dyDescent="0.3">
      <c r="A636" t="s">
        <v>960</v>
      </c>
      <c r="B636" s="3">
        <v>12000000</v>
      </c>
      <c r="C636" s="3">
        <v>15000000</v>
      </c>
      <c r="D636" t="s">
        <v>51</v>
      </c>
      <c r="E636" t="s">
        <v>52</v>
      </c>
      <c r="F636">
        <v>4</v>
      </c>
      <c r="G636" t="s">
        <v>19</v>
      </c>
      <c r="H636" t="s">
        <v>961</v>
      </c>
      <c r="I636" t="s">
        <v>962</v>
      </c>
      <c r="J636" t="s">
        <v>963</v>
      </c>
      <c r="K636" t="s">
        <v>964</v>
      </c>
      <c r="L636">
        <v>766</v>
      </c>
      <c r="M636" t="s">
        <v>964</v>
      </c>
      <c r="N636">
        <v>52</v>
      </c>
      <c r="O636" t="s">
        <v>1959</v>
      </c>
      <c r="P636">
        <v>1</v>
      </c>
      <c r="Q636" t="s">
        <v>25</v>
      </c>
    </row>
    <row r="637" spans="1:17" x14ac:dyDescent="0.3">
      <c r="A637" t="s">
        <v>960</v>
      </c>
      <c r="B637" s="3">
        <v>12000000</v>
      </c>
      <c r="C637" s="3">
        <v>15000000</v>
      </c>
      <c r="D637" t="s">
        <v>51</v>
      </c>
      <c r="E637" t="s">
        <v>52</v>
      </c>
      <c r="F637">
        <v>4</v>
      </c>
      <c r="G637" t="s">
        <v>19</v>
      </c>
      <c r="H637" t="s">
        <v>961</v>
      </c>
      <c r="I637" t="s">
        <v>962</v>
      </c>
      <c r="J637" t="s">
        <v>963</v>
      </c>
      <c r="K637" t="s">
        <v>964</v>
      </c>
      <c r="L637">
        <v>766</v>
      </c>
      <c r="M637" t="s">
        <v>964</v>
      </c>
      <c r="N637">
        <v>53</v>
      </c>
      <c r="O637" t="s">
        <v>1967</v>
      </c>
      <c r="P637">
        <v>1</v>
      </c>
      <c r="Q637" t="s">
        <v>25</v>
      </c>
    </row>
    <row r="638" spans="1:17" x14ac:dyDescent="0.3">
      <c r="A638" t="s">
        <v>965</v>
      </c>
      <c r="B638" s="3">
        <v>7000000</v>
      </c>
      <c r="C638" s="3">
        <v>10000000</v>
      </c>
      <c r="D638" t="s">
        <v>51</v>
      </c>
      <c r="E638" t="s">
        <v>52</v>
      </c>
      <c r="F638">
        <v>2</v>
      </c>
      <c r="G638">
        <v>0</v>
      </c>
      <c r="H638" t="s">
        <v>966</v>
      </c>
      <c r="I638" t="s">
        <v>967</v>
      </c>
      <c r="J638" t="s">
        <v>968</v>
      </c>
      <c r="K638" t="s">
        <v>969</v>
      </c>
      <c r="L638">
        <v>767</v>
      </c>
      <c r="M638" t="s">
        <v>970</v>
      </c>
      <c r="N638">
        <v>53</v>
      </c>
      <c r="O638" t="s">
        <v>1967</v>
      </c>
      <c r="P638">
        <v>1</v>
      </c>
      <c r="Q638" t="s">
        <v>25</v>
      </c>
    </row>
    <row r="639" spans="1:17" x14ac:dyDescent="0.3">
      <c r="A639" t="s">
        <v>965</v>
      </c>
      <c r="B639" s="3">
        <v>7000000</v>
      </c>
      <c r="C639" s="3">
        <v>10000000</v>
      </c>
      <c r="D639" t="s">
        <v>51</v>
      </c>
      <c r="E639" t="s">
        <v>52</v>
      </c>
      <c r="F639">
        <v>2</v>
      </c>
      <c r="G639">
        <v>0</v>
      </c>
      <c r="H639" t="s">
        <v>966</v>
      </c>
      <c r="I639" t="s">
        <v>967</v>
      </c>
      <c r="J639" t="s">
        <v>968</v>
      </c>
      <c r="K639" t="s">
        <v>969</v>
      </c>
      <c r="L639">
        <v>767</v>
      </c>
      <c r="M639" t="s">
        <v>970</v>
      </c>
      <c r="N639">
        <v>32</v>
      </c>
      <c r="O639" t="s">
        <v>1966</v>
      </c>
      <c r="P639">
        <v>1</v>
      </c>
      <c r="Q639" t="s">
        <v>25</v>
      </c>
    </row>
    <row r="640" spans="1:17" x14ac:dyDescent="0.3">
      <c r="A640" t="s">
        <v>965</v>
      </c>
      <c r="B640" s="3">
        <v>7000000</v>
      </c>
      <c r="C640" s="3">
        <v>10000000</v>
      </c>
      <c r="D640" t="s">
        <v>51</v>
      </c>
      <c r="E640" t="s">
        <v>52</v>
      </c>
      <c r="F640">
        <v>2</v>
      </c>
      <c r="G640">
        <v>0</v>
      </c>
      <c r="H640" t="s">
        <v>966</v>
      </c>
      <c r="I640" t="s">
        <v>967</v>
      </c>
      <c r="J640" t="s">
        <v>968</v>
      </c>
      <c r="K640" t="s">
        <v>969</v>
      </c>
      <c r="L640">
        <v>767</v>
      </c>
      <c r="M640" t="s">
        <v>970</v>
      </c>
      <c r="N640">
        <v>60</v>
      </c>
      <c r="O640" t="s">
        <v>1991</v>
      </c>
      <c r="P640">
        <v>1</v>
      </c>
      <c r="Q640" t="s">
        <v>25</v>
      </c>
    </row>
    <row r="641" spans="1:17" x14ac:dyDescent="0.3">
      <c r="A641" t="s">
        <v>971</v>
      </c>
      <c r="B641" s="3">
        <v>7000000</v>
      </c>
      <c r="C641" s="3">
        <v>10000000</v>
      </c>
      <c r="D641" t="s">
        <v>51</v>
      </c>
      <c r="E641" t="s">
        <v>52</v>
      </c>
      <c r="F641">
        <v>5</v>
      </c>
      <c r="G641">
        <v>0</v>
      </c>
      <c r="H641" t="s">
        <v>972</v>
      </c>
      <c r="I641" t="e">
        <f>- Mức lương sẽ Theo từng trường hợp cụ thể có kinh kiệm hoặc Không có kinh nghiệm- được ký hợp đồng lao động và hưởng các quyền lợi Theo đúng luật lao động (nghỉ lễ tết, BHXH, BHTY, BHTN) và các chế độ đãi ngộ KHÁC Theo chính sách của công ty (nghỉ mát, Thưởng, tăng lương hàng năm)- Đượcđào tạovề kiến thức chuyên môn và các kỹ năng liên quan đến công việc- văn hóa công ty chuyên nghiệp, THÂN thiện.</f>
        <v>#NAME?</v>
      </c>
      <c r="J641" t="s">
        <v>973</v>
      </c>
      <c r="K641" t="s">
        <v>974</v>
      </c>
      <c r="L641">
        <v>768</v>
      </c>
      <c r="M641" t="s">
        <v>974</v>
      </c>
      <c r="N641">
        <v>48</v>
      </c>
      <c r="O641" t="s">
        <v>1970</v>
      </c>
      <c r="P641">
        <v>1</v>
      </c>
      <c r="Q641" t="s">
        <v>25</v>
      </c>
    </row>
    <row r="642" spans="1:17" x14ac:dyDescent="0.3">
      <c r="A642" t="s">
        <v>971</v>
      </c>
      <c r="B642" s="3">
        <v>7000000</v>
      </c>
      <c r="C642" s="3">
        <v>10000000</v>
      </c>
      <c r="D642" t="s">
        <v>51</v>
      </c>
      <c r="E642" t="s">
        <v>52</v>
      </c>
      <c r="F642">
        <v>5</v>
      </c>
      <c r="G642">
        <v>0</v>
      </c>
      <c r="H642" t="s">
        <v>972</v>
      </c>
      <c r="I642" t="e">
        <f>- Mức lương sẽ Theo từng trường hợp cụ thể có kinh kiệm hoặc Không có kinh nghiệm- được ký hợp đồng lao động và hưởng các quyền lợi Theo đúng luật lao động (nghỉ lễ tết, BHXH, BHTY, BHTN) và các chế độ đãi ngộ KHÁC Theo chính sách của công ty (nghỉ mát, Thưởng, tăng lương hàng năm)- Đượcđào tạovề kiến thức chuyên môn và các kỹ năng liên quan đến công việc- văn hóa công ty chuyên nghiệp, THÂN thiện.</f>
        <v>#NAME?</v>
      </c>
      <c r="J642" t="s">
        <v>973</v>
      </c>
      <c r="K642" t="s">
        <v>974</v>
      </c>
      <c r="L642">
        <v>768</v>
      </c>
      <c r="M642" t="s">
        <v>974</v>
      </c>
      <c r="N642">
        <v>21</v>
      </c>
      <c r="O642" t="s">
        <v>1985</v>
      </c>
      <c r="P642">
        <v>1</v>
      </c>
      <c r="Q642" t="s">
        <v>25</v>
      </c>
    </row>
    <row r="643" spans="1:17" x14ac:dyDescent="0.3">
      <c r="A643" t="s">
        <v>971</v>
      </c>
      <c r="B643" s="3">
        <v>7000000</v>
      </c>
      <c r="C643" s="3">
        <v>10000000</v>
      </c>
      <c r="D643" t="s">
        <v>51</v>
      </c>
      <c r="E643" t="s">
        <v>52</v>
      </c>
      <c r="F643">
        <v>5</v>
      </c>
      <c r="G643">
        <v>0</v>
      </c>
      <c r="H643" t="s">
        <v>972</v>
      </c>
      <c r="I643" t="e">
        <f>- Mức lương sẽ Theo từng trường hợp cụ thể có kinh kiệm hoặc Không có kinh nghiệm- được ký hợp đồng lao động và hưởng các quyền lợi Theo đúng luật lao động (nghỉ lễ tết, BHXH, BHTY, BHTN) và các chế độ đãi ngộ KHÁC Theo chính sách của công ty (nghỉ mát, Thưởng, tăng lương hàng năm)- Đượcđào tạovề kiến thức chuyên môn và các kỹ năng liên quan đến công việc- văn hóa công ty chuyên nghiệp, THÂN thiện.</f>
        <v>#NAME?</v>
      </c>
      <c r="J643" t="s">
        <v>973</v>
      </c>
      <c r="K643" t="s">
        <v>974</v>
      </c>
      <c r="L643">
        <v>768</v>
      </c>
      <c r="M643" t="s">
        <v>974</v>
      </c>
      <c r="N643">
        <v>53</v>
      </c>
      <c r="O643" t="s">
        <v>1967</v>
      </c>
      <c r="P643">
        <v>1</v>
      </c>
      <c r="Q643" t="s">
        <v>25</v>
      </c>
    </row>
    <row r="644" spans="1:17" x14ac:dyDescent="0.3">
      <c r="A644" t="s">
        <v>500</v>
      </c>
      <c r="B644" s="3">
        <v>7000000</v>
      </c>
      <c r="C644" s="3">
        <v>10000000</v>
      </c>
      <c r="D644" t="s">
        <v>39</v>
      </c>
      <c r="E644" t="s">
        <v>52</v>
      </c>
      <c r="F644">
        <v>3</v>
      </c>
      <c r="G644">
        <v>0</v>
      </c>
      <c r="H644" t="e">
        <f>- thực hiện thao tác kế toán trên phần mềm Misa.- Theo dõi nhập xuất tồn hàng hóa- Theo dõi doanh thu, hóa đơn, công nợ khách hàng- tổ chức thực hiện các nghiệp vụkế toán, hoạch toán kế toán, Báo cáo thuế- Quản lý chứng Từ kế toán.- thực hiện các nghiệp vụ liên quan đếnNgân hàng, bảo hiểm và các nghiệp vụ KHÁC- thực hiện Báo cáo tiến độ công việc và các Báo cáo Theo yêu cầu.- Hổ trợ thực hiện các công việc Theo yêu cầu cấp trên.</f>
        <v>#NAME?</v>
      </c>
      <c r="I644" t="s">
        <v>975</v>
      </c>
      <c r="J644" t="s">
        <v>976</v>
      </c>
      <c r="K644" t="s">
        <v>977</v>
      </c>
      <c r="L644">
        <v>769</v>
      </c>
      <c r="M644" t="s">
        <v>978</v>
      </c>
      <c r="N644">
        <v>53</v>
      </c>
      <c r="O644" t="s">
        <v>1967</v>
      </c>
      <c r="P644">
        <v>1</v>
      </c>
      <c r="Q644" t="s">
        <v>25</v>
      </c>
    </row>
    <row r="645" spans="1:17" x14ac:dyDescent="0.3">
      <c r="A645" t="s">
        <v>500</v>
      </c>
      <c r="B645" s="3">
        <v>7000000</v>
      </c>
      <c r="C645" s="3">
        <v>10000000</v>
      </c>
      <c r="D645" t="s">
        <v>39</v>
      </c>
      <c r="E645" t="s">
        <v>52</v>
      </c>
      <c r="F645">
        <v>3</v>
      </c>
      <c r="G645">
        <v>0</v>
      </c>
      <c r="H645" t="e">
        <f>- thực hiện thao tác kế toán trên phần mềm Misa.- Theo dõi nhập xuất tồn hàng hóa- Theo dõi doanh thu, hóa đơn, công nợ khách hàng- tổ chức thực hiện các nghiệp vụkế toán, hoạch toán kế toán, Báo cáo thuế- Quản lý chứng Từ kế toán.- thực hiện các nghiệp vụ liên quan đếnNgân hàng, bảo hiểm và các nghiệp vụ KHÁC- thực hiện Báo cáo tiến độ công việc và các Báo cáo Theo yêu cầu.- Hổ trợ thực hiện các công việc Theo yêu cầu cấp trên.</f>
        <v>#NAME?</v>
      </c>
      <c r="I645" t="s">
        <v>975</v>
      </c>
      <c r="J645" t="s">
        <v>976</v>
      </c>
      <c r="K645" t="s">
        <v>977</v>
      </c>
      <c r="L645">
        <v>769</v>
      </c>
      <c r="M645" t="s">
        <v>978</v>
      </c>
      <c r="N645">
        <v>32</v>
      </c>
      <c r="O645" t="s">
        <v>1966</v>
      </c>
      <c r="P645">
        <v>1</v>
      </c>
      <c r="Q645" t="s">
        <v>25</v>
      </c>
    </row>
    <row r="646" spans="1:17" x14ac:dyDescent="0.3">
      <c r="A646" t="s">
        <v>500</v>
      </c>
      <c r="B646" s="3">
        <v>7000000</v>
      </c>
      <c r="C646" s="3">
        <v>10000000</v>
      </c>
      <c r="D646" t="s">
        <v>39</v>
      </c>
      <c r="E646" t="s">
        <v>52</v>
      </c>
      <c r="F646">
        <v>3</v>
      </c>
      <c r="G646">
        <v>0</v>
      </c>
      <c r="H646" t="e">
        <f>- thực hiện thao tác kế toán trên phần mềm Misa.- Theo dõi nhập xuất tồn hàng hóa- Theo dõi doanh thu, hóa đơn, công nợ khách hàng- tổ chức thực hiện các nghiệp vụkế toán, hoạch toán kế toán, Báo cáo thuế- Quản lý chứng Từ kế toán.- thực hiện các nghiệp vụ liên quan đếnNgân hàng, bảo hiểm và các nghiệp vụ KHÁC- thực hiện Báo cáo tiến độ công việc và các Báo cáo Theo yêu cầu.- Hổ trợ thực hiện các công việc Theo yêu cầu cấp trên.</f>
        <v>#NAME?</v>
      </c>
      <c r="I646" t="s">
        <v>975</v>
      </c>
      <c r="J646" t="s">
        <v>976</v>
      </c>
      <c r="K646" t="s">
        <v>977</v>
      </c>
      <c r="L646">
        <v>769</v>
      </c>
      <c r="M646" t="s">
        <v>978</v>
      </c>
      <c r="N646">
        <v>60</v>
      </c>
      <c r="O646" t="s">
        <v>1991</v>
      </c>
      <c r="P646">
        <v>1</v>
      </c>
      <c r="Q646" t="s">
        <v>25</v>
      </c>
    </row>
    <row r="647" spans="1:17" x14ac:dyDescent="0.3">
      <c r="A647" t="s">
        <v>979</v>
      </c>
      <c r="B647" s="3">
        <v>30000000</v>
      </c>
      <c r="C647" s="3">
        <v>40000000</v>
      </c>
      <c r="D647" t="s">
        <v>980</v>
      </c>
      <c r="E647" t="s">
        <v>82</v>
      </c>
      <c r="F647">
        <v>1</v>
      </c>
      <c r="G647" t="s">
        <v>19</v>
      </c>
      <c r="H647" t="s">
        <v>981</v>
      </c>
      <c r="I647" t="s">
        <v>982</v>
      </c>
      <c r="J647" t="s">
        <v>983</v>
      </c>
      <c r="K647" t="s">
        <v>984</v>
      </c>
      <c r="L647">
        <v>770</v>
      </c>
      <c r="M647" t="s">
        <v>985</v>
      </c>
      <c r="N647">
        <v>64</v>
      </c>
      <c r="O647" t="s">
        <v>1982</v>
      </c>
      <c r="P647">
        <v>1</v>
      </c>
      <c r="Q647" t="s">
        <v>25</v>
      </c>
    </row>
    <row r="648" spans="1:17" x14ac:dyDescent="0.3">
      <c r="A648" t="s">
        <v>979</v>
      </c>
      <c r="B648" s="3">
        <v>30000000</v>
      </c>
      <c r="C648" s="3">
        <v>40000000</v>
      </c>
      <c r="D648" t="s">
        <v>980</v>
      </c>
      <c r="E648" t="s">
        <v>82</v>
      </c>
      <c r="F648">
        <v>1</v>
      </c>
      <c r="G648" t="s">
        <v>19</v>
      </c>
      <c r="H648" t="s">
        <v>981</v>
      </c>
      <c r="I648" t="s">
        <v>982</v>
      </c>
      <c r="J648" t="s">
        <v>983</v>
      </c>
      <c r="K648" t="s">
        <v>984</v>
      </c>
      <c r="L648">
        <v>770</v>
      </c>
      <c r="M648" t="s">
        <v>985</v>
      </c>
      <c r="N648">
        <v>61</v>
      </c>
      <c r="O648" t="s">
        <v>1964</v>
      </c>
      <c r="P648">
        <v>1</v>
      </c>
      <c r="Q648" t="s">
        <v>25</v>
      </c>
    </row>
    <row r="649" spans="1:17" x14ac:dyDescent="0.3">
      <c r="A649" t="s">
        <v>979</v>
      </c>
      <c r="B649" s="3">
        <v>30000000</v>
      </c>
      <c r="C649" s="3">
        <v>40000000</v>
      </c>
      <c r="D649" t="s">
        <v>980</v>
      </c>
      <c r="E649" t="s">
        <v>82</v>
      </c>
      <c r="F649">
        <v>1</v>
      </c>
      <c r="G649" t="s">
        <v>19</v>
      </c>
      <c r="H649" t="s">
        <v>981</v>
      </c>
      <c r="I649" t="s">
        <v>982</v>
      </c>
      <c r="J649" t="s">
        <v>983</v>
      </c>
      <c r="K649" t="s">
        <v>984</v>
      </c>
      <c r="L649">
        <v>770</v>
      </c>
      <c r="M649" t="s">
        <v>985</v>
      </c>
      <c r="N649">
        <v>29</v>
      </c>
      <c r="O649" t="s">
        <v>1974</v>
      </c>
      <c r="P649">
        <v>1</v>
      </c>
      <c r="Q649" t="s">
        <v>25</v>
      </c>
    </row>
    <row r="650" spans="1:17" x14ac:dyDescent="0.3">
      <c r="A650" t="s">
        <v>986</v>
      </c>
      <c r="B650" s="3">
        <v>12000000</v>
      </c>
      <c r="C650" s="3">
        <v>15000000</v>
      </c>
      <c r="D650" t="s">
        <v>51</v>
      </c>
      <c r="E650" t="s">
        <v>82</v>
      </c>
      <c r="F650">
        <v>5</v>
      </c>
      <c r="G650">
        <v>1</v>
      </c>
      <c r="H650" t="s">
        <v>987</v>
      </c>
      <c r="I650" t="s">
        <v>988</v>
      </c>
      <c r="J650" t="s">
        <v>989</v>
      </c>
      <c r="K650" t="s">
        <v>990</v>
      </c>
      <c r="L650">
        <v>771</v>
      </c>
      <c r="M650" t="s">
        <v>990</v>
      </c>
      <c r="N650">
        <v>2</v>
      </c>
      <c r="O650" t="s">
        <v>1962</v>
      </c>
      <c r="P650">
        <v>1</v>
      </c>
      <c r="Q650" t="s">
        <v>49</v>
      </c>
    </row>
    <row r="651" spans="1:17" x14ac:dyDescent="0.3">
      <c r="A651" t="s">
        <v>986</v>
      </c>
      <c r="B651" s="3">
        <v>12000000</v>
      </c>
      <c r="C651" s="3">
        <v>15000000</v>
      </c>
      <c r="D651" t="s">
        <v>51</v>
      </c>
      <c r="E651" t="s">
        <v>82</v>
      </c>
      <c r="F651">
        <v>5</v>
      </c>
      <c r="G651">
        <v>1</v>
      </c>
      <c r="H651" t="s">
        <v>987</v>
      </c>
      <c r="I651" t="s">
        <v>988</v>
      </c>
      <c r="J651" t="s">
        <v>989</v>
      </c>
      <c r="K651" t="s">
        <v>990</v>
      </c>
      <c r="L651">
        <v>771</v>
      </c>
      <c r="M651" t="s">
        <v>990</v>
      </c>
      <c r="N651">
        <v>61</v>
      </c>
      <c r="O651" t="s">
        <v>1964</v>
      </c>
      <c r="P651">
        <v>1</v>
      </c>
      <c r="Q651" t="s">
        <v>49</v>
      </c>
    </row>
    <row r="652" spans="1:17" x14ac:dyDescent="0.3">
      <c r="A652" t="s">
        <v>580</v>
      </c>
      <c r="B652" s="3">
        <v>7000000</v>
      </c>
      <c r="C652" s="3">
        <v>10000000</v>
      </c>
      <c r="D652" t="s">
        <v>17</v>
      </c>
      <c r="E652" t="s">
        <v>28</v>
      </c>
      <c r="F652">
        <v>3</v>
      </c>
      <c r="G652" t="s">
        <v>19</v>
      </c>
      <c r="H652" t="s">
        <v>991</v>
      </c>
      <c r="I652" t="s">
        <v>992</v>
      </c>
      <c r="J652" t="e">
        <f>- Tốt nghiệp Trung cấp trở lên- Không cần kinh nghiệm- nhanh nhẹn, Chịu khó</f>
        <v>#NAME?</v>
      </c>
      <c r="K652" t="s">
        <v>993</v>
      </c>
      <c r="L652">
        <v>772</v>
      </c>
      <c r="M652" t="s">
        <v>993</v>
      </c>
      <c r="N652">
        <v>65</v>
      </c>
      <c r="O652" t="s">
        <v>1963</v>
      </c>
      <c r="P652">
        <v>1</v>
      </c>
      <c r="Q652" t="s">
        <v>49</v>
      </c>
    </row>
    <row r="653" spans="1:17" x14ac:dyDescent="0.3">
      <c r="A653" t="s">
        <v>580</v>
      </c>
      <c r="B653" s="3">
        <v>7000000</v>
      </c>
      <c r="C653" s="3">
        <v>10000000</v>
      </c>
      <c r="D653" t="s">
        <v>17</v>
      </c>
      <c r="E653" t="s">
        <v>28</v>
      </c>
      <c r="F653">
        <v>3</v>
      </c>
      <c r="G653" t="s">
        <v>19</v>
      </c>
      <c r="H653" t="s">
        <v>991</v>
      </c>
      <c r="I653" t="s">
        <v>992</v>
      </c>
      <c r="J653" t="e">
        <f>- Tốt nghiệp Trung cấp trở lên- Không cần kinh nghiệm- nhanh nhẹn, Chịu khó</f>
        <v>#NAME?</v>
      </c>
      <c r="K653" t="s">
        <v>993</v>
      </c>
      <c r="L653">
        <v>772</v>
      </c>
      <c r="M653" t="s">
        <v>993</v>
      </c>
      <c r="N653">
        <v>52</v>
      </c>
      <c r="O653" t="s">
        <v>1959</v>
      </c>
      <c r="P653">
        <v>1</v>
      </c>
      <c r="Q653" t="s">
        <v>49</v>
      </c>
    </row>
    <row r="654" spans="1:17" x14ac:dyDescent="0.3">
      <c r="A654" t="s">
        <v>994</v>
      </c>
      <c r="B654" s="3">
        <v>7000000</v>
      </c>
      <c r="C654" s="3">
        <v>10000000</v>
      </c>
      <c r="D654" t="s">
        <v>51</v>
      </c>
      <c r="E654" t="s">
        <v>28</v>
      </c>
      <c r="F654">
        <v>2</v>
      </c>
      <c r="G654">
        <v>1</v>
      </c>
      <c r="H654" t="s">
        <v>995</v>
      </c>
      <c r="I654" t="s">
        <v>996</v>
      </c>
      <c r="J654" t="s">
        <v>997</v>
      </c>
      <c r="K654" t="s">
        <v>998</v>
      </c>
      <c r="L654">
        <v>773</v>
      </c>
      <c r="M654" t="s">
        <v>999</v>
      </c>
      <c r="N654">
        <v>6</v>
      </c>
      <c r="O654" t="s">
        <v>1987</v>
      </c>
      <c r="P654">
        <v>1</v>
      </c>
      <c r="Q654" t="s">
        <v>1000</v>
      </c>
    </row>
    <row r="655" spans="1:17" x14ac:dyDescent="0.3">
      <c r="A655" t="s">
        <v>994</v>
      </c>
      <c r="B655" s="3">
        <v>7000000</v>
      </c>
      <c r="C655" s="3">
        <v>10000000</v>
      </c>
      <c r="D655" t="s">
        <v>51</v>
      </c>
      <c r="E655" t="s">
        <v>28</v>
      </c>
      <c r="F655">
        <v>2</v>
      </c>
      <c r="G655">
        <v>1</v>
      </c>
      <c r="H655" t="s">
        <v>995</v>
      </c>
      <c r="I655" t="s">
        <v>996</v>
      </c>
      <c r="J655" t="s">
        <v>997</v>
      </c>
      <c r="K655" t="s">
        <v>998</v>
      </c>
      <c r="L655">
        <v>773</v>
      </c>
      <c r="M655" t="s">
        <v>999</v>
      </c>
      <c r="N655">
        <v>40</v>
      </c>
      <c r="O655" t="s">
        <v>1972</v>
      </c>
      <c r="P655">
        <v>1</v>
      </c>
      <c r="Q655" t="s">
        <v>1000</v>
      </c>
    </row>
    <row r="656" spans="1:17" x14ac:dyDescent="0.3">
      <c r="A656" t="s">
        <v>1001</v>
      </c>
      <c r="B656" s="3">
        <v>7000000</v>
      </c>
      <c r="C656" s="3">
        <v>10000000</v>
      </c>
      <c r="D656" t="s">
        <v>27</v>
      </c>
      <c r="E656" t="s">
        <v>28</v>
      </c>
      <c r="F656">
        <v>5</v>
      </c>
      <c r="G656">
        <v>0</v>
      </c>
      <c r="H656" t="s">
        <v>1002</v>
      </c>
      <c r="I656" t="e">
        <f>- tham gia BHXH đầy đủ khi hết Thời gian thử việc.- ăn trưa tại trường. Thưởng hằng năm.- được nghỉ vào các ngày lễ tết Theo quy định.- lương Thỏa thuận Theo năng lực..</f>
        <v>#NAME?</v>
      </c>
      <c r="J656" t="e">
        <f>- Tốt nghiệp ngành Sư phạm Mầm Non.- yêu thương và tôn trọng trẻ, yêu nghề, Gắn bó với nghề.- Nhiệt tình. ưu tiên những ứng viên Mong muốn giắn bó lâu dài với trường</f>
        <v>#NAME?</v>
      </c>
      <c r="K656" t="s">
        <v>1003</v>
      </c>
      <c r="L656">
        <v>774</v>
      </c>
      <c r="M656" t="s">
        <v>1003</v>
      </c>
      <c r="N656">
        <v>13</v>
      </c>
      <c r="O656" t="s">
        <v>1997</v>
      </c>
      <c r="P656">
        <v>1</v>
      </c>
      <c r="Q656" t="s">
        <v>25</v>
      </c>
    </row>
    <row r="657" spans="1:17" x14ac:dyDescent="0.3">
      <c r="A657" t="s">
        <v>1001</v>
      </c>
      <c r="B657" s="3">
        <v>7000000</v>
      </c>
      <c r="C657" s="3">
        <v>10000000</v>
      </c>
      <c r="D657" t="s">
        <v>27</v>
      </c>
      <c r="E657" t="s">
        <v>28</v>
      </c>
      <c r="F657">
        <v>5</v>
      </c>
      <c r="G657">
        <v>0</v>
      </c>
      <c r="H657" t="s">
        <v>1002</v>
      </c>
      <c r="I657" t="e">
        <f>- tham gia BHXH đầy đủ khi hết Thời gian thử việc.- ăn trưa tại trường. Thưởng hằng năm.- được nghỉ vào các ngày lễ tết Theo quy định.- lương Thỏa thuận Theo năng lực..</f>
        <v>#NAME?</v>
      </c>
      <c r="J657" t="e">
        <f>- Tốt nghiệp ngành Sư phạm Mầm Non.- yêu thương và tôn trọng trẻ, yêu nghề, Gắn bó với nghề.- Nhiệt tình. ưu tiên những ứng viên Mong muốn giắn bó lâu dài với trường</f>
        <v>#NAME?</v>
      </c>
      <c r="K657" t="s">
        <v>1003</v>
      </c>
      <c r="L657">
        <v>774</v>
      </c>
      <c r="M657" t="s">
        <v>1003</v>
      </c>
      <c r="N657">
        <v>53</v>
      </c>
      <c r="O657" t="s">
        <v>1967</v>
      </c>
      <c r="P657">
        <v>1</v>
      </c>
      <c r="Q657" t="s">
        <v>25</v>
      </c>
    </row>
    <row r="658" spans="1:17" x14ac:dyDescent="0.3">
      <c r="A658" t="s">
        <v>1001</v>
      </c>
      <c r="B658" s="3">
        <v>7000000</v>
      </c>
      <c r="C658" s="3">
        <v>10000000</v>
      </c>
      <c r="D658" t="s">
        <v>27</v>
      </c>
      <c r="E658" t="s">
        <v>28</v>
      </c>
      <c r="F658">
        <v>5</v>
      </c>
      <c r="G658">
        <v>0</v>
      </c>
      <c r="H658" t="s">
        <v>1002</v>
      </c>
      <c r="I658" t="e">
        <f>- tham gia BHXH đầy đủ khi hết Thời gian thử việc.- ăn trưa tại trường. Thưởng hằng năm.- được nghỉ vào các ngày lễ tết Theo quy định.- lương Thỏa thuận Theo năng lực..</f>
        <v>#NAME?</v>
      </c>
      <c r="J658" t="e">
        <f>- Tốt nghiệp ngành Sư phạm Mầm Non.- yêu thương và tôn trọng trẻ, yêu nghề, Gắn bó với nghề.- Nhiệt tình. ưu tiên những ứng viên Mong muốn giắn bó lâu dài với trường</f>
        <v>#NAME?</v>
      </c>
      <c r="K658" t="s">
        <v>1003</v>
      </c>
      <c r="L658">
        <v>774</v>
      </c>
      <c r="M658" t="s">
        <v>1003</v>
      </c>
      <c r="N658">
        <v>51</v>
      </c>
      <c r="O658" t="s">
        <v>1994</v>
      </c>
      <c r="P658">
        <v>1</v>
      </c>
      <c r="Q658" t="s">
        <v>25</v>
      </c>
    </row>
    <row r="659" spans="1:17" x14ac:dyDescent="0.3">
      <c r="A659" t="s">
        <v>1004</v>
      </c>
      <c r="B659" s="3">
        <v>10000000</v>
      </c>
      <c r="C659" s="3">
        <v>12000000</v>
      </c>
      <c r="D659" t="s">
        <v>101</v>
      </c>
      <c r="E659" t="s">
        <v>28</v>
      </c>
      <c r="F659">
        <v>10</v>
      </c>
      <c r="G659" t="s">
        <v>19</v>
      </c>
      <c r="H659" t="s">
        <v>1005</v>
      </c>
      <c r="I659" t="e">
        <f>- Chấp nhậnsinh Viênmới ra trường, thực tập sinh, được nhận đào tạo cụ thể- có laptop để Làm việc- ưu tiên ứng viên giọng nói rõ ràng, dễ nghe</f>
        <v>#NAME?</v>
      </c>
      <c r="J659" t="s">
        <v>1006</v>
      </c>
      <c r="K659" t="s">
        <v>1007</v>
      </c>
      <c r="L659">
        <v>775</v>
      </c>
      <c r="M659" t="s">
        <v>1007</v>
      </c>
      <c r="N659">
        <v>53</v>
      </c>
      <c r="O659" t="s">
        <v>1967</v>
      </c>
      <c r="P659">
        <v>1</v>
      </c>
      <c r="Q659" t="s">
        <v>25</v>
      </c>
    </row>
    <row r="660" spans="1:17" x14ac:dyDescent="0.3">
      <c r="A660" t="s">
        <v>1004</v>
      </c>
      <c r="B660" s="3">
        <v>10000000</v>
      </c>
      <c r="C660" s="3">
        <v>12000000</v>
      </c>
      <c r="D660" t="s">
        <v>101</v>
      </c>
      <c r="E660" t="s">
        <v>28</v>
      </c>
      <c r="F660">
        <v>10</v>
      </c>
      <c r="G660" t="s">
        <v>19</v>
      </c>
      <c r="H660" t="s">
        <v>1005</v>
      </c>
      <c r="I660" t="e">
        <f>- Chấp nhậnsinh Viênmới ra trường, thực tập sinh, được nhận đào tạo cụ thể- có laptop để Làm việc- ưu tiên ứng viên giọng nói rõ ràng, dễ nghe</f>
        <v>#NAME?</v>
      </c>
      <c r="J660" t="s">
        <v>1006</v>
      </c>
      <c r="K660" t="s">
        <v>1007</v>
      </c>
      <c r="L660">
        <v>775</v>
      </c>
      <c r="M660" t="s">
        <v>1007</v>
      </c>
      <c r="N660">
        <v>52</v>
      </c>
      <c r="O660" t="s">
        <v>1959</v>
      </c>
      <c r="P660">
        <v>1</v>
      </c>
      <c r="Q660" t="s">
        <v>25</v>
      </c>
    </row>
    <row r="661" spans="1:17" x14ac:dyDescent="0.3">
      <c r="A661" t="s">
        <v>1004</v>
      </c>
      <c r="B661" s="3">
        <v>10000000</v>
      </c>
      <c r="C661" s="3">
        <v>12000000</v>
      </c>
      <c r="D661" t="s">
        <v>101</v>
      </c>
      <c r="E661" t="s">
        <v>28</v>
      </c>
      <c r="F661">
        <v>10</v>
      </c>
      <c r="G661" t="s">
        <v>19</v>
      </c>
      <c r="H661" t="s">
        <v>1005</v>
      </c>
      <c r="I661" t="e">
        <f>- Chấp nhậnsinh Viênmới ra trường, thực tập sinh, được nhận đào tạo cụ thể- có laptop để Làm việc- ưu tiên ứng viên giọng nói rõ ràng, dễ nghe</f>
        <v>#NAME?</v>
      </c>
      <c r="J661" t="s">
        <v>1006</v>
      </c>
      <c r="K661" t="s">
        <v>1007</v>
      </c>
      <c r="L661">
        <v>775</v>
      </c>
      <c r="M661" t="s">
        <v>1007</v>
      </c>
      <c r="N661">
        <v>93</v>
      </c>
      <c r="O661" t="s">
        <v>1969</v>
      </c>
      <c r="P661">
        <v>1</v>
      </c>
      <c r="Q661" t="s">
        <v>25</v>
      </c>
    </row>
    <row r="662" spans="1:17" x14ac:dyDescent="0.3">
      <c r="A662" t="s">
        <v>904</v>
      </c>
      <c r="B662" s="3">
        <v>10000000</v>
      </c>
      <c r="C662" s="3">
        <v>12000000</v>
      </c>
      <c r="D662" t="s">
        <v>39</v>
      </c>
      <c r="E662" t="s">
        <v>82</v>
      </c>
      <c r="F662">
        <v>1</v>
      </c>
      <c r="G662">
        <v>0</v>
      </c>
      <c r="H662" t="s">
        <v>1008</v>
      </c>
      <c r="I662" t="s">
        <v>1009</v>
      </c>
      <c r="J662" t="s">
        <v>1010</v>
      </c>
      <c r="K662" t="s">
        <v>1011</v>
      </c>
      <c r="L662">
        <v>776</v>
      </c>
      <c r="M662" t="s">
        <v>1012</v>
      </c>
      <c r="N662">
        <v>52</v>
      </c>
      <c r="O662" t="s">
        <v>1959</v>
      </c>
      <c r="P662">
        <v>1</v>
      </c>
      <c r="Q662" t="s">
        <v>25</v>
      </c>
    </row>
    <row r="663" spans="1:17" x14ac:dyDescent="0.3">
      <c r="A663" t="s">
        <v>904</v>
      </c>
      <c r="B663" s="3">
        <v>10000000</v>
      </c>
      <c r="C663" s="3">
        <v>12000000</v>
      </c>
      <c r="D663" t="s">
        <v>39</v>
      </c>
      <c r="E663" t="s">
        <v>82</v>
      </c>
      <c r="F663">
        <v>1</v>
      </c>
      <c r="G663">
        <v>0</v>
      </c>
      <c r="H663" t="s">
        <v>1008</v>
      </c>
      <c r="I663" t="s">
        <v>1009</v>
      </c>
      <c r="J663" t="s">
        <v>1010</v>
      </c>
      <c r="K663" t="s">
        <v>1011</v>
      </c>
      <c r="L663">
        <v>776</v>
      </c>
      <c r="M663" t="s">
        <v>1012</v>
      </c>
      <c r="N663">
        <v>32</v>
      </c>
      <c r="O663" t="s">
        <v>1966</v>
      </c>
      <c r="P663">
        <v>1</v>
      </c>
      <c r="Q663" t="s">
        <v>25</v>
      </c>
    </row>
    <row r="664" spans="1:17" x14ac:dyDescent="0.3">
      <c r="A664" t="s">
        <v>1013</v>
      </c>
      <c r="B664" s="3">
        <v>12000000</v>
      </c>
      <c r="C664" s="3">
        <v>15000000</v>
      </c>
      <c r="D664" t="s">
        <v>39</v>
      </c>
      <c r="E664" t="s">
        <v>52</v>
      </c>
      <c r="F664">
        <v>1</v>
      </c>
      <c r="G664" t="s">
        <v>19</v>
      </c>
      <c r="H664" t="s">
        <v>1014</v>
      </c>
      <c r="I664" t="s">
        <v>1015</v>
      </c>
      <c r="J664" t="s">
        <v>1016</v>
      </c>
      <c r="K664" t="s">
        <v>1017</v>
      </c>
      <c r="L664">
        <v>777</v>
      </c>
      <c r="M664" t="s">
        <v>1017</v>
      </c>
      <c r="N664">
        <v>52</v>
      </c>
      <c r="O664" t="s">
        <v>1959</v>
      </c>
      <c r="P664">
        <v>1</v>
      </c>
      <c r="Q664" t="s">
        <v>25</v>
      </c>
    </row>
    <row r="665" spans="1:17" x14ac:dyDescent="0.3">
      <c r="A665" t="s">
        <v>1013</v>
      </c>
      <c r="B665" s="3">
        <v>12000000</v>
      </c>
      <c r="C665" s="3">
        <v>15000000</v>
      </c>
      <c r="D665" t="s">
        <v>39</v>
      </c>
      <c r="E665" t="s">
        <v>52</v>
      </c>
      <c r="F665">
        <v>1</v>
      </c>
      <c r="G665" t="s">
        <v>19</v>
      </c>
      <c r="H665" t="s">
        <v>1014</v>
      </c>
      <c r="I665" t="s">
        <v>1015</v>
      </c>
      <c r="J665" t="s">
        <v>1016</v>
      </c>
      <c r="K665" t="s">
        <v>1017</v>
      </c>
      <c r="L665">
        <v>777</v>
      </c>
      <c r="M665" t="s">
        <v>1017</v>
      </c>
      <c r="N665">
        <v>57</v>
      </c>
      <c r="O665" t="s">
        <v>1979</v>
      </c>
      <c r="P665">
        <v>1</v>
      </c>
      <c r="Q665" t="s">
        <v>25</v>
      </c>
    </row>
    <row r="666" spans="1:17" x14ac:dyDescent="0.3">
      <c r="A666" t="s">
        <v>1018</v>
      </c>
      <c r="B666" s="3">
        <v>7000000</v>
      </c>
      <c r="C666" s="3">
        <v>10000000</v>
      </c>
      <c r="D666" t="s">
        <v>51</v>
      </c>
      <c r="E666" t="s">
        <v>106</v>
      </c>
      <c r="F666">
        <v>20</v>
      </c>
      <c r="G666">
        <v>1</v>
      </c>
      <c r="H666" t="s">
        <v>1019</v>
      </c>
      <c r="I666" t="s">
        <v>1020</v>
      </c>
      <c r="J666" t="s">
        <v>1021</v>
      </c>
      <c r="K666" t="s">
        <v>1022</v>
      </c>
      <c r="L666">
        <v>778</v>
      </c>
      <c r="M666" t="s">
        <v>1023</v>
      </c>
      <c r="N666">
        <v>43</v>
      </c>
      <c r="O666" t="s">
        <v>1973</v>
      </c>
      <c r="P666">
        <v>1</v>
      </c>
      <c r="Q666" t="s">
        <v>25</v>
      </c>
    </row>
    <row r="667" spans="1:17" x14ac:dyDescent="0.3">
      <c r="A667" t="s">
        <v>1018</v>
      </c>
      <c r="B667" s="3">
        <v>7000000</v>
      </c>
      <c r="C667" s="3">
        <v>10000000</v>
      </c>
      <c r="D667" t="s">
        <v>51</v>
      </c>
      <c r="E667" t="s">
        <v>106</v>
      </c>
      <c r="F667">
        <v>20</v>
      </c>
      <c r="G667">
        <v>1</v>
      </c>
      <c r="H667" t="s">
        <v>1019</v>
      </c>
      <c r="I667" t="s">
        <v>1020</v>
      </c>
      <c r="J667" t="s">
        <v>1021</v>
      </c>
      <c r="K667" t="s">
        <v>1022</v>
      </c>
      <c r="L667">
        <v>778</v>
      </c>
      <c r="M667" t="s">
        <v>1023</v>
      </c>
      <c r="N667">
        <v>9</v>
      </c>
      <c r="O667" t="s">
        <v>216</v>
      </c>
      <c r="P667">
        <v>1</v>
      </c>
      <c r="Q667" t="s">
        <v>25</v>
      </c>
    </row>
    <row r="668" spans="1:17" x14ac:dyDescent="0.3">
      <c r="A668" t="s">
        <v>1018</v>
      </c>
      <c r="B668" s="3">
        <v>7000000</v>
      </c>
      <c r="C668" s="3">
        <v>10000000</v>
      </c>
      <c r="D668" t="s">
        <v>51</v>
      </c>
      <c r="E668" t="s">
        <v>106</v>
      </c>
      <c r="F668">
        <v>20</v>
      </c>
      <c r="G668">
        <v>1</v>
      </c>
      <c r="H668" t="s">
        <v>1019</v>
      </c>
      <c r="I668" t="s">
        <v>1020</v>
      </c>
      <c r="J668" t="s">
        <v>1021</v>
      </c>
      <c r="K668" t="s">
        <v>1022</v>
      </c>
      <c r="L668">
        <v>778</v>
      </c>
      <c r="M668" t="s">
        <v>1023</v>
      </c>
      <c r="N668">
        <v>61</v>
      </c>
      <c r="O668" t="s">
        <v>1964</v>
      </c>
      <c r="P668">
        <v>1</v>
      </c>
      <c r="Q668" t="s">
        <v>25</v>
      </c>
    </row>
    <row r="669" spans="1:17" x14ac:dyDescent="0.3">
      <c r="A669" t="s">
        <v>1018</v>
      </c>
      <c r="B669" s="3">
        <v>7000000</v>
      </c>
      <c r="C669" s="3">
        <v>10000000</v>
      </c>
      <c r="D669" t="s">
        <v>51</v>
      </c>
      <c r="E669" t="s">
        <v>106</v>
      </c>
      <c r="F669">
        <v>20</v>
      </c>
      <c r="G669">
        <v>1</v>
      </c>
      <c r="H669" t="s">
        <v>1019</v>
      </c>
      <c r="I669" t="s">
        <v>1020</v>
      </c>
      <c r="J669" t="s">
        <v>1021</v>
      </c>
      <c r="K669" t="s">
        <v>1022</v>
      </c>
      <c r="L669">
        <v>778</v>
      </c>
      <c r="M669" t="s">
        <v>1023</v>
      </c>
      <c r="N669">
        <v>43</v>
      </c>
      <c r="O669" t="s">
        <v>1973</v>
      </c>
      <c r="P669">
        <v>1</v>
      </c>
      <c r="Q669" t="s">
        <v>1024</v>
      </c>
    </row>
    <row r="670" spans="1:17" x14ac:dyDescent="0.3">
      <c r="A670" t="s">
        <v>1018</v>
      </c>
      <c r="B670" s="3">
        <v>7000000</v>
      </c>
      <c r="C670" s="3">
        <v>10000000</v>
      </c>
      <c r="D670" t="s">
        <v>51</v>
      </c>
      <c r="E670" t="s">
        <v>106</v>
      </c>
      <c r="F670">
        <v>20</v>
      </c>
      <c r="G670">
        <v>1</v>
      </c>
      <c r="H670" t="s">
        <v>1019</v>
      </c>
      <c r="I670" t="s">
        <v>1020</v>
      </c>
      <c r="J670" t="s">
        <v>1021</v>
      </c>
      <c r="K670" t="s">
        <v>1022</v>
      </c>
      <c r="L670">
        <v>778</v>
      </c>
      <c r="M670" t="s">
        <v>1023</v>
      </c>
      <c r="N670">
        <v>9</v>
      </c>
      <c r="O670" t="s">
        <v>216</v>
      </c>
      <c r="P670">
        <v>1</v>
      </c>
      <c r="Q670" t="s">
        <v>1024</v>
      </c>
    </row>
    <row r="671" spans="1:17" x14ac:dyDescent="0.3">
      <c r="A671" t="s">
        <v>1018</v>
      </c>
      <c r="B671" s="3">
        <v>7000000</v>
      </c>
      <c r="C671" s="3">
        <v>10000000</v>
      </c>
      <c r="D671" t="s">
        <v>51</v>
      </c>
      <c r="E671" t="s">
        <v>106</v>
      </c>
      <c r="F671">
        <v>20</v>
      </c>
      <c r="G671">
        <v>1</v>
      </c>
      <c r="H671" t="s">
        <v>1019</v>
      </c>
      <c r="I671" t="s">
        <v>1020</v>
      </c>
      <c r="J671" t="s">
        <v>1021</v>
      </c>
      <c r="K671" t="s">
        <v>1022</v>
      </c>
      <c r="L671">
        <v>778</v>
      </c>
      <c r="M671" t="s">
        <v>1023</v>
      </c>
      <c r="N671">
        <v>61</v>
      </c>
      <c r="O671" t="s">
        <v>1964</v>
      </c>
      <c r="P671">
        <v>1</v>
      </c>
      <c r="Q671" t="s">
        <v>1024</v>
      </c>
    </row>
    <row r="672" spans="1:17" x14ac:dyDescent="0.3">
      <c r="A672" t="s">
        <v>1018</v>
      </c>
      <c r="B672" s="3">
        <v>7000000</v>
      </c>
      <c r="C672" s="3">
        <v>10000000</v>
      </c>
      <c r="D672" t="s">
        <v>51</v>
      </c>
      <c r="E672" t="s">
        <v>106</v>
      </c>
      <c r="F672">
        <v>20</v>
      </c>
      <c r="G672">
        <v>1</v>
      </c>
      <c r="H672" t="s">
        <v>1019</v>
      </c>
      <c r="I672" t="s">
        <v>1020</v>
      </c>
      <c r="J672" t="s">
        <v>1021</v>
      </c>
      <c r="K672" t="s">
        <v>1022</v>
      </c>
      <c r="L672">
        <v>778</v>
      </c>
      <c r="M672" t="s">
        <v>1023</v>
      </c>
      <c r="N672">
        <v>43</v>
      </c>
      <c r="O672" t="s">
        <v>1973</v>
      </c>
      <c r="P672">
        <v>1</v>
      </c>
      <c r="Q672" t="s">
        <v>483</v>
      </c>
    </row>
    <row r="673" spans="1:17" x14ac:dyDescent="0.3">
      <c r="A673" t="s">
        <v>1018</v>
      </c>
      <c r="B673" s="3">
        <v>7000000</v>
      </c>
      <c r="C673" s="3">
        <v>10000000</v>
      </c>
      <c r="D673" t="s">
        <v>51</v>
      </c>
      <c r="E673" t="s">
        <v>106</v>
      </c>
      <c r="F673">
        <v>20</v>
      </c>
      <c r="G673">
        <v>1</v>
      </c>
      <c r="H673" t="s">
        <v>1019</v>
      </c>
      <c r="I673" t="s">
        <v>1020</v>
      </c>
      <c r="J673" t="s">
        <v>1021</v>
      </c>
      <c r="K673" t="s">
        <v>1022</v>
      </c>
      <c r="L673">
        <v>778</v>
      </c>
      <c r="M673" t="s">
        <v>1023</v>
      </c>
      <c r="N673">
        <v>9</v>
      </c>
      <c r="O673" t="s">
        <v>216</v>
      </c>
      <c r="P673">
        <v>1</v>
      </c>
      <c r="Q673" t="s">
        <v>483</v>
      </c>
    </row>
    <row r="674" spans="1:17" x14ac:dyDescent="0.3">
      <c r="A674" t="s">
        <v>1018</v>
      </c>
      <c r="B674" s="3">
        <v>7000000</v>
      </c>
      <c r="C674" s="3">
        <v>10000000</v>
      </c>
      <c r="D674" t="s">
        <v>51</v>
      </c>
      <c r="E674" t="s">
        <v>106</v>
      </c>
      <c r="F674">
        <v>20</v>
      </c>
      <c r="G674">
        <v>1</v>
      </c>
      <c r="H674" t="s">
        <v>1019</v>
      </c>
      <c r="I674" t="s">
        <v>1020</v>
      </c>
      <c r="J674" t="s">
        <v>1021</v>
      </c>
      <c r="K674" t="s">
        <v>1022</v>
      </c>
      <c r="L674">
        <v>778</v>
      </c>
      <c r="M674" t="s">
        <v>1023</v>
      </c>
      <c r="N674">
        <v>61</v>
      </c>
      <c r="O674" t="s">
        <v>1964</v>
      </c>
      <c r="P674">
        <v>1</v>
      </c>
      <c r="Q674" t="s">
        <v>483</v>
      </c>
    </row>
    <row r="675" spans="1:17" x14ac:dyDescent="0.3">
      <c r="A675" t="s">
        <v>904</v>
      </c>
      <c r="B675" s="3">
        <v>7000000</v>
      </c>
      <c r="C675" s="3">
        <v>10000000</v>
      </c>
      <c r="D675" t="s">
        <v>39</v>
      </c>
      <c r="E675" t="s">
        <v>52</v>
      </c>
      <c r="F675">
        <v>2</v>
      </c>
      <c r="G675">
        <v>0</v>
      </c>
      <c r="H675" t="s">
        <v>1025</v>
      </c>
      <c r="I675" t="s">
        <v>1026</v>
      </c>
      <c r="J675" t="s">
        <v>1027</v>
      </c>
      <c r="K675" t="s">
        <v>1028</v>
      </c>
      <c r="L675">
        <v>779</v>
      </c>
      <c r="M675" t="s">
        <v>1029</v>
      </c>
      <c r="N675">
        <v>32</v>
      </c>
      <c r="O675" t="s">
        <v>1966</v>
      </c>
      <c r="P675">
        <v>1</v>
      </c>
      <c r="Q675" t="s">
        <v>25</v>
      </c>
    </row>
    <row r="676" spans="1:17" x14ac:dyDescent="0.3">
      <c r="A676" t="s">
        <v>904</v>
      </c>
      <c r="B676" s="3">
        <v>7000000</v>
      </c>
      <c r="C676" s="3">
        <v>10000000</v>
      </c>
      <c r="D676" t="s">
        <v>39</v>
      </c>
      <c r="E676" t="s">
        <v>52</v>
      </c>
      <c r="F676">
        <v>2</v>
      </c>
      <c r="G676">
        <v>0</v>
      </c>
      <c r="H676" t="s">
        <v>1025</v>
      </c>
      <c r="I676" t="s">
        <v>1026</v>
      </c>
      <c r="J676" t="s">
        <v>1027</v>
      </c>
      <c r="K676" t="s">
        <v>1028</v>
      </c>
      <c r="L676">
        <v>779</v>
      </c>
      <c r="M676" t="s">
        <v>1029</v>
      </c>
      <c r="N676">
        <v>53</v>
      </c>
      <c r="O676" t="s">
        <v>1967</v>
      </c>
      <c r="P676">
        <v>1</v>
      </c>
      <c r="Q676" t="s">
        <v>25</v>
      </c>
    </row>
    <row r="677" spans="1:17" x14ac:dyDescent="0.3">
      <c r="A677" t="s">
        <v>1030</v>
      </c>
      <c r="B677" s="3">
        <v>10000000</v>
      </c>
      <c r="C677" s="3">
        <v>12000000</v>
      </c>
      <c r="D677" t="s">
        <v>17</v>
      </c>
      <c r="E677" t="s">
        <v>216</v>
      </c>
      <c r="F677">
        <v>8</v>
      </c>
      <c r="G677">
        <v>0</v>
      </c>
      <c r="H677" t="e">
        <f>- Tìm kiếm khách hàng mới,chăm sóc khách hàngcũ của công ty cung cấp.- nhận cuộc gọi Từ khách hàng- Tư vấn dịch vụ của công ty cho khách hàng.- Theo dõi &amp; Báo cáo định kỳ tình trạng nhu cầu của khách hàng.- cập nhật hằng ngày về tình trạng các cuộc gọi vào hệ thống Quản lý.- xử lý các vấn đề phát sinh, giải đáp thắc mắc &amp; khiếu nại Từ phía khách hàng.</f>
        <v>#NAME?</v>
      </c>
      <c r="I677" t="s">
        <v>1031</v>
      </c>
      <c r="J677" t="s">
        <v>1032</v>
      </c>
      <c r="K677" t="s">
        <v>1033</v>
      </c>
      <c r="L677">
        <v>780</v>
      </c>
      <c r="M677" t="s">
        <v>1033</v>
      </c>
      <c r="N677">
        <v>58</v>
      </c>
      <c r="O677" t="s">
        <v>1960</v>
      </c>
      <c r="P677">
        <v>1</v>
      </c>
      <c r="Q677" t="s">
        <v>25</v>
      </c>
    </row>
    <row r="678" spans="1:17" x14ac:dyDescent="0.3">
      <c r="A678" t="s">
        <v>1030</v>
      </c>
      <c r="B678" s="3">
        <v>10000000</v>
      </c>
      <c r="C678" s="3">
        <v>12000000</v>
      </c>
      <c r="D678" t="s">
        <v>17</v>
      </c>
      <c r="E678" t="s">
        <v>216</v>
      </c>
      <c r="F678">
        <v>8</v>
      </c>
      <c r="G678">
        <v>0</v>
      </c>
      <c r="H678" t="e">
        <f>- Tìm kiếm khách hàng mới,chăm sóc khách hàngcũ của công ty cung cấp.- nhận cuộc gọi Từ khách hàng- Tư vấn dịch vụ của công ty cho khách hàng.- Theo dõi &amp; Báo cáo định kỳ tình trạng nhu cầu của khách hàng.- cập nhật hằng ngày về tình trạng các cuộc gọi vào hệ thống Quản lý.- xử lý các vấn đề phát sinh, giải đáp thắc mắc &amp; khiếu nại Từ phía khách hàng.</f>
        <v>#NAME?</v>
      </c>
      <c r="I678" t="s">
        <v>1031</v>
      </c>
      <c r="J678" t="s">
        <v>1032</v>
      </c>
      <c r="K678" t="s">
        <v>1033</v>
      </c>
      <c r="L678">
        <v>780</v>
      </c>
      <c r="M678" t="s">
        <v>1033</v>
      </c>
      <c r="N678">
        <v>52</v>
      </c>
      <c r="O678" t="s">
        <v>1959</v>
      </c>
      <c r="P678">
        <v>1</v>
      </c>
      <c r="Q678" t="s">
        <v>25</v>
      </c>
    </row>
    <row r="679" spans="1:17" x14ac:dyDescent="0.3">
      <c r="A679" t="s">
        <v>1030</v>
      </c>
      <c r="B679" s="3">
        <v>10000000</v>
      </c>
      <c r="C679" s="3">
        <v>12000000</v>
      </c>
      <c r="D679" t="s">
        <v>17</v>
      </c>
      <c r="E679" t="s">
        <v>216</v>
      </c>
      <c r="F679">
        <v>8</v>
      </c>
      <c r="G679">
        <v>0</v>
      </c>
      <c r="H679" t="e">
        <f>- Tìm kiếm khách hàng mới,chăm sóc khách hàngcũ của công ty cung cấp.- nhận cuộc gọi Từ khách hàng- Tư vấn dịch vụ của công ty cho khách hàng.- Theo dõi &amp; Báo cáo định kỳ tình trạng nhu cầu của khách hàng.- cập nhật hằng ngày về tình trạng các cuộc gọi vào hệ thống Quản lý.- xử lý các vấn đề phát sinh, giải đáp thắc mắc &amp; khiếu nại Từ phía khách hàng.</f>
        <v>#NAME?</v>
      </c>
      <c r="I679" t="s">
        <v>1031</v>
      </c>
      <c r="J679" t="s">
        <v>1032</v>
      </c>
      <c r="K679" t="s">
        <v>1033</v>
      </c>
      <c r="L679">
        <v>780</v>
      </c>
      <c r="M679" t="s">
        <v>1033</v>
      </c>
      <c r="N679">
        <v>9</v>
      </c>
      <c r="O679" t="s">
        <v>216</v>
      </c>
      <c r="P679">
        <v>1</v>
      </c>
      <c r="Q679" t="s">
        <v>25</v>
      </c>
    </row>
    <row r="680" spans="1:17" x14ac:dyDescent="0.3">
      <c r="A680" t="s">
        <v>1034</v>
      </c>
      <c r="B680" s="3">
        <v>10000000</v>
      </c>
      <c r="C680" s="3">
        <v>15000000</v>
      </c>
      <c r="D680" t="s">
        <v>51</v>
      </c>
      <c r="E680" t="s">
        <v>28</v>
      </c>
      <c r="F680">
        <v>2</v>
      </c>
      <c r="G680" t="s">
        <v>19</v>
      </c>
      <c r="H680" t="e">
        <f>- Phụ trách mix style chuyên Thời Trang Nam Giới- Quản lý hình ảnh, set up, chất lượng hình ảnh, Khối lượng công việc của Studio- Nghiên cứu, sáng tạo ý tưởng mới, độc đáo, mới mẻ cho bộ phận hình ảnh của Just Men- tuyển dụng và Quản lý toàn bộ nhân viên chụp hình, make up, lookbook, pictures của Just Men- các công việc KHÁC Theo sự phân công của cấp trên.</f>
        <v>#NAME?</v>
      </c>
      <c r="I680" t="s">
        <v>1035</v>
      </c>
      <c r="J680" t="e">
        <f>- Tốt nghiệp các trường đào tạo Stylist, nghệ thuật, Thời Trang- có kinh nghiệm, khiếu thẩm mỹ và sáng tạo về lĩnh vực Thời Trang Nam, Nữ- yêu thích Thời Trang và có khả năng nắm bắt xu Hướng Thời Trang hiên nay- nhanh nhẹn, khéo léo, Nhiệt tình, nhạy bén, chủ động trong công việc.- kỹ năng Làm việc nhóm Tốt- khả năng học hỏi và cập nhật xu hướng.</f>
        <v>#NAME?</v>
      </c>
      <c r="K680" t="s">
        <v>1036</v>
      </c>
      <c r="L680">
        <v>781</v>
      </c>
      <c r="M680" t="s">
        <v>1036</v>
      </c>
      <c r="N680">
        <v>16</v>
      </c>
      <c r="O680" t="s">
        <v>2010</v>
      </c>
      <c r="P680">
        <v>1</v>
      </c>
      <c r="Q680" t="s">
        <v>25</v>
      </c>
    </row>
    <row r="681" spans="1:17" x14ac:dyDescent="0.3">
      <c r="A681" t="s">
        <v>1034</v>
      </c>
      <c r="B681" s="3">
        <v>10000000</v>
      </c>
      <c r="C681" s="3">
        <v>15000000</v>
      </c>
      <c r="D681" t="s">
        <v>51</v>
      </c>
      <c r="E681" t="s">
        <v>28</v>
      </c>
      <c r="F681">
        <v>2</v>
      </c>
      <c r="G681" t="s">
        <v>19</v>
      </c>
      <c r="H681" t="e">
        <f>- Phụ trách mix style chuyên Thời Trang Nam Giới- Quản lý hình ảnh, set up, chất lượng hình ảnh, Khối lượng công việc của Studio- Nghiên cứu, sáng tạo ý tưởng mới, độc đáo, mới mẻ cho bộ phận hình ảnh của Just Men- tuyển dụng và Quản lý toàn bộ nhân viên chụp hình, make up, lookbook, pictures của Just Men- các công việc KHÁC Theo sự phân công của cấp trên.</f>
        <v>#NAME?</v>
      </c>
      <c r="I681" t="s">
        <v>1035</v>
      </c>
      <c r="J681" t="e">
        <f>- Tốt nghiệp các trường đào tạo Stylist, nghệ thuật, Thời Trang- có kinh nghiệm, khiếu thẩm mỹ và sáng tạo về lĩnh vực Thời Trang Nam, Nữ- yêu thích Thời Trang và có khả năng nắm bắt xu Hướng Thời Trang hiên nay- nhanh nhẹn, khéo léo, Nhiệt tình, nhạy bén, chủ động trong công việc.- kỹ năng Làm việc nhóm Tốt- khả năng học hỏi và cập nhật xu hướng.</f>
        <v>#NAME?</v>
      </c>
      <c r="K681" t="s">
        <v>1036</v>
      </c>
      <c r="L681">
        <v>781</v>
      </c>
      <c r="M681" t="s">
        <v>1036</v>
      </c>
      <c r="N681">
        <v>2</v>
      </c>
      <c r="O681" t="s">
        <v>1962</v>
      </c>
      <c r="P681">
        <v>1</v>
      </c>
      <c r="Q681" t="s">
        <v>25</v>
      </c>
    </row>
    <row r="682" spans="1:17" x14ac:dyDescent="0.3">
      <c r="A682" t="s">
        <v>1034</v>
      </c>
      <c r="B682" s="3">
        <v>10000000</v>
      </c>
      <c r="C682" s="3">
        <v>15000000</v>
      </c>
      <c r="D682" t="s">
        <v>51</v>
      </c>
      <c r="E682" t="s">
        <v>28</v>
      </c>
      <c r="F682">
        <v>2</v>
      </c>
      <c r="G682" t="s">
        <v>19</v>
      </c>
      <c r="H682" t="e">
        <f>- Phụ trách mix style chuyên Thời Trang Nam Giới- Quản lý hình ảnh, set up, chất lượng hình ảnh, Khối lượng công việc của Studio- Nghiên cứu, sáng tạo ý tưởng mới, độc đáo, mới mẻ cho bộ phận hình ảnh của Just Men- tuyển dụng và Quản lý toàn bộ nhân viên chụp hình, make up, lookbook, pictures của Just Men- các công việc KHÁC Theo sự phân công của cấp trên.</f>
        <v>#NAME?</v>
      </c>
      <c r="I682" t="s">
        <v>1035</v>
      </c>
      <c r="J682" t="e">
        <f>- Tốt nghiệp các trường đào tạo Stylist, nghệ thuật, Thời Trang- có kinh nghiệm, khiếu thẩm mỹ và sáng tạo về lĩnh vực Thời Trang Nam, Nữ- yêu thích Thời Trang và có khả năng nắm bắt xu Hướng Thời Trang hiên nay- nhanh nhẹn, khéo léo, Nhiệt tình, nhạy bén, chủ động trong công việc.- kỹ năng Làm việc nhóm Tốt- khả năng học hỏi và cập nhật xu hướng.</f>
        <v>#NAME?</v>
      </c>
      <c r="K682" t="s">
        <v>1036</v>
      </c>
      <c r="L682">
        <v>781</v>
      </c>
      <c r="M682" t="s">
        <v>1036</v>
      </c>
      <c r="N682">
        <v>49</v>
      </c>
      <c r="O682" t="s">
        <v>1958</v>
      </c>
      <c r="P682">
        <v>1</v>
      </c>
      <c r="Q682" t="s">
        <v>25</v>
      </c>
    </row>
    <row r="683" spans="1:17" x14ac:dyDescent="0.3">
      <c r="A683" t="s">
        <v>1037</v>
      </c>
      <c r="B683" s="3">
        <v>5000000</v>
      </c>
      <c r="C683" s="3">
        <v>7000000</v>
      </c>
      <c r="D683" t="s">
        <v>27</v>
      </c>
      <c r="E683" t="s">
        <v>18</v>
      </c>
      <c r="F683">
        <v>3</v>
      </c>
      <c r="G683">
        <v>0</v>
      </c>
      <c r="H683" t="e">
        <f>- Test đơn hàng kinh doanh, Quản lý đơn hàng Theo bưu điện chonhân viên kinh doanh.- Làm việc giờ hành chính tạivăn phòngGò Vấp- chi tiết cụ thể Trao đổi khi phỏng vấn</f>
        <v>#NAME?</v>
      </c>
      <c r="I683" t="s">
        <v>1038</v>
      </c>
      <c r="J683" t="s">
        <v>1039</v>
      </c>
      <c r="K683" t="s">
        <v>1040</v>
      </c>
      <c r="L683">
        <v>782</v>
      </c>
      <c r="M683" t="s">
        <v>1040</v>
      </c>
      <c r="N683">
        <v>52</v>
      </c>
      <c r="O683" t="s">
        <v>1959</v>
      </c>
      <c r="P683">
        <v>1</v>
      </c>
      <c r="Q683" t="s">
        <v>25</v>
      </c>
    </row>
    <row r="684" spans="1:17" x14ac:dyDescent="0.3">
      <c r="A684" t="s">
        <v>1037</v>
      </c>
      <c r="B684" s="3">
        <v>5000000</v>
      </c>
      <c r="C684" s="3">
        <v>7000000</v>
      </c>
      <c r="D684" t="s">
        <v>27</v>
      </c>
      <c r="E684" t="s">
        <v>18</v>
      </c>
      <c r="F684">
        <v>3</v>
      </c>
      <c r="G684">
        <v>0</v>
      </c>
      <c r="H684" t="e">
        <f>- Test đơn hàng kinh doanh, Quản lý đơn hàng Theo bưu điện chonhân viên kinh doanh.- Làm việc giờ hành chính tạivăn phòngGò Vấp- chi tiết cụ thể Trao đổi khi phỏng vấn</f>
        <v>#NAME?</v>
      </c>
      <c r="I684" t="s">
        <v>1038</v>
      </c>
      <c r="J684" t="s">
        <v>1039</v>
      </c>
      <c r="K684" t="s">
        <v>1040</v>
      </c>
      <c r="L684">
        <v>782</v>
      </c>
      <c r="M684" t="s">
        <v>1040</v>
      </c>
      <c r="N684">
        <v>53</v>
      </c>
      <c r="O684" t="s">
        <v>1967</v>
      </c>
      <c r="P684">
        <v>1</v>
      </c>
      <c r="Q684" t="s">
        <v>25</v>
      </c>
    </row>
    <row r="685" spans="1:17" x14ac:dyDescent="0.3">
      <c r="A685" t="s">
        <v>1037</v>
      </c>
      <c r="B685" s="3">
        <v>5000000</v>
      </c>
      <c r="C685" s="3">
        <v>7000000</v>
      </c>
      <c r="D685" t="s">
        <v>27</v>
      </c>
      <c r="E685" t="s">
        <v>18</v>
      </c>
      <c r="F685">
        <v>3</v>
      </c>
      <c r="G685">
        <v>0</v>
      </c>
      <c r="H685" t="e">
        <f>- Test đơn hàng kinh doanh, Quản lý đơn hàng Theo bưu điện chonhân viên kinh doanh.- Làm việc giờ hành chính tạivăn phòngGò Vấp- chi tiết cụ thể Trao đổi khi phỏng vấn</f>
        <v>#NAME?</v>
      </c>
      <c r="I685" t="s">
        <v>1038</v>
      </c>
      <c r="J685" t="s">
        <v>1039</v>
      </c>
      <c r="K685" t="s">
        <v>1040</v>
      </c>
      <c r="L685">
        <v>782</v>
      </c>
      <c r="M685" t="s">
        <v>1040</v>
      </c>
      <c r="N685">
        <v>94</v>
      </c>
      <c r="O685" t="s">
        <v>1984</v>
      </c>
      <c r="P685">
        <v>1</v>
      </c>
      <c r="Q685" t="s">
        <v>25</v>
      </c>
    </row>
    <row r="686" spans="1:17" x14ac:dyDescent="0.3">
      <c r="A686" t="s">
        <v>1041</v>
      </c>
      <c r="B686" s="3">
        <v>10000000</v>
      </c>
      <c r="C686" s="3">
        <v>15000000</v>
      </c>
      <c r="D686" t="s">
        <v>101</v>
      </c>
      <c r="E686" t="s">
        <v>28</v>
      </c>
      <c r="F686">
        <v>10</v>
      </c>
      <c r="G686" t="s">
        <v>19</v>
      </c>
      <c r="H686" t="s">
        <v>1042</v>
      </c>
      <c r="I686" t="s">
        <v>1043</v>
      </c>
      <c r="J686" t="s">
        <v>1044</v>
      </c>
      <c r="K686" t="s">
        <v>1045</v>
      </c>
      <c r="L686">
        <v>783</v>
      </c>
      <c r="M686" t="s">
        <v>1045</v>
      </c>
      <c r="N686">
        <v>62</v>
      </c>
      <c r="O686" t="s">
        <v>1992</v>
      </c>
      <c r="P686">
        <v>1</v>
      </c>
      <c r="Q686" t="s">
        <v>25</v>
      </c>
    </row>
    <row r="687" spans="1:17" x14ac:dyDescent="0.3">
      <c r="A687" t="s">
        <v>1041</v>
      </c>
      <c r="B687" s="3">
        <v>10000000</v>
      </c>
      <c r="C687" s="3">
        <v>15000000</v>
      </c>
      <c r="D687" t="s">
        <v>101</v>
      </c>
      <c r="E687" t="s">
        <v>28</v>
      </c>
      <c r="F687">
        <v>10</v>
      </c>
      <c r="G687" t="s">
        <v>19</v>
      </c>
      <c r="H687" t="s">
        <v>1042</v>
      </c>
      <c r="I687" t="s">
        <v>1043</v>
      </c>
      <c r="J687" t="s">
        <v>1044</v>
      </c>
      <c r="K687" t="s">
        <v>1045</v>
      </c>
      <c r="L687">
        <v>783</v>
      </c>
      <c r="M687" t="s">
        <v>1045</v>
      </c>
      <c r="N687">
        <v>52</v>
      </c>
      <c r="O687" t="s">
        <v>1959</v>
      </c>
      <c r="P687">
        <v>1</v>
      </c>
      <c r="Q687" t="s">
        <v>25</v>
      </c>
    </row>
    <row r="688" spans="1:17" x14ac:dyDescent="0.3">
      <c r="A688" t="s">
        <v>1041</v>
      </c>
      <c r="B688" s="3">
        <v>10000000</v>
      </c>
      <c r="C688" s="3">
        <v>15000000</v>
      </c>
      <c r="D688" t="s">
        <v>101</v>
      </c>
      <c r="E688" t="s">
        <v>28</v>
      </c>
      <c r="F688">
        <v>10</v>
      </c>
      <c r="G688" t="s">
        <v>19</v>
      </c>
      <c r="H688" t="s">
        <v>1042</v>
      </c>
      <c r="I688" t="s">
        <v>1043</v>
      </c>
      <c r="J688" t="s">
        <v>1044</v>
      </c>
      <c r="K688" t="s">
        <v>1045</v>
      </c>
      <c r="L688">
        <v>783</v>
      </c>
      <c r="M688" t="s">
        <v>1045</v>
      </c>
      <c r="N688">
        <v>62</v>
      </c>
      <c r="O688" t="s">
        <v>1992</v>
      </c>
      <c r="P688">
        <v>1</v>
      </c>
      <c r="Q688" t="s">
        <v>128</v>
      </c>
    </row>
    <row r="689" spans="1:17" x14ac:dyDescent="0.3">
      <c r="A689" t="s">
        <v>1041</v>
      </c>
      <c r="B689" s="3">
        <v>10000000</v>
      </c>
      <c r="C689" s="3">
        <v>15000000</v>
      </c>
      <c r="D689" t="s">
        <v>101</v>
      </c>
      <c r="E689" t="s">
        <v>28</v>
      </c>
      <c r="F689">
        <v>10</v>
      </c>
      <c r="G689" t="s">
        <v>19</v>
      </c>
      <c r="H689" t="s">
        <v>1042</v>
      </c>
      <c r="I689" t="s">
        <v>1043</v>
      </c>
      <c r="J689" t="s">
        <v>1044</v>
      </c>
      <c r="K689" t="s">
        <v>1045</v>
      </c>
      <c r="L689">
        <v>783</v>
      </c>
      <c r="M689" t="s">
        <v>1045</v>
      </c>
      <c r="N689">
        <v>52</v>
      </c>
      <c r="O689" t="s">
        <v>1959</v>
      </c>
      <c r="P689">
        <v>1</v>
      </c>
      <c r="Q689" t="s">
        <v>128</v>
      </c>
    </row>
    <row r="690" spans="1:17" x14ac:dyDescent="0.3">
      <c r="A690" t="s">
        <v>1041</v>
      </c>
      <c r="B690" s="3">
        <v>10000000</v>
      </c>
      <c r="C690" s="3">
        <v>15000000</v>
      </c>
      <c r="D690" t="s">
        <v>101</v>
      </c>
      <c r="E690" t="s">
        <v>28</v>
      </c>
      <c r="F690">
        <v>10</v>
      </c>
      <c r="G690" t="s">
        <v>19</v>
      </c>
      <c r="H690" t="s">
        <v>1042</v>
      </c>
      <c r="I690" t="s">
        <v>1043</v>
      </c>
      <c r="J690" t="s">
        <v>1044</v>
      </c>
      <c r="K690" t="s">
        <v>1045</v>
      </c>
      <c r="L690">
        <v>783</v>
      </c>
      <c r="M690" t="s">
        <v>1045</v>
      </c>
      <c r="N690">
        <v>62</v>
      </c>
      <c r="O690" t="s">
        <v>1992</v>
      </c>
      <c r="P690">
        <v>1</v>
      </c>
      <c r="Q690" t="s">
        <v>1046</v>
      </c>
    </row>
    <row r="691" spans="1:17" x14ac:dyDescent="0.3">
      <c r="A691" t="s">
        <v>1041</v>
      </c>
      <c r="B691" s="3">
        <v>10000000</v>
      </c>
      <c r="C691" s="3">
        <v>15000000</v>
      </c>
      <c r="D691" t="s">
        <v>101</v>
      </c>
      <c r="E691" t="s">
        <v>28</v>
      </c>
      <c r="F691">
        <v>10</v>
      </c>
      <c r="G691" t="s">
        <v>19</v>
      </c>
      <c r="H691" t="s">
        <v>1042</v>
      </c>
      <c r="I691" t="s">
        <v>1043</v>
      </c>
      <c r="J691" t="s">
        <v>1044</v>
      </c>
      <c r="K691" t="s">
        <v>1045</v>
      </c>
      <c r="L691">
        <v>783</v>
      </c>
      <c r="M691" t="s">
        <v>1045</v>
      </c>
      <c r="N691">
        <v>52</v>
      </c>
      <c r="O691" t="s">
        <v>1959</v>
      </c>
      <c r="P691">
        <v>1</v>
      </c>
      <c r="Q691" t="s">
        <v>1046</v>
      </c>
    </row>
    <row r="692" spans="1:17" x14ac:dyDescent="0.3">
      <c r="A692" t="s">
        <v>1041</v>
      </c>
      <c r="B692" s="3">
        <v>10000000</v>
      </c>
      <c r="C692" s="3">
        <v>15000000</v>
      </c>
      <c r="D692" t="s">
        <v>101</v>
      </c>
      <c r="E692" t="s">
        <v>28</v>
      </c>
      <c r="F692">
        <v>10</v>
      </c>
      <c r="G692" t="s">
        <v>19</v>
      </c>
      <c r="H692" t="s">
        <v>1042</v>
      </c>
      <c r="I692" t="s">
        <v>1043</v>
      </c>
      <c r="J692" t="s">
        <v>1044</v>
      </c>
      <c r="K692" t="s">
        <v>1045</v>
      </c>
      <c r="L692">
        <v>783</v>
      </c>
      <c r="M692" t="s">
        <v>1045</v>
      </c>
      <c r="N692">
        <v>62</v>
      </c>
      <c r="O692" t="s">
        <v>1992</v>
      </c>
      <c r="P692">
        <v>1</v>
      </c>
      <c r="Q692" t="s">
        <v>87</v>
      </c>
    </row>
    <row r="693" spans="1:17" x14ac:dyDescent="0.3">
      <c r="A693" t="s">
        <v>1041</v>
      </c>
      <c r="B693" s="3">
        <v>10000000</v>
      </c>
      <c r="C693" s="3">
        <v>15000000</v>
      </c>
      <c r="D693" t="s">
        <v>101</v>
      </c>
      <c r="E693" t="s">
        <v>28</v>
      </c>
      <c r="F693">
        <v>10</v>
      </c>
      <c r="G693" t="s">
        <v>19</v>
      </c>
      <c r="H693" t="s">
        <v>1042</v>
      </c>
      <c r="I693" t="s">
        <v>1043</v>
      </c>
      <c r="J693" t="s">
        <v>1044</v>
      </c>
      <c r="K693" t="s">
        <v>1045</v>
      </c>
      <c r="L693">
        <v>783</v>
      </c>
      <c r="M693" t="s">
        <v>1045</v>
      </c>
      <c r="N693">
        <v>52</v>
      </c>
      <c r="O693" t="s">
        <v>1959</v>
      </c>
      <c r="P693">
        <v>1</v>
      </c>
      <c r="Q693" t="s">
        <v>87</v>
      </c>
    </row>
    <row r="694" spans="1:17" x14ac:dyDescent="0.3">
      <c r="A694" t="s">
        <v>1041</v>
      </c>
      <c r="B694" s="3">
        <v>10000000</v>
      </c>
      <c r="C694" s="3">
        <v>15000000</v>
      </c>
      <c r="D694" t="s">
        <v>101</v>
      </c>
      <c r="E694" t="s">
        <v>28</v>
      </c>
      <c r="F694">
        <v>10</v>
      </c>
      <c r="G694" t="s">
        <v>19</v>
      </c>
      <c r="H694" t="s">
        <v>1042</v>
      </c>
      <c r="I694" t="s">
        <v>1043</v>
      </c>
      <c r="J694" t="s">
        <v>1044</v>
      </c>
      <c r="K694" t="s">
        <v>1045</v>
      </c>
      <c r="L694">
        <v>783</v>
      </c>
      <c r="M694" t="s">
        <v>1045</v>
      </c>
      <c r="N694">
        <v>62</v>
      </c>
      <c r="O694" t="s">
        <v>1992</v>
      </c>
      <c r="P694">
        <v>1</v>
      </c>
      <c r="Q694" t="s">
        <v>49</v>
      </c>
    </row>
    <row r="695" spans="1:17" x14ac:dyDescent="0.3">
      <c r="A695" t="s">
        <v>1041</v>
      </c>
      <c r="B695" s="3">
        <v>10000000</v>
      </c>
      <c r="C695" s="3">
        <v>15000000</v>
      </c>
      <c r="D695" t="s">
        <v>101</v>
      </c>
      <c r="E695" t="s">
        <v>28</v>
      </c>
      <c r="F695">
        <v>10</v>
      </c>
      <c r="G695" t="s">
        <v>19</v>
      </c>
      <c r="H695" t="s">
        <v>1042</v>
      </c>
      <c r="I695" t="s">
        <v>1043</v>
      </c>
      <c r="J695" t="s">
        <v>1044</v>
      </c>
      <c r="K695" t="s">
        <v>1045</v>
      </c>
      <c r="L695">
        <v>783</v>
      </c>
      <c r="M695" t="s">
        <v>1045</v>
      </c>
      <c r="N695">
        <v>52</v>
      </c>
      <c r="O695" t="s">
        <v>1959</v>
      </c>
      <c r="P695">
        <v>1</v>
      </c>
      <c r="Q695" t="s">
        <v>49</v>
      </c>
    </row>
    <row r="696" spans="1:17" x14ac:dyDescent="0.3">
      <c r="A696" t="s">
        <v>1047</v>
      </c>
      <c r="B696" s="3">
        <v>10000000</v>
      </c>
      <c r="C696" s="3">
        <v>15000000</v>
      </c>
      <c r="D696" t="s">
        <v>101</v>
      </c>
      <c r="E696" t="s">
        <v>28</v>
      </c>
      <c r="F696">
        <v>5</v>
      </c>
      <c r="G696" t="s">
        <v>19</v>
      </c>
      <c r="H696" t="s">
        <v>1048</v>
      </c>
      <c r="I696" t="s">
        <v>1049</v>
      </c>
      <c r="J696" t="s">
        <v>1050</v>
      </c>
      <c r="K696" t="s">
        <v>1051</v>
      </c>
      <c r="L696">
        <v>784</v>
      </c>
      <c r="M696" t="s">
        <v>1052</v>
      </c>
      <c r="N696">
        <v>52</v>
      </c>
      <c r="O696" t="s">
        <v>1959</v>
      </c>
      <c r="P696">
        <v>1</v>
      </c>
      <c r="Q696" t="s">
        <v>25</v>
      </c>
    </row>
    <row r="697" spans="1:17" x14ac:dyDescent="0.3">
      <c r="A697" t="s">
        <v>1047</v>
      </c>
      <c r="B697" s="3">
        <v>10000000</v>
      </c>
      <c r="C697" s="3">
        <v>15000000</v>
      </c>
      <c r="D697" t="s">
        <v>101</v>
      </c>
      <c r="E697" t="s">
        <v>28</v>
      </c>
      <c r="F697">
        <v>5</v>
      </c>
      <c r="G697" t="s">
        <v>19</v>
      </c>
      <c r="H697" t="s">
        <v>1048</v>
      </c>
      <c r="I697" t="s">
        <v>1049</v>
      </c>
      <c r="J697" t="s">
        <v>1050</v>
      </c>
      <c r="K697" t="s">
        <v>1051</v>
      </c>
      <c r="L697">
        <v>784</v>
      </c>
      <c r="M697" t="s">
        <v>1052</v>
      </c>
      <c r="N697">
        <v>94</v>
      </c>
      <c r="O697" t="s">
        <v>1984</v>
      </c>
      <c r="P697">
        <v>1</v>
      </c>
      <c r="Q697" t="s">
        <v>25</v>
      </c>
    </row>
    <row r="698" spans="1:17" x14ac:dyDescent="0.3">
      <c r="A698" t="s">
        <v>1053</v>
      </c>
      <c r="B698" s="3">
        <v>10000000</v>
      </c>
      <c r="C698" s="3">
        <v>15000000</v>
      </c>
      <c r="D698" t="s">
        <v>51</v>
      </c>
      <c r="E698" t="s">
        <v>52</v>
      </c>
      <c r="F698">
        <v>2</v>
      </c>
      <c r="G698" t="s">
        <v>19</v>
      </c>
      <c r="H698" t="s">
        <v>1054</v>
      </c>
      <c r="I698" t="s">
        <v>1055</v>
      </c>
      <c r="J698" t="s">
        <v>1056</v>
      </c>
      <c r="K698" t="s">
        <v>1036</v>
      </c>
      <c r="L698">
        <v>781</v>
      </c>
      <c r="M698" t="s">
        <v>1036</v>
      </c>
      <c r="N698">
        <v>31</v>
      </c>
      <c r="O698" t="s">
        <v>2011</v>
      </c>
      <c r="P698">
        <v>1</v>
      </c>
      <c r="Q698" t="s">
        <v>25</v>
      </c>
    </row>
    <row r="699" spans="1:17" x14ac:dyDescent="0.3">
      <c r="A699" t="s">
        <v>1053</v>
      </c>
      <c r="B699" s="3">
        <v>10000000</v>
      </c>
      <c r="C699" s="3">
        <v>15000000</v>
      </c>
      <c r="D699" t="s">
        <v>51</v>
      </c>
      <c r="E699" t="s">
        <v>52</v>
      </c>
      <c r="F699">
        <v>2</v>
      </c>
      <c r="G699" t="s">
        <v>19</v>
      </c>
      <c r="H699" t="s">
        <v>1054</v>
      </c>
      <c r="I699" t="s">
        <v>1055</v>
      </c>
      <c r="J699" t="s">
        <v>1056</v>
      </c>
      <c r="K699" t="s">
        <v>1036</v>
      </c>
      <c r="L699">
        <v>781</v>
      </c>
      <c r="M699" t="s">
        <v>1036</v>
      </c>
      <c r="N699">
        <v>6</v>
      </c>
      <c r="O699" t="s">
        <v>1987</v>
      </c>
      <c r="P699">
        <v>1</v>
      </c>
      <c r="Q699" t="s">
        <v>25</v>
      </c>
    </row>
    <row r="700" spans="1:17" x14ac:dyDescent="0.3">
      <c r="A700" t="s">
        <v>1057</v>
      </c>
      <c r="B700" s="3">
        <v>10000000</v>
      </c>
      <c r="C700" s="3">
        <v>15000000</v>
      </c>
      <c r="D700" t="s">
        <v>101</v>
      </c>
      <c r="E700" t="s">
        <v>28</v>
      </c>
      <c r="F700">
        <v>20</v>
      </c>
      <c r="G700" t="s">
        <v>19</v>
      </c>
      <c r="H700" t="s">
        <v>1058</v>
      </c>
      <c r="I700" t="s">
        <v>1059</v>
      </c>
      <c r="J700" t="s">
        <v>1060</v>
      </c>
      <c r="K700" t="s">
        <v>1061</v>
      </c>
      <c r="L700">
        <v>785</v>
      </c>
      <c r="M700" t="s">
        <v>1062</v>
      </c>
      <c r="N700">
        <v>52</v>
      </c>
      <c r="O700" t="s">
        <v>1959</v>
      </c>
      <c r="P700">
        <v>1</v>
      </c>
      <c r="Q700" t="s">
        <v>542</v>
      </c>
    </row>
    <row r="701" spans="1:17" x14ac:dyDescent="0.3">
      <c r="A701" t="s">
        <v>1057</v>
      </c>
      <c r="B701" s="3">
        <v>10000000</v>
      </c>
      <c r="C701" s="3">
        <v>15000000</v>
      </c>
      <c r="D701" t="s">
        <v>101</v>
      </c>
      <c r="E701" t="s">
        <v>28</v>
      </c>
      <c r="F701">
        <v>20</v>
      </c>
      <c r="G701" t="s">
        <v>19</v>
      </c>
      <c r="H701" t="s">
        <v>1058</v>
      </c>
      <c r="I701" t="s">
        <v>1059</v>
      </c>
      <c r="J701" t="s">
        <v>1060</v>
      </c>
      <c r="K701" t="s">
        <v>1061</v>
      </c>
      <c r="L701">
        <v>785</v>
      </c>
      <c r="M701" t="s">
        <v>1062</v>
      </c>
      <c r="N701">
        <v>52</v>
      </c>
      <c r="O701" t="s">
        <v>1959</v>
      </c>
      <c r="P701">
        <v>1</v>
      </c>
      <c r="Q701" t="s">
        <v>1063</v>
      </c>
    </row>
    <row r="702" spans="1:17" x14ac:dyDescent="0.3">
      <c r="A702" t="s">
        <v>1057</v>
      </c>
      <c r="B702" s="3">
        <v>10000000</v>
      </c>
      <c r="C702" s="3">
        <v>15000000</v>
      </c>
      <c r="D702" t="s">
        <v>101</v>
      </c>
      <c r="E702" t="s">
        <v>28</v>
      </c>
      <c r="F702">
        <v>20</v>
      </c>
      <c r="G702" t="s">
        <v>19</v>
      </c>
      <c r="H702" t="s">
        <v>1058</v>
      </c>
      <c r="I702" t="s">
        <v>1059</v>
      </c>
      <c r="J702" t="s">
        <v>1060</v>
      </c>
      <c r="K702" t="s">
        <v>1061</v>
      </c>
      <c r="L702">
        <v>785</v>
      </c>
      <c r="M702" t="s">
        <v>1062</v>
      </c>
      <c r="N702">
        <v>52</v>
      </c>
      <c r="O702" t="s">
        <v>1959</v>
      </c>
      <c r="P702">
        <v>1</v>
      </c>
      <c r="Q702" t="s">
        <v>49</v>
      </c>
    </row>
    <row r="703" spans="1:17" x14ac:dyDescent="0.3">
      <c r="A703" t="s">
        <v>1057</v>
      </c>
      <c r="B703" s="3">
        <v>10000000</v>
      </c>
      <c r="C703" s="3">
        <v>15000000</v>
      </c>
      <c r="D703" t="s">
        <v>101</v>
      </c>
      <c r="E703" t="s">
        <v>28</v>
      </c>
      <c r="F703">
        <v>20</v>
      </c>
      <c r="G703" t="s">
        <v>19</v>
      </c>
      <c r="H703" t="s">
        <v>1058</v>
      </c>
      <c r="I703" t="s">
        <v>1059</v>
      </c>
      <c r="J703" t="s">
        <v>1060</v>
      </c>
      <c r="K703" t="s">
        <v>1061</v>
      </c>
      <c r="L703">
        <v>785</v>
      </c>
      <c r="M703" t="s">
        <v>1062</v>
      </c>
      <c r="N703">
        <v>52</v>
      </c>
      <c r="O703" t="s">
        <v>1959</v>
      </c>
      <c r="P703">
        <v>1</v>
      </c>
      <c r="Q703" t="s">
        <v>98</v>
      </c>
    </row>
    <row r="704" spans="1:17" x14ac:dyDescent="0.3">
      <c r="A704" t="s">
        <v>1057</v>
      </c>
      <c r="B704" s="3">
        <v>10000000</v>
      </c>
      <c r="C704" s="3">
        <v>15000000</v>
      </c>
      <c r="D704" t="s">
        <v>101</v>
      </c>
      <c r="E704" t="s">
        <v>28</v>
      </c>
      <c r="F704">
        <v>20</v>
      </c>
      <c r="G704" t="s">
        <v>19</v>
      </c>
      <c r="H704" t="s">
        <v>1058</v>
      </c>
      <c r="I704" t="s">
        <v>1059</v>
      </c>
      <c r="J704" t="s">
        <v>1060</v>
      </c>
      <c r="K704" t="s">
        <v>1061</v>
      </c>
      <c r="L704">
        <v>785</v>
      </c>
      <c r="M704" t="s">
        <v>1062</v>
      </c>
      <c r="N704">
        <v>52</v>
      </c>
      <c r="O704" t="s">
        <v>1959</v>
      </c>
      <c r="P704">
        <v>1</v>
      </c>
      <c r="Q704" t="s">
        <v>545</v>
      </c>
    </row>
    <row r="705" spans="1:17" x14ac:dyDescent="0.3">
      <c r="A705" t="s">
        <v>580</v>
      </c>
      <c r="B705" s="3">
        <v>7000000</v>
      </c>
      <c r="C705" s="3">
        <v>10000000</v>
      </c>
      <c r="D705" t="s">
        <v>27</v>
      </c>
      <c r="E705" t="s">
        <v>28</v>
      </c>
      <c r="F705">
        <v>20</v>
      </c>
      <c r="G705" t="s">
        <v>19</v>
      </c>
      <c r="H705" t="s">
        <v>1064</v>
      </c>
      <c r="I705" t="s">
        <v>1065</v>
      </c>
      <c r="J705" t="s">
        <v>1066</v>
      </c>
      <c r="K705" t="s">
        <v>1067</v>
      </c>
      <c r="L705">
        <v>786</v>
      </c>
      <c r="M705" t="s">
        <v>1067</v>
      </c>
      <c r="N705">
        <v>52</v>
      </c>
      <c r="O705" t="s">
        <v>1959</v>
      </c>
      <c r="P705">
        <v>1</v>
      </c>
      <c r="Q705" t="s">
        <v>49</v>
      </c>
    </row>
    <row r="706" spans="1:17" x14ac:dyDescent="0.3">
      <c r="A706" t="s">
        <v>580</v>
      </c>
      <c r="B706" s="3">
        <v>7000000</v>
      </c>
      <c r="C706" s="3">
        <v>10000000</v>
      </c>
      <c r="D706" t="s">
        <v>27</v>
      </c>
      <c r="E706" t="s">
        <v>28</v>
      </c>
      <c r="F706">
        <v>20</v>
      </c>
      <c r="G706" t="s">
        <v>19</v>
      </c>
      <c r="H706" t="s">
        <v>1064</v>
      </c>
      <c r="I706" t="s">
        <v>1065</v>
      </c>
      <c r="J706" t="s">
        <v>1066</v>
      </c>
      <c r="K706" t="s">
        <v>1067</v>
      </c>
      <c r="L706">
        <v>786</v>
      </c>
      <c r="M706" t="s">
        <v>1067</v>
      </c>
      <c r="N706">
        <v>94</v>
      </c>
      <c r="O706" t="s">
        <v>1984</v>
      </c>
      <c r="P706">
        <v>1</v>
      </c>
      <c r="Q706" t="s">
        <v>49</v>
      </c>
    </row>
    <row r="707" spans="1:17" x14ac:dyDescent="0.3">
      <c r="A707" t="s">
        <v>580</v>
      </c>
      <c r="B707" s="3">
        <v>7000000</v>
      </c>
      <c r="C707" s="3">
        <v>10000000</v>
      </c>
      <c r="D707" t="s">
        <v>27</v>
      </c>
      <c r="E707" t="s">
        <v>28</v>
      </c>
      <c r="F707">
        <v>20</v>
      </c>
      <c r="G707" t="s">
        <v>19</v>
      </c>
      <c r="H707" t="s">
        <v>1064</v>
      </c>
      <c r="I707" t="s">
        <v>1065</v>
      </c>
      <c r="J707" t="s">
        <v>1066</v>
      </c>
      <c r="K707" t="s">
        <v>1067</v>
      </c>
      <c r="L707">
        <v>786</v>
      </c>
      <c r="M707" t="s">
        <v>1067</v>
      </c>
      <c r="N707">
        <v>52</v>
      </c>
      <c r="O707" t="s">
        <v>1959</v>
      </c>
      <c r="P707">
        <v>1</v>
      </c>
      <c r="Q707" t="s">
        <v>25</v>
      </c>
    </row>
    <row r="708" spans="1:17" x14ac:dyDescent="0.3">
      <c r="A708" t="s">
        <v>580</v>
      </c>
      <c r="B708" s="3">
        <v>7000000</v>
      </c>
      <c r="C708" s="3">
        <v>10000000</v>
      </c>
      <c r="D708" t="s">
        <v>27</v>
      </c>
      <c r="E708" t="s">
        <v>28</v>
      </c>
      <c r="F708">
        <v>20</v>
      </c>
      <c r="G708" t="s">
        <v>19</v>
      </c>
      <c r="H708" t="s">
        <v>1064</v>
      </c>
      <c r="I708" t="s">
        <v>1065</v>
      </c>
      <c r="J708" t="s">
        <v>1066</v>
      </c>
      <c r="K708" t="s">
        <v>1067</v>
      </c>
      <c r="L708">
        <v>786</v>
      </c>
      <c r="M708" t="s">
        <v>1067</v>
      </c>
      <c r="N708">
        <v>94</v>
      </c>
      <c r="O708" t="s">
        <v>1984</v>
      </c>
      <c r="P708">
        <v>1</v>
      </c>
      <c r="Q708" t="s">
        <v>25</v>
      </c>
    </row>
    <row r="709" spans="1:17" x14ac:dyDescent="0.3">
      <c r="A709" t="s">
        <v>1068</v>
      </c>
      <c r="B709" s="3">
        <v>10000000</v>
      </c>
      <c r="C709" s="3">
        <v>12000000</v>
      </c>
      <c r="D709" t="s">
        <v>27</v>
      </c>
      <c r="E709" t="s">
        <v>28</v>
      </c>
      <c r="F709">
        <v>5</v>
      </c>
      <c r="G709" t="s">
        <v>19</v>
      </c>
      <c r="H709" t="s">
        <v>1069</v>
      </c>
      <c r="I709" t="s">
        <v>1070</v>
      </c>
      <c r="J709" t="s">
        <v>1071</v>
      </c>
      <c r="K709" t="s">
        <v>1072</v>
      </c>
      <c r="L709">
        <v>787</v>
      </c>
      <c r="M709" t="s">
        <v>1072</v>
      </c>
      <c r="N709">
        <v>62</v>
      </c>
      <c r="O709" t="s">
        <v>1992</v>
      </c>
      <c r="P709">
        <v>1</v>
      </c>
      <c r="Q709" t="s">
        <v>25</v>
      </c>
    </row>
    <row r="710" spans="1:17" x14ac:dyDescent="0.3">
      <c r="A710" t="s">
        <v>1068</v>
      </c>
      <c r="B710" s="3">
        <v>10000000</v>
      </c>
      <c r="C710" s="3">
        <v>12000000</v>
      </c>
      <c r="D710" t="s">
        <v>27</v>
      </c>
      <c r="E710" t="s">
        <v>28</v>
      </c>
      <c r="F710">
        <v>5</v>
      </c>
      <c r="G710" t="s">
        <v>19</v>
      </c>
      <c r="H710" t="s">
        <v>1069</v>
      </c>
      <c r="I710" t="s">
        <v>1070</v>
      </c>
      <c r="J710" t="s">
        <v>1071</v>
      </c>
      <c r="K710" t="s">
        <v>1072</v>
      </c>
      <c r="L710">
        <v>787</v>
      </c>
      <c r="M710" t="s">
        <v>1072</v>
      </c>
      <c r="N710">
        <v>93</v>
      </c>
      <c r="O710" t="s">
        <v>1969</v>
      </c>
      <c r="P710">
        <v>1</v>
      </c>
      <c r="Q710" t="s">
        <v>25</v>
      </c>
    </row>
    <row r="711" spans="1:17" x14ac:dyDescent="0.3">
      <c r="A711" t="s">
        <v>1068</v>
      </c>
      <c r="B711" s="3">
        <v>10000000</v>
      </c>
      <c r="C711" s="3">
        <v>12000000</v>
      </c>
      <c r="D711" t="s">
        <v>27</v>
      </c>
      <c r="E711" t="s">
        <v>28</v>
      </c>
      <c r="F711">
        <v>5</v>
      </c>
      <c r="G711" t="s">
        <v>19</v>
      </c>
      <c r="H711" t="s">
        <v>1069</v>
      </c>
      <c r="I711" t="s">
        <v>1070</v>
      </c>
      <c r="J711" t="s">
        <v>1071</v>
      </c>
      <c r="K711" t="s">
        <v>1072</v>
      </c>
      <c r="L711">
        <v>787</v>
      </c>
      <c r="M711" t="s">
        <v>1072</v>
      </c>
      <c r="N711">
        <v>52</v>
      </c>
      <c r="O711" t="s">
        <v>1959</v>
      </c>
      <c r="P711">
        <v>1</v>
      </c>
      <c r="Q711" t="s">
        <v>25</v>
      </c>
    </row>
    <row r="712" spans="1:17" x14ac:dyDescent="0.3">
      <c r="A712" t="s">
        <v>1073</v>
      </c>
      <c r="B712" s="3">
        <v>7000000</v>
      </c>
      <c r="C712" s="3">
        <v>10000000</v>
      </c>
      <c r="D712" t="s">
        <v>51</v>
      </c>
      <c r="E712" t="s">
        <v>52</v>
      </c>
      <c r="F712">
        <v>5</v>
      </c>
      <c r="G712">
        <v>1</v>
      </c>
      <c r="H712" t="s">
        <v>1074</v>
      </c>
      <c r="I712" t="s">
        <v>1075</v>
      </c>
      <c r="J712" t="s">
        <v>1076</v>
      </c>
      <c r="K712" t="s">
        <v>1077</v>
      </c>
      <c r="L712">
        <v>788</v>
      </c>
      <c r="M712" t="s">
        <v>1078</v>
      </c>
      <c r="N712">
        <v>43</v>
      </c>
      <c r="O712" t="s">
        <v>1973</v>
      </c>
      <c r="P712">
        <v>1</v>
      </c>
      <c r="Q712" t="s">
        <v>25</v>
      </c>
    </row>
    <row r="713" spans="1:17" x14ac:dyDescent="0.3">
      <c r="A713" t="s">
        <v>1073</v>
      </c>
      <c r="B713" s="3">
        <v>7000000</v>
      </c>
      <c r="C713" s="3">
        <v>10000000</v>
      </c>
      <c r="D713" t="s">
        <v>51</v>
      </c>
      <c r="E713" t="s">
        <v>52</v>
      </c>
      <c r="F713">
        <v>5</v>
      </c>
      <c r="G713">
        <v>1</v>
      </c>
      <c r="H713" t="s">
        <v>1074</v>
      </c>
      <c r="I713" t="s">
        <v>1075</v>
      </c>
      <c r="J713" t="s">
        <v>1076</v>
      </c>
      <c r="K713" t="s">
        <v>1077</v>
      </c>
      <c r="L713">
        <v>788</v>
      </c>
      <c r="M713" t="s">
        <v>1078</v>
      </c>
      <c r="N713">
        <v>43</v>
      </c>
      <c r="O713" t="s">
        <v>1973</v>
      </c>
      <c r="P713">
        <v>1</v>
      </c>
      <c r="Q713" t="s">
        <v>483</v>
      </c>
    </row>
    <row r="714" spans="1:17" x14ac:dyDescent="0.3">
      <c r="A714" t="s">
        <v>1079</v>
      </c>
      <c r="B714" s="3">
        <v>5000000</v>
      </c>
      <c r="C714" s="3">
        <v>7000000</v>
      </c>
      <c r="D714" t="s">
        <v>101</v>
      </c>
      <c r="E714" t="s">
        <v>106</v>
      </c>
      <c r="F714">
        <v>5</v>
      </c>
      <c r="G714">
        <v>0</v>
      </c>
      <c r="H714" t="s">
        <v>1080</v>
      </c>
      <c r="I714" t="s">
        <v>1081</v>
      </c>
      <c r="J714" t="s">
        <v>1082</v>
      </c>
      <c r="K714" t="s">
        <v>1083</v>
      </c>
      <c r="L714">
        <v>789</v>
      </c>
      <c r="M714" t="s">
        <v>1084</v>
      </c>
      <c r="N714">
        <v>9</v>
      </c>
      <c r="O714" t="s">
        <v>216</v>
      </c>
      <c r="P714">
        <v>1</v>
      </c>
      <c r="Q714" t="s">
        <v>25</v>
      </c>
    </row>
    <row r="715" spans="1:17" x14ac:dyDescent="0.3">
      <c r="A715" t="s">
        <v>1079</v>
      </c>
      <c r="B715" s="3">
        <v>5000000</v>
      </c>
      <c r="C715" s="3">
        <v>7000000</v>
      </c>
      <c r="D715" t="s">
        <v>101</v>
      </c>
      <c r="E715" t="s">
        <v>106</v>
      </c>
      <c r="F715">
        <v>5</v>
      </c>
      <c r="G715">
        <v>0</v>
      </c>
      <c r="H715" t="s">
        <v>1080</v>
      </c>
      <c r="I715" t="s">
        <v>1081</v>
      </c>
      <c r="J715" t="s">
        <v>1082</v>
      </c>
      <c r="K715" t="s">
        <v>1083</v>
      </c>
      <c r="L715">
        <v>789</v>
      </c>
      <c r="M715" t="s">
        <v>1084</v>
      </c>
      <c r="N715">
        <v>52</v>
      </c>
      <c r="O715" t="s">
        <v>1959</v>
      </c>
      <c r="P715">
        <v>1</v>
      </c>
      <c r="Q715" t="s">
        <v>25</v>
      </c>
    </row>
    <row r="716" spans="1:17" x14ac:dyDescent="0.3">
      <c r="A716" t="s">
        <v>1079</v>
      </c>
      <c r="B716" s="3">
        <v>5000000</v>
      </c>
      <c r="C716" s="3">
        <v>7000000</v>
      </c>
      <c r="D716" t="s">
        <v>101</v>
      </c>
      <c r="E716" t="s">
        <v>106</v>
      </c>
      <c r="F716">
        <v>5</v>
      </c>
      <c r="G716">
        <v>0</v>
      </c>
      <c r="H716" t="s">
        <v>1080</v>
      </c>
      <c r="I716" t="s">
        <v>1081</v>
      </c>
      <c r="J716" t="s">
        <v>1082</v>
      </c>
      <c r="K716" t="s">
        <v>1083</v>
      </c>
      <c r="L716">
        <v>789</v>
      </c>
      <c r="M716" t="s">
        <v>1084</v>
      </c>
      <c r="N716">
        <v>93</v>
      </c>
      <c r="O716" t="s">
        <v>1969</v>
      </c>
      <c r="P716">
        <v>1</v>
      </c>
      <c r="Q716" t="s">
        <v>25</v>
      </c>
    </row>
    <row r="717" spans="1:17" x14ac:dyDescent="0.3">
      <c r="A717" t="s">
        <v>1085</v>
      </c>
      <c r="B717" s="3">
        <v>10000000</v>
      </c>
      <c r="C717" s="3">
        <v>12000000</v>
      </c>
      <c r="D717" t="s">
        <v>51</v>
      </c>
      <c r="E717" t="s">
        <v>28</v>
      </c>
      <c r="F717">
        <v>5</v>
      </c>
      <c r="G717">
        <v>1</v>
      </c>
      <c r="H717" t="s">
        <v>1086</v>
      </c>
      <c r="I717" t="s">
        <v>1087</v>
      </c>
      <c r="J717" t="s">
        <v>1088</v>
      </c>
      <c r="K717" t="s">
        <v>1089</v>
      </c>
      <c r="L717">
        <v>790</v>
      </c>
      <c r="M717" t="s">
        <v>1089</v>
      </c>
      <c r="N717">
        <v>52</v>
      </c>
      <c r="O717" t="s">
        <v>1959</v>
      </c>
      <c r="P717">
        <v>1</v>
      </c>
      <c r="Q717" t="s">
        <v>25</v>
      </c>
    </row>
    <row r="718" spans="1:17" x14ac:dyDescent="0.3">
      <c r="A718" t="s">
        <v>1085</v>
      </c>
      <c r="B718" s="3">
        <v>10000000</v>
      </c>
      <c r="C718" s="3">
        <v>12000000</v>
      </c>
      <c r="D718" t="s">
        <v>51</v>
      </c>
      <c r="E718" t="s">
        <v>28</v>
      </c>
      <c r="F718">
        <v>5</v>
      </c>
      <c r="G718">
        <v>1</v>
      </c>
      <c r="H718" t="s">
        <v>1086</v>
      </c>
      <c r="I718" t="s">
        <v>1087</v>
      </c>
      <c r="J718" t="s">
        <v>1088</v>
      </c>
      <c r="K718" t="s">
        <v>1089</v>
      </c>
      <c r="L718">
        <v>790</v>
      </c>
      <c r="M718" t="s">
        <v>1089</v>
      </c>
      <c r="N718">
        <v>43</v>
      </c>
      <c r="O718" t="s">
        <v>1973</v>
      </c>
      <c r="P718">
        <v>1</v>
      </c>
      <c r="Q718" t="s">
        <v>25</v>
      </c>
    </row>
    <row r="719" spans="1:17" x14ac:dyDescent="0.3">
      <c r="A719" t="s">
        <v>1090</v>
      </c>
      <c r="B719" s="3">
        <v>15000000</v>
      </c>
      <c r="C719" s="3">
        <v>20000000</v>
      </c>
      <c r="D719" t="s">
        <v>39</v>
      </c>
      <c r="E719" t="s">
        <v>216</v>
      </c>
      <c r="F719">
        <v>10</v>
      </c>
      <c r="G719">
        <v>1</v>
      </c>
      <c r="H719" t="s">
        <v>1091</v>
      </c>
      <c r="I719" t="s">
        <v>1092</v>
      </c>
      <c r="J719" t="s">
        <v>1093</v>
      </c>
      <c r="K719" t="s">
        <v>1094</v>
      </c>
      <c r="L719">
        <v>791</v>
      </c>
      <c r="M719" t="s">
        <v>1095</v>
      </c>
      <c r="N719">
        <v>47</v>
      </c>
      <c r="O719" t="s">
        <v>1977</v>
      </c>
      <c r="P719">
        <v>1</v>
      </c>
      <c r="Q719" t="s">
        <v>25</v>
      </c>
    </row>
    <row r="720" spans="1:17" x14ac:dyDescent="0.3">
      <c r="A720" t="s">
        <v>1090</v>
      </c>
      <c r="B720" s="3">
        <v>15000000</v>
      </c>
      <c r="C720" s="3">
        <v>20000000</v>
      </c>
      <c r="D720" t="s">
        <v>39</v>
      </c>
      <c r="E720" t="s">
        <v>216</v>
      </c>
      <c r="F720">
        <v>10</v>
      </c>
      <c r="G720">
        <v>1</v>
      </c>
      <c r="H720" t="s">
        <v>1091</v>
      </c>
      <c r="I720" t="s">
        <v>1092</v>
      </c>
      <c r="J720" t="s">
        <v>1093</v>
      </c>
      <c r="K720" t="s">
        <v>1094</v>
      </c>
      <c r="L720">
        <v>791</v>
      </c>
      <c r="M720" t="s">
        <v>1095</v>
      </c>
      <c r="N720">
        <v>9</v>
      </c>
      <c r="O720" t="s">
        <v>216</v>
      </c>
      <c r="P720">
        <v>1</v>
      </c>
      <c r="Q720" t="s">
        <v>25</v>
      </c>
    </row>
    <row r="721" spans="1:17" x14ac:dyDescent="0.3">
      <c r="A721" t="s">
        <v>1090</v>
      </c>
      <c r="B721" s="3">
        <v>15000000</v>
      </c>
      <c r="C721" s="3">
        <v>20000000</v>
      </c>
      <c r="D721" t="s">
        <v>39</v>
      </c>
      <c r="E721" t="s">
        <v>216</v>
      </c>
      <c r="F721">
        <v>10</v>
      </c>
      <c r="G721">
        <v>1</v>
      </c>
      <c r="H721" t="s">
        <v>1091</v>
      </c>
      <c r="I721" t="s">
        <v>1092</v>
      </c>
      <c r="J721" t="s">
        <v>1093</v>
      </c>
      <c r="K721" t="s">
        <v>1094</v>
      </c>
      <c r="L721">
        <v>791</v>
      </c>
      <c r="M721" t="s">
        <v>1095</v>
      </c>
      <c r="N721">
        <v>5</v>
      </c>
      <c r="O721" t="s">
        <v>1976</v>
      </c>
      <c r="P721">
        <v>1</v>
      </c>
      <c r="Q721" t="s">
        <v>25</v>
      </c>
    </row>
    <row r="722" spans="1:17" x14ac:dyDescent="0.3">
      <c r="A722" t="s">
        <v>1090</v>
      </c>
      <c r="B722" s="3">
        <v>15000000</v>
      </c>
      <c r="C722" s="3">
        <v>20000000</v>
      </c>
      <c r="D722" t="s">
        <v>39</v>
      </c>
      <c r="E722" t="s">
        <v>216</v>
      </c>
      <c r="F722">
        <v>10</v>
      </c>
      <c r="G722">
        <v>1</v>
      </c>
      <c r="H722" t="s">
        <v>1091</v>
      </c>
      <c r="I722" t="s">
        <v>1092</v>
      </c>
      <c r="J722" t="s">
        <v>1093</v>
      </c>
      <c r="K722" t="s">
        <v>1094</v>
      </c>
      <c r="L722">
        <v>791</v>
      </c>
      <c r="M722" t="s">
        <v>1095</v>
      </c>
      <c r="N722">
        <v>47</v>
      </c>
      <c r="O722" t="s">
        <v>1977</v>
      </c>
      <c r="P722">
        <v>1</v>
      </c>
      <c r="Q722" t="s">
        <v>49</v>
      </c>
    </row>
    <row r="723" spans="1:17" x14ac:dyDescent="0.3">
      <c r="A723" t="s">
        <v>1090</v>
      </c>
      <c r="B723" s="3">
        <v>15000000</v>
      </c>
      <c r="C723" s="3">
        <v>20000000</v>
      </c>
      <c r="D723" t="s">
        <v>39</v>
      </c>
      <c r="E723" t="s">
        <v>216</v>
      </c>
      <c r="F723">
        <v>10</v>
      </c>
      <c r="G723">
        <v>1</v>
      </c>
      <c r="H723" t="s">
        <v>1091</v>
      </c>
      <c r="I723" t="s">
        <v>1092</v>
      </c>
      <c r="J723" t="s">
        <v>1093</v>
      </c>
      <c r="K723" t="s">
        <v>1094</v>
      </c>
      <c r="L723">
        <v>791</v>
      </c>
      <c r="M723" t="s">
        <v>1095</v>
      </c>
      <c r="N723">
        <v>9</v>
      </c>
      <c r="O723" t="s">
        <v>216</v>
      </c>
      <c r="P723">
        <v>1</v>
      </c>
      <c r="Q723" t="s">
        <v>49</v>
      </c>
    </row>
    <row r="724" spans="1:17" x14ac:dyDescent="0.3">
      <c r="A724" t="s">
        <v>1090</v>
      </c>
      <c r="B724" s="3">
        <v>15000000</v>
      </c>
      <c r="C724" s="3">
        <v>20000000</v>
      </c>
      <c r="D724" t="s">
        <v>39</v>
      </c>
      <c r="E724" t="s">
        <v>216</v>
      </c>
      <c r="F724">
        <v>10</v>
      </c>
      <c r="G724">
        <v>1</v>
      </c>
      <c r="H724" t="s">
        <v>1091</v>
      </c>
      <c r="I724" t="s">
        <v>1092</v>
      </c>
      <c r="J724" t="s">
        <v>1093</v>
      </c>
      <c r="K724" t="s">
        <v>1094</v>
      </c>
      <c r="L724">
        <v>791</v>
      </c>
      <c r="M724" t="s">
        <v>1095</v>
      </c>
      <c r="N724">
        <v>5</v>
      </c>
      <c r="O724" t="s">
        <v>1976</v>
      </c>
      <c r="P724">
        <v>1</v>
      </c>
      <c r="Q724" t="s">
        <v>49</v>
      </c>
    </row>
    <row r="725" spans="1:17" x14ac:dyDescent="0.3">
      <c r="A725" t="s">
        <v>1096</v>
      </c>
      <c r="B725" s="3">
        <v>10000000</v>
      </c>
      <c r="C725" s="3">
        <v>12000000</v>
      </c>
      <c r="D725" t="s">
        <v>101</v>
      </c>
      <c r="E725" t="s">
        <v>106</v>
      </c>
      <c r="F725">
        <v>3</v>
      </c>
      <c r="G725" t="s">
        <v>19</v>
      </c>
      <c r="H725" t="s">
        <v>1097</v>
      </c>
      <c r="I725" t="s">
        <v>1098</v>
      </c>
      <c r="J725" t="e">
        <f>- thông thạo Tiếng Thái : nghe, nói, đọc, Viết- Biết Sử dụng máy tính và các công cụ mạng xã hội- yêu thích công việcchăm sóc khách hàng, bán hàng- giao tiếp Tốt, nhanh nhẹn, hoạt bát, Trung thực- có tinh thần kỷ luật, kỷ cương trong công việc- có kinh nghiệm bán hàng, Telesales, chăm sóc khách hàng là một lợi thế.- Sử dụng thành thạo Facebook và một số mxh KHÁC</f>
        <v>#NAME?</v>
      </c>
      <c r="K725" t="s">
        <v>1099</v>
      </c>
      <c r="L725">
        <v>792</v>
      </c>
      <c r="M725" t="s">
        <v>1100</v>
      </c>
      <c r="N725">
        <v>21</v>
      </c>
      <c r="O725" t="s">
        <v>1985</v>
      </c>
      <c r="P725">
        <v>1</v>
      </c>
      <c r="Q725" t="s">
        <v>25</v>
      </c>
    </row>
    <row r="726" spans="1:17" x14ac:dyDescent="0.3">
      <c r="A726" t="s">
        <v>1096</v>
      </c>
      <c r="B726" s="3">
        <v>10000000</v>
      </c>
      <c r="C726" s="3">
        <v>12000000</v>
      </c>
      <c r="D726" t="s">
        <v>101</v>
      </c>
      <c r="E726" t="s">
        <v>106</v>
      </c>
      <c r="F726">
        <v>3</v>
      </c>
      <c r="G726" t="s">
        <v>19</v>
      </c>
      <c r="H726" t="s">
        <v>1097</v>
      </c>
      <c r="I726" t="s">
        <v>1098</v>
      </c>
      <c r="J726" t="e">
        <f>- thông thạo Tiếng Thái : nghe, nói, đọc, Viết- Biết Sử dụng máy tính và các công cụ mạng xã hội- yêu thích công việcchăm sóc khách hàng, bán hàng- giao tiếp Tốt, nhanh nhẹn, hoạt bát, Trung thực- có tinh thần kỷ luật, kỷ cương trong công việc- có kinh nghiệm bán hàng, Telesales, chăm sóc khách hàng là một lợi thế.- Sử dụng thành thạo Facebook và một số mxh KHÁC</f>
        <v>#NAME?</v>
      </c>
      <c r="K726" t="s">
        <v>1099</v>
      </c>
      <c r="L726">
        <v>792</v>
      </c>
      <c r="M726" t="s">
        <v>1100</v>
      </c>
      <c r="N726">
        <v>52</v>
      </c>
      <c r="O726" t="s">
        <v>1959</v>
      </c>
      <c r="P726">
        <v>1</v>
      </c>
      <c r="Q726" t="s">
        <v>25</v>
      </c>
    </row>
    <row r="727" spans="1:17" x14ac:dyDescent="0.3">
      <c r="A727" t="s">
        <v>1096</v>
      </c>
      <c r="B727" s="3">
        <v>10000000</v>
      </c>
      <c r="C727" s="3">
        <v>12000000</v>
      </c>
      <c r="D727" t="s">
        <v>101</v>
      </c>
      <c r="E727" t="s">
        <v>106</v>
      </c>
      <c r="F727">
        <v>3</v>
      </c>
      <c r="G727" t="s">
        <v>19</v>
      </c>
      <c r="H727" t="s">
        <v>1097</v>
      </c>
      <c r="I727" t="s">
        <v>1098</v>
      </c>
      <c r="J727" t="e">
        <f>- thông thạo Tiếng Thái : nghe, nói, đọc, Viết- Biết Sử dụng máy tính và các công cụ mạng xã hội- yêu thích công việcchăm sóc khách hàng, bán hàng- giao tiếp Tốt, nhanh nhẹn, hoạt bát, Trung thực- có tinh thần kỷ luật, kỷ cương trong công việc- có kinh nghiệm bán hàng, Telesales, chăm sóc khách hàng là một lợi thế.- Sử dụng thành thạo Facebook và một số mxh KHÁC</f>
        <v>#NAME?</v>
      </c>
      <c r="K727" t="s">
        <v>1099</v>
      </c>
      <c r="L727">
        <v>792</v>
      </c>
      <c r="M727" t="s">
        <v>1100</v>
      </c>
      <c r="N727">
        <v>93</v>
      </c>
      <c r="O727" t="s">
        <v>1969</v>
      </c>
      <c r="P727">
        <v>1</v>
      </c>
      <c r="Q727" t="s">
        <v>25</v>
      </c>
    </row>
    <row r="728" spans="1:17" x14ac:dyDescent="0.3">
      <c r="A728" t="s">
        <v>1101</v>
      </c>
      <c r="B728" s="3">
        <v>10000000</v>
      </c>
      <c r="C728" s="3">
        <v>12000000</v>
      </c>
      <c r="D728" t="s">
        <v>101</v>
      </c>
      <c r="E728" t="s">
        <v>28</v>
      </c>
      <c r="F728">
        <v>20</v>
      </c>
      <c r="G728" t="s">
        <v>19</v>
      </c>
      <c r="H728" t="s">
        <v>1102</v>
      </c>
      <c r="I728" t="s">
        <v>1103</v>
      </c>
      <c r="J728" t="s">
        <v>1104</v>
      </c>
      <c r="K728" t="s">
        <v>1105</v>
      </c>
      <c r="L728">
        <v>793</v>
      </c>
      <c r="M728" t="s">
        <v>1106</v>
      </c>
      <c r="N728">
        <v>93</v>
      </c>
      <c r="O728" t="s">
        <v>1969</v>
      </c>
      <c r="P728">
        <v>1</v>
      </c>
      <c r="Q728" t="s">
        <v>25</v>
      </c>
    </row>
    <row r="729" spans="1:17" x14ac:dyDescent="0.3">
      <c r="A729" t="s">
        <v>1101</v>
      </c>
      <c r="B729" s="3">
        <v>10000000</v>
      </c>
      <c r="C729" s="3">
        <v>12000000</v>
      </c>
      <c r="D729" t="s">
        <v>101</v>
      </c>
      <c r="E729" t="s">
        <v>28</v>
      </c>
      <c r="F729">
        <v>20</v>
      </c>
      <c r="G729" t="s">
        <v>19</v>
      </c>
      <c r="H729" t="s">
        <v>1102</v>
      </c>
      <c r="I729" t="s">
        <v>1103</v>
      </c>
      <c r="J729" t="s">
        <v>1104</v>
      </c>
      <c r="K729" t="s">
        <v>1105</v>
      </c>
      <c r="L729">
        <v>793</v>
      </c>
      <c r="M729" t="s">
        <v>1106</v>
      </c>
      <c r="N729">
        <v>52</v>
      </c>
      <c r="O729" t="s">
        <v>1959</v>
      </c>
      <c r="P729">
        <v>1</v>
      </c>
      <c r="Q729" t="s">
        <v>25</v>
      </c>
    </row>
    <row r="730" spans="1:17" x14ac:dyDescent="0.3">
      <c r="A730" t="s">
        <v>1101</v>
      </c>
      <c r="B730" s="3">
        <v>10000000</v>
      </c>
      <c r="C730" s="3">
        <v>12000000</v>
      </c>
      <c r="D730" t="s">
        <v>101</v>
      </c>
      <c r="E730" t="s">
        <v>28</v>
      </c>
      <c r="F730">
        <v>20</v>
      </c>
      <c r="G730" t="s">
        <v>19</v>
      </c>
      <c r="H730" t="s">
        <v>1102</v>
      </c>
      <c r="I730" t="s">
        <v>1103</v>
      </c>
      <c r="J730" t="s">
        <v>1104</v>
      </c>
      <c r="K730" t="s">
        <v>1105</v>
      </c>
      <c r="L730">
        <v>793</v>
      </c>
      <c r="M730" t="s">
        <v>1106</v>
      </c>
      <c r="N730">
        <v>7</v>
      </c>
      <c r="O730" t="s">
        <v>1971</v>
      </c>
      <c r="P730">
        <v>1</v>
      </c>
      <c r="Q730" t="s">
        <v>25</v>
      </c>
    </row>
    <row r="731" spans="1:17" x14ac:dyDescent="0.3">
      <c r="A731" t="s">
        <v>1107</v>
      </c>
      <c r="B731" s="3">
        <v>15000000</v>
      </c>
      <c r="C731" s="3">
        <v>20000000</v>
      </c>
      <c r="D731" t="s">
        <v>101</v>
      </c>
      <c r="E731" t="s">
        <v>28</v>
      </c>
      <c r="F731">
        <v>10</v>
      </c>
      <c r="G731" t="s">
        <v>19</v>
      </c>
      <c r="H731" t="s">
        <v>1108</v>
      </c>
      <c r="I731" t="s">
        <v>1109</v>
      </c>
      <c r="J731" t="s">
        <v>1110</v>
      </c>
      <c r="K731" t="s">
        <v>1111</v>
      </c>
      <c r="L731">
        <v>794</v>
      </c>
      <c r="M731" t="s">
        <v>1111</v>
      </c>
      <c r="N731">
        <v>52</v>
      </c>
      <c r="O731" t="s">
        <v>1959</v>
      </c>
      <c r="P731">
        <v>1</v>
      </c>
      <c r="Q731" t="s">
        <v>25</v>
      </c>
    </row>
    <row r="732" spans="1:17" x14ac:dyDescent="0.3">
      <c r="A732" t="s">
        <v>1107</v>
      </c>
      <c r="B732" s="3">
        <v>15000000</v>
      </c>
      <c r="C732" s="3">
        <v>20000000</v>
      </c>
      <c r="D732" t="s">
        <v>101</v>
      </c>
      <c r="E732" t="s">
        <v>28</v>
      </c>
      <c r="F732">
        <v>10</v>
      </c>
      <c r="G732" t="s">
        <v>19</v>
      </c>
      <c r="H732" t="s">
        <v>1108</v>
      </c>
      <c r="I732" t="s">
        <v>1109</v>
      </c>
      <c r="J732" t="s">
        <v>1110</v>
      </c>
      <c r="K732" t="s">
        <v>1111</v>
      </c>
      <c r="L732">
        <v>794</v>
      </c>
      <c r="M732" t="s">
        <v>1111</v>
      </c>
      <c r="N732">
        <v>58</v>
      </c>
      <c r="O732" t="s">
        <v>1960</v>
      </c>
      <c r="P732">
        <v>1</v>
      </c>
      <c r="Q732" t="s">
        <v>25</v>
      </c>
    </row>
    <row r="733" spans="1:17" x14ac:dyDescent="0.3">
      <c r="A733" t="s">
        <v>1112</v>
      </c>
      <c r="B733" s="3">
        <v>5000000</v>
      </c>
      <c r="C733" s="3">
        <v>7000000</v>
      </c>
      <c r="D733" t="s">
        <v>51</v>
      </c>
      <c r="E733" t="s">
        <v>106</v>
      </c>
      <c r="F733">
        <v>10</v>
      </c>
      <c r="G733">
        <v>0</v>
      </c>
      <c r="H733" t="s">
        <v>1113</v>
      </c>
      <c r="I733" t="e">
        <f>- lương Cao, Thỏa thuận Theo năng lực.- môi trường Làm việc năng động, THÂN THIỆN, hòa đồng và đầy thử thách.- sẽ được Hướng dẫn vàđào tạothêm nghiệp vụ.</f>
        <v>#NAME?</v>
      </c>
      <c r="J733" t="s">
        <v>1114</v>
      </c>
      <c r="K733" t="s">
        <v>1115</v>
      </c>
      <c r="L733">
        <v>795</v>
      </c>
      <c r="M733" t="s">
        <v>1115</v>
      </c>
      <c r="N733">
        <v>9</v>
      </c>
      <c r="O733" t="s">
        <v>216</v>
      </c>
      <c r="P733">
        <v>1</v>
      </c>
      <c r="Q733" t="s">
        <v>25</v>
      </c>
    </row>
    <row r="734" spans="1:17" x14ac:dyDescent="0.3">
      <c r="A734" t="s">
        <v>1112</v>
      </c>
      <c r="B734" s="3">
        <v>5000000</v>
      </c>
      <c r="C734" s="3">
        <v>7000000</v>
      </c>
      <c r="D734" t="s">
        <v>51</v>
      </c>
      <c r="E734" t="s">
        <v>106</v>
      </c>
      <c r="F734">
        <v>10</v>
      </c>
      <c r="G734">
        <v>0</v>
      </c>
      <c r="H734" t="s">
        <v>1113</v>
      </c>
      <c r="I734" t="e">
        <f>- lương Cao, Thỏa thuận Theo năng lực.- môi trường Làm việc năng động, THÂN THIỆN, hòa đồng và đầy thử thách.- sẽ được Hướng dẫn vàđào tạothêm nghiệp vụ.</f>
        <v>#NAME?</v>
      </c>
      <c r="J734" t="s">
        <v>1114</v>
      </c>
      <c r="K734" t="s">
        <v>1115</v>
      </c>
      <c r="L734">
        <v>795</v>
      </c>
      <c r="M734" t="s">
        <v>1115</v>
      </c>
      <c r="N734">
        <v>38</v>
      </c>
      <c r="O734" t="s">
        <v>1983</v>
      </c>
      <c r="P734">
        <v>1</v>
      </c>
      <c r="Q734" t="s">
        <v>25</v>
      </c>
    </row>
    <row r="735" spans="1:17" x14ac:dyDescent="0.3">
      <c r="A735" t="s">
        <v>1112</v>
      </c>
      <c r="B735" s="3">
        <v>5000000</v>
      </c>
      <c r="C735" s="3">
        <v>7000000</v>
      </c>
      <c r="D735" t="s">
        <v>51</v>
      </c>
      <c r="E735" t="s">
        <v>106</v>
      </c>
      <c r="F735">
        <v>10</v>
      </c>
      <c r="G735">
        <v>0</v>
      </c>
      <c r="H735" t="s">
        <v>1113</v>
      </c>
      <c r="I735" t="e">
        <f>- lương Cao, Thỏa thuận Theo năng lực.- môi trường Làm việc năng động, THÂN THIỆN, hòa đồng và đầy thử thách.- sẽ được Hướng dẫn vàđào tạothêm nghiệp vụ.</f>
        <v>#NAME?</v>
      </c>
      <c r="J735" t="s">
        <v>1114</v>
      </c>
      <c r="K735" t="s">
        <v>1115</v>
      </c>
      <c r="L735">
        <v>795</v>
      </c>
      <c r="M735" t="s">
        <v>1115</v>
      </c>
      <c r="N735">
        <v>62</v>
      </c>
      <c r="O735" t="s">
        <v>1992</v>
      </c>
      <c r="P735">
        <v>1</v>
      </c>
      <c r="Q735" t="s">
        <v>25</v>
      </c>
    </row>
    <row r="736" spans="1:17" x14ac:dyDescent="0.3">
      <c r="A736" t="s">
        <v>1116</v>
      </c>
      <c r="B736" s="3">
        <v>15000000</v>
      </c>
      <c r="C736" s="3">
        <v>20000000</v>
      </c>
      <c r="D736" t="s">
        <v>27</v>
      </c>
      <c r="E736" t="s">
        <v>28</v>
      </c>
      <c r="F736">
        <v>50</v>
      </c>
      <c r="G736" t="s">
        <v>19</v>
      </c>
      <c r="H736" t="e">
        <f>- Tìm kiếm, lựa chọn khách hàng có tiềm năng.- Tư vấn, thực hiệnchăm sóc khách hàng, đưa khách hàng tham quan dự án.- xúc tiến môi Giới, phối hợp với các bộ phận liên quan trong việc Theo dõi, đàm phán, tổ chức ký Kết hợp đồng.- phát triển mạng lưới – dữ liệu khách hàng và Báo cáo với cấp trên khi có yêu cầu.- khảo sát thị trường và Mức độ cạnh tranh để cập nhật các kiến thức cho công việc.- thực hiện Báo cáo định kỳ Theo quy chế của công ty.- thực hiện các nhiệm vụ phát sinh KHÁC do cấp Quản lý giao.- Đóng góp ý tưởng và nâng Cao chất lượng dịch vụ, chất lượng hoạt động, cạnh tranh của công ty</f>
        <v>#NAME?</v>
      </c>
      <c r="I736" t="s">
        <v>1117</v>
      </c>
      <c r="J736" t="s">
        <v>1118</v>
      </c>
      <c r="K736" t="s">
        <v>1119</v>
      </c>
      <c r="L736">
        <v>796</v>
      </c>
      <c r="M736" t="s">
        <v>1119</v>
      </c>
      <c r="N736">
        <v>58</v>
      </c>
      <c r="O736" t="s">
        <v>1960</v>
      </c>
      <c r="P736">
        <v>1</v>
      </c>
      <c r="Q736" t="s">
        <v>25</v>
      </c>
    </row>
    <row r="737" spans="1:17" x14ac:dyDescent="0.3">
      <c r="A737" t="s">
        <v>1116</v>
      </c>
      <c r="B737" s="3">
        <v>15000000</v>
      </c>
      <c r="C737" s="3">
        <v>20000000</v>
      </c>
      <c r="D737" t="s">
        <v>27</v>
      </c>
      <c r="E737" t="s">
        <v>28</v>
      </c>
      <c r="F737">
        <v>50</v>
      </c>
      <c r="G737" t="s">
        <v>19</v>
      </c>
      <c r="H737" t="e">
        <f>- Tìm kiếm, lựa chọn khách hàng có tiềm năng.- Tư vấn, thực hiệnchăm sóc khách hàng, đưa khách hàng tham quan dự án.- xúc tiến môi Giới, phối hợp với các bộ phận liên quan trong việc Theo dõi, đàm phán, tổ chức ký Kết hợp đồng.- phát triển mạng lưới – dữ liệu khách hàng và Báo cáo với cấp trên khi có yêu cầu.- khảo sát thị trường và Mức độ cạnh tranh để cập nhật các kiến thức cho công việc.- thực hiện Báo cáo định kỳ Theo quy chế của công ty.- thực hiện các nhiệm vụ phát sinh KHÁC do cấp Quản lý giao.- Đóng góp ý tưởng và nâng Cao chất lượng dịch vụ, chất lượng hoạt động, cạnh tranh của công ty</f>
        <v>#NAME?</v>
      </c>
      <c r="I737" t="s">
        <v>1117</v>
      </c>
      <c r="J737" t="s">
        <v>1118</v>
      </c>
      <c r="K737" t="s">
        <v>1119</v>
      </c>
      <c r="L737">
        <v>796</v>
      </c>
      <c r="M737" t="s">
        <v>1119</v>
      </c>
      <c r="N737">
        <v>52</v>
      </c>
      <c r="O737" t="s">
        <v>1959</v>
      </c>
      <c r="P737">
        <v>1</v>
      </c>
      <c r="Q737" t="s">
        <v>25</v>
      </c>
    </row>
    <row r="738" spans="1:17" x14ac:dyDescent="0.3">
      <c r="A738" t="s">
        <v>1120</v>
      </c>
      <c r="B738" s="3">
        <v>7000000</v>
      </c>
      <c r="C738" s="3">
        <v>10000000</v>
      </c>
      <c r="D738" t="s">
        <v>17</v>
      </c>
      <c r="E738" t="s">
        <v>106</v>
      </c>
      <c r="F738">
        <v>10</v>
      </c>
      <c r="G738" t="s">
        <v>19</v>
      </c>
      <c r="H738" t="s">
        <v>1121</v>
      </c>
      <c r="I738" t="s">
        <v>1122</v>
      </c>
      <c r="J738" t="e">
        <f>- có kỹ năng giao tiếp Tốt, Tư vấn, kỹ năng chốt hợp đồng với khách hàng- năng động, có khả năng Làm việc độc Lập và Theo nhóm.- chăm Chỉ, Nhiệt tình, ham học hỏi, có tinh thần cầu tiến.- ưu tiên những ứng viên có kinh nghiệm trong lĩnh vựcbất động sản, kinh doanh, CSKH, Telesale</f>
        <v>#NAME?</v>
      </c>
      <c r="K738" t="s">
        <v>1123</v>
      </c>
      <c r="L738">
        <v>797</v>
      </c>
      <c r="M738" t="s">
        <v>1123</v>
      </c>
      <c r="N738">
        <v>52</v>
      </c>
      <c r="O738" t="s">
        <v>1959</v>
      </c>
      <c r="P738">
        <v>1</v>
      </c>
      <c r="Q738" t="s">
        <v>25</v>
      </c>
    </row>
    <row r="739" spans="1:17" x14ac:dyDescent="0.3">
      <c r="A739" t="s">
        <v>1120</v>
      </c>
      <c r="B739" s="3">
        <v>7000000</v>
      </c>
      <c r="C739" s="3">
        <v>10000000</v>
      </c>
      <c r="D739" t="s">
        <v>17</v>
      </c>
      <c r="E739" t="s">
        <v>106</v>
      </c>
      <c r="F739">
        <v>10</v>
      </c>
      <c r="G739" t="s">
        <v>19</v>
      </c>
      <c r="H739" t="s">
        <v>1121</v>
      </c>
      <c r="I739" t="s">
        <v>1122</v>
      </c>
      <c r="J739" t="e">
        <f>- có kỹ năng giao tiếp Tốt, Tư vấn, kỹ năng chốt hợp đồng với khách hàng- năng động, có khả năng Làm việc độc Lập và Theo nhóm.- chăm Chỉ, Nhiệt tình, ham học hỏi, có tinh thần cầu tiến.- ưu tiên những ứng viên có kinh nghiệm trong lĩnh vựcbất động sản, kinh doanh, CSKH, Telesale</f>
        <v>#NAME?</v>
      </c>
      <c r="K739" t="s">
        <v>1123</v>
      </c>
      <c r="L739">
        <v>797</v>
      </c>
      <c r="M739" t="s">
        <v>1123</v>
      </c>
      <c r="N739">
        <v>58</v>
      </c>
      <c r="O739" t="s">
        <v>1960</v>
      </c>
      <c r="P739">
        <v>1</v>
      </c>
      <c r="Q739" t="s">
        <v>25</v>
      </c>
    </row>
    <row r="740" spans="1:17" x14ac:dyDescent="0.3">
      <c r="A740" t="s">
        <v>1120</v>
      </c>
      <c r="B740" s="3">
        <v>7000000</v>
      </c>
      <c r="C740" s="3">
        <v>10000000</v>
      </c>
      <c r="D740" t="s">
        <v>17</v>
      </c>
      <c r="E740" t="s">
        <v>106</v>
      </c>
      <c r="F740">
        <v>10</v>
      </c>
      <c r="G740" t="s">
        <v>19</v>
      </c>
      <c r="H740" t="s">
        <v>1121</v>
      </c>
      <c r="I740" t="s">
        <v>1122</v>
      </c>
      <c r="J740" t="e">
        <f>- có kỹ năng giao tiếp Tốt, Tư vấn, kỹ năng chốt hợp đồng với khách hàng- năng động, có khả năng Làm việc độc Lập và Theo nhóm.- chăm Chỉ, Nhiệt tình, ham học hỏi, có tinh thần cầu tiến.- ưu tiên những ứng viên có kinh nghiệm trong lĩnh vựcbất động sản, kinh doanh, CSKH, Telesale</f>
        <v>#NAME?</v>
      </c>
      <c r="K740" t="s">
        <v>1123</v>
      </c>
      <c r="L740">
        <v>797</v>
      </c>
      <c r="M740" t="s">
        <v>1123</v>
      </c>
      <c r="N740">
        <v>52</v>
      </c>
      <c r="O740" t="s">
        <v>1959</v>
      </c>
      <c r="P740">
        <v>1</v>
      </c>
      <c r="Q740" t="s">
        <v>49</v>
      </c>
    </row>
    <row r="741" spans="1:17" x14ac:dyDescent="0.3">
      <c r="A741" t="s">
        <v>1120</v>
      </c>
      <c r="B741" s="3">
        <v>7000000</v>
      </c>
      <c r="C741" s="3">
        <v>10000000</v>
      </c>
      <c r="D741" t="s">
        <v>17</v>
      </c>
      <c r="E741" t="s">
        <v>106</v>
      </c>
      <c r="F741">
        <v>10</v>
      </c>
      <c r="G741" t="s">
        <v>19</v>
      </c>
      <c r="H741" t="s">
        <v>1121</v>
      </c>
      <c r="I741" t="s">
        <v>1122</v>
      </c>
      <c r="J741" t="e">
        <f>- có kỹ năng giao tiếp Tốt, Tư vấn, kỹ năng chốt hợp đồng với khách hàng- năng động, có khả năng Làm việc độc Lập và Theo nhóm.- chăm Chỉ, Nhiệt tình, ham học hỏi, có tinh thần cầu tiến.- ưu tiên những ứng viên có kinh nghiệm trong lĩnh vựcbất động sản, kinh doanh, CSKH, Telesale</f>
        <v>#NAME?</v>
      </c>
      <c r="K741" t="s">
        <v>1123</v>
      </c>
      <c r="L741">
        <v>797</v>
      </c>
      <c r="M741" t="s">
        <v>1123</v>
      </c>
      <c r="N741">
        <v>58</v>
      </c>
      <c r="O741" t="s">
        <v>1960</v>
      </c>
      <c r="P741">
        <v>1</v>
      </c>
      <c r="Q741" t="s">
        <v>49</v>
      </c>
    </row>
    <row r="742" spans="1:17" x14ac:dyDescent="0.3">
      <c r="A742" t="s">
        <v>1124</v>
      </c>
      <c r="B742" s="3">
        <v>5000000</v>
      </c>
      <c r="C742" s="3">
        <v>7000000</v>
      </c>
      <c r="D742" t="s">
        <v>27</v>
      </c>
      <c r="E742" t="s">
        <v>106</v>
      </c>
      <c r="F742">
        <v>2</v>
      </c>
      <c r="G742" t="s">
        <v>19</v>
      </c>
      <c r="H742" t="e">
        <f>- kiểm tra hàng hóa xuất nhập tồn- Soạn hàng Theo đơn yêu cầu. nhập xuất hàng hóa Theo qui định.- sắp xếp, phân loại , bảo Quản và Đóng gói hàng hóa trong kho có hệ thống và dể Tìm kiếm- Hỗ trợ các công việc phát sinh KHÁC khiQuản Lýyêu cầu</f>
        <v>#NAME?</v>
      </c>
      <c r="I742" t="s">
        <v>1125</v>
      </c>
      <c r="J742" t="s">
        <v>1126</v>
      </c>
      <c r="K742" t="s">
        <v>1127</v>
      </c>
      <c r="L742">
        <v>798</v>
      </c>
      <c r="M742" t="s">
        <v>1128</v>
      </c>
      <c r="N742">
        <v>53</v>
      </c>
      <c r="O742" t="s">
        <v>1967</v>
      </c>
      <c r="P742">
        <v>1</v>
      </c>
      <c r="Q742" t="s">
        <v>25</v>
      </c>
    </row>
    <row r="743" spans="1:17" x14ac:dyDescent="0.3">
      <c r="A743" t="s">
        <v>1124</v>
      </c>
      <c r="B743" s="3">
        <v>5000000</v>
      </c>
      <c r="C743" s="3">
        <v>7000000</v>
      </c>
      <c r="D743" t="s">
        <v>27</v>
      </c>
      <c r="E743" t="s">
        <v>106</v>
      </c>
      <c r="F743">
        <v>2</v>
      </c>
      <c r="G743" t="s">
        <v>19</v>
      </c>
      <c r="H743" t="e">
        <f>- kiểm tra hàng hóa xuất nhập tồn- Soạn hàng Theo đơn yêu cầu. nhập xuất hàng hóa Theo qui định.- sắp xếp, phân loại , bảo Quản và Đóng gói hàng hóa trong kho có hệ thống và dể Tìm kiếm- Hỗ trợ các công việc phát sinh KHÁC khiQuản Lýyêu cầu</f>
        <v>#NAME?</v>
      </c>
      <c r="I743" t="s">
        <v>1125</v>
      </c>
      <c r="J743" t="s">
        <v>1126</v>
      </c>
      <c r="K743" t="s">
        <v>1127</v>
      </c>
      <c r="L743">
        <v>798</v>
      </c>
      <c r="M743" t="s">
        <v>1128</v>
      </c>
      <c r="N743">
        <v>47</v>
      </c>
      <c r="O743" t="s">
        <v>1977</v>
      </c>
      <c r="P743">
        <v>1</v>
      </c>
      <c r="Q743" t="s">
        <v>25</v>
      </c>
    </row>
    <row r="744" spans="1:17" x14ac:dyDescent="0.3">
      <c r="A744" t="s">
        <v>1124</v>
      </c>
      <c r="B744" s="3">
        <v>5000000</v>
      </c>
      <c r="C744" s="3">
        <v>7000000</v>
      </c>
      <c r="D744" t="s">
        <v>27</v>
      </c>
      <c r="E744" t="s">
        <v>106</v>
      </c>
      <c r="F744">
        <v>2</v>
      </c>
      <c r="G744" t="s">
        <v>19</v>
      </c>
      <c r="H744" t="e">
        <f>- kiểm tra hàng hóa xuất nhập tồn- Soạn hàng Theo đơn yêu cầu. nhập xuất hàng hóa Theo qui định.- sắp xếp, phân loại , bảo Quản và Đóng gói hàng hóa trong kho có hệ thống và dể Tìm kiếm- Hỗ trợ các công việc phát sinh KHÁC khiQuản Lýyêu cầu</f>
        <v>#NAME?</v>
      </c>
      <c r="I744" t="s">
        <v>1125</v>
      </c>
      <c r="J744" t="s">
        <v>1126</v>
      </c>
      <c r="K744" t="s">
        <v>1127</v>
      </c>
      <c r="L744">
        <v>798</v>
      </c>
      <c r="M744" t="s">
        <v>1128</v>
      </c>
      <c r="N744">
        <v>32</v>
      </c>
      <c r="O744" t="s">
        <v>1966</v>
      </c>
      <c r="P744">
        <v>1</v>
      </c>
      <c r="Q744" t="s">
        <v>25</v>
      </c>
    </row>
    <row r="745" spans="1:17" x14ac:dyDescent="0.3">
      <c r="A745" t="s">
        <v>193</v>
      </c>
      <c r="B745" s="3">
        <v>7000000</v>
      </c>
      <c r="C745" s="3">
        <v>10000000</v>
      </c>
      <c r="D745" t="s">
        <v>51</v>
      </c>
      <c r="E745" t="s">
        <v>28</v>
      </c>
      <c r="F745">
        <v>5</v>
      </c>
      <c r="G745">
        <v>0</v>
      </c>
      <c r="H745" t="e">
        <f>-chăm sóc khách hàngcũ, khách hàng tiềm năng, khách hàng mới- tiếp nhận nhu cầu, Tư vấn, Hướng dẫn khách hàng đến các sản phẩm, dịch vụ của công ty- phân loại, chọn lọc để phát triển danh sách khách hàng tiềm năng- Thiết Lập cuộc hẹn với khách hàng, chuyển bộ phận kinh doanh Phụ trách- xử lý khiếu nại, giải quyết các vấn đề phát sinh của khách hàng- một số công việc phát sinh KHÁC Theo phân công của Quản lý trực tiếp</f>
        <v>#NAME?</v>
      </c>
      <c r="I745" t="s">
        <v>1129</v>
      </c>
      <c r="J745" t="e">
        <f>- Tốt nghiệp Trung cấp trở lên, có giọng nói dễ nghe, ưu tiên các bạn đã Làm sale telephone- có kinh nghiệm ở lĩnh vực BĐS.- ưu tiên sinh viên mới ra trường hoặc có kinh nghiệmchăm sóc khách hàng.- khả năng giao tiếp Tốt, nhanh nhẹn, năng động, Chịu được áp lực công việc, cần mẫn, tỉ mỉ.- yêu thích công việc Tư vấn, kinh doanh.- có tinh thần ham học hỏi, mục tiêu phấn đấu trong công việc</f>
        <v>#NAME?</v>
      </c>
      <c r="K745" t="s">
        <v>1119</v>
      </c>
      <c r="L745">
        <v>796</v>
      </c>
      <c r="M745" t="s">
        <v>1119</v>
      </c>
      <c r="N745">
        <v>58</v>
      </c>
      <c r="O745" t="s">
        <v>1960</v>
      </c>
      <c r="P745">
        <v>1</v>
      </c>
      <c r="Q745" t="s">
        <v>25</v>
      </c>
    </row>
    <row r="746" spans="1:17" x14ac:dyDescent="0.3">
      <c r="A746" t="s">
        <v>193</v>
      </c>
      <c r="B746" s="3">
        <v>7000000</v>
      </c>
      <c r="C746" s="3">
        <v>10000000</v>
      </c>
      <c r="D746" t="s">
        <v>51</v>
      </c>
      <c r="E746" t="s">
        <v>28</v>
      </c>
      <c r="F746">
        <v>5</v>
      </c>
      <c r="G746">
        <v>0</v>
      </c>
      <c r="H746" t="e">
        <f>-chăm sóc khách hàngcũ, khách hàng tiềm năng, khách hàng mới- tiếp nhận nhu cầu, Tư vấn, Hướng dẫn khách hàng đến các sản phẩm, dịch vụ của công ty- phân loại, chọn lọc để phát triển danh sách khách hàng tiềm năng- Thiết Lập cuộc hẹn với khách hàng, chuyển bộ phận kinh doanh Phụ trách- xử lý khiếu nại, giải quyết các vấn đề phát sinh của khách hàng- một số công việc phát sinh KHÁC Theo phân công của Quản lý trực tiếp</f>
        <v>#NAME?</v>
      </c>
      <c r="I746" t="s">
        <v>1129</v>
      </c>
      <c r="J746" t="e">
        <f>- Tốt nghiệp Trung cấp trở lên, có giọng nói dễ nghe, ưu tiên các bạn đã Làm sale telephone- có kinh nghiệm ở lĩnh vực BĐS.- ưu tiên sinh viên mới ra trường hoặc có kinh nghiệmchăm sóc khách hàng.- khả năng giao tiếp Tốt, nhanh nhẹn, năng động, Chịu được áp lực công việc, cần mẫn, tỉ mỉ.- yêu thích công việc Tư vấn, kinh doanh.- có tinh thần ham học hỏi, mục tiêu phấn đấu trong công việc</f>
        <v>#NAME?</v>
      </c>
      <c r="K746" t="s">
        <v>1119</v>
      </c>
      <c r="L746">
        <v>796</v>
      </c>
      <c r="M746" t="s">
        <v>1119</v>
      </c>
      <c r="N746">
        <v>52</v>
      </c>
      <c r="O746" t="s">
        <v>1959</v>
      </c>
      <c r="P746">
        <v>1</v>
      </c>
      <c r="Q746" t="s">
        <v>25</v>
      </c>
    </row>
    <row r="747" spans="1:17" x14ac:dyDescent="0.3">
      <c r="A747" t="s">
        <v>193</v>
      </c>
      <c r="B747" s="3">
        <v>7000000</v>
      </c>
      <c r="C747" s="3">
        <v>10000000</v>
      </c>
      <c r="D747" t="s">
        <v>51</v>
      </c>
      <c r="E747" t="s">
        <v>28</v>
      </c>
      <c r="F747">
        <v>5</v>
      </c>
      <c r="G747">
        <v>0</v>
      </c>
      <c r="H747" t="e">
        <f>-chăm sóc khách hàngcũ, khách hàng tiềm năng, khách hàng mới- tiếp nhận nhu cầu, Tư vấn, Hướng dẫn khách hàng đến các sản phẩm, dịch vụ của công ty- phân loại, chọn lọc để phát triển danh sách khách hàng tiềm năng- Thiết Lập cuộc hẹn với khách hàng, chuyển bộ phận kinh doanh Phụ trách- xử lý khiếu nại, giải quyết các vấn đề phát sinh của khách hàng- một số công việc phát sinh KHÁC Theo phân công của Quản lý trực tiếp</f>
        <v>#NAME?</v>
      </c>
      <c r="I747" t="s">
        <v>1129</v>
      </c>
      <c r="J747" t="e">
        <f>- Tốt nghiệp Trung cấp trở lên, có giọng nói dễ nghe, ưu tiên các bạn đã Làm sale telephone- có kinh nghiệm ở lĩnh vực BĐS.- ưu tiên sinh viên mới ra trường hoặc có kinh nghiệmchăm sóc khách hàng.- khả năng giao tiếp Tốt, nhanh nhẹn, năng động, Chịu được áp lực công việc, cần mẫn, tỉ mỉ.- yêu thích công việc Tư vấn, kinh doanh.- có tinh thần ham học hỏi, mục tiêu phấn đấu trong công việc</f>
        <v>#NAME?</v>
      </c>
      <c r="K747" t="s">
        <v>1119</v>
      </c>
      <c r="L747">
        <v>796</v>
      </c>
      <c r="M747" t="s">
        <v>1119</v>
      </c>
      <c r="N747">
        <v>93</v>
      </c>
      <c r="O747" t="s">
        <v>1969</v>
      </c>
      <c r="P747">
        <v>1</v>
      </c>
      <c r="Q747" t="s">
        <v>25</v>
      </c>
    </row>
    <row r="748" spans="1:17" x14ac:dyDescent="0.3">
      <c r="A748" t="s">
        <v>1130</v>
      </c>
      <c r="B748" s="3">
        <v>7000000</v>
      </c>
      <c r="C748" s="3">
        <v>10000000</v>
      </c>
      <c r="D748" t="s">
        <v>51</v>
      </c>
      <c r="E748" t="s">
        <v>28</v>
      </c>
      <c r="F748">
        <v>2</v>
      </c>
      <c r="G748">
        <v>0</v>
      </c>
      <c r="H748" t="s">
        <v>1131</v>
      </c>
      <c r="I748" t="s">
        <v>1132</v>
      </c>
      <c r="J748" t="e">
        <f>- Sử dụng thành thạo vi tính văn phòng, phần mềm kế toán- nắm bắt và xử lý tình huống nhanh nhẹn- Chịu được áp lực trong công việc- Chịu khó, kiên nhẫn, Trung thực, có phẩm chất đạo Đức nghề nghiệp- có kinh nghiệm kế toánbán hàng</f>
        <v>#NAME?</v>
      </c>
      <c r="K748" t="s">
        <v>1133</v>
      </c>
      <c r="L748">
        <v>800</v>
      </c>
      <c r="M748" t="s">
        <v>1133</v>
      </c>
      <c r="N748">
        <v>52</v>
      </c>
      <c r="O748" t="s">
        <v>1959</v>
      </c>
      <c r="P748">
        <v>1</v>
      </c>
      <c r="Q748" t="s">
        <v>25</v>
      </c>
    </row>
    <row r="749" spans="1:17" x14ac:dyDescent="0.3">
      <c r="A749" t="s">
        <v>1130</v>
      </c>
      <c r="B749" s="3">
        <v>7000000</v>
      </c>
      <c r="C749" s="3">
        <v>10000000</v>
      </c>
      <c r="D749" t="s">
        <v>51</v>
      </c>
      <c r="E749" t="s">
        <v>28</v>
      </c>
      <c r="F749">
        <v>2</v>
      </c>
      <c r="G749">
        <v>0</v>
      </c>
      <c r="H749" t="s">
        <v>1131</v>
      </c>
      <c r="I749" t="s">
        <v>1132</v>
      </c>
      <c r="J749" t="e">
        <f>- Sử dụng thành thạo vi tính văn phòng, phần mềm kế toán- nắm bắt và xử lý tình huống nhanh nhẹn- Chịu được áp lực trong công việc- Chịu khó, kiên nhẫn, Trung thực, có phẩm chất đạo Đức nghề nghiệp- có kinh nghiệm kế toánbán hàng</f>
        <v>#NAME?</v>
      </c>
      <c r="K749" t="s">
        <v>1133</v>
      </c>
      <c r="L749">
        <v>800</v>
      </c>
      <c r="M749" t="s">
        <v>1133</v>
      </c>
      <c r="N749">
        <v>32</v>
      </c>
      <c r="O749" t="s">
        <v>1966</v>
      </c>
      <c r="P749">
        <v>1</v>
      </c>
      <c r="Q749" t="s">
        <v>25</v>
      </c>
    </row>
    <row r="750" spans="1:17" x14ac:dyDescent="0.3">
      <c r="A750" t="s">
        <v>1134</v>
      </c>
      <c r="B750" s="3">
        <v>15000000</v>
      </c>
      <c r="C750" s="3">
        <v>20000000</v>
      </c>
      <c r="D750" t="s">
        <v>17</v>
      </c>
      <c r="E750" t="s">
        <v>106</v>
      </c>
      <c r="F750">
        <v>10</v>
      </c>
      <c r="G750" t="s">
        <v>19</v>
      </c>
      <c r="H750" t="e">
        <f>- Tìm kiếm, khai thác khách hàng có nhu cầu vềbất động sản.- cung cấp, Tư vấn đầy đủ chính xác thông tin sản phẩm đáp ứng nhu cầu khách hàng nhằm hoàn thành Chỉ tiêu được giao.- cập nhật thông tin thị trường bất động sản, nhanh chóng nắm bắt nhu cầu của khách hàng.</f>
        <v>#NAME?</v>
      </c>
      <c r="I750" t="s">
        <v>1135</v>
      </c>
      <c r="J750" t="e">
        <f>- yêu thích công việc kinh doanh- Tự tin trong giao tiếp, thuyết phục Tốt, có khả năng Làm việc độc Lập hoặc Theo nhóm.- ngoại hình dễ nhìn, THÂN THIỆN hòa đồng.- có laptop và xe máy di chuyển.- Sức khỏe Tốt, có tinh thần trách nhiệm trong công việc- Không yêu cầu kinh nghiệm Đượcđào tạokhi đi Làm</f>
        <v>#NAME?</v>
      </c>
      <c r="K750" t="s">
        <v>1136</v>
      </c>
      <c r="L750">
        <v>801</v>
      </c>
      <c r="M750" t="s">
        <v>1136</v>
      </c>
      <c r="N750">
        <v>7</v>
      </c>
      <c r="O750" t="s">
        <v>1971</v>
      </c>
      <c r="P750">
        <v>1</v>
      </c>
      <c r="Q750" t="s">
        <v>25</v>
      </c>
    </row>
    <row r="751" spans="1:17" x14ac:dyDescent="0.3">
      <c r="A751" t="s">
        <v>1134</v>
      </c>
      <c r="B751" s="3">
        <v>15000000</v>
      </c>
      <c r="C751" s="3">
        <v>20000000</v>
      </c>
      <c r="D751" t="s">
        <v>17</v>
      </c>
      <c r="E751" t="s">
        <v>106</v>
      </c>
      <c r="F751">
        <v>10</v>
      </c>
      <c r="G751" t="s">
        <v>19</v>
      </c>
      <c r="H751" t="e">
        <f>- Tìm kiếm, khai thác khách hàng có nhu cầu vềbất động sản.- cung cấp, Tư vấn đầy đủ chính xác thông tin sản phẩm đáp ứng nhu cầu khách hàng nhằm hoàn thành Chỉ tiêu được giao.- cập nhật thông tin thị trường bất động sản, nhanh chóng nắm bắt nhu cầu của khách hàng.</f>
        <v>#NAME?</v>
      </c>
      <c r="I751" t="s">
        <v>1135</v>
      </c>
      <c r="J751" t="e">
        <f>- yêu thích công việc kinh doanh- Tự tin trong giao tiếp, thuyết phục Tốt, có khả năng Làm việc độc Lập hoặc Theo nhóm.- ngoại hình dễ nhìn, THÂN THIỆN hòa đồng.- có laptop và xe máy di chuyển.- Sức khỏe Tốt, có tinh thần trách nhiệm trong công việc- Không yêu cầu kinh nghiệm Đượcđào tạokhi đi Làm</f>
        <v>#NAME?</v>
      </c>
      <c r="K751" t="s">
        <v>1136</v>
      </c>
      <c r="L751">
        <v>801</v>
      </c>
      <c r="M751" t="s">
        <v>1136</v>
      </c>
      <c r="N751">
        <v>52</v>
      </c>
      <c r="O751" t="s">
        <v>1959</v>
      </c>
      <c r="P751">
        <v>1</v>
      </c>
      <c r="Q751" t="s">
        <v>25</v>
      </c>
    </row>
    <row r="752" spans="1:17" x14ac:dyDescent="0.3">
      <c r="A752" t="s">
        <v>1134</v>
      </c>
      <c r="B752" s="3">
        <v>15000000</v>
      </c>
      <c r="C752" s="3">
        <v>20000000</v>
      </c>
      <c r="D752" t="s">
        <v>17</v>
      </c>
      <c r="E752" t="s">
        <v>106</v>
      </c>
      <c r="F752">
        <v>10</v>
      </c>
      <c r="G752" t="s">
        <v>19</v>
      </c>
      <c r="H752" t="e">
        <f>- Tìm kiếm, khai thác khách hàng có nhu cầu vềbất động sản.- cung cấp, Tư vấn đầy đủ chính xác thông tin sản phẩm đáp ứng nhu cầu khách hàng nhằm hoàn thành Chỉ tiêu được giao.- cập nhật thông tin thị trường bất động sản, nhanh chóng nắm bắt nhu cầu của khách hàng.</f>
        <v>#NAME?</v>
      </c>
      <c r="I752" t="s">
        <v>1135</v>
      </c>
      <c r="J752" t="e">
        <f>- yêu thích công việc kinh doanh- Tự tin trong giao tiếp, thuyết phục Tốt, có khả năng Làm việc độc Lập hoặc Theo nhóm.- ngoại hình dễ nhìn, THÂN THIỆN hòa đồng.- có laptop và xe máy di chuyển.- Sức khỏe Tốt, có tinh thần trách nhiệm trong công việc- Không yêu cầu kinh nghiệm Đượcđào tạokhi đi Làm</f>
        <v>#NAME?</v>
      </c>
      <c r="K752" t="s">
        <v>1136</v>
      </c>
      <c r="L752">
        <v>801</v>
      </c>
      <c r="M752" t="s">
        <v>1136</v>
      </c>
      <c r="N752">
        <v>58</v>
      </c>
      <c r="O752" t="s">
        <v>1960</v>
      </c>
      <c r="P752">
        <v>1</v>
      </c>
      <c r="Q752" t="s">
        <v>25</v>
      </c>
    </row>
    <row r="753" spans="1:17" x14ac:dyDescent="0.3">
      <c r="A753" t="s">
        <v>1137</v>
      </c>
      <c r="B753" s="3">
        <v>7000000</v>
      </c>
      <c r="C753" s="3">
        <v>10000000</v>
      </c>
      <c r="D753" t="s">
        <v>51</v>
      </c>
      <c r="E753" t="s">
        <v>106</v>
      </c>
      <c r="F753">
        <v>1</v>
      </c>
      <c r="G753" t="s">
        <v>19</v>
      </c>
      <c r="H753" t="s">
        <v>1138</v>
      </c>
      <c r="I753" t="s">
        <v>1139</v>
      </c>
      <c r="J753" t="s">
        <v>1140</v>
      </c>
      <c r="K753" t="s">
        <v>1141</v>
      </c>
      <c r="L753">
        <v>802</v>
      </c>
      <c r="M753" t="s">
        <v>1141</v>
      </c>
      <c r="N753">
        <v>1</v>
      </c>
      <c r="O753" t="s">
        <v>1981</v>
      </c>
      <c r="P753">
        <v>1</v>
      </c>
      <c r="Q753" t="s">
        <v>25</v>
      </c>
    </row>
    <row r="754" spans="1:17" x14ac:dyDescent="0.3">
      <c r="A754" t="s">
        <v>1137</v>
      </c>
      <c r="B754" s="3">
        <v>7000000</v>
      </c>
      <c r="C754" s="3">
        <v>10000000</v>
      </c>
      <c r="D754" t="s">
        <v>51</v>
      </c>
      <c r="E754" t="s">
        <v>106</v>
      </c>
      <c r="F754">
        <v>1</v>
      </c>
      <c r="G754" t="s">
        <v>19</v>
      </c>
      <c r="H754" t="s">
        <v>1138</v>
      </c>
      <c r="I754" t="s">
        <v>1139</v>
      </c>
      <c r="J754" t="s">
        <v>1140</v>
      </c>
      <c r="K754" t="s">
        <v>1141</v>
      </c>
      <c r="L754">
        <v>802</v>
      </c>
      <c r="M754" t="s">
        <v>1141</v>
      </c>
      <c r="N754">
        <v>20</v>
      </c>
      <c r="O754" t="s">
        <v>2012</v>
      </c>
      <c r="P754">
        <v>1</v>
      </c>
      <c r="Q754" t="s">
        <v>25</v>
      </c>
    </row>
    <row r="755" spans="1:17" x14ac:dyDescent="0.3">
      <c r="A755" t="s">
        <v>1137</v>
      </c>
      <c r="B755" s="3">
        <v>7000000</v>
      </c>
      <c r="C755" s="3">
        <v>10000000</v>
      </c>
      <c r="D755" t="s">
        <v>51</v>
      </c>
      <c r="E755" t="s">
        <v>106</v>
      </c>
      <c r="F755">
        <v>1</v>
      </c>
      <c r="G755" t="s">
        <v>19</v>
      </c>
      <c r="H755" t="s">
        <v>1138</v>
      </c>
      <c r="I755" t="s">
        <v>1139</v>
      </c>
      <c r="J755" t="s">
        <v>1140</v>
      </c>
      <c r="K755" t="s">
        <v>1141</v>
      </c>
      <c r="L755">
        <v>802</v>
      </c>
      <c r="M755" t="s">
        <v>1141</v>
      </c>
      <c r="N755">
        <v>61</v>
      </c>
      <c r="O755" t="s">
        <v>1964</v>
      </c>
      <c r="P755">
        <v>1</v>
      </c>
      <c r="Q755" t="s">
        <v>25</v>
      </c>
    </row>
    <row r="756" spans="1:17" x14ac:dyDescent="0.3">
      <c r="A756" t="s">
        <v>1142</v>
      </c>
      <c r="B756" s="3">
        <v>12000000</v>
      </c>
      <c r="C756" s="3">
        <v>15000000</v>
      </c>
      <c r="D756" t="s">
        <v>51</v>
      </c>
      <c r="E756" t="s">
        <v>82</v>
      </c>
      <c r="F756">
        <v>1</v>
      </c>
      <c r="G756" t="s">
        <v>19</v>
      </c>
      <c r="H756" t="s">
        <v>1143</v>
      </c>
      <c r="I756" t="s">
        <v>1144</v>
      </c>
      <c r="J756" t="s">
        <v>1145</v>
      </c>
      <c r="K756" t="s">
        <v>1146</v>
      </c>
      <c r="L756">
        <v>803</v>
      </c>
      <c r="M756" t="s">
        <v>1147</v>
      </c>
      <c r="N756">
        <v>64</v>
      </c>
      <c r="O756" t="s">
        <v>1982</v>
      </c>
      <c r="P756">
        <v>1</v>
      </c>
      <c r="Q756" t="s">
        <v>87</v>
      </c>
    </row>
    <row r="757" spans="1:17" x14ac:dyDescent="0.3">
      <c r="A757" t="s">
        <v>1142</v>
      </c>
      <c r="B757" s="3">
        <v>12000000</v>
      </c>
      <c r="C757" s="3">
        <v>15000000</v>
      </c>
      <c r="D757" t="s">
        <v>51</v>
      </c>
      <c r="E757" t="s">
        <v>82</v>
      </c>
      <c r="F757">
        <v>1</v>
      </c>
      <c r="G757" t="s">
        <v>19</v>
      </c>
      <c r="H757" t="s">
        <v>1143</v>
      </c>
      <c r="I757" t="s">
        <v>1144</v>
      </c>
      <c r="J757" t="s">
        <v>1145</v>
      </c>
      <c r="K757" t="s">
        <v>1146</v>
      </c>
      <c r="L757">
        <v>803</v>
      </c>
      <c r="M757" t="s">
        <v>1147</v>
      </c>
      <c r="N757">
        <v>8</v>
      </c>
      <c r="O757" t="s">
        <v>1975</v>
      </c>
      <c r="P757">
        <v>1</v>
      </c>
      <c r="Q757" t="s">
        <v>87</v>
      </c>
    </row>
    <row r="758" spans="1:17" x14ac:dyDescent="0.3">
      <c r="A758" t="s">
        <v>1142</v>
      </c>
      <c r="B758" s="3">
        <v>12000000</v>
      </c>
      <c r="C758" s="3">
        <v>15000000</v>
      </c>
      <c r="D758" t="s">
        <v>51</v>
      </c>
      <c r="E758" t="s">
        <v>82</v>
      </c>
      <c r="F758">
        <v>1</v>
      </c>
      <c r="G758" t="s">
        <v>19</v>
      </c>
      <c r="H758" t="s">
        <v>1143</v>
      </c>
      <c r="I758" t="s">
        <v>1144</v>
      </c>
      <c r="J758" t="s">
        <v>1145</v>
      </c>
      <c r="K758" t="s">
        <v>1146</v>
      </c>
      <c r="L758">
        <v>803</v>
      </c>
      <c r="M758" t="s">
        <v>1147</v>
      </c>
      <c r="N758">
        <v>29</v>
      </c>
      <c r="O758" t="s">
        <v>1974</v>
      </c>
      <c r="P758">
        <v>1</v>
      </c>
      <c r="Q758" t="s">
        <v>87</v>
      </c>
    </row>
    <row r="759" spans="1:17" x14ac:dyDescent="0.3">
      <c r="A759" t="s">
        <v>1148</v>
      </c>
      <c r="B759" s="3">
        <v>10000000</v>
      </c>
      <c r="C759" s="3">
        <v>12000000</v>
      </c>
      <c r="D759" t="s">
        <v>39</v>
      </c>
      <c r="E759" t="s">
        <v>82</v>
      </c>
      <c r="F759">
        <v>5</v>
      </c>
      <c r="G759" t="s">
        <v>19</v>
      </c>
      <c r="H759" t="e">
        <f>- Ƭìm hiểu nhu cầu của khách hàng,phối hợρ phòng kỹ thuật giải thích, Tư vấn và Hướng dẫn cách Sử dụng sản ρhẩm cũng như vấn đề liên quan kỹ thuật cho khách hàng.- Ƭìm hiểu và nắm rõ thông tin các dự án đang thực hiện.- Báo cáo công việc sales (daily report) lên người ρhụ trách trực tiếp- Trao đổi thêm khi phỏng vấn</f>
        <v>#NAME?</v>
      </c>
      <c r="I759" t="s">
        <v>1149</v>
      </c>
      <c r="J759" t="s">
        <v>1150</v>
      </c>
      <c r="K759" t="s">
        <v>1151</v>
      </c>
      <c r="L759">
        <v>804</v>
      </c>
      <c r="M759" t="s">
        <v>1151</v>
      </c>
      <c r="N759">
        <v>6</v>
      </c>
      <c r="O759" t="s">
        <v>1987</v>
      </c>
      <c r="P759">
        <v>1</v>
      </c>
      <c r="Q759" t="s">
        <v>25</v>
      </c>
    </row>
    <row r="760" spans="1:17" x14ac:dyDescent="0.3">
      <c r="A760" t="s">
        <v>1148</v>
      </c>
      <c r="B760" s="3">
        <v>10000000</v>
      </c>
      <c r="C760" s="3">
        <v>12000000</v>
      </c>
      <c r="D760" t="s">
        <v>39</v>
      </c>
      <c r="E760" t="s">
        <v>82</v>
      </c>
      <c r="F760">
        <v>5</v>
      </c>
      <c r="G760" t="s">
        <v>19</v>
      </c>
      <c r="H760" t="e">
        <f>- Ƭìm hiểu nhu cầu của khách hàng,phối hợρ phòng kỹ thuật giải thích, Tư vấn và Hướng dẫn cách Sử dụng sản ρhẩm cũng như vấn đề liên quan kỹ thuật cho khách hàng.- Ƭìm hiểu và nắm rõ thông tin các dự án đang thực hiện.- Báo cáo công việc sales (daily report) lên người ρhụ trách trực tiếp- Trao đổi thêm khi phỏng vấn</f>
        <v>#NAME?</v>
      </c>
      <c r="I760" t="s">
        <v>1149</v>
      </c>
      <c r="J760" t="s">
        <v>1150</v>
      </c>
      <c r="K760" t="s">
        <v>1151</v>
      </c>
      <c r="L760">
        <v>804</v>
      </c>
      <c r="M760" t="s">
        <v>1151</v>
      </c>
      <c r="N760">
        <v>52</v>
      </c>
      <c r="O760" t="s">
        <v>1959</v>
      </c>
      <c r="P760">
        <v>1</v>
      </c>
      <c r="Q760" t="s">
        <v>25</v>
      </c>
    </row>
    <row r="761" spans="1:17" x14ac:dyDescent="0.3">
      <c r="A761" t="s">
        <v>1148</v>
      </c>
      <c r="B761" s="3">
        <v>10000000</v>
      </c>
      <c r="C761" s="3">
        <v>12000000</v>
      </c>
      <c r="D761" t="s">
        <v>39</v>
      </c>
      <c r="E761" t="s">
        <v>82</v>
      </c>
      <c r="F761">
        <v>5</v>
      </c>
      <c r="G761" t="s">
        <v>19</v>
      </c>
      <c r="H761" t="e">
        <f>- Ƭìm hiểu nhu cầu của khách hàng,phối hợρ phòng kỹ thuật giải thích, Tư vấn và Hướng dẫn cách Sử dụng sản ρhẩm cũng như vấn đề liên quan kỹ thuật cho khách hàng.- Ƭìm hiểu và nắm rõ thông tin các dự án đang thực hiện.- Báo cáo công việc sales (daily report) lên người ρhụ trách trực tiếp- Trao đổi thêm khi phỏng vấn</f>
        <v>#NAME?</v>
      </c>
      <c r="I761" t="s">
        <v>1149</v>
      </c>
      <c r="J761" t="s">
        <v>1150</v>
      </c>
      <c r="K761" t="s">
        <v>1151</v>
      </c>
      <c r="L761">
        <v>804</v>
      </c>
      <c r="M761" t="s">
        <v>1151</v>
      </c>
      <c r="N761">
        <v>93</v>
      </c>
      <c r="O761" t="s">
        <v>1969</v>
      </c>
      <c r="P761">
        <v>1</v>
      </c>
      <c r="Q761" t="s">
        <v>25</v>
      </c>
    </row>
    <row r="762" spans="1:17" x14ac:dyDescent="0.3">
      <c r="A762" t="s">
        <v>1152</v>
      </c>
      <c r="B762" s="3">
        <v>15000000</v>
      </c>
      <c r="C762" s="3">
        <v>20000000</v>
      </c>
      <c r="D762" t="s">
        <v>51</v>
      </c>
      <c r="E762" t="s">
        <v>28</v>
      </c>
      <c r="F762">
        <v>50</v>
      </c>
      <c r="G762" t="s">
        <v>19</v>
      </c>
      <c r="H762" t="e">
        <f>- Tìm kiếm, khai thác khách hàng tiềm năng- lên kế hoạch thực hiện các Chỉ tiêu kinh doanh được giao- phối hợp, tham gia triển khai kế hoạch bán hàng, Giới thiệu sản phẩm- Giới thiệu, Tư vấn, Hướng dẫn khách hàng tham quan dự án- cập nhật thông tin thị trườngbất động sản, nhanh chóng nắm bắt nhu cầu của khách hàng</f>
        <v>#NAME?</v>
      </c>
      <c r="I762" t="s">
        <v>1153</v>
      </c>
      <c r="J762" t="s">
        <v>1154</v>
      </c>
      <c r="K762" t="s">
        <v>1155</v>
      </c>
      <c r="L762">
        <v>805</v>
      </c>
      <c r="M762" t="s">
        <v>1155</v>
      </c>
      <c r="N762">
        <v>52</v>
      </c>
      <c r="O762" t="s">
        <v>1959</v>
      </c>
      <c r="P762">
        <v>1</v>
      </c>
      <c r="Q762" t="s">
        <v>25</v>
      </c>
    </row>
    <row r="763" spans="1:17" x14ac:dyDescent="0.3">
      <c r="A763" t="s">
        <v>1152</v>
      </c>
      <c r="B763" s="3">
        <v>15000000</v>
      </c>
      <c r="C763" s="3">
        <v>20000000</v>
      </c>
      <c r="D763" t="s">
        <v>51</v>
      </c>
      <c r="E763" t="s">
        <v>28</v>
      </c>
      <c r="F763">
        <v>50</v>
      </c>
      <c r="G763" t="s">
        <v>19</v>
      </c>
      <c r="H763" t="e">
        <f>- Tìm kiếm, khai thác khách hàng tiềm năng- lên kế hoạch thực hiện các Chỉ tiêu kinh doanh được giao- phối hợp, tham gia triển khai kế hoạch bán hàng, Giới thiệu sản phẩm- Giới thiệu, Tư vấn, Hướng dẫn khách hàng tham quan dự án- cập nhật thông tin thị trườngbất động sản, nhanh chóng nắm bắt nhu cầu của khách hàng</f>
        <v>#NAME?</v>
      </c>
      <c r="I763" t="s">
        <v>1153</v>
      </c>
      <c r="J763" t="s">
        <v>1154</v>
      </c>
      <c r="K763" t="s">
        <v>1155</v>
      </c>
      <c r="L763">
        <v>805</v>
      </c>
      <c r="M763" t="s">
        <v>1155</v>
      </c>
      <c r="N763">
        <v>58</v>
      </c>
      <c r="O763" t="s">
        <v>1960</v>
      </c>
      <c r="P763">
        <v>1</v>
      </c>
      <c r="Q763" t="s">
        <v>25</v>
      </c>
    </row>
    <row r="764" spans="1:17" x14ac:dyDescent="0.3">
      <c r="A764" t="s">
        <v>1152</v>
      </c>
      <c r="B764" s="3">
        <v>15000000</v>
      </c>
      <c r="C764" s="3">
        <v>20000000</v>
      </c>
      <c r="D764" t="s">
        <v>51</v>
      </c>
      <c r="E764" t="s">
        <v>28</v>
      </c>
      <c r="F764">
        <v>50</v>
      </c>
      <c r="G764" t="s">
        <v>19</v>
      </c>
      <c r="H764" t="e">
        <f>- Tìm kiếm, khai thác khách hàng tiềm năng- lên kế hoạch thực hiện các Chỉ tiêu kinh doanh được giao- phối hợp, tham gia triển khai kế hoạch bán hàng, Giới thiệu sản phẩm- Giới thiệu, Tư vấn, Hướng dẫn khách hàng tham quan dự án- cập nhật thông tin thị trườngbất động sản, nhanh chóng nắm bắt nhu cầu của khách hàng</f>
        <v>#NAME?</v>
      </c>
      <c r="I764" t="s">
        <v>1153</v>
      </c>
      <c r="J764" t="s">
        <v>1154</v>
      </c>
      <c r="K764" t="s">
        <v>1155</v>
      </c>
      <c r="L764">
        <v>805</v>
      </c>
      <c r="M764" t="s">
        <v>1155</v>
      </c>
      <c r="N764">
        <v>32</v>
      </c>
      <c r="O764" t="s">
        <v>1966</v>
      </c>
      <c r="P764">
        <v>1</v>
      </c>
      <c r="Q764" t="s">
        <v>25</v>
      </c>
    </row>
    <row r="765" spans="1:17" x14ac:dyDescent="0.3">
      <c r="A765" t="s">
        <v>869</v>
      </c>
      <c r="B765" s="3">
        <v>7000000</v>
      </c>
      <c r="C765" s="3">
        <v>10000000</v>
      </c>
      <c r="D765" t="s">
        <v>101</v>
      </c>
      <c r="E765" t="s">
        <v>18</v>
      </c>
      <c r="F765">
        <v>100</v>
      </c>
      <c r="G765" t="s">
        <v>19</v>
      </c>
      <c r="H765" t="s">
        <v>1156</v>
      </c>
      <c r="I765" t="s">
        <v>1157</v>
      </c>
      <c r="J765" t="s">
        <v>1158</v>
      </c>
      <c r="K765" t="s">
        <v>1159</v>
      </c>
      <c r="L765">
        <v>806</v>
      </c>
      <c r="M765" t="s">
        <v>1160</v>
      </c>
      <c r="N765">
        <v>53</v>
      </c>
      <c r="O765" t="s">
        <v>1967</v>
      </c>
      <c r="P765">
        <v>1</v>
      </c>
      <c r="Q765" t="s">
        <v>25</v>
      </c>
    </row>
    <row r="766" spans="1:17" x14ac:dyDescent="0.3">
      <c r="A766" t="s">
        <v>869</v>
      </c>
      <c r="B766" s="3">
        <v>7000000</v>
      </c>
      <c r="C766" s="3">
        <v>10000000</v>
      </c>
      <c r="D766" t="s">
        <v>101</v>
      </c>
      <c r="E766" t="s">
        <v>18</v>
      </c>
      <c r="F766">
        <v>100</v>
      </c>
      <c r="G766" t="s">
        <v>19</v>
      </c>
      <c r="H766" t="s">
        <v>1156</v>
      </c>
      <c r="I766" t="s">
        <v>1157</v>
      </c>
      <c r="J766" t="s">
        <v>1158</v>
      </c>
      <c r="K766" t="s">
        <v>1159</v>
      </c>
      <c r="L766">
        <v>806</v>
      </c>
      <c r="M766" t="s">
        <v>1160</v>
      </c>
      <c r="N766">
        <v>93</v>
      </c>
      <c r="O766" t="s">
        <v>1969</v>
      </c>
      <c r="P766">
        <v>1</v>
      </c>
      <c r="Q766" t="s">
        <v>25</v>
      </c>
    </row>
    <row r="767" spans="1:17" x14ac:dyDescent="0.3">
      <c r="A767" t="s">
        <v>1161</v>
      </c>
      <c r="B767" s="3">
        <v>10000000</v>
      </c>
      <c r="C767" s="3">
        <v>12000000</v>
      </c>
      <c r="D767" t="s">
        <v>51</v>
      </c>
      <c r="E767" t="s">
        <v>28</v>
      </c>
      <c r="F767">
        <v>1</v>
      </c>
      <c r="G767" t="s">
        <v>19</v>
      </c>
      <c r="H767" t="e">
        <f>- hiểu Biết về Marketing online, chọn lựa loại hình nên Sử dụng để tiếp cận với từng Đối tượng khách hàng. nắm bắt và cập nhật những xu Hướng đang nổi trội trong thị trường.- đưa ra các định Hướng kế hoạch cho marketing.- Chịu trách nhiệm Xây dựng và định Hướng thương hiệu cho sản phẩm- Chịu trách nhiệm việc tạo, Quản lý và phát triển các hoạt động Marketing trên website, microsite, Facebook, forum, social sites…- đề xuất, định Hướng và thực hiện phát triển sản phẩm phù hợp từng giai đoạn.- tạo, Lập kế hoạch và Quản lý các chiến dịch tiếp thị trực tiếp, phân tích Kết quả để tăng cường các chiến dịch hiện tại và tương lai.- Nghiên cứu hành vi của khách hàng, phương tiện truyền thông trực tuyến và môi trường để cung cấp những hiểu Biết Thường xuyên và Tư vấn chiến lược hiệu quả đến ban Giám đốc.- Thiết Lập các quy trình nội bộ và Bên ngoài của truyền thông trực tuyến thông qua các công cụ như bản tin, chương trình cộng đồng/khách hàng các mối quan hệ.- lên ý tưởng và triển khai các chương trình Quảng cáo online, event online, event offline và các chiến dịch social media.- Xây dựng và phát triển đội ngũnhân sựphòng Marketing- phân bổ và Giám sát công việc cho nhân viên phòng Marketing- căn cứ trên nhu cầu phát triển của công ty để hoạch định chiến lực nhân sự- Kết hợp với phòngkế toántiến hành tính lương, Thưởng cho nhân viên- Theo dõi, Đánh Giá năng lực nhân viên định kì hàng tháng hoặc hàng quý.</f>
        <v>#NAME?</v>
      </c>
      <c r="I767" t="s">
        <v>929</v>
      </c>
      <c r="J767" t="s">
        <v>1162</v>
      </c>
      <c r="K767" t="s">
        <v>931</v>
      </c>
      <c r="L767">
        <v>760</v>
      </c>
      <c r="M767" t="s">
        <v>931</v>
      </c>
      <c r="N767">
        <v>64</v>
      </c>
      <c r="O767" t="s">
        <v>1982</v>
      </c>
      <c r="P767">
        <v>1</v>
      </c>
      <c r="Q767" t="s">
        <v>25</v>
      </c>
    </row>
    <row r="768" spans="1:17" x14ac:dyDescent="0.3">
      <c r="A768" t="s">
        <v>1161</v>
      </c>
      <c r="B768" s="3">
        <v>10000000</v>
      </c>
      <c r="C768" s="3">
        <v>12000000</v>
      </c>
      <c r="D768" t="s">
        <v>51</v>
      </c>
      <c r="E768" t="s">
        <v>28</v>
      </c>
      <c r="F768">
        <v>1</v>
      </c>
      <c r="G768" t="s">
        <v>19</v>
      </c>
      <c r="H768" t="e">
        <f>- hiểu Biết về Marketing online, chọn lựa loại hình nên Sử dụng để tiếp cận với từng Đối tượng khách hàng. nắm bắt và cập nhật những xu Hướng đang nổi trội trong thị trường.- đưa ra các định Hướng kế hoạch cho marketing.- Chịu trách nhiệm Xây dựng và định Hướng thương hiệu cho sản phẩm- Chịu trách nhiệm việc tạo, Quản lý và phát triển các hoạt động Marketing trên website, microsite, Facebook, forum, social sites…- đề xuất, định Hướng và thực hiện phát triển sản phẩm phù hợp từng giai đoạn.- tạo, Lập kế hoạch và Quản lý các chiến dịch tiếp thị trực tiếp, phân tích Kết quả để tăng cường các chiến dịch hiện tại và tương lai.- Nghiên cứu hành vi của khách hàng, phương tiện truyền thông trực tuyến và môi trường để cung cấp những hiểu Biết Thường xuyên và Tư vấn chiến lược hiệu quả đến ban Giám đốc.- Thiết Lập các quy trình nội bộ và Bên ngoài của truyền thông trực tuyến thông qua các công cụ như bản tin, chương trình cộng đồng/khách hàng các mối quan hệ.- lên ý tưởng và triển khai các chương trình Quảng cáo online, event online, event offline và các chiến dịch social media.- Xây dựng và phát triển đội ngũnhân sựphòng Marketing- phân bổ và Giám sát công việc cho nhân viên phòng Marketing- căn cứ trên nhu cầu phát triển của công ty để hoạch định chiến lực nhân sự- Kết hợp với phòngkế toántiến hành tính lương, Thưởng cho nhân viên- Theo dõi, Đánh Giá năng lực nhân viên định kì hàng tháng hoặc hàng quý.</f>
        <v>#NAME?</v>
      </c>
      <c r="I768" t="s">
        <v>929</v>
      </c>
      <c r="J768" t="s">
        <v>1162</v>
      </c>
      <c r="K768" t="s">
        <v>931</v>
      </c>
      <c r="L768">
        <v>760</v>
      </c>
      <c r="M768" t="s">
        <v>931</v>
      </c>
      <c r="N768">
        <v>65</v>
      </c>
      <c r="O768" t="s">
        <v>1963</v>
      </c>
      <c r="P768">
        <v>1</v>
      </c>
      <c r="Q768" t="s">
        <v>25</v>
      </c>
    </row>
    <row r="769" spans="1:17" x14ac:dyDescent="0.3">
      <c r="A769" t="s">
        <v>1161</v>
      </c>
      <c r="B769" s="3">
        <v>10000000</v>
      </c>
      <c r="C769" s="3">
        <v>12000000</v>
      </c>
      <c r="D769" t="s">
        <v>51</v>
      </c>
      <c r="E769" t="s">
        <v>28</v>
      </c>
      <c r="F769">
        <v>1</v>
      </c>
      <c r="G769" t="s">
        <v>19</v>
      </c>
      <c r="H769" t="e">
        <f>- hiểu Biết về Marketing online, chọn lựa loại hình nên Sử dụng để tiếp cận với từng Đối tượng khách hàng. nắm bắt và cập nhật những xu Hướng đang nổi trội trong thị trường.- đưa ra các định Hướng kế hoạch cho marketing.- Chịu trách nhiệm Xây dựng và định Hướng thương hiệu cho sản phẩm- Chịu trách nhiệm việc tạo, Quản lý và phát triển các hoạt động Marketing trên website, microsite, Facebook, forum, social sites…- đề xuất, định Hướng và thực hiện phát triển sản phẩm phù hợp từng giai đoạn.- tạo, Lập kế hoạch và Quản lý các chiến dịch tiếp thị trực tiếp, phân tích Kết quả để tăng cường các chiến dịch hiện tại và tương lai.- Nghiên cứu hành vi của khách hàng, phương tiện truyền thông trực tuyến và môi trường để cung cấp những hiểu Biết Thường xuyên và Tư vấn chiến lược hiệu quả đến ban Giám đốc.- Thiết Lập các quy trình nội bộ và Bên ngoài của truyền thông trực tuyến thông qua các công cụ như bản tin, chương trình cộng đồng/khách hàng các mối quan hệ.- lên ý tưởng và triển khai các chương trình Quảng cáo online, event online, event offline và các chiến dịch social media.- Xây dựng và phát triển đội ngũnhân sựphòng Marketing- phân bổ và Giám sát công việc cho nhân viên phòng Marketing- căn cứ trên nhu cầu phát triển của công ty để hoạch định chiến lực nhân sự- Kết hợp với phòngkế toántiến hành tính lương, Thưởng cho nhân viên- Theo dõi, Đánh Giá năng lực nhân viên định kì hàng tháng hoặc hàng quý.</f>
        <v>#NAME?</v>
      </c>
      <c r="I769" t="s">
        <v>929</v>
      </c>
      <c r="J769" t="s">
        <v>1162</v>
      </c>
      <c r="K769" t="s">
        <v>931</v>
      </c>
      <c r="L769">
        <v>760</v>
      </c>
      <c r="M769" t="s">
        <v>931</v>
      </c>
      <c r="N769">
        <v>6</v>
      </c>
      <c r="O769" t="s">
        <v>1987</v>
      </c>
      <c r="P769">
        <v>1</v>
      </c>
      <c r="Q769" t="s">
        <v>25</v>
      </c>
    </row>
    <row r="770" spans="1:17" x14ac:dyDescent="0.3">
      <c r="A770" t="s">
        <v>1163</v>
      </c>
      <c r="B770" s="3">
        <v>7000000</v>
      </c>
      <c r="C770" s="3">
        <v>10000000</v>
      </c>
      <c r="D770" t="s">
        <v>51</v>
      </c>
      <c r="E770" t="s">
        <v>28</v>
      </c>
      <c r="F770">
        <v>2</v>
      </c>
      <c r="G770" t="s">
        <v>19</v>
      </c>
      <c r="H770" t="s">
        <v>1164</v>
      </c>
      <c r="I770" t="s">
        <v>1165</v>
      </c>
      <c r="J770" t="s">
        <v>1166</v>
      </c>
      <c r="K770" t="s">
        <v>1167</v>
      </c>
      <c r="L770">
        <v>807</v>
      </c>
      <c r="M770" t="s">
        <v>1167</v>
      </c>
      <c r="N770">
        <v>32</v>
      </c>
      <c r="O770" t="s">
        <v>1966</v>
      </c>
      <c r="P770">
        <v>1</v>
      </c>
      <c r="Q770" t="s">
        <v>483</v>
      </c>
    </row>
    <row r="771" spans="1:17" x14ac:dyDescent="0.3">
      <c r="A771" t="s">
        <v>1168</v>
      </c>
      <c r="B771" s="3">
        <v>25000000</v>
      </c>
      <c r="C771" s="3">
        <v>30000000</v>
      </c>
      <c r="D771" t="s">
        <v>51</v>
      </c>
      <c r="E771" t="s">
        <v>82</v>
      </c>
      <c r="F771">
        <v>5</v>
      </c>
      <c r="G771" t="s">
        <v>19</v>
      </c>
      <c r="H771" t="s">
        <v>1169</v>
      </c>
      <c r="I771" t="s">
        <v>1170</v>
      </c>
      <c r="J771" t="s">
        <v>1171</v>
      </c>
      <c r="K771" t="s">
        <v>1172</v>
      </c>
      <c r="L771">
        <v>808</v>
      </c>
      <c r="M771" t="s">
        <v>1172</v>
      </c>
      <c r="N771">
        <v>6</v>
      </c>
      <c r="O771" t="s">
        <v>1987</v>
      </c>
      <c r="P771">
        <v>1</v>
      </c>
      <c r="Q771" t="s">
        <v>483</v>
      </c>
    </row>
    <row r="772" spans="1:17" x14ac:dyDescent="0.3">
      <c r="A772" t="s">
        <v>1173</v>
      </c>
      <c r="B772" s="3">
        <v>12000000</v>
      </c>
      <c r="C772" s="3">
        <v>15000000</v>
      </c>
      <c r="D772" t="s">
        <v>39</v>
      </c>
      <c r="E772" t="s">
        <v>82</v>
      </c>
      <c r="F772">
        <v>2</v>
      </c>
      <c r="G772">
        <v>0</v>
      </c>
      <c r="H772" t="s">
        <v>1174</v>
      </c>
      <c r="I772" t="s">
        <v>1175</v>
      </c>
      <c r="J772" t="s">
        <v>1176</v>
      </c>
      <c r="K772" t="s">
        <v>1177</v>
      </c>
      <c r="L772">
        <v>809</v>
      </c>
      <c r="M772" t="s">
        <v>1178</v>
      </c>
      <c r="N772">
        <v>53</v>
      </c>
      <c r="O772" t="s">
        <v>1967</v>
      </c>
      <c r="P772">
        <v>1</v>
      </c>
      <c r="Q772" t="s">
        <v>483</v>
      </c>
    </row>
    <row r="773" spans="1:17" x14ac:dyDescent="0.3">
      <c r="A773" t="s">
        <v>1173</v>
      </c>
      <c r="B773" s="3">
        <v>12000000</v>
      </c>
      <c r="C773" s="3">
        <v>15000000</v>
      </c>
      <c r="D773" t="s">
        <v>39</v>
      </c>
      <c r="E773" t="s">
        <v>82</v>
      </c>
      <c r="F773">
        <v>2</v>
      </c>
      <c r="G773">
        <v>0</v>
      </c>
      <c r="H773" t="s">
        <v>1174</v>
      </c>
      <c r="I773" t="s">
        <v>1175</v>
      </c>
      <c r="J773" t="s">
        <v>1176</v>
      </c>
      <c r="K773" t="s">
        <v>1177</v>
      </c>
      <c r="L773">
        <v>809</v>
      </c>
      <c r="M773" t="s">
        <v>1178</v>
      </c>
      <c r="N773">
        <v>52</v>
      </c>
      <c r="O773" t="s">
        <v>1959</v>
      </c>
      <c r="P773">
        <v>1</v>
      </c>
      <c r="Q773" t="s">
        <v>483</v>
      </c>
    </row>
    <row r="774" spans="1:17" x14ac:dyDescent="0.3">
      <c r="A774" t="s">
        <v>1173</v>
      </c>
      <c r="B774" s="3">
        <v>12000000</v>
      </c>
      <c r="C774" s="3">
        <v>15000000</v>
      </c>
      <c r="D774" t="s">
        <v>39</v>
      </c>
      <c r="E774" t="s">
        <v>82</v>
      </c>
      <c r="F774">
        <v>2</v>
      </c>
      <c r="G774">
        <v>0</v>
      </c>
      <c r="H774" t="s">
        <v>1174</v>
      </c>
      <c r="I774" t="s">
        <v>1175</v>
      </c>
      <c r="J774" t="s">
        <v>1176</v>
      </c>
      <c r="K774" t="s">
        <v>1177</v>
      </c>
      <c r="L774">
        <v>809</v>
      </c>
      <c r="M774" t="s">
        <v>1178</v>
      </c>
      <c r="N774">
        <v>65</v>
      </c>
      <c r="O774" t="s">
        <v>1963</v>
      </c>
      <c r="P774">
        <v>1</v>
      </c>
      <c r="Q774" t="s">
        <v>483</v>
      </c>
    </row>
    <row r="775" spans="1:17" x14ac:dyDescent="0.3">
      <c r="A775" t="s">
        <v>1179</v>
      </c>
      <c r="B775" s="3">
        <v>5000000</v>
      </c>
      <c r="C775" s="3">
        <v>7000000</v>
      </c>
      <c r="D775" t="s">
        <v>17</v>
      </c>
      <c r="E775" t="s">
        <v>28</v>
      </c>
      <c r="F775">
        <v>2</v>
      </c>
      <c r="G775">
        <v>0</v>
      </c>
      <c r="H775" t="e">
        <f>- thực hiện việchành chínhtại văn phòng- Hỗ trợ liên hệ CSKH-biên tập, Viết bài Viết up lên website Theo Hướng dẫn- Làm các công việc KHÁC khi được yêu cầu</f>
        <v>#NAME?</v>
      </c>
      <c r="I775" t="s">
        <v>1180</v>
      </c>
      <c r="J775" t="e">
        <f>- Nữ giao tiếp Tốt, Tốt nghiệp Trung cấp trở lên- ưu tiên có khả năng đăng bài lên website, Viết bài- nhanh nhẹn, hoạt bát, Chịu được áp lực công việc Cao- ưu tiên ứng viên có kinh nghiệm</f>
        <v>#NAME?</v>
      </c>
      <c r="K775" t="s">
        <v>1181</v>
      </c>
      <c r="L775">
        <v>810</v>
      </c>
      <c r="M775" t="s">
        <v>1182</v>
      </c>
      <c r="N775">
        <v>65</v>
      </c>
      <c r="O775" t="s">
        <v>1963</v>
      </c>
      <c r="P775">
        <v>1</v>
      </c>
      <c r="Q775" t="s">
        <v>483</v>
      </c>
    </row>
    <row r="776" spans="1:17" x14ac:dyDescent="0.3">
      <c r="A776" t="s">
        <v>1179</v>
      </c>
      <c r="B776" s="3">
        <v>5000000</v>
      </c>
      <c r="C776" s="3">
        <v>7000000</v>
      </c>
      <c r="D776" t="s">
        <v>17</v>
      </c>
      <c r="E776" t="s">
        <v>28</v>
      </c>
      <c r="F776">
        <v>2</v>
      </c>
      <c r="G776">
        <v>0</v>
      </c>
      <c r="H776" t="e">
        <f>- thực hiện việchành chínhtại văn phòng- Hỗ trợ liên hệ CSKH-biên tập, Viết bài Viết up lên website Theo Hướng dẫn- Làm các công việc KHÁC khi được yêu cầu</f>
        <v>#NAME?</v>
      </c>
      <c r="I776" t="s">
        <v>1180</v>
      </c>
      <c r="J776" t="e">
        <f>- Nữ giao tiếp Tốt, Tốt nghiệp Trung cấp trở lên- ưu tiên có khả năng đăng bài lên website, Viết bài- nhanh nhẹn, hoạt bát, Chịu được áp lực công việc Cao- ưu tiên ứng viên có kinh nghiệm</f>
        <v>#NAME?</v>
      </c>
      <c r="K776" t="s">
        <v>1181</v>
      </c>
      <c r="L776">
        <v>810</v>
      </c>
      <c r="M776" t="s">
        <v>1182</v>
      </c>
      <c r="N776">
        <v>93</v>
      </c>
      <c r="O776" t="s">
        <v>1969</v>
      </c>
      <c r="P776">
        <v>1</v>
      </c>
      <c r="Q776" t="s">
        <v>483</v>
      </c>
    </row>
    <row r="777" spans="1:17" x14ac:dyDescent="0.3">
      <c r="A777" t="s">
        <v>1179</v>
      </c>
      <c r="B777" s="3">
        <v>5000000</v>
      </c>
      <c r="C777" s="3">
        <v>7000000</v>
      </c>
      <c r="D777" t="s">
        <v>17</v>
      </c>
      <c r="E777" t="s">
        <v>28</v>
      </c>
      <c r="F777">
        <v>2</v>
      </c>
      <c r="G777">
        <v>0</v>
      </c>
      <c r="H777" t="e">
        <f>- thực hiện việchành chínhtại văn phòng- Hỗ trợ liên hệ CSKH-biên tập, Viết bài Viết up lên website Theo Hướng dẫn- Làm các công việc KHÁC khi được yêu cầu</f>
        <v>#NAME?</v>
      </c>
      <c r="I777" t="s">
        <v>1180</v>
      </c>
      <c r="J777" t="e">
        <f>- Nữ giao tiếp Tốt, Tốt nghiệp Trung cấp trở lên- ưu tiên có khả năng đăng bài lên website, Viết bài- nhanh nhẹn, hoạt bát, Chịu được áp lực công việc Cao- ưu tiên ứng viên có kinh nghiệm</f>
        <v>#NAME?</v>
      </c>
      <c r="K777" t="s">
        <v>1181</v>
      </c>
      <c r="L777">
        <v>810</v>
      </c>
      <c r="M777" t="s">
        <v>1182</v>
      </c>
      <c r="N777">
        <v>53</v>
      </c>
      <c r="O777" t="s">
        <v>1967</v>
      </c>
      <c r="P777">
        <v>1</v>
      </c>
      <c r="Q777" t="s">
        <v>483</v>
      </c>
    </row>
    <row r="778" spans="1:17" x14ac:dyDescent="0.3">
      <c r="A778" t="s">
        <v>1183</v>
      </c>
      <c r="B778" s="3">
        <v>12000000</v>
      </c>
      <c r="C778" s="3">
        <v>15000000</v>
      </c>
      <c r="D778" t="s">
        <v>39</v>
      </c>
      <c r="E778" t="s">
        <v>52</v>
      </c>
      <c r="F778">
        <v>2</v>
      </c>
      <c r="G778">
        <v>0</v>
      </c>
      <c r="H778" t="e">
        <f>- học hỏi và nắm rõ các sản phẩm của công ty- Trao đổi, Tư vấn cho khách hàng về sản phầm, ứng dụng phần mềm vào đơn vị, doanh nghiệp- trực tiếp đàm phán và thương thảo thực hiện hợp đồng- duy trìchăm sóc khách hàngthường xuyên- nhận Chỉ tiêu và Lập kế hoạch khai thác thị trường được giao- Thiết Lập và duy trì những mối quan hệ Đối tác mới và mở rộng thị trường.</f>
        <v>#NAME?</v>
      </c>
      <c r="I778" t="s">
        <v>1184</v>
      </c>
      <c r="J778" t="s">
        <v>1185</v>
      </c>
      <c r="K778" t="s">
        <v>1177</v>
      </c>
      <c r="L778">
        <v>809</v>
      </c>
      <c r="M778" t="s">
        <v>1178</v>
      </c>
      <c r="N778">
        <v>52</v>
      </c>
      <c r="O778" t="s">
        <v>1959</v>
      </c>
      <c r="P778">
        <v>1</v>
      </c>
      <c r="Q778" t="s">
        <v>483</v>
      </c>
    </row>
    <row r="779" spans="1:17" x14ac:dyDescent="0.3">
      <c r="A779" t="s">
        <v>1183</v>
      </c>
      <c r="B779" s="3">
        <v>12000000</v>
      </c>
      <c r="C779" s="3">
        <v>15000000</v>
      </c>
      <c r="D779" t="s">
        <v>39</v>
      </c>
      <c r="E779" t="s">
        <v>52</v>
      </c>
      <c r="F779">
        <v>2</v>
      </c>
      <c r="G779">
        <v>0</v>
      </c>
      <c r="H779" t="e">
        <f>- học hỏi và nắm rõ các sản phẩm của công ty- Trao đổi, Tư vấn cho khách hàng về sản phầm, ứng dụng phần mềm vào đơn vị, doanh nghiệp- trực tiếp đàm phán và thương thảo thực hiện hợp đồng- duy trìchăm sóc khách hàngthường xuyên- nhận Chỉ tiêu và Lập kế hoạch khai thác thị trường được giao- Thiết Lập và duy trì những mối quan hệ Đối tác mới và mở rộng thị trường.</f>
        <v>#NAME?</v>
      </c>
      <c r="I779" t="s">
        <v>1184</v>
      </c>
      <c r="J779" t="s">
        <v>1185</v>
      </c>
      <c r="K779" t="s">
        <v>1177</v>
      </c>
      <c r="L779">
        <v>809</v>
      </c>
      <c r="M779" t="s">
        <v>1178</v>
      </c>
      <c r="N779">
        <v>7</v>
      </c>
      <c r="O779" t="s">
        <v>1971</v>
      </c>
      <c r="P779">
        <v>1</v>
      </c>
      <c r="Q779" t="s">
        <v>483</v>
      </c>
    </row>
    <row r="780" spans="1:17" x14ac:dyDescent="0.3">
      <c r="A780" t="s">
        <v>1183</v>
      </c>
      <c r="B780" s="3">
        <v>12000000</v>
      </c>
      <c r="C780" s="3">
        <v>15000000</v>
      </c>
      <c r="D780" t="s">
        <v>39</v>
      </c>
      <c r="E780" t="s">
        <v>52</v>
      </c>
      <c r="F780">
        <v>2</v>
      </c>
      <c r="G780">
        <v>0</v>
      </c>
      <c r="H780" t="e">
        <f>- học hỏi và nắm rõ các sản phẩm của công ty- Trao đổi, Tư vấn cho khách hàng về sản phầm, ứng dụng phần mềm vào đơn vị, doanh nghiệp- trực tiếp đàm phán và thương thảo thực hiện hợp đồng- duy trìchăm sóc khách hàngthường xuyên- nhận Chỉ tiêu và Lập kế hoạch khai thác thị trường được giao- Thiết Lập và duy trì những mối quan hệ Đối tác mới và mở rộng thị trường.</f>
        <v>#NAME?</v>
      </c>
      <c r="I780" t="s">
        <v>1184</v>
      </c>
      <c r="J780" t="s">
        <v>1185</v>
      </c>
      <c r="K780" t="s">
        <v>1177</v>
      </c>
      <c r="L780">
        <v>809</v>
      </c>
      <c r="M780" t="s">
        <v>1178</v>
      </c>
      <c r="N780">
        <v>65</v>
      </c>
      <c r="O780" t="s">
        <v>1963</v>
      </c>
      <c r="P780">
        <v>1</v>
      </c>
      <c r="Q780" t="s">
        <v>483</v>
      </c>
    </row>
    <row r="781" spans="1:17" x14ac:dyDescent="0.3">
      <c r="A781" t="s">
        <v>1186</v>
      </c>
      <c r="B781" s="3">
        <v>7000000</v>
      </c>
      <c r="C781" s="3">
        <v>10000000</v>
      </c>
      <c r="D781" t="s">
        <v>27</v>
      </c>
      <c r="E781" t="s">
        <v>28</v>
      </c>
      <c r="F781">
        <v>5</v>
      </c>
      <c r="G781" t="s">
        <v>19</v>
      </c>
      <c r="H781" t="e">
        <f>- thực hiện giảng dạy Tiếng Anh cùng giáo viên nước ngoài Theo giáo án và chương trình đã có sẵn tại các trường Mầm non trên Địa bàn Hà nội- giáo án, giáo cụ đã có sẵn- Chỉ dạy Tiếng Anh, Không trông trẻ- được ưu tiên dạy Gần nhà để thuận tiện đi lại- Thời gian dạy trong giờhành chính- chế độ: Fulltime hoặc Partime</f>
        <v>#NAME?</v>
      </c>
      <c r="I781" t="s">
        <v>1187</v>
      </c>
      <c r="J781" t="e">
        <f>- Tốt nghiệp chuyên ngành Tiếng Anh- có tuyểnsinh viêncho vị trí Partime- Giới tính: Nữ- Tiếng Anh lưu loát, thành thạo- có kỹ năng giao tiếp Tốt</f>
        <v>#NAME?</v>
      </c>
      <c r="K781" t="s">
        <v>1188</v>
      </c>
      <c r="L781">
        <v>811</v>
      </c>
      <c r="M781" t="s">
        <v>1188</v>
      </c>
      <c r="N781">
        <v>21</v>
      </c>
      <c r="O781" t="s">
        <v>1985</v>
      </c>
      <c r="P781">
        <v>1</v>
      </c>
      <c r="Q781" t="s">
        <v>483</v>
      </c>
    </row>
    <row r="782" spans="1:17" x14ac:dyDescent="0.3">
      <c r="A782" t="s">
        <v>1186</v>
      </c>
      <c r="B782" s="3">
        <v>7000000</v>
      </c>
      <c r="C782" s="3">
        <v>10000000</v>
      </c>
      <c r="D782" t="s">
        <v>27</v>
      </c>
      <c r="E782" t="s">
        <v>28</v>
      </c>
      <c r="F782">
        <v>5</v>
      </c>
      <c r="G782" t="s">
        <v>19</v>
      </c>
      <c r="H782" t="e">
        <f>- thực hiện giảng dạy Tiếng Anh cùng giáo viên nước ngoài Theo giáo án và chương trình đã có sẵn tại các trường Mầm non trên Địa bàn Hà nội- giáo án, giáo cụ đã có sẵn- Chỉ dạy Tiếng Anh, Không trông trẻ- được ưu tiên dạy Gần nhà để thuận tiện đi lại- Thời gian dạy trong giờhành chính- chế độ: Fulltime hoặc Partime</f>
        <v>#NAME?</v>
      </c>
      <c r="I782" t="s">
        <v>1187</v>
      </c>
      <c r="J782" t="e">
        <f>- Tốt nghiệp chuyên ngành Tiếng Anh- có tuyểnsinh viêncho vị trí Partime- Giới tính: Nữ- Tiếng Anh lưu loát, thành thạo- có kỹ năng giao tiếp Tốt</f>
        <v>#NAME?</v>
      </c>
      <c r="K782" t="s">
        <v>1188</v>
      </c>
      <c r="L782">
        <v>811</v>
      </c>
      <c r="M782" t="s">
        <v>1188</v>
      </c>
      <c r="N782">
        <v>13</v>
      </c>
      <c r="O782" t="s">
        <v>1997</v>
      </c>
      <c r="P782">
        <v>1</v>
      </c>
      <c r="Q782" t="s">
        <v>483</v>
      </c>
    </row>
    <row r="783" spans="1:17" x14ac:dyDescent="0.3">
      <c r="A783" t="s">
        <v>1186</v>
      </c>
      <c r="B783" s="3">
        <v>7000000</v>
      </c>
      <c r="C783" s="3">
        <v>10000000</v>
      </c>
      <c r="D783" t="s">
        <v>27</v>
      </c>
      <c r="E783" t="s">
        <v>28</v>
      </c>
      <c r="F783">
        <v>5</v>
      </c>
      <c r="G783" t="s">
        <v>19</v>
      </c>
      <c r="H783" t="e">
        <f>- thực hiện giảng dạy Tiếng Anh cùng giáo viên nước ngoài Theo giáo án và chương trình đã có sẵn tại các trường Mầm non trên Địa bàn Hà nội- giáo án, giáo cụ đã có sẵn- Chỉ dạy Tiếng Anh, Không trông trẻ- được ưu tiên dạy Gần nhà để thuận tiện đi lại- Thời gian dạy trong giờhành chính- chế độ: Fulltime hoặc Partime</f>
        <v>#NAME?</v>
      </c>
      <c r="I783" t="s">
        <v>1187</v>
      </c>
      <c r="J783" t="e">
        <f>- Tốt nghiệp chuyên ngành Tiếng Anh- có tuyểnsinh viêncho vị trí Partime- Giới tính: Nữ- Tiếng Anh lưu loát, thành thạo- có kỹ năng giao tiếp Tốt</f>
        <v>#NAME?</v>
      </c>
      <c r="K783" t="s">
        <v>1188</v>
      </c>
      <c r="L783">
        <v>811</v>
      </c>
      <c r="M783" t="s">
        <v>1188</v>
      </c>
      <c r="N783">
        <v>50</v>
      </c>
      <c r="O783" t="s">
        <v>1986</v>
      </c>
      <c r="P783">
        <v>1</v>
      </c>
      <c r="Q783" t="s">
        <v>483</v>
      </c>
    </row>
    <row r="784" spans="1:17" x14ac:dyDescent="0.3">
      <c r="A784" t="s">
        <v>1189</v>
      </c>
      <c r="B784" s="3">
        <v>20000000</v>
      </c>
      <c r="C784" s="3">
        <v>25000000</v>
      </c>
      <c r="D784" t="s">
        <v>51</v>
      </c>
      <c r="E784" t="s">
        <v>18</v>
      </c>
      <c r="F784">
        <v>3</v>
      </c>
      <c r="G784" t="s">
        <v>19</v>
      </c>
      <c r="H784" t="s">
        <v>1190</v>
      </c>
      <c r="I784" t="s">
        <v>1191</v>
      </c>
      <c r="J784" t="s">
        <v>1192</v>
      </c>
      <c r="K784" t="s">
        <v>1193</v>
      </c>
      <c r="L784">
        <v>812</v>
      </c>
      <c r="M784" t="s">
        <v>1193</v>
      </c>
      <c r="N784">
        <v>52</v>
      </c>
      <c r="O784" t="s">
        <v>1959</v>
      </c>
      <c r="P784">
        <v>1</v>
      </c>
      <c r="Q784" t="s">
        <v>483</v>
      </c>
    </row>
    <row r="785" spans="1:17" x14ac:dyDescent="0.3">
      <c r="A785" t="s">
        <v>1189</v>
      </c>
      <c r="B785" s="3">
        <v>20000000</v>
      </c>
      <c r="C785" s="3">
        <v>25000000</v>
      </c>
      <c r="D785" t="s">
        <v>51</v>
      </c>
      <c r="E785" t="s">
        <v>18</v>
      </c>
      <c r="F785">
        <v>3</v>
      </c>
      <c r="G785" t="s">
        <v>19</v>
      </c>
      <c r="H785" t="s">
        <v>1190</v>
      </c>
      <c r="I785" t="s">
        <v>1191</v>
      </c>
      <c r="J785" t="s">
        <v>1192</v>
      </c>
      <c r="K785" t="s">
        <v>1193</v>
      </c>
      <c r="L785">
        <v>812</v>
      </c>
      <c r="M785" t="s">
        <v>1193</v>
      </c>
      <c r="N785">
        <v>49</v>
      </c>
      <c r="O785" t="s">
        <v>1958</v>
      </c>
      <c r="P785">
        <v>1</v>
      </c>
      <c r="Q785" t="s">
        <v>483</v>
      </c>
    </row>
    <row r="786" spans="1:17" x14ac:dyDescent="0.3">
      <c r="A786" t="s">
        <v>1189</v>
      </c>
      <c r="B786" s="3">
        <v>20000000</v>
      </c>
      <c r="C786" s="3">
        <v>25000000</v>
      </c>
      <c r="D786" t="s">
        <v>51</v>
      </c>
      <c r="E786" t="s">
        <v>18</v>
      </c>
      <c r="F786">
        <v>3</v>
      </c>
      <c r="G786" t="s">
        <v>19</v>
      </c>
      <c r="H786" t="s">
        <v>1190</v>
      </c>
      <c r="I786" t="s">
        <v>1191</v>
      </c>
      <c r="J786" t="s">
        <v>1192</v>
      </c>
      <c r="K786" t="s">
        <v>1193</v>
      </c>
      <c r="L786">
        <v>812</v>
      </c>
      <c r="M786" t="s">
        <v>1193</v>
      </c>
      <c r="N786">
        <v>64</v>
      </c>
      <c r="O786" t="s">
        <v>1982</v>
      </c>
      <c r="P786">
        <v>1</v>
      </c>
      <c r="Q786" t="s">
        <v>483</v>
      </c>
    </row>
    <row r="787" spans="1:17" x14ac:dyDescent="0.3">
      <c r="A787" t="s">
        <v>1194</v>
      </c>
      <c r="B787" s="3">
        <v>10000000</v>
      </c>
      <c r="C787" s="3">
        <v>12000000</v>
      </c>
      <c r="D787" t="s">
        <v>27</v>
      </c>
      <c r="E787" t="s">
        <v>52</v>
      </c>
      <c r="F787">
        <v>2</v>
      </c>
      <c r="G787">
        <v>0</v>
      </c>
      <c r="H787" t="e">
        <f ca="1">- tiếp nhận thông tin khách hàng và hoàn THIỆN đơn hàng Từ các kênh online của công ty( như website, fanpage, gian hàngđiện tử...)- phát triển các kênh Đại lý, công tác viên là các shop online bán cùng sản phẩm- phối hợp cùng Marketing phát triển các nguồn khách hàng online KHÁC- Lập các Báo cáo về Kết quả Làm việc, Báo cáo lại choquản lý.- chi tiết công việc Trao đổi tại buổi phỏng vấn</f>
        <v>#NAME?</v>
      </c>
      <c r="I787" t="s">
        <v>1195</v>
      </c>
      <c r="J787" t="s">
        <v>1196</v>
      </c>
      <c r="K787" t="s">
        <v>1197</v>
      </c>
      <c r="L787">
        <v>813</v>
      </c>
      <c r="M787" t="s">
        <v>1197</v>
      </c>
      <c r="N787">
        <v>93</v>
      </c>
      <c r="O787" t="s">
        <v>1969</v>
      </c>
      <c r="P787">
        <v>1</v>
      </c>
      <c r="Q787" t="s">
        <v>483</v>
      </c>
    </row>
    <row r="788" spans="1:17" x14ac:dyDescent="0.3">
      <c r="A788" t="s">
        <v>1194</v>
      </c>
      <c r="B788" s="3">
        <v>10000000</v>
      </c>
      <c r="C788" s="3">
        <v>12000000</v>
      </c>
      <c r="D788" t="s">
        <v>27</v>
      </c>
      <c r="E788" t="s">
        <v>52</v>
      </c>
      <c r="F788">
        <v>2</v>
      </c>
      <c r="G788">
        <v>0</v>
      </c>
      <c r="H788" t="e">
        <f ca="1">- tiếp nhận thông tin khách hàng và hoàn THIỆN đơn hàng Từ các kênh online của công ty( như website, fanpage, gian hàngđiện tử...)- phát triển các kênh Đại lý, công tác viên là các shop online bán cùng sản phẩm- phối hợp cùng Marketing phát triển các nguồn khách hàng online KHÁC- Lập các Báo cáo về Kết quả Làm việc, Báo cáo lại choquản lý.- chi tiết công việc Trao đổi tại buổi phỏng vấn</f>
        <v>#NAME?</v>
      </c>
      <c r="I788" t="s">
        <v>1195</v>
      </c>
      <c r="J788" t="s">
        <v>1196</v>
      </c>
      <c r="K788" t="s">
        <v>1197</v>
      </c>
      <c r="L788">
        <v>813</v>
      </c>
      <c r="M788" t="s">
        <v>1197</v>
      </c>
      <c r="N788">
        <v>52</v>
      </c>
      <c r="O788" t="s">
        <v>1959</v>
      </c>
      <c r="P788">
        <v>1</v>
      </c>
      <c r="Q788" t="s">
        <v>483</v>
      </c>
    </row>
    <row r="789" spans="1:17" x14ac:dyDescent="0.3">
      <c r="A789" t="s">
        <v>1194</v>
      </c>
      <c r="B789" s="3">
        <v>10000000</v>
      </c>
      <c r="C789" s="3">
        <v>12000000</v>
      </c>
      <c r="D789" t="s">
        <v>27</v>
      </c>
      <c r="E789" t="s">
        <v>52</v>
      </c>
      <c r="F789">
        <v>2</v>
      </c>
      <c r="G789">
        <v>0</v>
      </c>
      <c r="H789" t="e">
        <f ca="1">- tiếp nhận thông tin khách hàng và hoàn THIỆN đơn hàng Từ các kênh online của công ty( như website, fanpage, gian hàngđiện tử...)- phát triển các kênh Đại lý, công tác viên là các shop online bán cùng sản phẩm- phối hợp cùng Marketing phát triển các nguồn khách hàng online KHÁC- Lập các Báo cáo về Kết quả Làm việc, Báo cáo lại choquản lý.- chi tiết công việc Trao đổi tại buổi phỏng vấn</f>
        <v>#NAME?</v>
      </c>
      <c r="I789" t="s">
        <v>1195</v>
      </c>
      <c r="J789" t="s">
        <v>1196</v>
      </c>
      <c r="K789" t="s">
        <v>1197</v>
      </c>
      <c r="L789">
        <v>813</v>
      </c>
      <c r="M789" t="s">
        <v>1197</v>
      </c>
      <c r="N789">
        <v>53</v>
      </c>
      <c r="O789" t="s">
        <v>1967</v>
      </c>
      <c r="P789">
        <v>1</v>
      </c>
      <c r="Q789" t="s">
        <v>483</v>
      </c>
    </row>
    <row r="790" spans="1:17" x14ac:dyDescent="0.3">
      <c r="A790" t="s">
        <v>1198</v>
      </c>
      <c r="B790" s="3">
        <v>12000000</v>
      </c>
      <c r="C790" s="3">
        <v>15000000</v>
      </c>
      <c r="D790" t="s">
        <v>27</v>
      </c>
      <c r="E790" t="s">
        <v>28</v>
      </c>
      <c r="F790">
        <v>10</v>
      </c>
      <c r="G790" t="s">
        <v>19</v>
      </c>
      <c r="H790" t="s">
        <v>1199</v>
      </c>
      <c r="I790" t="s">
        <v>1200</v>
      </c>
      <c r="J790" t="s">
        <v>1201</v>
      </c>
      <c r="K790" t="s">
        <v>1202</v>
      </c>
      <c r="L790">
        <v>814</v>
      </c>
      <c r="M790" t="s">
        <v>1203</v>
      </c>
      <c r="N790">
        <v>52</v>
      </c>
      <c r="O790" t="s">
        <v>1959</v>
      </c>
      <c r="P790">
        <v>1</v>
      </c>
      <c r="Q790" t="s">
        <v>483</v>
      </c>
    </row>
    <row r="791" spans="1:17" x14ac:dyDescent="0.3">
      <c r="A791" t="s">
        <v>1198</v>
      </c>
      <c r="B791" s="3">
        <v>12000000</v>
      </c>
      <c r="C791" s="3">
        <v>15000000</v>
      </c>
      <c r="D791" t="s">
        <v>27</v>
      </c>
      <c r="E791" t="s">
        <v>28</v>
      </c>
      <c r="F791">
        <v>10</v>
      </c>
      <c r="G791" t="s">
        <v>19</v>
      </c>
      <c r="H791" t="s">
        <v>1199</v>
      </c>
      <c r="I791" t="s">
        <v>1200</v>
      </c>
      <c r="J791" t="s">
        <v>1201</v>
      </c>
      <c r="K791" t="s">
        <v>1202</v>
      </c>
      <c r="L791">
        <v>814</v>
      </c>
      <c r="M791" t="s">
        <v>1203</v>
      </c>
      <c r="N791">
        <v>93</v>
      </c>
      <c r="O791" t="s">
        <v>1969</v>
      </c>
      <c r="P791">
        <v>1</v>
      </c>
      <c r="Q791" t="s">
        <v>483</v>
      </c>
    </row>
    <row r="792" spans="1:17" x14ac:dyDescent="0.3">
      <c r="A792" t="s">
        <v>1204</v>
      </c>
      <c r="B792" s="3">
        <v>15000000</v>
      </c>
      <c r="C792" s="3">
        <v>20000000</v>
      </c>
      <c r="D792" t="s">
        <v>17</v>
      </c>
      <c r="E792" t="s">
        <v>28</v>
      </c>
      <c r="F792">
        <v>50</v>
      </c>
      <c r="G792" t="s">
        <v>19</v>
      </c>
      <c r="H792" t="s">
        <v>1205</v>
      </c>
      <c r="I792" t="s">
        <v>1206</v>
      </c>
      <c r="J792" t="s">
        <v>1207</v>
      </c>
      <c r="K792" t="s">
        <v>1208</v>
      </c>
      <c r="L792">
        <v>815</v>
      </c>
      <c r="M792" t="s">
        <v>1208</v>
      </c>
      <c r="N792">
        <v>52</v>
      </c>
      <c r="O792" t="s">
        <v>1959</v>
      </c>
      <c r="P792">
        <v>1</v>
      </c>
      <c r="Q792" t="s">
        <v>483</v>
      </c>
    </row>
    <row r="793" spans="1:17" x14ac:dyDescent="0.3">
      <c r="A793" t="s">
        <v>1204</v>
      </c>
      <c r="B793" s="3">
        <v>15000000</v>
      </c>
      <c r="C793" s="3">
        <v>20000000</v>
      </c>
      <c r="D793" t="s">
        <v>17</v>
      </c>
      <c r="E793" t="s">
        <v>28</v>
      </c>
      <c r="F793">
        <v>50</v>
      </c>
      <c r="G793" t="s">
        <v>19</v>
      </c>
      <c r="H793" t="s">
        <v>1205</v>
      </c>
      <c r="I793" t="s">
        <v>1206</v>
      </c>
      <c r="J793" t="s">
        <v>1207</v>
      </c>
      <c r="K793" t="s">
        <v>1208</v>
      </c>
      <c r="L793">
        <v>815</v>
      </c>
      <c r="M793" t="s">
        <v>1208</v>
      </c>
      <c r="N793">
        <v>57</v>
      </c>
      <c r="O793" t="s">
        <v>1979</v>
      </c>
      <c r="P793">
        <v>1</v>
      </c>
      <c r="Q793" t="s">
        <v>483</v>
      </c>
    </row>
    <row r="794" spans="1:17" x14ac:dyDescent="0.3">
      <c r="A794" t="s">
        <v>1204</v>
      </c>
      <c r="B794" s="3">
        <v>15000000</v>
      </c>
      <c r="C794" s="3">
        <v>20000000</v>
      </c>
      <c r="D794" t="s">
        <v>17</v>
      </c>
      <c r="E794" t="s">
        <v>28</v>
      </c>
      <c r="F794">
        <v>50</v>
      </c>
      <c r="G794" t="s">
        <v>19</v>
      </c>
      <c r="H794" t="s">
        <v>1205</v>
      </c>
      <c r="I794" t="s">
        <v>1206</v>
      </c>
      <c r="J794" t="s">
        <v>1207</v>
      </c>
      <c r="K794" t="s">
        <v>1208</v>
      </c>
      <c r="L794">
        <v>815</v>
      </c>
      <c r="M794" t="s">
        <v>1208</v>
      </c>
      <c r="N794">
        <v>58</v>
      </c>
      <c r="O794" t="s">
        <v>1960</v>
      </c>
      <c r="P794">
        <v>1</v>
      </c>
      <c r="Q794" t="s">
        <v>483</v>
      </c>
    </row>
    <row r="795" spans="1:17" x14ac:dyDescent="0.3">
      <c r="A795" t="s">
        <v>1209</v>
      </c>
      <c r="B795" s="3">
        <v>12000000</v>
      </c>
      <c r="C795" s="3">
        <v>15000000</v>
      </c>
      <c r="D795" t="s">
        <v>51</v>
      </c>
      <c r="E795" t="s">
        <v>82</v>
      </c>
      <c r="F795">
        <v>5</v>
      </c>
      <c r="G795" t="s">
        <v>19</v>
      </c>
      <c r="H795" t="s">
        <v>1210</v>
      </c>
      <c r="I795" t="s">
        <v>1211</v>
      </c>
      <c r="J795" t="s">
        <v>1212</v>
      </c>
      <c r="K795" t="s">
        <v>1213</v>
      </c>
      <c r="L795">
        <v>816</v>
      </c>
      <c r="M795" t="s">
        <v>1213</v>
      </c>
      <c r="N795">
        <v>65</v>
      </c>
      <c r="O795" t="s">
        <v>1963</v>
      </c>
      <c r="P795">
        <v>1</v>
      </c>
      <c r="Q795" t="s">
        <v>483</v>
      </c>
    </row>
    <row r="796" spans="1:17" x14ac:dyDescent="0.3">
      <c r="A796" t="s">
        <v>1214</v>
      </c>
      <c r="B796" s="3">
        <v>5000000</v>
      </c>
      <c r="C796" s="3">
        <v>7000000</v>
      </c>
      <c r="D796" t="s">
        <v>17</v>
      </c>
      <c r="E796" t="s">
        <v>52</v>
      </c>
      <c r="F796">
        <v>15</v>
      </c>
      <c r="G796">
        <v>0</v>
      </c>
      <c r="H796" t="e">
        <f>- cùng giáo viên chủ nhiệm lên kế hoạch và giảng dạy, giao tiếp và Trao đổi với Phụ huynh về các vấn đề của trẻ và lớp,Quản lýgiáo viên Hỗ trợ.</f>
        <v>#NAME?</v>
      </c>
      <c r="I796" t="s">
        <v>1215</v>
      </c>
      <c r="J796" t="e">
        <f>- có khả năng giao tiếptiếng Anh, Tốt nghiệp Sư phạm Mầm non</f>
        <v>#NAME?</v>
      </c>
      <c r="K796" t="s">
        <v>1216</v>
      </c>
      <c r="L796">
        <v>817</v>
      </c>
      <c r="M796" t="s">
        <v>1216</v>
      </c>
      <c r="N796">
        <v>13</v>
      </c>
      <c r="O796" t="s">
        <v>1997</v>
      </c>
      <c r="P796">
        <v>1</v>
      </c>
      <c r="Q796" t="s">
        <v>483</v>
      </c>
    </row>
    <row r="797" spans="1:17" x14ac:dyDescent="0.3">
      <c r="A797" t="s">
        <v>1214</v>
      </c>
      <c r="B797" s="3">
        <v>5000000</v>
      </c>
      <c r="C797" s="3">
        <v>7000000</v>
      </c>
      <c r="D797" t="s">
        <v>17</v>
      </c>
      <c r="E797" t="s">
        <v>52</v>
      </c>
      <c r="F797">
        <v>15</v>
      </c>
      <c r="G797">
        <v>0</v>
      </c>
      <c r="H797" t="e">
        <f>- cùng giáo viên chủ nhiệm lên kế hoạch và giảng dạy, giao tiếp và Trao đổi với Phụ huynh về các vấn đề của trẻ và lớp,Quản lýgiáo viên Hỗ trợ.</f>
        <v>#NAME?</v>
      </c>
      <c r="I797" t="s">
        <v>1215</v>
      </c>
      <c r="J797" t="e">
        <f>- có khả năng giao tiếptiếng Anh, Tốt nghiệp Sư phạm Mầm non</f>
        <v>#NAME?</v>
      </c>
      <c r="K797" t="s">
        <v>1216</v>
      </c>
      <c r="L797">
        <v>817</v>
      </c>
      <c r="M797" t="s">
        <v>1216</v>
      </c>
      <c r="N797">
        <v>21</v>
      </c>
      <c r="O797" t="s">
        <v>1985</v>
      </c>
      <c r="P797">
        <v>1</v>
      </c>
      <c r="Q797" t="s">
        <v>483</v>
      </c>
    </row>
    <row r="798" spans="1:17" x14ac:dyDescent="0.3">
      <c r="A798" t="s">
        <v>1214</v>
      </c>
      <c r="B798" s="3">
        <v>5000000</v>
      </c>
      <c r="C798" s="3">
        <v>7000000</v>
      </c>
      <c r="D798" t="s">
        <v>17</v>
      </c>
      <c r="E798" t="s">
        <v>52</v>
      </c>
      <c r="F798">
        <v>15</v>
      </c>
      <c r="G798">
        <v>0</v>
      </c>
      <c r="H798" t="e">
        <f>- cùng giáo viên chủ nhiệm lên kế hoạch và giảng dạy, giao tiếp và Trao đổi với Phụ huynh về các vấn đề của trẻ và lớp,Quản lýgiáo viên Hỗ trợ.</f>
        <v>#NAME?</v>
      </c>
      <c r="I798" t="s">
        <v>1215</v>
      </c>
      <c r="J798" t="e">
        <f>- có khả năng giao tiếptiếng Anh, Tốt nghiệp Sư phạm Mầm non</f>
        <v>#NAME?</v>
      </c>
      <c r="K798" t="s">
        <v>1216</v>
      </c>
      <c r="L798">
        <v>817</v>
      </c>
      <c r="M798" t="s">
        <v>1216</v>
      </c>
      <c r="N798">
        <v>7</v>
      </c>
      <c r="O798" t="s">
        <v>1971</v>
      </c>
      <c r="P798">
        <v>1</v>
      </c>
      <c r="Q798" t="s">
        <v>483</v>
      </c>
    </row>
    <row r="799" spans="1:17" x14ac:dyDescent="0.3">
      <c r="A799" t="s">
        <v>1217</v>
      </c>
      <c r="B799" s="3">
        <v>25000000</v>
      </c>
      <c r="C799" s="3">
        <v>30000000</v>
      </c>
      <c r="D799" t="s">
        <v>101</v>
      </c>
      <c r="E799" t="s">
        <v>28</v>
      </c>
      <c r="F799">
        <v>5</v>
      </c>
      <c r="G799" t="s">
        <v>19</v>
      </c>
      <c r="H799" t="e">
        <f>- Giới thiệu thông tin sản phẩm cho khách hàng, chốt giao dịch.- phát triển quan hệ khách hàng, Xây dựng mối quan hệ Tốt đẹp giữa công ty và các Bên có liên quan đến quá trình hợp tác phát triển kinh doanh.- duy trì mối quan hệ Thường xuyên với khách hàng tiềm năng- các công việc KHÁC được giao Theo sự Chỉ đạo của Quản lý cấp trên trực tiếp.</f>
        <v>#NAME?</v>
      </c>
      <c r="I799" t="s">
        <v>1218</v>
      </c>
      <c r="J799" t="s">
        <v>1219</v>
      </c>
      <c r="K799" t="s">
        <v>1220</v>
      </c>
      <c r="L799">
        <v>818</v>
      </c>
      <c r="M799" t="s">
        <v>1221</v>
      </c>
      <c r="N799">
        <v>7</v>
      </c>
      <c r="O799" t="s">
        <v>1971</v>
      </c>
      <c r="P799">
        <v>1</v>
      </c>
      <c r="Q799" t="s">
        <v>483</v>
      </c>
    </row>
    <row r="800" spans="1:17" x14ac:dyDescent="0.3">
      <c r="A800" t="s">
        <v>1217</v>
      </c>
      <c r="B800" s="3">
        <v>25000000</v>
      </c>
      <c r="C800" s="3">
        <v>30000000</v>
      </c>
      <c r="D800" t="s">
        <v>101</v>
      </c>
      <c r="E800" t="s">
        <v>28</v>
      </c>
      <c r="F800">
        <v>5</v>
      </c>
      <c r="G800" t="s">
        <v>19</v>
      </c>
      <c r="H800" t="e">
        <f>- Giới thiệu thông tin sản phẩm cho khách hàng, chốt giao dịch.- phát triển quan hệ khách hàng, Xây dựng mối quan hệ Tốt đẹp giữa công ty và các Bên có liên quan đến quá trình hợp tác phát triển kinh doanh.- duy trì mối quan hệ Thường xuyên với khách hàng tiềm năng- các công việc KHÁC được giao Theo sự Chỉ đạo của Quản lý cấp trên trực tiếp.</f>
        <v>#NAME?</v>
      </c>
      <c r="I800" t="s">
        <v>1218</v>
      </c>
      <c r="J800" t="s">
        <v>1219</v>
      </c>
      <c r="K800" t="s">
        <v>1220</v>
      </c>
      <c r="L800">
        <v>818</v>
      </c>
      <c r="M800" t="s">
        <v>1221</v>
      </c>
      <c r="N800">
        <v>52</v>
      </c>
      <c r="O800" t="s">
        <v>1959</v>
      </c>
      <c r="P800">
        <v>1</v>
      </c>
      <c r="Q800" t="s">
        <v>483</v>
      </c>
    </row>
    <row r="801" spans="1:17" x14ac:dyDescent="0.3">
      <c r="A801" t="s">
        <v>1222</v>
      </c>
      <c r="B801" s="3">
        <v>10000000</v>
      </c>
      <c r="C801" s="3">
        <v>12000000</v>
      </c>
      <c r="D801" t="s">
        <v>17</v>
      </c>
      <c r="E801" t="s">
        <v>28</v>
      </c>
      <c r="F801">
        <v>5</v>
      </c>
      <c r="G801">
        <v>0</v>
      </c>
      <c r="H801" t="e">
        <f>- Giới thiệu và Tư vấn bán các loại vòng bi tại văn phòng- chăm sóc lượng khách hàng hiện có của công ty, Cơ sở dữ liệu có sẵn, khách hàng công ty có được Từ nguồnquảng cáo.- Tư vấn cho khách hàng về các sản phẩm, Giá cả, phương thức thanh toán.- đàm phán ký Kết hợp đồng với khách hàng.- Làm việc chủ yếu tại văn phòng và qua điện thoại- ứng viên muốn Tìm hiểu về công việc có thể Mời ghé thăm website: www.gib.com.vn</f>
        <v>#NAME?</v>
      </c>
      <c r="I801" t="s">
        <v>1223</v>
      </c>
      <c r="J801" t="s">
        <v>1224</v>
      </c>
      <c r="K801" t="s">
        <v>1225</v>
      </c>
      <c r="L801">
        <v>819</v>
      </c>
      <c r="M801" t="s">
        <v>1225</v>
      </c>
      <c r="N801">
        <v>52</v>
      </c>
      <c r="O801" t="s">
        <v>1959</v>
      </c>
      <c r="P801">
        <v>1</v>
      </c>
      <c r="Q801" t="s">
        <v>483</v>
      </c>
    </row>
    <row r="802" spans="1:17" x14ac:dyDescent="0.3">
      <c r="A802" t="s">
        <v>1222</v>
      </c>
      <c r="B802" s="3">
        <v>10000000</v>
      </c>
      <c r="C802" s="3">
        <v>12000000</v>
      </c>
      <c r="D802" t="s">
        <v>17</v>
      </c>
      <c r="E802" t="s">
        <v>28</v>
      </c>
      <c r="F802">
        <v>5</v>
      </c>
      <c r="G802">
        <v>0</v>
      </c>
      <c r="H802" t="e">
        <f>- Giới thiệu và Tư vấn bán các loại vòng bi tại văn phòng- chăm sóc lượng khách hàng hiện có của công ty, Cơ sở dữ liệu có sẵn, khách hàng công ty có được Từ nguồnquảng cáo.- Tư vấn cho khách hàng về các sản phẩm, Giá cả, phương thức thanh toán.- đàm phán ký Kết hợp đồng với khách hàng.- Làm việc chủ yếu tại văn phòng và qua điện thoại- ứng viên muốn Tìm hiểu về công việc có thể Mời ghé thăm website: www.gib.com.vn</f>
        <v>#NAME?</v>
      </c>
      <c r="I802" t="s">
        <v>1223</v>
      </c>
      <c r="J802" t="s">
        <v>1224</v>
      </c>
      <c r="K802" t="s">
        <v>1225</v>
      </c>
      <c r="L802">
        <v>819</v>
      </c>
      <c r="M802" t="s">
        <v>1225</v>
      </c>
      <c r="N802">
        <v>7</v>
      </c>
      <c r="O802" t="s">
        <v>1971</v>
      </c>
      <c r="P802">
        <v>1</v>
      </c>
      <c r="Q802" t="s">
        <v>483</v>
      </c>
    </row>
    <row r="803" spans="1:17" x14ac:dyDescent="0.3">
      <c r="A803" t="s">
        <v>1222</v>
      </c>
      <c r="B803" s="3">
        <v>10000000</v>
      </c>
      <c r="C803" s="3">
        <v>12000000</v>
      </c>
      <c r="D803" t="s">
        <v>17</v>
      </c>
      <c r="E803" t="s">
        <v>28</v>
      </c>
      <c r="F803">
        <v>5</v>
      </c>
      <c r="G803">
        <v>0</v>
      </c>
      <c r="H803" t="e">
        <f>- Giới thiệu và Tư vấn bán các loại vòng bi tại văn phòng- chăm sóc lượng khách hàng hiện có của công ty, Cơ sở dữ liệu có sẵn, khách hàng công ty có được Từ nguồnquảng cáo.- Tư vấn cho khách hàng về các sản phẩm, Giá cả, phương thức thanh toán.- đàm phán ký Kết hợp đồng với khách hàng.- Làm việc chủ yếu tại văn phòng và qua điện thoại- ứng viên muốn Tìm hiểu về công việc có thể Mời ghé thăm website: www.gib.com.vn</f>
        <v>#NAME?</v>
      </c>
      <c r="I803" t="s">
        <v>1223</v>
      </c>
      <c r="J803" t="s">
        <v>1224</v>
      </c>
      <c r="K803" t="s">
        <v>1225</v>
      </c>
      <c r="L803">
        <v>819</v>
      </c>
      <c r="M803" t="s">
        <v>1225</v>
      </c>
      <c r="N803">
        <v>93</v>
      </c>
      <c r="O803" t="s">
        <v>1969</v>
      </c>
      <c r="P803">
        <v>1</v>
      </c>
      <c r="Q803" t="s">
        <v>483</v>
      </c>
    </row>
    <row r="804" spans="1:17" x14ac:dyDescent="0.3">
      <c r="A804" t="s">
        <v>1226</v>
      </c>
      <c r="B804" s="3">
        <v>15000000</v>
      </c>
      <c r="C804" s="3">
        <v>20000000</v>
      </c>
      <c r="D804" t="s">
        <v>17</v>
      </c>
      <c r="E804" t="s">
        <v>28</v>
      </c>
      <c r="F804">
        <v>2</v>
      </c>
      <c r="G804">
        <v>0</v>
      </c>
      <c r="H804" t="s">
        <v>1227</v>
      </c>
      <c r="I804" t="s">
        <v>1228</v>
      </c>
      <c r="J804" t="s">
        <v>1229</v>
      </c>
      <c r="K804" t="s">
        <v>1230</v>
      </c>
      <c r="L804">
        <v>820</v>
      </c>
      <c r="M804" t="s">
        <v>1231</v>
      </c>
      <c r="N804">
        <v>93</v>
      </c>
      <c r="O804" t="s">
        <v>1969</v>
      </c>
      <c r="P804">
        <v>1</v>
      </c>
      <c r="Q804" t="s">
        <v>483</v>
      </c>
    </row>
    <row r="805" spans="1:17" x14ac:dyDescent="0.3">
      <c r="A805" t="s">
        <v>1226</v>
      </c>
      <c r="B805" s="3">
        <v>15000000</v>
      </c>
      <c r="C805" s="3">
        <v>20000000</v>
      </c>
      <c r="D805" t="s">
        <v>17</v>
      </c>
      <c r="E805" t="s">
        <v>28</v>
      </c>
      <c r="F805">
        <v>2</v>
      </c>
      <c r="G805">
        <v>0</v>
      </c>
      <c r="H805" t="s">
        <v>1227</v>
      </c>
      <c r="I805" t="s">
        <v>1228</v>
      </c>
      <c r="J805" t="s">
        <v>1229</v>
      </c>
      <c r="K805" t="s">
        <v>1230</v>
      </c>
      <c r="L805">
        <v>820</v>
      </c>
      <c r="M805" t="s">
        <v>1231</v>
      </c>
      <c r="N805">
        <v>7</v>
      </c>
      <c r="O805" t="s">
        <v>1971</v>
      </c>
      <c r="P805">
        <v>1</v>
      </c>
      <c r="Q805" t="s">
        <v>483</v>
      </c>
    </row>
    <row r="806" spans="1:17" x14ac:dyDescent="0.3">
      <c r="A806" t="s">
        <v>1226</v>
      </c>
      <c r="B806" s="3">
        <v>15000000</v>
      </c>
      <c r="C806" s="3">
        <v>20000000</v>
      </c>
      <c r="D806" t="s">
        <v>17</v>
      </c>
      <c r="E806" t="s">
        <v>28</v>
      </c>
      <c r="F806">
        <v>2</v>
      </c>
      <c r="G806">
        <v>0</v>
      </c>
      <c r="H806" t="s">
        <v>1227</v>
      </c>
      <c r="I806" t="s">
        <v>1228</v>
      </c>
      <c r="J806" t="s">
        <v>1229</v>
      </c>
      <c r="K806" t="s">
        <v>1230</v>
      </c>
      <c r="L806">
        <v>820</v>
      </c>
      <c r="M806" t="s">
        <v>1231</v>
      </c>
      <c r="N806">
        <v>53</v>
      </c>
      <c r="O806" t="s">
        <v>1967</v>
      </c>
      <c r="P806">
        <v>1</v>
      </c>
      <c r="Q806" t="s">
        <v>483</v>
      </c>
    </row>
    <row r="807" spans="1:17" x14ac:dyDescent="0.3">
      <c r="A807" t="s">
        <v>1232</v>
      </c>
      <c r="B807" s="3">
        <v>12000000</v>
      </c>
      <c r="C807" s="3">
        <v>15000000</v>
      </c>
      <c r="D807" t="s">
        <v>17</v>
      </c>
      <c r="E807" t="s">
        <v>28</v>
      </c>
      <c r="F807">
        <v>5</v>
      </c>
      <c r="G807" t="s">
        <v>19</v>
      </c>
      <c r="H807" t="s">
        <v>1233</v>
      </c>
      <c r="I807" t="s">
        <v>1234</v>
      </c>
      <c r="J807" t="s">
        <v>1235</v>
      </c>
      <c r="K807" t="s">
        <v>1236</v>
      </c>
      <c r="L807">
        <v>821</v>
      </c>
      <c r="M807" t="s">
        <v>1236</v>
      </c>
      <c r="N807">
        <v>2</v>
      </c>
      <c r="O807" t="s">
        <v>1962</v>
      </c>
      <c r="P807">
        <v>1</v>
      </c>
      <c r="Q807" t="s">
        <v>483</v>
      </c>
    </row>
    <row r="808" spans="1:17" x14ac:dyDescent="0.3">
      <c r="A808" t="s">
        <v>1232</v>
      </c>
      <c r="B808" s="3">
        <v>12000000</v>
      </c>
      <c r="C808" s="3">
        <v>15000000</v>
      </c>
      <c r="D808" t="s">
        <v>17</v>
      </c>
      <c r="E808" t="s">
        <v>28</v>
      </c>
      <c r="F808">
        <v>5</v>
      </c>
      <c r="G808" t="s">
        <v>19</v>
      </c>
      <c r="H808" t="s">
        <v>1233</v>
      </c>
      <c r="I808" t="s">
        <v>1234</v>
      </c>
      <c r="J808" t="s">
        <v>1235</v>
      </c>
      <c r="K808" t="s">
        <v>1236</v>
      </c>
      <c r="L808">
        <v>821</v>
      </c>
      <c r="M808" t="s">
        <v>1236</v>
      </c>
      <c r="N808">
        <v>26</v>
      </c>
      <c r="O808" t="s">
        <v>1965</v>
      </c>
      <c r="P808">
        <v>1</v>
      </c>
      <c r="Q808" t="s">
        <v>483</v>
      </c>
    </row>
    <row r="809" spans="1:17" x14ac:dyDescent="0.3">
      <c r="A809" t="s">
        <v>1232</v>
      </c>
      <c r="B809" s="3">
        <v>12000000</v>
      </c>
      <c r="C809" s="3">
        <v>15000000</v>
      </c>
      <c r="D809" t="s">
        <v>17</v>
      </c>
      <c r="E809" t="s">
        <v>28</v>
      </c>
      <c r="F809">
        <v>5</v>
      </c>
      <c r="G809" t="s">
        <v>19</v>
      </c>
      <c r="H809" t="s">
        <v>1233</v>
      </c>
      <c r="I809" t="s">
        <v>1234</v>
      </c>
      <c r="J809" t="s">
        <v>1235</v>
      </c>
      <c r="K809" t="s">
        <v>1236</v>
      </c>
      <c r="L809">
        <v>821</v>
      </c>
      <c r="M809" t="s">
        <v>1236</v>
      </c>
      <c r="N809">
        <v>61</v>
      </c>
      <c r="O809" t="s">
        <v>1964</v>
      </c>
      <c r="P809">
        <v>1</v>
      </c>
      <c r="Q809" t="s">
        <v>483</v>
      </c>
    </row>
    <row r="810" spans="1:17" x14ac:dyDescent="0.3">
      <c r="A810" t="s">
        <v>1237</v>
      </c>
      <c r="B810" s="3">
        <v>10000000</v>
      </c>
      <c r="C810" s="3">
        <v>12000000</v>
      </c>
      <c r="D810" t="s">
        <v>51</v>
      </c>
      <c r="E810" t="s">
        <v>18</v>
      </c>
      <c r="F810">
        <v>10</v>
      </c>
      <c r="G810">
        <v>1</v>
      </c>
      <c r="H810" t="s">
        <v>1238</v>
      </c>
      <c r="I810" t="s">
        <v>1239</v>
      </c>
      <c r="J810" t="e">
        <f>- chăm Chỉ, Chịu khó học hỏi, Cẩn thận.- có kỹ năng giao tiếp tốt.- có Sức khỏe tốt.- có hiểu Biết về ô tô và có bằng lái xe ô tô là một lợi thế.- Chấp nhận đào tạo ứng viên Tốt nghiệp tủng học phổ thông trở lên</f>
        <v>#NAME?</v>
      </c>
      <c r="K810" t="s">
        <v>1240</v>
      </c>
      <c r="L810">
        <v>822</v>
      </c>
      <c r="M810" t="s">
        <v>1241</v>
      </c>
      <c r="N810">
        <v>9</v>
      </c>
      <c r="O810" t="s">
        <v>216</v>
      </c>
      <c r="P810">
        <v>1</v>
      </c>
      <c r="Q810" t="s">
        <v>483</v>
      </c>
    </row>
    <row r="811" spans="1:17" x14ac:dyDescent="0.3">
      <c r="A811" t="s">
        <v>1237</v>
      </c>
      <c r="B811" s="3">
        <v>10000000</v>
      </c>
      <c r="C811" s="3">
        <v>12000000</v>
      </c>
      <c r="D811" t="s">
        <v>51</v>
      </c>
      <c r="E811" t="s">
        <v>18</v>
      </c>
      <c r="F811">
        <v>10</v>
      </c>
      <c r="G811">
        <v>1</v>
      </c>
      <c r="H811" t="s">
        <v>1238</v>
      </c>
      <c r="I811" t="s">
        <v>1239</v>
      </c>
      <c r="J811" t="e">
        <f>- chăm Chỉ, Chịu khó học hỏi, Cẩn thận.- có kỹ năng giao tiếp tốt.- có Sức khỏe tốt.- có hiểu Biết về ô tô và có bằng lái xe ô tô là một lợi thế.- Chấp nhận đào tạo ứng viên Tốt nghiệp tủng học phổ thông trở lên</f>
        <v>#NAME?</v>
      </c>
      <c r="K811" t="s">
        <v>1240</v>
      </c>
      <c r="L811">
        <v>822</v>
      </c>
      <c r="M811" t="s">
        <v>1241</v>
      </c>
      <c r="N811">
        <v>5</v>
      </c>
      <c r="O811" t="s">
        <v>1976</v>
      </c>
      <c r="P811">
        <v>1</v>
      </c>
      <c r="Q811" t="s">
        <v>483</v>
      </c>
    </row>
    <row r="812" spans="1:17" x14ac:dyDescent="0.3">
      <c r="A812" t="s">
        <v>1237</v>
      </c>
      <c r="B812" s="3">
        <v>10000000</v>
      </c>
      <c r="C812" s="3">
        <v>12000000</v>
      </c>
      <c r="D812" t="s">
        <v>51</v>
      </c>
      <c r="E812" t="s">
        <v>18</v>
      </c>
      <c r="F812">
        <v>10</v>
      </c>
      <c r="G812">
        <v>1</v>
      </c>
      <c r="H812" t="s">
        <v>1238</v>
      </c>
      <c r="I812" t="s">
        <v>1239</v>
      </c>
      <c r="J812" t="e">
        <f>- chăm Chỉ, Chịu khó học hỏi, Cẩn thận.- có kỹ năng giao tiếp tốt.- có Sức khỏe tốt.- có hiểu Biết về ô tô và có bằng lái xe ô tô là một lợi thế.- Chấp nhận đào tạo ứng viên Tốt nghiệp tủng học phổ thông trở lên</f>
        <v>#NAME?</v>
      </c>
      <c r="K812" t="s">
        <v>1240</v>
      </c>
      <c r="L812">
        <v>822</v>
      </c>
      <c r="M812" t="s">
        <v>1241</v>
      </c>
      <c r="N812">
        <v>40</v>
      </c>
      <c r="O812" t="s">
        <v>1972</v>
      </c>
      <c r="P812">
        <v>1</v>
      </c>
      <c r="Q812" t="s">
        <v>483</v>
      </c>
    </row>
    <row r="813" spans="1:17" x14ac:dyDescent="0.3">
      <c r="A813" t="s">
        <v>1242</v>
      </c>
      <c r="B813" s="3">
        <v>10000000</v>
      </c>
      <c r="C813" s="3">
        <v>12000000</v>
      </c>
      <c r="D813" t="s">
        <v>51</v>
      </c>
      <c r="E813" t="s">
        <v>52</v>
      </c>
      <c r="F813">
        <v>2</v>
      </c>
      <c r="G813" t="s">
        <v>19</v>
      </c>
      <c r="H813" t="s">
        <v>1243</v>
      </c>
      <c r="I813" t="s">
        <v>1244</v>
      </c>
      <c r="J813" t="s">
        <v>1245</v>
      </c>
      <c r="K813" t="s">
        <v>1246</v>
      </c>
      <c r="L813">
        <v>823</v>
      </c>
      <c r="M813" t="s">
        <v>1247</v>
      </c>
      <c r="N813">
        <v>32</v>
      </c>
      <c r="O813" t="s">
        <v>1966</v>
      </c>
      <c r="P813">
        <v>1</v>
      </c>
      <c r="Q813" t="s">
        <v>483</v>
      </c>
    </row>
    <row r="814" spans="1:17" x14ac:dyDescent="0.3">
      <c r="A814" t="s">
        <v>1248</v>
      </c>
      <c r="B814" s="3">
        <v>20000000</v>
      </c>
      <c r="C814" s="3">
        <v>25000000</v>
      </c>
      <c r="D814" t="s">
        <v>27</v>
      </c>
      <c r="E814" t="s">
        <v>52</v>
      </c>
      <c r="F814">
        <v>5</v>
      </c>
      <c r="G814" t="s">
        <v>19</v>
      </c>
      <c r="H814" t="s">
        <v>1249</v>
      </c>
      <c r="I814" t="s">
        <v>1250</v>
      </c>
      <c r="J814" t="s">
        <v>1251</v>
      </c>
      <c r="K814" t="s">
        <v>1252</v>
      </c>
      <c r="L814">
        <v>824</v>
      </c>
      <c r="M814" t="s">
        <v>1252</v>
      </c>
      <c r="N814">
        <v>37</v>
      </c>
      <c r="O814" t="s">
        <v>1961</v>
      </c>
      <c r="P814">
        <v>1</v>
      </c>
      <c r="Q814" t="s">
        <v>1253</v>
      </c>
    </row>
    <row r="815" spans="1:17" x14ac:dyDescent="0.3">
      <c r="A815" t="s">
        <v>1248</v>
      </c>
      <c r="B815" s="3">
        <v>20000000</v>
      </c>
      <c r="C815" s="3">
        <v>25000000</v>
      </c>
      <c r="D815" t="s">
        <v>27</v>
      </c>
      <c r="E815" t="s">
        <v>52</v>
      </c>
      <c r="F815">
        <v>5</v>
      </c>
      <c r="G815" t="s">
        <v>19</v>
      </c>
      <c r="H815" t="s">
        <v>1249</v>
      </c>
      <c r="I815" t="s">
        <v>1250</v>
      </c>
      <c r="J815" t="s">
        <v>1251</v>
      </c>
      <c r="K815" t="s">
        <v>1252</v>
      </c>
      <c r="L815">
        <v>824</v>
      </c>
      <c r="M815" t="s">
        <v>1252</v>
      </c>
      <c r="N815">
        <v>52</v>
      </c>
      <c r="O815" t="s">
        <v>1959</v>
      </c>
      <c r="P815">
        <v>1</v>
      </c>
      <c r="Q815" t="s">
        <v>1253</v>
      </c>
    </row>
    <row r="816" spans="1:17" x14ac:dyDescent="0.3">
      <c r="A816" t="s">
        <v>1248</v>
      </c>
      <c r="B816" s="3">
        <v>20000000</v>
      </c>
      <c r="C816" s="3">
        <v>25000000</v>
      </c>
      <c r="D816" t="s">
        <v>27</v>
      </c>
      <c r="E816" t="s">
        <v>52</v>
      </c>
      <c r="F816">
        <v>5</v>
      </c>
      <c r="G816" t="s">
        <v>19</v>
      </c>
      <c r="H816" t="s">
        <v>1249</v>
      </c>
      <c r="I816" t="s">
        <v>1250</v>
      </c>
      <c r="J816" t="s">
        <v>1251</v>
      </c>
      <c r="K816" t="s">
        <v>1252</v>
      </c>
      <c r="L816">
        <v>824</v>
      </c>
      <c r="M816" t="s">
        <v>1252</v>
      </c>
      <c r="N816">
        <v>93</v>
      </c>
      <c r="O816" t="s">
        <v>1969</v>
      </c>
      <c r="P816">
        <v>1</v>
      </c>
      <c r="Q816" t="s">
        <v>1253</v>
      </c>
    </row>
    <row r="817" spans="1:17" x14ac:dyDescent="0.3">
      <c r="A817" t="s">
        <v>1248</v>
      </c>
      <c r="B817" s="3">
        <v>20000000</v>
      </c>
      <c r="C817" s="3">
        <v>25000000</v>
      </c>
      <c r="D817" t="s">
        <v>27</v>
      </c>
      <c r="E817" t="s">
        <v>52</v>
      </c>
      <c r="F817">
        <v>5</v>
      </c>
      <c r="G817" t="s">
        <v>19</v>
      </c>
      <c r="H817" t="s">
        <v>1249</v>
      </c>
      <c r="I817" t="s">
        <v>1250</v>
      </c>
      <c r="J817" t="s">
        <v>1251</v>
      </c>
      <c r="K817" t="s">
        <v>1252</v>
      </c>
      <c r="L817">
        <v>824</v>
      </c>
      <c r="M817" t="s">
        <v>1252</v>
      </c>
      <c r="N817">
        <v>37</v>
      </c>
      <c r="O817" t="s">
        <v>1961</v>
      </c>
      <c r="P817">
        <v>1</v>
      </c>
      <c r="Q817" t="s">
        <v>1254</v>
      </c>
    </row>
    <row r="818" spans="1:17" x14ac:dyDescent="0.3">
      <c r="A818" t="s">
        <v>1248</v>
      </c>
      <c r="B818" s="3">
        <v>20000000</v>
      </c>
      <c r="C818" s="3">
        <v>25000000</v>
      </c>
      <c r="D818" t="s">
        <v>27</v>
      </c>
      <c r="E818" t="s">
        <v>52</v>
      </c>
      <c r="F818">
        <v>5</v>
      </c>
      <c r="G818" t="s">
        <v>19</v>
      </c>
      <c r="H818" t="s">
        <v>1249</v>
      </c>
      <c r="I818" t="s">
        <v>1250</v>
      </c>
      <c r="J818" t="s">
        <v>1251</v>
      </c>
      <c r="K818" t="s">
        <v>1252</v>
      </c>
      <c r="L818">
        <v>824</v>
      </c>
      <c r="M818" t="s">
        <v>1252</v>
      </c>
      <c r="N818">
        <v>52</v>
      </c>
      <c r="O818" t="s">
        <v>1959</v>
      </c>
      <c r="P818">
        <v>1</v>
      </c>
      <c r="Q818" t="s">
        <v>1254</v>
      </c>
    </row>
    <row r="819" spans="1:17" x14ac:dyDescent="0.3">
      <c r="A819" t="s">
        <v>1248</v>
      </c>
      <c r="B819" s="3">
        <v>20000000</v>
      </c>
      <c r="C819" s="3">
        <v>25000000</v>
      </c>
      <c r="D819" t="s">
        <v>27</v>
      </c>
      <c r="E819" t="s">
        <v>52</v>
      </c>
      <c r="F819">
        <v>5</v>
      </c>
      <c r="G819" t="s">
        <v>19</v>
      </c>
      <c r="H819" t="s">
        <v>1249</v>
      </c>
      <c r="I819" t="s">
        <v>1250</v>
      </c>
      <c r="J819" t="s">
        <v>1251</v>
      </c>
      <c r="K819" t="s">
        <v>1252</v>
      </c>
      <c r="L819">
        <v>824</v>
      </c>
      <c r="M819" t="s">
        <v>1252</v>
      </c>
      <c r="N819">
        <v>93</v>
      </c>
      <c r="O819" t="s">
        <v>1969</v>
      </c>
      <c r="P819">
        <v>1</v>
      </c>
      <c r="Q819" t="s">
        <v>1254</v>
      </c>
    </row>
    <row r="820" spans="1:17" x14ac:dyDescent="0.3">
      <c r="A820" t="s">
        <v>1248</v>
      </c>
      <c r="B820" s="3">
        <v>20000000</v>
      </c>
      <c r="C820" s="3">
        <v>25000000</v>
      </c>
      <c r="D820" t="s">
        <v>27</v>
      </c>
      <c r="E820" t="s">
        <v>52</v>
      </c>
      <c r="F820">
        <v>5</v>
      </c>
      <c r="G820" t="s">
        <v>19</v>
      </c>
      <c r="H820" t="s">
        <v>1249</v>
      </c>
      <c r="I820" t="s">
        <v>1250</v>
      </c>
      <c r="J820" t="s">
        <v>1251</v>
      </c>
      <c r="K820" t="s">
        <v>1252</v>
      </c>
      <c r="L820">
        <v>824</v>
      </c>
      <c r="M820" t="s">
        <v>1252</v>
      </c>
      <c r="N820">
        <v>37</v>
      </c>
      <c r="O820" t="s">
        <v>1961</v>
      </c>
      <c r="P820">
        <v>1</v>
      </c>
      <c r="Q820" t="s">
        <v>1063</v>
      </c>
    </row>
    <row r="821" spans="1:17" x14ac:dyDescent="0.3">
      <c r="A821" t="s">
        <v>1248</v>
      </c>
      <c r="B821" s="3">
        <v>20000000</v>
      </c>
      <c r="C821" s="3">
        <v>25000000</v>
      </c>
      <c r="D821" t="s">
        <v>27</v>
      </c>
      <c r="E821" t="s">
        <v>52</v>
      </c>
      <c r="F821">
        <v>5</v>
      </c>
      <c r="G821" t="s">
        <v>19</v>
      </c>
      <c r="H821" t="s">
        <v>1249</v>
      </c>
      <c r="I821" t="s">
        <v>1250</v>
      </c>
      <c r="J821" t="s">
        <v>1251</v>
      </c>
      <c r="K821" t="s">
        <v>1252</v>
      </c>
      <c r="L821">
        <v>824</v>
      </c>
      <c r="M821" t="s">
        <v>1252</v>
      </c>
      <c r="N821">
        <v>52</v>
      </c>
      <c r="O821" t="s">
        <v>1959</v>
      </c>
      <c r="P821">
        <v>1</v>
      </c>
      <c r="Q821" t="s">
        <v>1063</v>
      </c>
    </row>
    <row r="822" spans="1:17" x14ac:dyDescent="0.3">
      <c r="A822" t="s">
        <v>1248</v>
      </c>
      <c r="B822" s="3">
        <v>20000000</v>
      </c>
      <c r="C822" s="3">
        <v>25000000</v>
      </c>
      <c r="D822" t="s">
        <v>27</v>
      </c>
      <c r="E822" t="s">
        <v>52</v>
      </c>
      <c r="F822">
        <v>5</v>
      </c>
      <c r="G822" t="s">
        <v>19</v>
      </c>
      <c r="H822" t="s">
        <v>1249</v>
      </c>
      <c r="I822" t="s">
        <v>1250</v>
      </c>
      <c r="J822" t="s">
        <v>1251</v>
      </c>
      <c r="K822" t="s">
        <v>1252</v>
      </c>
      <c r="L822">
        <v>824</v>
      </c>
      <c r="M822" t="s">
        <v>1252</v>
      </c>
      <c r="N822">
        <v>93</v>
      </c>
      <c r="O822" t="s">
        <v>1969</v>
      </c>
      <c r="P822">
        <v>1</v>
      </c>
      <c r="Q822" t="s">
        <v>1063</v>
      </c>
    </row>
    <row r="823" spans="1:17" x14ac:dyDescent="0.3">
      <c r="A823" t="s">
        <v>1255</v>
      </c>
      <c r="B823" s="3">
        <v>7000000</v>
      </c>
      <c r="C823" s="3">
        <v>10000000</v>
      </c>
      <c r="D823" t="s">
        <v>39</v>
      </c>
      <c r="E823" t="s">
        <v>52</v>
      </c>
      <c r="F823">
        <v>2</v>
      </c>
      <c r="G823" t="s">
        <v>19</v>
      </c>
      <c r="H823" t="s">
        <v>1256</v>
      </c>
      <c r="I823" t="s">
        <v>1257</v>
      </c>
      <c r="J823" t="s">
        <v>1258</v>
      </c>
      <c r="K823" t="s">
        <v>1259</v>
      </c>
      <c r="L823">
        <v>825</v>
      </c>
      <c r="M823" t="s">
        <v>1259</v>
      </c>
      <c r="N823">
        <v>61</v>
      </c>
      <c r="O823" t="s">
        <v>1964</v>
      </c>
      <c r="P823">
        <v>1</v>
      </c>
      <c r="Q823" t="s">
        <v>483</v>
      </c>
    </row>
    <row r="824" spans="1:17" x14ac:dyDescent="0.3">
      <c r="A824" t="s">
        <v>1255</v>
      </c>
      <c r="B824" s="3">
        <v>7000000</v>
      </c>
      <c r="C824" s="3">
        <v>10000000</v>
      </c>
      <c r="D824" t="s">
        <v>39</v>
      </c>
      <c r="E824" t="s">
        <v>52</v>
      </c>
      <c r="F824">
        <v>2</v>
      </c>
      <c r="G824" t="s">
        <v>19</v>
      </c>
      <c r="H824" t="s">
        <v>1256</v>
      </c>
      <c r="I824" t="s">
        <v>1257</v>
      </c>
      <c r="J824" t="s">
        <v>1258</v>
      </c>
      <c r="K824" t="s">
        <v>1259</v>
      </c>
      <c r="L824">
        <v>825</v>
      </c>
      <c r="M824" t="s">
        <v>1259</v>
      </c>
      <c r="N824">
        <v>26</v>
      </c>
      <c r="O824" t="s">
        <v>1965</v>
      </c>
      <c r="P824">
        <v>1</v>
      </c>
      <c r="Q824" t="s">
        <v>483</v>
      </c>
    </row>
    <row r="825" spans="1:17" x14ac:dyDescent="0.3">
      <c r="A825" t="s">
        <v>1255</v>
      </c>
      <c r="B825" s="3">
        <v>7000000</v>
      </c>
      <c r="C825" s="3">
        <v>10000000</v>
      </c>
      <c r="D825" t="s">
        <v>39</v>
      </c>
      <c r="E825" t="s">
        <v>52</v>
      </c>
      <c r="F825">
        <v>2</v>
      </c>
      <c r="G825" t="s">
        <v>19</v>
      </c>
      <c r="H825" t="s">
        <v>1256</v>
      </c>
      <c r="I825" t="s">
        <v>1257</v>
      </c>
      <c r="J825" t="s">
        <v>1258</v>
      </c>
      <c r="K825" t="s">
        <v>1259</v>
      </c>
      <c r="L825">
        <v>825</v>
      </c>
      <c r="M825" t="s">
        <v>1259</v>
      </c>
      <c r="N825">
        <v>2</v>
      </c>
      <c r="O825" t="s">
        <v>1962</v>
      </c>
      <c r="P825">
        <v>1</v>
      </c>
      <c r="Q825" t="s">
        <v>483</v>
      </c>
    </row>
    <row r="826" spans="1:17" x14ac:dyDescent="0.3">
      <c r="A826" t="s">
        <v>1260</v>
      </c>
      <c r="B826" s="3">
        <v>7000000</v>
      </c>
      <c r="C826" s="3">
        <v>10000000</v>
      </c>
      <c r="D826" t="s">
        <v>27</v>
      </c>
      <c r="E826" t="s">
        <v>28</v>
      </c>
      <c r="F826">
        <v>2</v>
      </c>
      <c r="G826">
        <v>1</v>
      </c>
      <c r="H826" t="e">
        <f>- đi dây hệ thống điện nhẹ, điện dân dụng.- các công việc KHÁC Theo yêu cầu của cấp trên.</f>
        <v>#NAME?</v>
      </c>
      <c r="I826" t="s">
        <v>1261</v>
      </c>
      <c r="J826" t="e">
        <f>- đạo Đức Tốt, Nhiệt tình, nhanh nhẹn, chăm chỉ.- ưu tiên ứng viên đã có tay nghề ở vị trí tương đương.- Đối với ứng viên chưa có kinh nghiệm sẽ được công tyđào tạothêm.</f>
        <v>#NAME?</v>
      </c>
      <c r="K826" t="s">
        <v>1262</v>
      </c>
      <c r="L826">
        <v>826</v>
      </c>
      <c r="M826" t="s">
        <v>1262</v>
      </c>
      <c r="N826">
        <v>40</v>
      </c>
      <c r="O826" t="s">
        <v>1972</v>
      </c>
      <c r="P826">
        <v>1</v>
      </c>
      <c r="Q826" t="s">
        <v>483</v>
      </c>
    </row>
    <row r="827" spans="1:17" x14ac:dyDescent="0.3">
      <c r="A827" t="s">
        <v>1260</v>
      </c>
      <c r="B827" s="3">
        <v>7000000</v>
      </c>
      <c r="C827" s="3">
        <v>10000000</v>
      </c>
      <c r="D827" t="s">
        <v>27</v>
      </c>
      <c r="E827" t="s">
        <v>28</v>
      </c>
      <c r="F827">
        <v>2</v>
      </c>
      <c r="G827">
        <v>1</v>
      </c>
      <c r="H827" t="e">
        <f>- đi dây hệ thống điện nhẹ, điện dân dụng.- các công việc KHÁC Theo yêu cầu của cấp trên.</f>
        <v>#NAME?</v>
      </c>
      <c r="I827" t="s">
        <v>1261</v>
      </c>
      <c r="J827" t="e">
        <f>- đạo Đức Tốt, Nhiệt tình, nhanh nhẹn, chăm chỉ.- ưu tiên ứng viên đã có tay nghề ở vị trí tương đương.- Đối với ứng viên chưa có kinh nghiệm sẽ được công tyđào tạothêm.</f>
        <v>#NAME?</v>
      </c>
      <c r="K827" t="s">
        <v>1262</v>
      </c>
      <c r="L827">
        <v>826</v>
      </c>
      <c r="M827" t="s">
        <v>1262</v>
      </c>
      <c r="N827">
        <v>43</v>
      </c>
      <c r="O827" t="s">
        <v>1973</v>
      </c>
      <c r="P827">
        <v>1</v>
      </c>
      <c r="Q827" t="s">
        <v>483</v>
      </c>
    </row>
    <row r="828" spans="1:17" x14ac:dyDescent="0.3">
      <c r="A828" t="s">
        <v>1263</v>
      </c>
      <c r="B828" s="3">
        <v>15000000</v>
      </c>
      <c r="C828" s="3">
        <v>20000000</v>
      </c>
      <c r="D828" t="s">
        <v>51</v>
      </c>
      <c r="E828" t="s">
        <v>28</v>
      </c>
      <c r="F828">
        <v>10</v>
      </c>
      <c r="G828" t="s">
        <v>19</v>
      </c>
      <c r="H828" t="e">
        <f>- kiểm tra chất lượng hàng tại Siêu thị- chăm sóc Hỗ trợ Siêu thị, đề xuất chương trình khuyến mại.- Thường xuyên kiểm tra cập nhật thông tin sản phẩm, ưu nhược điểm sản phẩm của Đối thủ.-Quản lýđược hàng tồn hằng tuần, nắm được Tổng tồn và số tồn từng mã của từng Siêu thị.- cập nhật thông tin các mã hàng bán mạnh và các mã hàng bán chậm tại nơi mình Phụ trách- Báo cáo, kiểm kê định kỳ hoặc đột xuất.- phải nắm được các quy cách trưng bày tại mỗi Siêu thị.- Theo dõi tình hình trưng bày hàng hoá tại các Siêu thị sẽ đảm bảo sao cho hàng được trưng bày ở vị trí Tốt nhất.- đảm bảo hàng hoá tại Siêu thị luôn trưng bày đúng, đẹp, đầy &amp; đủ Theo định mức.- tạo mối quan hệ Tốt với người Phụ trách trực tiếp loại hàng công ty tại Siêu thị.- định kỳ Báo cáo hàng ngày Kết quả công việc và Báo cáo công việc đột xuất Theo yêu cầu và thực hiện các công việc KHÁC Theo sự Chỉ đạo của ban Giám đốc.</f>
        <v>#NAME?</v>
      </c>
      <c r="I828" t="e">
        <f>- các chế độ BHYT, BHXH, BHTN Theo quy định của luật lao động- môi trường Làm việc năng động, chuyên nghiệp, phát huy Tối đa năng lực bản THÂN- Cơ hội hợp tác, Gắn bó lâu dài và thăng tiến, phát triển cùng công ty- thu nhập: lương cứng+ hoa hồng+ Thưởng- nghỉ lễ, tết Theo quy định của nhà nước</f>
        <v>#NAME?</v>
      </c>
      <c r="J828" t="e">
        <f>- là người Trung thực, Nhiệt tình, có trách nhiệm với công việc- kỹ năng đàm phán, thương lương, giải quyết vấn đề.- có khả năng Làm việc độc Lập và Theo nhóm.- có thể đi công tác tỉnh.- có kinh nghiệm là lợi thế</f>
        <v>#NAME?</v>
      </c>
      <c r="K828" t="s">
        <v>1264</v>
      </c>
      <c r="L828">
        <v>827</v>
      </c>
      <c r="M828" t="s">
        <v>1264</v>
      </c>
      <c r="N828">
        <v>52</v>
      </c>
      <c r="O828" t="s">
        <v>1959</v>
      </c>
      <c r="P828">
        <v>1</v>
      </c>
      <c r="Q828" t="s">
        <v>483</v>
      </c>
    </row>
    <row r="829" spans="1:17" x14ac:dyDescent="0.3">
      <c r="A829" t="s">
        <v>1263</v>
      </c>
      <c r="B829" s="3">
        <v>15000000</v>
      </c>
      <c r="C829" s="3">
        <v>20000000</v>
      </c>
      <c r="D829" t="s">
        <v>51</v>
      </c>
      <c r="E829" t="s">
        <v>28</v>
      </c>
      <c r="F829">
        <v>10</v>
      </c>
      <c r="G829" t="s">
        <v>19</v>
      </c>
      <c r="H829" t="e">
        <f>- kiểm tra chất lượng hàng tại Siêu thị- chăm sóc Hỗ trợ Siêu thị, đề xuất chương trình khuyến mại.- Thường xuyên kiểm tra cập nhật thông tin sản phẩm, ưu nhược điểm sản phẩm của Đối thủ.-Quản lýđược hàng tồn hằng tuần, nắm được Tổng tồn và số tồn từng mã của từng Siêu thị.- cập nhật thông tin các mã hàng bán mạnh và các mã hàng bán chậm tại nơi mình Phụ trách- Báo cáo, kiểm kê định kỳ hoặc đột xuất.- phải nắm được các quy cách trưng bày tại mỗi Siêu thị.- Theo dõi tình hình trưng bày hàng hoá tại các Siêu thị sẽ đảm bảo sao cho hàng được trưng bày ở vị trí Tốt nhất.- đảm bảo hàng hoá tại Siêu thị luôn trưng bày đúng, đẹp, đầy &amp; đủ Theo định mức.- tạo mối quan hệ Tốt với người Phụ trách trực tiếp loại hàng công ty tại Siêu thị.- định kỳ Báo cáo hàng ngày Kết quả công việc và Báo cáo công việc đột xuất Theo yêu cầu và thực hiện các công việc KHÁC Theo sự Chỉ đạo của ban Giám đốc.</f>
        <v>#NAME?</v>
      </c>
      <c r="I829" t="e">
        <f>- các chế độ BHYT, BHXH, BHTN Theo quy định của luật lao động- môi trường Làm việc năng động, chuyên nghiệp, phát huy Tối đa năng lực bản THÂN- Cơ hội hợp tác, Gắn bó lâu dài và thăng tiến, phát triển cùng công ty- thu nhập: lương cứng+ hoa hồng+ Thưởng- nghỉ lễ, tết Theo quy định của nhà nước</f>
        <v>#NAME?</v>
      </c>
      <c r="J829" t="e">
        <f>- là người Trung thực, Nhiệt tình, có trách nhiệm với công việc- kỹ năng đàm phán, thương lương, giải quyết vấn đề.- có khả năng Làm việc độc Lập và Theo nhóm.- có thể đi công tác tỉnh.- có kinh nghiệm là lợi thế</f>
        <v>#NAME?</v>
      </c>
      <c r="K829" t="s">
        <v>1264</v>
      </c>
      <c r="L829">
        <v>827</v>
      </c>
      <c r="M829" t="s">
        <v>1264</v>
      </c>
      <c r="N829">
        <v>65</v>
      </c>
      <c r="O829" t="s">
        <v>1963</v>
      </c>
      <c r="P829">
        <v>1</v>
      </c>
      <c r="Q829" t="s">
        <v>483</v>
      </c>
    </row>
    <row r="830" spans="1:17" x14ac:dyDescent="0.3">
      <c r="A830" t="s">
        <v>1263</v>
      </c>
      <c r="B830" s="3">
        <v>15000000</v>
      </c>
      <c r="C830" s="3">
        <v>20000000</v>
      </c>
      <c r="D830" t="s">
        <v>51</v>
      </c>
      <c r="E830" t="s">
        <v>28</v>
      </c>
      <c r="F830">
        <v>10</v>
      </c>
      <c r="G830" t="s">
        <v>19</v>
      </c>
      <c r="H830" t="e">
        <f>- kiểm tra chất lượng hàng tại Siêu thị- chăm sóc Hỗ trợ Siêu thị, đề xuất chương trình khuyến mại.- Thường xuyên kiểm tra cập nhật thông tin sản phẩm, ưu nhược điểm sản phẩm của Đối thủ.-Quản lýđược hàng tồn hằng tuần, nắm được Tổng tồn và số tồn từng mã của từng Siêu thị.- cập nhật thông tin các mã hàng bán mạnh và các mã hàng bán chậm tại nơi mình Phụ trách- Báo cáo, kiểm kê định kỳ hoặc đột xuất.- phải nắm được các quy cách trưng bày tại mỗi Siêu thị.- Theo dõi tình hình trưng bày hàng hoá tại các Siêu thị sẽ đảm bảo sao cho hàng được trưng bày ở vị trí Tốt nhất.- đảm bảo hàng hoá tại Siêu thị luôn trưng bày đúng, đẹp, đầy &amp; đủ Theo định mức.- tạo mối quan hệ Tốt với người Phụ trách trực tiếp loại hàng công ty tại Siêu thị.- định kỳ Báo cáo hàng ngày Kết quả công việc và Báo cáo công việc đột xuất Theo yêu cầu và thực hiện các công việc KHÁC Theo sự Chỉ đạo của ban Giám đốc.</f>
        <v>#NAME?</v>
      </c>
      <c r="I830" t="e">
        <f>- các chế độ BHYT, BHXH, BHTN Theo quy định của luật lao động- môi trường Làm việc năng động, chuyên nghiệp, phát huy Tối đa năng lực bản THÂN- Cơ hội hợp tác, Gắn bó lâu dài và thăng tiến, phát triển cùng công ty- thu nhập: lương cứng+ hoa hồng+ Thưởng- nghỉ lễ, tết Theo quy định của nhà nước</f>
        <v>#NAME?</v>
      </c>
      <c r="J830" t="e">
        <f>- là người Trung thực, Nhiệt tình, có trách nhiệm với công việc- kỹ năng đàm phán, thương lương, giải quyết vấn đề.- có khả năng Làm việc độc Lập và Theo nhóm.- có thể đi công tác tỉnh.- có kinh nghiệm là lợi thế</f>
        <v>#NAME?</v>
      </c>
      <c r="K830" t="s">
        <v>1264</v>
      </c>
      <c r="L830">
        <v>827</v>
      </c>
      <c r="M830" t="s">
        <v>1264</v>
      </c>
      <c r="N830">
        <v>64</v>
      </c>
      <c r="O830" t="s">
        <v>1982</v>
      </c>
      <c r="P830">
        <v>1</v>
      </c>
      <c r="Q830" t="s">
        <v>483</v>
      </c>
    </row>
    <row r="831" spans="1:17" x14ac:dyDescent="0.3">
      <c r="A831" t="s">
        <v>1265</v>
      </c>
      <c r="B831" s="3">
        <v>15000000</v>
      </c>
      <c r="C831" s="3">
        <v>20000000</v>
      </c>
      <c r="D831" t="s">
        <v>17</v>
      </c>
      <c r="E831" t="s">
        <v>28</v>
      </c>
      <c r="F831">
        <v>10</v>
      </c>
      <c r="G831" t="s">
        <v>19</v>
      </c>
      <c r="H831" t="s">
        <v>1266</v>
      </c>
      <c r="I831" t="s">
        <v>1267</v>
      </c>
      <c r="J831" t="s">
        <v>1268</v>
      </c>
      <c r="K831" t="s">
        <v>1269</v>
      </c>
      <c r="L831">
        <v>828</v>
      </c>
      <c r="M831" t="s">
        <v>1269</v>
      </c>
      <c r="N831">
        <v>52</v>
      </c>
      <c r="O831" t="s">
        <v>1959</v>
      </c>
      <c r="P831">
        <v>1</v>
      </c>
      <c r="Q831" t="s">
        <v>483</v>
      </c>
    </row>
    <row r="832" spans="1:17" x14ac:dyDescent="0.3">
      <c r="A832" t="s">
        <v>1265</v>
      </c>
      <c r="B832" s="3">
        <v>15000000</v>
      </c>
      <c r="C832" s="3">
        <v>20000000</v>
      </c>
      <c r="D832" t="s">
        <v>17</v>
      </c>
      <c r="E832" t="s">
        <v>28</v>
      </c>
      <c r="F832">
        <v>10</v>
      </c>
      <c r="G832" t="s">
        <v>19</v>
      </c>
      <c r="H832" t="s">
        <v>1266</v>
      </c>
      <c r="I832" t="s">
        <v>1267</v>
      </c>
      <c r="J832" t="s">
        <v>1268</v>
      </c>
      <c r="K832" t="s">
        <v>1269</v>
      </c>
      <c r="L832">
        <v>828</v>
      </c>
      <c r="M832" t="s">
        <v>1269</v>
      </c>
      <c r="N832">
        <v>57</v>
      </c>
      <c r="O832" t="s">
        <v>1979</v>
      </c>
      <c r="P832">
        <v>1</v>
      </c>
      <c r="Q832" t="s">
        <v>483</v>
      </c>
    </row>
    <row r="833" spans="1:17" x14ac:dyDescent="0.3">
      <c r="A833" t="s">
        <v>1265</v>
      </c>
      <c r="B833" s="3">
        <v>15000000</v>
      </c>
      <c r="C833" s="3">
        <v>20000000</v>
      </c>
      <c r="D833" t="s">
        <v>17</v>
      </c>
      <c r="E833" t="s">
        <v>28</v>
      </c>
      <c r="F833">
        <v>10</v>
      </c>
      <c r="G833" t="s">
        <v>19</v>
      </c>
      <c r="H833" t="s">
        <v>1266</v>
      </c>
      <c r="I833" t="s">
        <v>1267</v>
      </c>
      <c r="J833" t="s">
        <v>1268</v>
      </c>
      <c r="K833" t="s">
        <v>1269</v>
      </c>
      <c r="L833">
        <v>828</v>
      </c>
      <c r="M833" t="s">
        <v>1269</v>
      </c>
      <c r="N833">
        <v>38</v>
      </c>
      <c r="O833" t="s">
        <v>1983</v>
      </c>
      <c r="P833">
        <v>1</v>
      </c>
      <c r="Q833" t="s">
        <v>483</v>
      </c>
    </row>
    <row r="834" spans="1:17" x14ac:dyDescent="0.3">
      <c r="A834" t="s">
        <v>1265</v>
      </c>
      <c r="B834" s="3">
        <v>15000000</v>
      </c>
      <c r="C834" s="3">
        <v>20000000</v>
      </c>
      <c r="D834" t="s">
        <v>17</v>
      </c>
      <c r="E834" t="s">
        <v>28</v>
      </c>
      <c r="F834">
        <v>10</v>
      </c>
      <c r="G834" t="s">
        <v>19</v>
      </c>
      <c r="H834" t="s">
        <v>1266</v>
      </c>
      <c r="I834" t="s">
        <v>1267</v>
      </c>
      <c r="J834" t="s">
        <v>1268</v>
      </c>
      <c r="K834" t="s">
        <v>1269</v>
      </c>
      <c r="L834">
        <v>828</v>
      </c>
      <c r="M834" t="s">
        <v>1269</v>
      </c>
      <c r="N834">
        <v>52</v>
      </c>
      <c r="O834" t="s">
        <v>1959</v>
      </c>
      <c r="P834">
        <v>1</v>
      </c>
      <c r="Q834" t="s">
        <v>1270</v>
      </c>
    </row>
    <row r="835" spans="1:17" x14ac:dyDescent="0.3">
      <c r="A835" t="s">
        <v>1265</v>
      </c>
      <c r="B835" s="3">
        <v>15000000</v>
      </c>
      <c r="C835" s="3">
        <v>20000000</v>
      </c>
      <c r="D835" t="s">
        <v>17</v>
      </c>
      <c r="E835" t="s">
        <v>28</v>
      </c>
      <c r="F835">
        <v>10</v>
      </c>
      <c r="G835" t="s">
        <v>19</v>
      </c>
      <c r="H835" t="s">
        <v>1266</v>
      </c>
      <c r="I835" t="s">
        <v>1267</v>
      </c>
      <c r="J835" t="s">
        <v>1268</v>
      </c>
      <c r="K835" t="s">
        <v>1269</v>
      </c>
      <c r="L835">
        <v>828</v>
      </c>
      <c r="M835" t="s">
        <v>1269</v>
      </c>
      <c r="N835">
        <v>57</v>
      </c>
      <c r="O835" t="s">
        <v>1979</v>
      </c>
      <c r="P835">
        <v>1</v>
      </c>
      <c r="Q835" t="s">
        <v>1270</v>
      </c>
    </row>
    <row r="836" spans="1:17" x14ac:dyDescent="0.3">
      <c r="A836" t="s">
        <v>1265</v>
      </c>
      <c r="B836" s="3">
        <v>15000000</v>
      </c>
      <c r="C836" s="3">
        <v>20000000</v>
      </c>
      <c r="D836" t="s">
        <v>17</v>
      </c>
      <c r="E836" t="s">
        <v>28</v>
      </c>
      <c r="F836">
        <v>10</v>
      </c>
      <c r="G836" t="s">
        <v>19</v>
      </c>
      <c r="H836" t="s">
        <v>1266</v>
      </c>
      <c r="I836" t="s">
        <v>1267</v>
      </c>
      <c r="J836" t="s">
        <v>1268</v>
      </c>
      <c r="K836" t="s">
        <v>1269</v>
      </c>
      <c r="L836">
        <v>828</v>
      </c>
      <c r="M836" t="s">
        <v>1269</v>
      </c>
      <c r="N836">
        <v>38</v>
      </c>
      <c r="O836" t="s">
        <v>1983</v>
      </c>
      <c r="P836">
        <v>1</v>
      </c>
      <c r="Q836" t="s">
        <v>1270</v>
      </c>
    </row>
    <row r="837" spans="1:17" x14ac:dyDescent="0.3">
      <c r="A837" t="s">
        <v>1265</v>
      </c>
      <c r="B837" s="3">
        <v>15000000</v>
      </c>
      <c r="C837" s="3">
        <v>20000000</v>
      </c>
      <c r="D837" t="s">
        <v>17</v>
      </c>
      <c r="E837" t="s">
        <v>28</v>
      </c>
      <c r="F837">
        <v>10</v>
      </c>
      <c r="G837" t="s">
        <v>19</v>
      </c>
      <c r="H837" t="s">
        <v>1266</v>
      </c>
      <c r="I837" t="s">
        <v>1267</v>
      </c>
      <c r="J837" t="s">
        <v>1268</v>
      </c>
      <c r="K837" t="s">
        <v>1269</v>
      </c>
      <c r="L837">
        <v>828</v>
      </c>
      <c r="M837" t="s">
        <v>1269</v>
      </c>
      <c r="N837">
        <v>52</v>
      </c>
      <c r="O837" t="s">
        <v>1959</v>
      </c>
      <c r="P837">
        <v>1</v>
      </c>
      <c r="Q837" t="s">
        <v>1271</v>
      </c>
    </row>
    <row r="838" spans="1:17" x14ac:dyDescent="0.3">
      <c r="A838" t="s">
        <v>1265</v>
      </c>
      <c r="B838" s="3">
        <v>15000000</v>
      </c>
      <c r="C838" s="3">
        <v>20000000</v>
      </c>
      <c r="D838" t="s">
        <v>17</v>
      </c>
      <c r="E838" t="s">
        <v>28</v>
      </c>
      <c r="F838">
        <v>10</v>
      </c>
      <c r="G838" t="s">
        <v>19</v>
      </c>
      <c r="H838" t="s">
        <v>1266</v>
      </c>
      <c r="I838" t="s">
        <v>1267</v>
      </c>
      <c r="J838" t="s">
        <v>1268</v>
      </c>
      <c r="K838" t="s">
        <v>1269</v>
      </c>
      <c r="L838">
        <v>828</v>
      </c>
      <c r="M838" t="s">
        <v>1269</v>
      </c>
      <c r="N838">
        <v>57</v>
      </c>
      <c r="O838" t="s">
        <v>1979</v>
      </c>
      <c r="P838">
        <v>1</v>
      </c>
      <c r="Q838" t="s">
        <v>1271</v>
      </c>
    </row>
    <row r="839" spans="1:17" x14ac:dyDescent="0.3">
      <c r="A839" t="s">
        <v>1265</v>
      </c>
      <c r="B839" s="3">
        <v>15000000</v>
      </c>
      <c r="C839" s="3">
        <v>20000000</v>
      </c>
      <c r="D839" t="s">
        <v>17</v>
      </c>
      <c r="E839" t="s">
        <v>28</v>
      </c>
      <c r="F839">
        <v>10</v>
      </c>
      <c r="G839" t="s">
        <v>19</v>
      </c>
      <c r="H839" t="s">
        <v>1266</v>
      </c>
      <c r="I839" t="s">
        <v>1267</v>
      </c>
      <c r="J839" t="s">
        <v>1268</v>
      </c>
      <c r="K839" t="s">
        <v>1269</v>
      </c>
      <c r="L839">
        <v>828</v>
      </c>
      <c r="M839" t="s">
        <v>1269</v>
      </c>
      <c r="N839">
        <v>38</v>
      </c>
      <c r="O839" t="s">
        <v>1983</v>
      </c>
      <c r="P839">
        <v>1</v>
      </c>
      <c r="Q839" t="s">
        <v>1271</v>
      </c>
    </row>
    <row r="840" spans="1:17" x14ac:dyDescent="0.3">
      <c r="A840" t="s">
        <v>1265</v>
      </c>
      <c r="B840" s="3">
        <v>15000000</v>
      </c>
      <c r="C840" s="3">
        <v>20000000</v>
      </c>
      <c r="D840" t="s">
        <v>17</v>
      </c>
      <c r="E840" t="s">
        <v>28</v>
      </c>
      <c r="F840">
        <v>10</v>
      </c>
      <c r="G840" t="s">
        <v>19</v>
      </c>
      <c r="H840" t="s">
        <v>1266</v>
      </c>
      <c r="I840" t="s">
        <v>1267</v>
      </c>
      <c r="J840" t="s">
        <v>1268</v>
      </c>
      <c r="K840" t="s">
        <v>1269</v>
      </c>
      <c r="L840">
        <v>828</v>
      </c>
      <c r="M840" t="s">
        <v>1269</v>
      </c>
      <c r="N840">
        <v>52</v>
      </c>
      <c r="O840" t="s">
        <v>1959</v>
      </c>
      <c r="P840">
        <v>1</v>
      </c>
      <c r="Q840" t="s">
        <v>1024</v>
      </c>
    </row>
    <row r="841" spans="1:17" x14ac:dyDescent="0.3">
      <c r="A841" t="s">
        <v>1265</v>
      </c>
      <c r="B841" s="3">
        <v>15000000</v>
      </c>
      <c r="C841" s="3">
        <v>20000000</v>
      </c>
      <c r="D841" t="s">
        <v>17</v>
      </c>
      <c r="E841" t="s">
        <v>28</v>
      </c>
      <c r="F841">
        <v>10</v>
      </c>
      <c r="G841" t="s">
        <v>19</v>
      </c>
      <c r="H841" t="s">
        <v>1266</v>
      </c>
      <c r="I841" t="s">
        <v>1267</v>
      </c>
      <c r="J841" t="s">
        <v>1268</v>
      </c>
      <c r="K841" t="s">
        <v>1269</v>
      </c>
      <c r="L841">
        <v>828</v>
      </c>
      <c r="M841" t="s">
        <v>1269</v>
      </c>
      <c r="N841">
        <v>57</v>
      </c>
      <c r="O841" t="s">
        <v>1979</v>
      </c>
      <c r="P841">
        <v>1</v>
      </c>
      <c r="Q841" t="s">
        <v>1024</v>
      </c>
    </row>
    <row r="842" spans="1:17" x14ac:dyDescent="0.3">
      <c r="A842" t="s">
        <v>1265</v>
      </c>
      <c r="B842" s="3">
        <v>15000000</v>
      </c>
      <c r="C842" s="3">
        <v>20000000</v>
      </c>
      <c r="D842" t="s">
        <v>17</v>
      </c>
      <c r="E842" t="s">
        <v>28</v>
      </c>
      <c r="F842">
        <v>10</v>
      </c>
      <c r="G842" t="s">
        <v>19</v>
      </c>
      <c r="H842" t="s">
        <v>1266</v>
      </c>
      <c r="I842" t="s">
        <v>1267</v>
      </c>
      <c r="J842" t="s">
        <v>1268</v>
      </c>
      <c r="K842" t="s">
        <v>1269</v>
      </c>
      <c r="L842">
        <v>828</v>
      </c>
      <c r="M842" t="s">
        <v>1269</v>
      </c>
      <c r="N842">
        <v>38</v>
      </c>
      <c r="O842" t="s">
        <v>1983</v>
      </c>
      <c r="P842">
        <v>1</v>
      </c>
      <c r="Q842" t="s">
        <v>1024</v>
      </c>
    </row>
    <row r="843" spans="1:17" x14ac:dyDescent="0.3">
      <c r="A843" t="s">
        <v>1265</v>
      </c>
      <c r="B843" s="3">
        <v>15000000</v>
      </c>
      <c r="C843" s="3">
        <v>20000000</v>
      </c>
      <c r="D843" t="s">
        <v>17</v>
      </c>
      <c r="E843" t="s">
        <v>28</v>
      </c>
      <c r="F843">
        <v>10</v>
      </c>
      <c r="G843" t="s">
        <v>19</v>
      </c>
      <c r="H843" t="s">
        <v>1266</v>
      </c>
      <c r="I843" t="s">
        <v>1267</v>
      </c>
      <c r="J843" t="s">
        <v>1268</v>
      </c>
      <c r="K843" t="s">
        <v>1269</v>
      </c>
      <c r="L843">
        <v>828</v>
      </c>
      <c r="M843" t="s">
        <v>1269</v>
      </c>
      <c r="N843">
        <v>52</v>
      </c>
      <c r="O843" t="s">
        <v>1959</v>
      </c>
      <c r="P843">
        <v>1</v>
      </c>
      <c r="Q843" t="s">
        <v>1272</v>
      </c>
    </row>
    <row r="844" spans="1:17" x14ac:dyDescent="0.3">
      <c r="A844" t="s">
        <v>1265</v>
      </c>
      <c r="B844" s="3">
        <v>15000000</v>
      </c>
      <c r="C844" s="3">
        <v>20000000</v>
      </c>
      <c r="D844" t="s">
        <v>17</v>
      </c>
      <c r="E844" t="s">
        <v>28</v>
      </c>
      <c r="F844">
        <v>10</v>
      </c>
      <c r="G844" t="s">
        <v>19</v>
      </c>
      <c r="H844" t="s">
        <v>1266</v>
      </c>
      <c r="I844" t="s">
        <v>1267</v>
      </c>
      <c r="J844" t="s">
        <v>1268</v>
      </c>
      <c r="K844" t="s">
        <v>1269</v>
      </c>
      <c r="L844">
        <v>828</v>
      </c>
      <c r="M844" t="s">
        <v>1269</v>
      </c>
      <c r="N844">
        <v>57</v>
      </c>
      <c r="O844" t="s">
        <v>1979</v>
      </c>
      <c r="P844">
        <v>1</v>
      </c>
      <c r="Q844" t="s">
        <v>1272</v>
      </c>
    </row>
    <row r="845" spans="1:17" x14ac:dyDescent="0.3">
      <c r="A845" t="s">
        <v>1265</v>
      </c>
      <c r="B845" s="3">
        <v>15000000</v>
      </c>
      <c r="C845" s="3">
        <v>20000000</v>
      </c>
      <c r="D845" t="s">
        <v>17</v>
      </c>
      <c r="E845" t="s">
        <v>28</v>
      </c>
      <c r="F845">
        <v>10</v>
      </c>
      <c r="G845" t="s">
        <v>19</v>
      </c>
      <c r="H845" t="s">
        <v>1266</v>
      </c>
      <c r="I845" t="s">
        <v>1267</v>
      </c>
      <c r="J845" t="s">
        <v>1268</v>
      </c>
      <c r="K845" t="s">
        <v>1269</v>
      </c>
      <c r="L845">
        <v>828</v>
      </c>
      <c r="M845" t="s">
        <v>1269</v>
      </c>
      <c r="N845">
        <v>38</v>
      </c>
      <c r="O845" t="s">
        <v>1983</v>
      </c>
      <c r="P845">
        <v>1</v>
      </c>
      <c r="Q845" t="s">
        <v>1272</v>
      </c>
    </row>
    <row r="846" spans="1:17" x14ac:dyDescent="0.3">
      <c r="A846" t="s">
        <v>1273</v>
      </c>
      <c r="B846" s="3">
        <v>12000000</v>
      </c>
      <c r="C846" s="3">
        <v>15000000</v>
      </c>
      <c r="D846" t="s">
        <v>39</v>
      </c>
      <c r="E846" t="s">
        <v>52</v>
      </c>
      <c r="F846">
        <v>5</v>
      </c>
      <c r="G846" t="s">
        <v>19</v>
      </c>
      <c r="H846" t="s">
        <v>1274</v>
      </c>
      <c r="I846" t="s">
        <v>1275</v>
      </c>
      <c r="J846" t="s">
        <v>1276</v>
      </c>
      <c r="K846" t="s">
        <v>1277</v>
      </c>
      <c r="L846">
        <v>829</v>
      </c>
      <c r="M846" t="s">
        <v>1278</v>
      </c>
      <c r="N846">
        <v>49</v>
      </c>
      <c r="O846" t="s">
        <v>1958</v>
      </c>
      <c r="P846">
        <v>1</v>
      </c>
      <c r="Q846" t="s">
        <v>25</v>
      </c>
    </row>
    <row r="847" spans="1:17" x14ac:dyDescent="0.3">
      <c r="A847" t="s">
        <v>1273</v>
      </c>
      <c r="B847" s="3">
        <v>12000000</v>
      </c>
      <c r="C847" s="3">
        <v>15000000</v>
      </c>
      <c r="D847" t="s">
        <v>39</v>
      </c>
      <c r="E847" t="s">
        <v>52</v>
      </c>
      <c r="F847">
        <v>5</v>
      </c>
      <c r="G847" t="s">
        <v>19</v>
      </c>
      <c r="H847" t="s">
        <v>1274</v>
      </c>
      <c r="I847" t="s">
        <v>1275</v>
      </c>
      <c r="J847" t="s">
        <v>1276</v>
      </c>
      <c r="K847" t="s">
        <v>1277</v>
      </c>
      <c r="L847">
        <v>829</v>
      </c>
      <c r="M847" t="s">
        <v>1278</v>
      </c>
      <c r="N847">
        <v>52</v>
      </c>
      <c r="O847" t="s">
        <v>1959</v>
      </c>
      <c r="P847">
        <v>1</v>
      </c>
      <c r="Q847" t="s">
        <v>25</v>
      </c>
    </row>
    <row r="848" spans="1:17" x14ac:dyDescent="0.3">
      <c r="A848" t="s">
        <v>1273</v>
      </c>
      <c r="B848" s="3">
        <v>12000000</v>
      </c>
      <c r="C848" s="3">
        <v>15000000</v>
      </c>
      <c r="D848" t="s">
        <v>39</v>
      </c>
      <c r="E848" t="s">
        <v>52</v>
      </c>
      <c r="F848">
        <v>5</v>
      </c>
      <c r="G848" t="s">
        <v>19</v>
      </c>
      <c r="H848" t="s">
        <v>1274</v>
      </c>
      <c r="I848" t="s">
        <v>1275</v>
      </c>
      <c r="J848" t="s">
        <v>1276</v>
      </c>
      <c r="K848" t="s">
        <v>1277</v>
      </c>
      <c r="L848">
        <v>829</v>
      </c>
      <c r="M848" t="s">
        <v>1278</v>
      </c>
      <c r="N848">
        <v>49</v>
      </c>
      <c r="O848" t="s">
        <v>1958</v>
      </c>
      <c r="P848">
        <v>1</v>
      </c>
      <c r="Q848" t="s">
        <v>1279</v>
      </c>
    </row>
    <row r="849" spans="1:17" x14ac:dyDescent="0.3">
      <c r="A849" t="s">
        <v>1273</v>
      </c>
      <c r="B849" s="3">
        <v>12000000</v>
      </c>
      <c r="C849" s="3">
        <v>15000000</v>
      </c>
      <c r="D849" t="s">
        <v>39</v>
      </c>
      <c r="E849" t="s">
        <v>52</v>
      </c>
      <c r="F849">
        <v>5</v>
      </c>
      <c r="G849" t="s">
        <v>19</v>
      </c>
      <c r="H849" t="s">
        <v>1274</v>
      </c>
      <c r="I849" t="s">
        <v>1275</v>
      </c>
      <c r="J849" t="s">
        <v>1276</v>
      </c>
      <c r="K849" t="s">
        <v>1277</v>
      </c>
      <c r="L849">
        <v>829</v>
      </c>
      <c r="M849" t="s">
        <v>1278</v>
      </c>
      <c r="N849">
        <v>52</v>
      </c>
      <c r="O849" t="s">
        <v>1959</v>
      </c>
      <c r="P849">
        <v>1</v>
      </c>
      <c r="Q849" t="s">
        <v>1279</v>
      </c>
    </row>
    <row r="850" spans="1:17" x14ac:dyDescent="0.3">
      <c r="A850" t="s">
        <v>1273</v>
      </c>
      <c r="B850" s="3">
        <v>12000000</v>
      </c>
      <c r="C850" s="3">
        <v>15000000</v>
      </c>
      <c r="D850" t="s">
        <v>39</v>
      </c>
      <c r="E850" t="s">
        <v>52</v>
      </c>
      <c r="F850">
        <v>5</v>
      </c>
      <c r="G850" t="s">
        <v>19</v>
      </c>
      <c r="H850" t="s">
        <v>1274</v>
      </c>
      <c r="I850" t="s">
        <v>1275</v>
      </c>
      <c r="J850" t="s">
        <v>1276</v>
      </c>
      <c r="K850" t="s">
        <v>1277</v>
      </c>
      <c r="L850">
        <v>829</v>
      </c>
      <c r="M850" t="s">
        <v>1278</v>
      </c>
      <c r="N850">
        <v>49</v>
      </c>
      <c r="O850" t="s">
        <v>1958</v>
      </c>
      <c r="P850">
        <v>1</v>
      </c>
      <c r="Q850" t="s">
        <v>483</v>
      </c>
    </row>
    <row r="851" spans="1:17" x14ac:dyDescent="0.3">
      <c r="A851" t="s">
        <v>1273</v>
      </c>
      <c r="B851" s="3">
        <v>12000000</v>
      </c>
      <c r="C851" s="3">
        <v>15000000</v>
      </c>
      <c r="D851" t="s">
        <v>39</v>
      </c>
      <c r="E851" t="s">
        <v>52</v>
      </c>
      <c r="F851">
        <v>5</v>
      </c>
      <c r="G851" t="s">
        <v>19</v>
      </c>
      <c r="H851" t="s">
        <v>1274</v>
      </c>
      <c r="I851" t="s">
        <v>1275</v>
      </c>
      <c r="J851" t="s">
        <v>1276</v>
      </c>
      <c r="K851" t="s">
        <v>1277</v>
      </c>
      <c r="L851">
        <v>829</v>
      </c>
      <c r="M851" t="s">
        <v>1278</v>
      </c>
      <c r="N851">
        <v>52</v>
      </c>
      <c r="O851" t="s">
        <v>1959</v>
      </c>
      <c r="P851">
        <v>1</v>
      </c>
      <c r="Q851" t="s">
        <v>483</v>
      </c>
    </row>
    <row r="852" spans="1:17" x14ac:dyDescent="0.3">
      <c r="A852" t="s">
        <v>1273</v>
      </c>
      <c r="B852" s="3">
        <v>12000000</v>
      </c>
      <c r="C852" s="3">
        <v>15000000</v>
      </c>
      <c r="D852" t="s">
        <v>39</v>
      </c>
      <c r="E852" t="s">
        <v>52</v>
      </c>
      <c r="F852">
        <v>5</v>
      </c>
      <c r="G852" t="s">
        <v>19</v>
      </c>
      <c r="H852" t="s">
        <v>1274</v>
      </c>
      <c r="I852" t="s">
        <v>1275</v>
      </c>
      <c r="J852" t="s">
        <v>1276</v>
      </c>
      <c r="K852" t="s">
        <v>1277</v>
      </c>
      <c r="L852">
        <v>829</v>
      </c>
      <c r="M852" t="s">
        <v>1278</v>
      </c>
      <c r="N852">
        <v>49</v>
      </c>
      <c r="O852" t="s">
        <v>1958</v>
      </c>
      <c r="P852">
        <v>1</v>
      </c>
      <c r="Q852" t="s">
        <v>87</v>
      </c>
    </row>
    <row r="853" spans="1:17" x14ac:dyDescent="0.3">
      <c r="A853" t="s">
        <v>1273</v>
      </c>
      <c r="B853" s="3">
        <v>12000000</v>
      </c>
      <c r="C853" s="3">
        <v>15000000</v>
      </c>
      <c r="D853" t="s">
        <v>39</v>
      </c>
      <c r="E853" t="s">
        <v>52</v>
      </c>
      <c r="F853">
        <v>5</v>
      </c>
      <c r="G853" t="s">
        <v>19</v>
      </c>
      <c r="H853" t="s">
        <v>1274</v>
      </c>
      <c r="I853" t="s">
        <v>1275</v>
      </c>
      <c r="J853" t="s">
        <v>1276</v>
      </c>
      <c r="K853" t="s">
        <v>1277</v>
      </c>
      <c r="L853">
        <v>829</v>
      </c>
      <c r="M853" t="s">
        <v>1278</v>
      </c>
      <c r="N853">
        <v>52</v>
      </c>
      <c r="O853" t="s">
        <v>1959</v>
      </c>
      <c r="P853">
        <v>1</v>
      </c>
      <c r="Q853" t="s">
        <v>87</v>
      </c>
    </row>
    <row r="854" spans="1:17" x14ac:dyDescent="0.3">
      <c r="A854" t="s">
        <v>1273</v>
      </c>
      <c r="B854" s="3">
        <v>12000000</v>
      </c>
      <c r="C854" s="3">
        <v>15000000</v>
      </c>
      <c r="D854" t="s">
        <v>39</v>
      </c>
      <c r="E854" t="s">
        <v>52</v>
      </c>
      <c r="F854">
        <v>5</v>
      </c>
      <c r="G854" t="s">
        <v>19</v>
      </c>
      <c r="H854" t="s">
        <v>1274</v>
      </c>
      <c r="I854" t="s">
        <v>1275</v>
      </c>
      <c r="J854" t="s">
        <v>1276</v>
      </c>
      <c r="K854" t="s">
        <v>1277</v>
      </c>
      <c r="L854">
        <v>829</v>
      </c>
      <c r="M854" t="s">
        <v>1278</v>
      </c>
      <c r="N854">
        <v>49</v>
      </c>
      <c r="O854" t="s">
        <v>1958</v>
      </c>
      <c r="P854">
        <v>1</v>
      </c>
      <c r="Q854" t="s">
        <v>49</v>
      </c>
    </row>
    <row r="855" spans="1:17" x14ac:dyDescent="0.3">
      <c r="A855" t="s">
        <v>1273</v>
      </c>
      <c r="B855" s="3">
        <v>12000000</v>
      </c>
      <c r="C855" s="3">
        <v>15000000</v>
      </c>
      <c r="D855" t="s">
        <v>39</v>
      </c>
      <c r="E855" t="s">
        <v>52</v>
      </c>
      <c r="F855">
        <v>5</v>
      </c>
      <c r="G855" t="s">
        <v>19</v>
      </c>
      <c r="H855" t="s">
        <v>1274</v>
      </c>
      <c r="I855" t="s">
        <v>1275</v>
      </c>
      <c r="J855" t="s">
        <v>1276</v>
      </c>
      <c r="K855" t="s">
        <v>1277</v>
      </c>
      <c r="L855">
        <v>829</v>
      </c>
      <c r="M855" t="s">
        <v>1278</v>
      </c>
      <c r="N855">
        <v>52</v>
      </c>
      <c r="O855" t="s">
        <v>1959</v>
      </c>
      <c r="P855">
        <v>1</v>
      </c>
      <c r="Q855" t="s">
        <v>49</v>
      </c>
    </row>
    <row r="856" spans="1:17" x14ac:dyDescent="0.3">
      <c r="A856" t="s">
        <v>1280</v>
      </c>
      <c r="B856" s="3">
        <v>20000000</v>
      </c>
      <c r="C856" s="3">
        <v>25000000</v>
      </c>
      <c r="D856" t="s">
        <v>149</v>
      </c>
      <c r="E856" t="s">
        <v>28</v>
      </c>
      <c r="F856">
        <v>2</v>
      </c>
      <c r="G856">
        <v>1</v>
      </c>
      <c r="H856" t="s">
        <v>1281</v>
      </c>
      <c r="I856" t="s">
        <v>1282</v>
      </c>
      <c r="J856" t="s">
        <v>1283</v>
      </c>
      <c r="K856" t="s">
        <v>1240</v>
      </c>
      <c r="L856">
        <v>822</v>
      </c>
      <c r="M856" t="s">
        <v>1241</v>
      </c>
      <c r="N856">
        <v>52</v>
      </c>
      <c r="O856" t="s">
        <v>1959</v>
      </c>
      <c r="P856">
        <v>1</v>
      </c>
      <c r="Q856" t="s">
        <v>483</v>
      </c>
    </row>
    <row r="857" spans="1:17" x14ac:dyDescent="0.3">
      <c r="A857" t="s">
        <v>1280</v>
      </c>
      <c r="B857" s="3">
        <v>20000000</v>
      </c>
      <c r="C857" s="3">
        <v>25000000</v>
      </c>
      <c r="D857" t="s">
        <v>149</v>
      </c>
      <c r="E857" t="s">
        <v>28</v>
      </c>
      <c r="F857">
        <v>2</v>
      </c>
      <c r="G857">
        <v>1</v>
      </c>
      <c r="H857" t="s">
        <v>1281</v>
      </c>
      <c r="I857" t="s">
        <v>1282</v>
      </c>
      <c r="J857" t="s">
        <v>1283</v>
      </c>
      <c r="K857" t="s">
        <v>1240</v>
      </c>
      <c r="L857">
        <v>822</v>
      </c>
      <c r="M857" t="s">
        <v>1241</v>
      </c>
      <c r="N857">
        <v>40</v>
      </c>
      <c r="O857" t="s">
        <v>1972</v>
      </c>
      <c r="P857">
        <v>1</v>
      </c>
      <c r="Q857" t="s">
        <v>483</v>
      </c>
    </row>
    <row r="858" spans="1:17" x14ac:dyDescent="0.3">
      <c r="A858" t="s">
        <v>1280</v>
      </c>
      <c r="B858" s="3">
        <v>20000000</v>
      </c>
      <c r="C858" s="3">
        <v>25000000</v>
      </c>
      <c r="D858" t="s">
        <v>149</v>
      </c>
      <c r="E858" t="s">
        <v>28</v>
      </c>
      <c r="F858">
        <v>2</v>
      </c>
      <c r="G858">
        <v>1</v>
      </c>
      <c r="H858" t="s">
        <v>1281</v>
      </c>
      <c r="I858" t="s">
        <v>1282</v>
      </c>
      <c r="J858" t="s">
        <v>1283</v>
      </c>
      <c r="K858" t="s">
        <v>1240</v>
      </c>
      <c r="L858">
        <v>822</v>
      </c>
      <c r="M858" t="s">
        <v>1241</v>
      </c>
      <c r="N858">
        <v>93</v>
      </c>
      <c r="O858" t="s">
        <v>1969</v>
      </c>
      <c r="P858">
        <v>1</v>
      </c>
      <c r="Q858" t="s">
        <v>483</v>
      </c>
    </row>
    <row r="859" spans="1:17" x14ac:dyDescent="0.3">
      <c r="A859" t="s">
        <v>1284</v>
      </c>
      <c r="B859" s="3">
        <v>15000000</v>
      </c>
      <c r="C859" s="3">
        <v>20000000</v>
      </c>
      <c r="D859" t="s">
        <v>51</v>
      </c>
      <c r="E859" t="s">
        <v>52</v>
      </c>
      <c r="F859">
        <v>1</v>
      </c>
      <c r="G859" t="s">
        <v>19</v>
      </c>
      <c r="H859" t="s">
        <v>1285</v>
      </c>
      <c r="I859" t="s">
        <v>1286</v>
      </c>
      <c r="J859" t="s">
        <v>1287</v>
      </c>
      <c r="K859" t="s">
        <v>1288</v>
      </c>
      <c r="L859">
        <v>830</v>
      </c>
      <c r="M859" t="s">
        <v>1288</v>
      </c>
      <c r="N859">
        <v>65</v>
      </c>
      <c r="O859" t="s">
        <v>1963</v>
      </c>
      <c r="P859">
        <v>1</v>
      </c>
      <c r="Q859" t="s">
        <v>483</v>
      </c>
    </row>
    <row r="860" spans="1:17" x14ac:dyDescent="0.3">
      <c r="A860" t="s">
        <v>1289</v>
      </c>
      <c r="B860" s="3">
        <v>10000000</v>
      </c>
      <c r="C860" s="3">
        <v>12000000</v>
      </c>
      <c r="D860" t="s">
        <v>51</v>
      </c>
      <c r="E860" t="s">
        <v>52</v>
      </c>
      <c r="F860">
        <v>2</v>
      </c>
      <c r="G860" t="s">
        <v>19</v>
      </c>
      <c r="H860" t="e">
        <f>- Chịu trách nhiệm hiệu quả kinh doanh của khách sạn.-chăm sóc khách hàng, xử lý các sự cố phát sinh trong tòa nhà, đảm bảo sự hài lòng của khách hàng.- Quản lý các khoản thu chi phát sinh cần thiết.- Soạn thảo, lưu trữ hợp đồng cho khách hàng.</f>
        <v>#NAME?</v>
      </c>
      <c r="I860" t="s">
        <v>1290</v>
      </c>
      <c r="J860" t="s">
        <v>1291</v>
      </c>
      <c r="K860" t="s">
        <v>1292</v>
      </c>
      <c r="L860">
        <v>831</v>
      </c>
      <c r="M860" t="s">
        <v>1292</v>
      </c>
      <c r="N860">
        <v>93</v>
      </c>
      <c r="O860" t="s">
        <v>1969</v>
      </c>
      <c r="P860">
        <v>1</v>
      </c>
      <c r="Q860" t="s">
        <v>483</v>
      </c>
    </row>
    <row r="861" spans="1:17" x14ac:dyDescent="0.3">
      <c r="A861" t="s">
        <v>1289</v>
      </c>
      <c r="B861" s="3">
        <v>10000000</v>
      </c>
      <c r="C861" s="3">
        <v>12000000</v>
      </c>
      <c r="D861" t="s">
        <v>51</v>
      </c>
      <c r="E861" t="s">
        <v>52</v>
      </c>
      <c r="F861">
        <v>2</v>
      </c>
      <c r="G861" t="s">
        <v>19</v>
      </c>
      <c r="H861" t="e">
        <f>- Chịu trách nhiệm hiệu quả kinh doanh của khách sạn.-chăm sóc khách hàng, xử lý các sự cố phát sinh trong tòa nhà, đảm bảo sự hài lòng của khách hàng.- Quản lý các khoản thu chi phát sinh cần thiết.- Soạn thảo, lưu trữ hợp đồng cho khách hàng.</f>
        <v>#NAME?</v>
      </c>
      <c r="I861" t="s">
        <v>1290</v>
      </c>
      <c r="J861" t="s">
        <v>1291</v>
      </c>
      <c r="K861" t="s">
        <v>1292</v>
      </c>
      <c r="L861">
        <v>831</v>
      </c>
      <c r="M861" t="s">
        <v>1292</v>
      </c>
      <c r="N861">
        <v>27</v>
      </c>
      <c r="O861" t="s">
        <v>1995</v>
      </c>
      <c r="P861">
        <v>1</v>
      </c>
      <c r="Q861" t="s">
        <v>483</v>
      </c>
    </row>
    <row r="862" spans="1:17" x14ac:dyDescent="0.3">
      <c r="A862" t="s">
        <v>1289</v>
      </c>
      <c r="B862" s="3">
        <v>10000000</v>
      </c>
      <c r="C862" s="3">
        <v>12000000</v>
      </c>
      <c r="D862" t="s">
        <v>51</v>
      </c>
      <c r="E862" t="s">
        <v>52</v>
      </c>
      <c r="F862">
        <v>2</v>
      </c>
      <c r="G862" t="s">
        <v>19</v>
      </c>
      <c r="H862" t="e">
        <f>- Chịu trách nhiệm hiệu quả kinh doanh của khách sạn.-chăm sóc khách hàng, xử lý các sự cố phát sinh trong tòa nhà, đảm bảo sự hài lòng của khách hàng.- Quản lý các khoản thu chi phát sinh cần thiết.- Soạn thảo, lưu trữ hợp đồng cho khách hàng.</f>
        <v>#NAME?</v>
      </c>
      <c r="I862" t="s">
        <v>1290</v>
      </c>
      <c r="J862" t="s">
        <v>1291</v>
      </c>
      <c r="K862" t="s">
        <v>1292</v>
      </c>
      <c r="L862">
        <v>831</v>
      </c>
      <c r="M862" t="s">
        <v>1292</v>
      </c>
      <c r="N862">
        <v>52</v>
      </c>
      <c r="O862" t="s">
        <v>1959</v>
      </c>
      <c r="P862">
        <v>1</v>
      </c>
      <c r="Q862" t="s">
        <v>483</v>
      </c>
    </row>
    <row r="863" spans="1:17" x14ac:dyDescent="0.3">
      <c r="A863" t="s">
        <v>1293</v>
      </c>
      <c r="B863" s="3">
        <v>15000000</v>
      </c>
      <c r="C863" s="3">
        <v>20000000</v>
      </c>
      <c r="D863" t="s">
        <v>27</v>
      </c>
      <c r="E863" t="s">
        <v>82</v>
      </c>
      <c r="F863">
        <v>5</v>
      </c>
      <c r="G863" t="s">
        <v>19</v>
      </c>
      <c r="H863" t="s">
        <v>1294</v>
      </c>
      <c r="I863" t="s">
        <v>1295</v>
      </c>
      <c r="J863" t="s">
        <v>1296</v>
      </c>
      <c r="K863" t="s">
        <v>1297</v>
      </c>
      <c r="L863">
        <v>832</v>
      </c>
      <c r="M863" t="s">
        <v>1298</v>
      </c>
      <c r="N863">
        <v>52</v>
      </c>
      <c r="O863" t="s">
        <v>1959</v>
      </c>
      <c r="P863">
        <v>1</v>
      </c>
      <c r="Q863" t="s">
        <v>483</v>
      </c>
    </row>
    <row r="864" spans="1:17" x14ac:dyDescent="0.3">
      <c r="A864" t="s">
        <v>1293</v>
      </c>
      <c r="B864" s="3">
        <v>15000000</v>
      </c>
      <c r="C864" s="3">
        <v>20000000</v>
      </c>
      <c r="D864" t="s">
        <v>27</v>
      </c>
      <c r="E864" t="s">
        <v>82</v>
      </c>
      <c r="F864">
        <v>5</v>
      </c>
      <c r="G864" t="s">
        <v>19</v>
      </c>
      <c r="H864" t="s">
        <v>1294</v>
      </c>
      <c r="I864" t="s">
        <v>1295</v>
      </c>
      <c r="J864" t="s">
        <v>1296</v>
      </c>
      <c r="K864" t="s">
        <v>1297</v>
      </c>
      <c r="L864">
        <v>832</v>
      </c>
      <c r="M864" t="s">
        <v>1298</v>
      </c>
      <c r="N864">
        <v>65</v>
      </c>
      <c r="O864" t="s">
        <v>1963</v>
      </c>
      <c r="P864">
        <v>1</v>
      </c>
      <c r="Q864" t="s">
        <v>483</v>
      </c>
    </row>
    <row r="865" spans="1:17" x14ac:dyDescent="0.3">
      <c r="A865" t="s">
        <v>1299</v>
      </c>
      <c r="B865" s="3">
        <v>10000000</v>
      </c>
      <c r="C865" s="3">
        <v>12000000</v>
      </c>
      <c r="D865" t="s">
        <v>149</v>
      </c>
      <c r="E865" t="s">
        <v>82</v>
      </c>
      <c r="F865">
        <v>2</v>
      </c>
      <c r="G865">
        <v>0</v>
      </c>
      <c r="H865" t="e">
        <f>- tổ chức và thực hiện tất cả các công việc liên quan đến kế toán vàtài chínhtheo yêu cầu của công ty, phù hợp với quy định của ngành.- Làm Báo cáo thuế, Báo cáo tài chính, bảo hiểm…- thống kê và Tổng hợp số liệu kế toán khi có yêu cầu- Lập Báo cáo lãi lỗ định kỳ.- lưu giữ các dữ liệu kế toán Theo quy định của công ty và bộ tài chính.- chi tiết Trao đổi thêm khi phỏng vấn</f>
        <v>#NAME?</v>
      </c>
      <c r="I865" t="s">
        <v>1300</v>
      </c>
      <c r="J865" t="s">
        <v>1301</v>
      </c>
      <c r="K865" t="s">
        <v>1302</v>
      </c>
      <c r="L865">
        <v>833</v>
      </c>
      <c r="M865" t="s">
        <v>1302</v>
      </c>
      <c r="N865">
        <v>32</v>
      </c>
      <c r="O865" t="s">
        <v>1966</v>
      </c>
      <c r="P865">
        <v>1</v>
      </c>
      <c r="Q865" t="s">
        <v>483</v>
      </c>
    </row>
    <row r="866" spans="1:17" x14ac:dyDescent="0.3">
      <c r="A866" t="s">
        <v>1303</v>
      </c>
      <c r="B866" s="3">
        <v>10000000</v>
      </c>
      <c r="C866" s="3">
        <v>12000000</v>
      </c>
      <c r="D866" t="s">
        <v>39</v>
      </c>
      <c r="E866" t="s">
        <v>52</v>
      </c>
      <c r="F866">
        <v>2</v>
      </c>
      <c r="G866">
        <v>0</v>
      </c>
      <c r="H866" t="s">
        <v>1304</v>
      </c>
      <c r="I866" t="s">
        <v>1305</v>
      </c>
      <c r="J866" t="s">
        <v>1306</v>
      </c>
      <c r="K866" t="s">
        <v>1307</v>
      </c>
      <c r="L866">
        <v>834</v>
      </c>
      <c r="M866" t="s">
        <v>1307</v>
      </c>
      <c r="N866">
        <v>32</v>
      </c>
      <c r="O866" t="s">
        <v>1966</v>
      </c>
      <c r="P866">
        <v>1</v>
      </c>
      <c r="Q866" t="s">
        <v>483</v>
      </c>
    </row>
    <row r="867" spans="1:17" x14ac:dyDescent="0.3">
      <c r="A867" t="s">
        <v>1303</v>
      </c>
      <c r="B867" s="3">
        <v>10000000</v>
      </c>
      <c r="C867" s="3">
        <v>12000000</v>
      </c>
      <c r="D867" t="s">
        <v>39</v>
      </c>
      <c r="E867" t="s">
        <v>52</v>
      </c>
      <c r="F867">
        <v>2</v>
      </c>
      <c r="G867">
        <v>0</v>
      </c>
      <c r="H867" t="s">
        <v>1304</v>
      </c>
      <c r="I867" t="s">
        <v>1305</v>
      </c>
      <c r="J867" t="s">
        <v>1306</v>
      </c>
      <c r="K867" t="s">
        <v>1307</v>
      </c>
      <c r="L867">
        <v>834</v>
      </c>
      <c r="M867" t="s">
        <v>1307</v>
      </c>
      <c r="N867">
        <v>53</v>
      </c>
      <c r="O867" t="s">
        <v>1967</v>
      </c>
      <c r="P867">
        <v>1</v>
      </c>
      <c r="Q867" t="s">
        <v>483</v>
      </c>
    </row>
    <row r="868" spans="1:17" x14ac:dyDescent="0.3">
      <c r="A868" t="s">
        <v>1308</v>
      </c>
      <c r="B868" s="3">
        <v>7000000</v>
      </c>
      <c r="C868" s="3">
        <v>10000000</v>
      </c>
      <c r="D868" t="s">
        <v>101</v>
      </c>
      <c r="E868" t="s">
        <v>82</v>
      </c>
      <c r="F868">
        <v>10</v>
      </c>
      <c r="G868" t="s">
        <v>19</v>
      </c>
      <c r="H868" t="s">
        <v>1309</v>
      </c>
      <c r="I868" t="s">
        <v>1310</v>
      </c>
      <c r="J868" t="s">
        <v>1311</v>
      </c>
      <c r="K868" t="s">
        <v>1312</v>
      </c>
      <c r="L868">
        <v>835</v>
      </c>
      <c r="M868" t="s">
        <v>1312</v>
      </c>
      <c r="N868">
        <v>52</v>
      </c>
      <c r="O868" t="s">
        <v>1959</v>
      </c>
      <c r="P868">
        <v>1</v>
      </c>
      <c r="Q868" t="s">
        <v>483</v>
      </c>
    </row>
    <row r="869" spans="1:17" x14ac:dyDescent="0.3">
      <c r="A869" t="s">
        <v>1308</v>
      </c>
      <c r="B869" s="3">
        <v>7000000</v>
      </c>
      <c r="C869" s="3">
        <v>10000000</v>
      </c>
      <c r="D869" t="s">
        <v>101</v>
      </c>
      <c r="E869" t="s">
        <v>82</v>
      </c>
      <c r="F869">
        <v>10</v>
      </c>
      <c r="G869" t="s">
        <v>19</v>
      </c>
      <c r="H869" t="s">
        <v>1309</v>
      </c>
      <c r="I869" t="s">
        <v>1310</v>
      </c>
      <c r="J869" t="s">
        <v>1311</v>
      </c>
      <c r="K869" t="s">
        <v>1312</v>
      </c>
      <c r="L869">
        <v>835</v>
      </c>
      <c r="M869" t="s">
        <v>1312</v>
      </c>
      <c r="N869">
        <v>93</v>
      </c>
      <c r="O869" t="s">
        <v>1969</v>
      </c>
      <c r="P869">
        <v>1</v>
      </c>
      <c r="Q869" t="s">
        <v>483</v>
      </c>
    </row>
    <row r="870" spans="1:17" x14ac:dyDescent="0.3">
      <c r="A870" t="s">
        <v>105</v>
      </c>
      <c r="B870" s="3">
        <v>7000000</v>
      </c>
      <c r="C870" s="3">
        <v>10000000</v>
      </c>
      <c r="D870" t="s">
        <v>27</v>
      </c>
      <c r="E870" t="s">
        <v>52</v>
      </c>
      <c r="F870">
        <v>5</v>
      </c>
      <c r="G870">
        <v>0</v>
      </c>
      <c r="H870" t="s">
        <v>1313</v>
      </c>
      <c r="I870" t="s">
        <v>1314</v>
      </c>
      <c r="J870" t="s">
        <v>1315</v>
      </c>
      <c r="K870" t="s">
        <v>1316</v>
      </c>
      <c r="L870">
        <v>836</v>
      </c>
      <c r="M870" t="s">
        <v>1316</v>
      </c>
      <c r="N870">
        <v>53</v>
      </c>
      <c r="O870" t="s">
        <v>1967</v>
      </c>
      <c r="P870">
        <v>1</v>
      </c>
      <c r="Q870" t="s">
        <v>483</v>
      </c>
    </row>
    <row r="871" spans="1:17" x14ac:dyDescent="0.3">
      <c r="A871" t="s">
        <v>105</v>
      </c>
      <c r="B871" s="3">
        <v>7000000</v>
      </c>
      <c r="C871" s="3">
        <v>10000000</v>
      </c>
      <c r="D871" t="s">
        <v>27</v>
      </c>
      <c r="E871" t="s">
        <v>52</v>
      </c>
      <c r="F871">
        <v>5</v>
      </c>
      <c r="G871">
        <v>0</v>
      </c>
      <c r="H871" t="s">
        <v>1313</v>
      </c>
      <c r="I871" t="s">
        <v>1314</v>
      </c>
      <c r="J871" t="s">
        <v>1315</v>
      </c>
      <c r="K871" t="s">
        <v>1316</v>
      </c>
      <c r="L871">
        <v>836</v>
      </c>
      <c r="M871" t="s">
        <v>1316</v>
      </c>
      <c r="N871">
        <v>32</v>
      </c>
      <c r="O871" t="s">
        <v>1966</v>
      </c>
      <c r="P871">
        <v>1</v>
      </c>
      <c r="Q871" t="s">
        <v>483</v>
      </c>
    </row>
    <row r="872" spans="1:17" x14ac:dyDescent="0.3">
      <c r="A872" t="s">
        <v>105</v>
      </c>
      <c r="B872" s="3">
        <v>7000000</v>
      </c>
      <c r="C872" s="3">
        <v>10000000</v>
      </c>
      <c r="D872" t="s">
        <v>27</v>
      </c>
      <c r="E872" t="s">
        <v>52</v>
      </c>
      <c r="F872">
        <v>5</v>
      </c>
      <c r="G872">
        <v>0</v>
      </c>
      <c r="H872" t="s">
        <v>1313</v>
      </c>
      <c r="I872" t="s">
        <v>1314</v>
      </c>
      <c r="J872" t="s">
        <v>1315</v>
      </c>
      <c r="K872" t="s">
        <v>1316</v>
      </c>
      <c r="L872">
        <v>836</v>
      </c>
      <c r="M872" t="s">
        <v>1316</v>
      </c>
      <c r="N872">
        <v>47</v>
      </c>
      <c r="O872" t="s">
        <v>1977</v>
      </c>
      <c r="P872">
        <v>1</v>
      </c>
      <c r="Q872" t="s">
        <v>483</v>
      </c>
    </row>
    <row r="873" spans="1:17" x14ac:dyDescent="0.3">
      <c r="A873" t="s">
        <v>1317</v>
      </c>
      <c r="B873" s="3">
        <v>10000000</v>
      </c>
      <c r="C873" s="3">
        <v>12000000</v>
      </c>
      <c r="D873" t="s">
        <v>17</v>
      </c>
      <c r="E873" t="s">
        <v>28</v>
      </c>
      <c r="F873">
        <v>2</v>
      </c>
      <c r="G873">
        <v>1</v>
      </c>
      <c r="H873" t="s">
        <v>1318</v>
      </c>
      <c r="I873" t="s">
        <v>1319</v>
      </c>
      <c r="J873" t="e">
        <f>- đam mê kinh doanh, giao tiếp tốt.- có trách nhiệm trong công việc, Chịu được áp lực công việc, ham học hỏi.- nhanh nhẹn, Trung thực- Biết tin học văn phòng.- ưu tiên: có kinh nghiệm Làm vị trínhân viên kinh doanhđặc Biệt trong nghành Xây dựng- sinh viên mới ra trường sẽ được đào tạo các kỹ năng bán hàng, Tư vấn cho khách hàng, và chốt khách</f>
        <v>#NAME?</v>
      </c>
      <c r="K873" t="s">
        <v>1320</v>
      </c>
      <c r="L873">
        <v>837</v>
      </c>
      <c r="M873" t="s">
        <v>1320</v>
      </c>
      <c r="N873">
        <v>5</v>
      </c>
      <c r="O873" t="s">
        <v>1976</v>
      </c>
      <c r="P873">
        <v>1</v>
      </c>
      <c r="Q873" t="s">
        <v>483</v>
      </c>
    </row>
    <row r="874" spans="1:17" x14ac:dyDescent="0.3">
      <c r="A874" t="s">
        <v>1317</v>
      </c>
      <c r="B874" s="3">
        <v>10000000</v>
      </c>
      <c r="C874" s="3">
        <v>12000000</v>
      </c>
      <c r="D874" t="s">
        <v>17</v>
      </c>
      <c r="E874" t="s">
        <v>28</v>
      </c>
      <c r="F874">
        <v>2</v>
      </c>
      <c r="G874">
        <v>1</v>
      </c>
      <c r="H874" t="s">
        <v>1318</v>
      </c>
      <c r="I874" t="s">
        <v>1319</v>
      </c>
      <c r="J874" t="e">
        <f>- đam mê kinh doanh, giao tiếp tốt.- có trách nhiệm trong công việc, Chịu được áp lực công việc, ham học hỏi.- nhanh nhẹn, Trung thực- Biết tin học văn phòng.- ưu tiên: có kinh nghiệm Làm vị trínhân viên kinh doanhđặc Biệt trong nghành Xây dựng- sinh viên mới ra trường sẽ được đào tạo các kỹ năng bán hàng, Tư vấn cho khách hàng, và chốt khách</f>
        <v>#NAME?</v>
      </c>
      <c r="K874" t="s">
        <v>1320</v>
      </c>
      <c r="L874">
        <v>837</v>
      </c>
      <c r="M874" t="s">
        <v>1320</v>
      </c>
      <c r="N874">
        <v>52</v>
      </c>
      <c r="O874" t="s">
        <v>1959</v>
      </c>
      <c r="P874">
        <v>1</v>
      </c>
      <c r="Q874" t="s">
        <v>483</v>
      </c>
    </row>
    <row r="875" spans="1:17" x14ac:dyDescent="0.3">
      <c r="A875" t="s">
        <v>1317</v>
      </c>
      <c r="B875" s="3">
        <v>10000000</v>
      </c>
      <c r="C875" s="3">
        <v>12000000</v>
      </c>
      <c r="D875" t="s">
        <v>17</v>
      </c>
      <c r="E875" t="s">
        <v>28</v>
      </c>
      <c r="F875">
        <v>2</v>
      </c>
      <c r="G875">
        <v>1</v>
      </c>
      <c r="H875" t="s">
        <v>1318</v>
      </c>
      <c r="I875" t="s">
        <v>1319</v>
      </c>
      <c r="J875" t="e">
        <f>- đam mê kinh doanh, giao tiếp tốt.- có trách nhiệm trong công việc, Chịu được áp lực công việc, ham học hỏi.- nhanh nhẹn, Trung thực- Biết tin học văn phòng.- ưu tiên: có kinh nghiệm Làm vị trínhân viên kinh doanhđặc Biệt trong nghành Xây dựng- sinh viên mới ra trường sẽ được đào tạo các kỹ năng bán hàng, Tư vấn cho khách hàng, và chốt khách</f>
        <v>#NAME?</v>
      </c>
      <c r="K875" t="s">
        <v>1320</v>
      </c>
      <c r="L875">
        <v>837</v>
      </c>
      <c r="M875" t="s">
        <v>1320</v>
      </c>
      <c r="N875">
        <v>61</v>
      </c>
      <c r="O875" t="s">
        <v>1964</v>
      </c>
      <c r="P875">
        <v>1</v>
      </c>
      <c r="Q875" t="s">
        <v>483</v>
      </c>
    </row>
    <row r="876" spans="1:17" x14ac:dyDescent="0.3">
      <c r="A876" t="s">
        <v>1321</v>
      </c>
      <c r="B876" s="3">
        <v>7000000</v>
      </c>
      <c r="C876" s="3">
        <v>10000000</v>
      </c>
      <c r="D876" t="s">
        <v>27</v>
      </c>
      <c r="E876" t="s">
        <v>28</v>
      </c>
      <c r="F876">
        <v>2</v>
      </c>
      <c r="G876" t="s">
        <v>19</v>
      </c>
      <c r="H876" t="e">
        <f>- giao dịch vớingân hàng: chuyển UNC ra ngân hàng, thủ tục bảo lãnh, Lập hồ sơ hạn Mức vay vốn…- nhập sổ Phụ ngân hàng vào phần mềm Misa.- kiểm tra sự Cân Đối giữa số liệukế toánchi tiết và Tổng hợp- Theo dõi công nợ Khối văn phòng công ty, Quản lý Tổng quát công nợ toàn công ty- thống kê và Tổng hợp số liệu kế toán khi có yêu cầu.- giải trình số liệu và cung cấp hồ sơ, số liệu cho Cơ quan thuế, kiểm toán, thanh tra kiểm tra Theo yêu cầu của Phụ trách phòng kế toán.- kiến nghị và đề xuất biện pháp Khắc phục cải tiến- lưu trữ dữ liệu kế toán Theo qui định.- các công việc KHÁC Theo Chỉ đạo của các cấp Quản lý.</f>
        <v>#NAME?</v>
      </c>
      <c r="I876" t="s">
        <v>1322</v>
      </c>
      <c r="J876" t="e">
        <f>- Tốt nghiệp chuyên ngànhkế toán- Sử dụng thành thạo tin học văn phòng và phần mềm kế toán Misa- Trung thực, siêng năng, trách nhiệm với công việc</f>
        <v>#NAME?</v>
      </c>
      <c r="K876" t="s">
        <v>1246</v>
      </c>
      <c r="L876">
        <v>823</v>
      </c>
      <c r="M876" t="s">
        <v>1247</v>
      </c>
      <c r="N876">
        <v>32</v>
      </c>
      <c r="O876" t="s">
        <v>1966</v>
      </c>
      <c r="P876">
        <v>1</v>
      </c>
      <c r="Q876" t="s">
        <v>483</v>
      </c>
    </row>
    <row r="877" spans="1:17" x14ac:dyDescent="0.3">
      <c r="A877" t="s">
        <v>1323</v>
      </c>
      <c r="B877" s="3">
        <v>7000000</v>
      </c>
      <c r="C877" s="3">
        <v>10000000</v>
      </c>
      <c r="D877" t="s">
        <v>17</v>
      </c>
      <c r="E877" t="s">
        <v>52</v>
      </c>
      <c r="F877">
        <v>10</v>
      </c>
      <c r="G877" t="s">
        <v>19</v>
      </c>
      <c r="H877" t="e">
        <f>- học, nắm vững, Sử dụng thành thạo các sản phẩm của công ty.- chuyển giao sản phẩm phần mềm kế toán, phần mềm Quản lý dự án đầu Tư cho khách hàng.- Tư vấn, Hỗ trợ khách hàng Sử dụng sản phẩm qua điện thoại, Email, trực tiếp sau khi chuyển giao.- tham gia các khóa tập huấn Hướng dẫn khách hàng Sử dụng phần mềm kế toán, phần mềm Quản lý dự án đầu Tư.- Nghiên cứu chuyên sâu về chế độ kế toán, chính sách thuế,tài chính.- Hỗ trợ bộ phận Lập trình trong việc phát triển sản phẩm.- Hỗ trợ bộ phận kinh doanh trong việc Giới thiệu sản phẩm.</f>
        <v>#NAME?</v>
      </c>
      <c r="I877" t="s">
        <v>1324</v>
      </c>
      <c r="J877" t="s">
        <v>1325</v>
      </c>
      <c r="K877" t="s">
        <v>1326</v>
      </c>
      <c r="L877">
        <v>838</v>
      </c>
      <c r="M877" t="s">
        <v>1326</v>
      </c>
      <c r="N877">
        <v>32</v>
      </c>
      <c r="O877" t="s">
        <v>1966</v>
      </c>
      <c r="P877">
        <v>1</v>
      </c>
      <c r="Q877" t="s">
        <v>1327</v>
      </c>
    </row>
    <row r="878" spans="1:17" x14ac:dyDescent="0.3">
      <c r="A878" t="s">
        <v>1323</v>
      </c>
      <c r="B878" s="3">
        <v>7000000</v>
      </c>
      <c r="C878" s="3">
        <v>10000000</v>
      </c>
      <c r="D878" t="s">
        <v>17</v>
      </c>
      <c r="E878" t="s">
        <v>52</v>
      </c>
      <c r="F878">
        <v>10</v>
      </c>
      <c r="G878" t="s">
        <v>19</v>
      </c>
      <c r="H878" t="e">
        <f>- học, nắm vững, Sử dụng thành thạo các sản phẩm của công ty.- chuyển giao sản phẩm phần mềm kế toán, phần mềm Quản lý dự án đầu Tư cho khách hàng.- Tư vấn, Hỗ trợ khách hàng Sử dụng sản phẩm qua điện thoại, Email, trực tiếp sau khi chuyển giao.- tham gia các khóa tập huấn Hướng dẫn khách hàng Sử dụng phần mềm kế toán, phần mềm Quản lý dự án đầu Tư.- Nghiên cứu chuyên sâu về chế độ kế toán, chính sách thuế,tài chính.- Hỗ trợ bộ phận Lập trình trong việc phát triển sản phẩm.- Hỗ trợ bộ phận kinh doanh trong việc Giới thiệu sản phẩm.</f>
        <v>#NAME?</v>
      </c>
      <c r="I878" t="s">
        <v>1324</v>
      </c>
      <c r="J878" t="s">
        <v>1325</v>
      </c>
      <c r="K878" t="s">
        <v>1326</v>
      </c>
      <c r="L878">
        <v>838</v>
      </c>
      <c r="M878" t="s">
        <v>1326</v>
      </c>
      <c r="N878">
        <v>6</v>
      </c>
      <c r="O878" t="s">
        <v>1987</v>
      </c>
      <c r="P878">
        <v>1</v>
      </c>
      <c r="Q878" t="s">
        <v>1327</v>
      </c>
    </row>
    <row r="879" spans="1:17" x14ac:dyDescent="0.3">
      <c r="A879" t="s">
        <v>1323</v>
      </c>
      <c r="B879" s="3">
        <v>7000000</v>
      </c>
      <c r="C879" s="3">
        <v>10000000</v>
      </c>
      <c r="D879" t="s">
        <v>17</v>
      </c>
      <c r="E879" t="s">
        <v>52</v>
      </c>
      <c r="F879">
        <v>10</v>
      </c>
      <c r="G879" t="s">
        <v>19</v>
      </c>
      <c r="H879" t="e">
        <f>- học, nắm vững, Sử dụng thành thạo các sản phẩm của công ty.- chuyển giao sản phẩm phần mềm kế toán, phần mềm Quản lý dự án đầu Tư cho khách hàng.- Tư vấn, Hỗ trợ khách hàng Sử dụng sản phẩm qua điện thoại, Email, trực tiếp sau khi chuyển giao.- tham gia các khóa tập huấn Hướng dẫn khách hàng Sử dụng phần mềm kế toán, phần mềm Quản lý dự án đầu Tư.- Nghiên cứu chuyên sâu về chế độ kế toán, chính sách thuế,tài chính.- Hỗ trợ bộ phận Lập trình trong việc phát triển sản phẩm.- Hỗ trợ bộ phận kinh doanh trong việc Giới thiệu sản phẩm.</f>
        <v>#NAME?</v>
      </c>
      <c r="I879" t="s">
        <v>1324</v>
      </c>
      <c r="J879" t="s">
        <v>1325</v>
      </c>
      <c r="K879" t="s">
        <v>1326</v>
      </c>
      <c r="L879">
        <v>838</v>
      </c>
      <c r="M879" t="s">
        <v>1326</v>
      </c>
      <c r="N879">
        <v>52</v>
      </c>
      <c r="O879" t="s">
        <v>1959</v>
      </c>
      <c r="P879">
        <v>1</v>
      </c>
      <c r="Q879" t="s">
        <v>1327</v>
      </c>
    </row>
    <row r="880" spans="1:17" x14ac:dyDescent="0.3">
      <c r="A880" t="s">
        <v>1323</v>
      </c>
      <c r="B880" s="3">
        <v>7000000</v>
      </c>
      <c r="C880" s="3">
        <v>10000000</v>
      </c>
      <c r="D880" t="s">
        <v>17</v>
      </c>
      <c r="E880" t="s">
        <v>52</v>
      </c>
      <c r="F880">
        <v>10</v>
      </c>
      <c r="G880" t="s">
        <v>19</v>
      </c>
      <c r="H880" t="e">
        <f>- học, nắm vững, Sử dụng thành thạo các sản phẩm của công ty.- chuyển giao sản phẩm phần mềm kế toán, phần mềm Quản lý dự án đầu Tư cho khách hàng.- Tư vấn, Hỗ trợ khách hàng Sử dụng sản phẩm qua điện thoại, Email, trực tiếp sau khi chuyển giao.- tham gia các khóa tập huấn Hướng dẫn khách hàng Sử dụng phần mềm kế toán, phần mềm Quản lý dự án đầu Tư.- Nghiên cứu chuyên sâu về chế độ kế toán, chính sách thuế,tài chính.- Hỗ trợ bộ phận Lập trình trong việc phát triển sản phẩm.- Hỗ trợ bộ phận kinh doanh trong việc Giới thiệu sản phẩm.</f>
        <v>#NAME?</v>
      </c>
      <c r="I880" t="s">
        <v>1324</v>
      </c>
      <c r="J880" t="s">
        <v>1325</v>
      </c>
      <c r="K880" t="s">
        <v>1326</v>
      </c>
      <c r="L880">
        <v>838</v>
      </c>
      <c r="M880" t="s">
        <v>1326</v>
      </c>
      <c r="N880">
        <v>32</v>
      </c>
      <c r="O880" t="s">
        <v>1966</v>
      </c>
      <c r="P880">
        <v>1</v>
      </c>
      <c r="Q880" t="s">
        <v>483</v>
      </c>
    </row>
    <row r="881" spans="1:17" x14ac:dyDescent="0.3">
      <c r="A881" t="s">
        <v>1323</v>
      </c>
      <c r="B881" s="3">
        <v>7000000</v>
      </c>
      <c r="C881" s="3">
        <v>10000000</v>
      </c>
      <c r="D881" t="s">
        <v>17</v>
      </c>
      <c r="E881" t="s">
        <v>52</v>
      </c>
      <c r="F881">
        <v>10</v>
      </c>
      <c r="G881" t="s">
        <v>19</v>
      </c>
      <c r="H881" t="e">
        <f>- học, nắm vững, Sử dụng thành thạo các sản phẩm của công ty.- chuyển giao sản phẩm phần mềm kế toán, phần mềm Quản lý dự án đầu Tư cho khách hàng.- Tư vấn, Hỗ trợ khách hàng Sử dụng sản phẩm qua điện thoại, Email, trực tiếp sau khi chuyển giao.- tham gia các khóa tập huấn Hướng dẫn khách hàng Sử dụng phần mềm kế toán, phần mềm Quản lý dự án đầu Tư.- Nghiên cứu chuyên sâu về chế độ kế toán, chính sách thuế,tài chính.- Hỗ trợ bộ phận Lập trình trong việc phát triển sản phẩm.- Hỗ trợ bộ phận kinh doanh trong việc Giới thiệu sản phẩm.</f>
        <v>#NAME?</v>
      </c>
      <c r="I881" t="s">
        <v>1324</v>
      </c>
      <c r="J881" t="s">
        <v>1325</v>
      </c>
      <c r="K881" t="s">
        <v>1326</v>
      </c>
      <c r="L881">
        <v>838</v>
      </c>
      <c r="M881" t="s">
        <v>1326</v>
      </c>
      <c r="N881">
        <v>6</v>
      </c>
      <c r="O881" t="s">
        <v>1987</v>
      </c>
      <c r="P881">
        <v>1</v>
      </c>
      <c r="Q881" t="s">
        <v>483</v>
      </c>
    </row>
    <row r="882" spans="1:17" x14ac:dyDescent="0.3">
      <c r="A882" t="s">
        <v>1323</v>
      </c>
      <c r="B882" s="3">
        <v>7000000</v>
      </c>
      <c r="C882" s="3">
        <v>10000000</v>
      </c>
      <c r="D882" t="s">
        <v>17</v>
      </c>
      <c r="E882" t="s">
        <v>52</v>
      </c>
      <c r="F882">
        <v>10</v>
      </c>
      <c r="G882" t="s">
        <v>19</v>
      </c>
      <c r="H882" t="e">
        <f>- học, nắm vững, Sử dụng thành thạo các sản phẩm của công ty.- chuyển giao sản phẩm phần mềm kế toán, phần mềm Quản lý dự án đầu Tư cho khách hàng.- Tư vấn, Hỗ trợ khách hàng Sử dụng sản phẩm qua điện thoại, Email, trực tiếp sau khi chuyển giao.- tham gia các khóa tập huấn Hướng dẫn khách hàng Sử dụng phần mềm kế toán, phần mềm Quản lý dự án đầu Tư.- Nghiên cứu chuyên sâu về chế độ kế toán, chính sách thuế,tài chính.- Hỗ trợ bộ phận Lập trình trong việc phát triển sản phẩm.- Hỗ trợ bộ phận kinh doanh trong việc Giới thiệu sản phẩm.</f>
        <v>#NAME?</v>
      </c>
      <c r="I882" t="s">
        <v>1324</v>
      </c>
      <c r="J882" t="s">
        <v>1325</v>
      </c>
      <c r="K882" t="s">
        <v>1326</v>
      </c>
      <c r="L882">
        <v>838</v>
      </c>
      <c r="M882" t="s">
        <v>1326</v>
      </c>
      <c r="N882">
        <v>52</v>
      </c>
      <c r="O882" t="s">
        <v>1959</v>
      </c>
      <c r="P882">
        <v>1</v>
      </c>
      <c r="Q882" t="s">
        <v>483</v>
      </c>
    </row>
    <row r="883" spans="1:17" x14ac:dyDescent="0.3">
      <c r="A883" t="s">
        <v>1323</v>
      </c>
      <c r="B883" s="3">
        <v>7000000</v>
      </c>
      <c r="C883" s="3">
        <v>10000000</v>
      </c>
      <c r="D883" t="s">
        <v>17</v>
      </c>
      <c r="E883" t="s">
        <v>52</v>
      </c>
      <c r="F883">
        <v>10</v>
      </c>
      <c r="G883" t="s">
        <v>19</v>
      </c>
      <c r="H883" t="e">
        <f>- học, nắm vững, Sử dụng thành thạo các sản phẩm của công ty.- chuyển giao sản phẩm phần mềm kế toán, phần mềm Quản lý dự án đầu Tư cho khách hàng.- Tư vấn, Hỗ trợ khách hàng Sử dụng sản phẩm qua điện thoại, Email, trực tiếp sau khi chuyển giao.- tham gia các khóa tập huấn Hướng dẫn khách hàng Sử dụng phần mềm kế toán, phần mềm Quản lý dự án đầu Tư.- Nghiên cứu chuyên sâu về chế độ kế toán, chính sách thuế,tài chính.- Hỗ trợ bộ phận Lập trình trong việc phát triển sản phẩm.- Hỗ trợ bộ phận kinh doanh trong việc Giới thiệu sản phẩm.</f>
        <v>#NAME?</v>
      </c>
      <c r="I883" t="s">
        <v>1324</v>
      </c>
      <c r="J883" t="s">
        <v>1325</v>
      </c>
      <c r="K883" t="s">
        <v>1326</v>
      </c>
      <c r="L883">
        <v>838</v>
      </c>
      <c r="M883" t="s">
        <v>1326</v>
      </c>
      <c r="N883">
        <v>32</v>
      </c>
      <c r="O883" t="s">
        <v>1966</v>
      </c>
      <c r="P883">
        <v>1</v>
      </c>
      <c r="Q883" t="s">
        <v>25</v>
      </c>
    </row>
    <row r="884" spans="1:17" x14ac:dyDescent="0.3">
      <c r="A884" t="s">
        <v>1323</v>
      </c>
      <c r="B884" s="3">
        <v>7000000</v>
      </c>
      <c r="C884" s="3">
        <v>10000000</v>
      </c>
      <c r="D884" t="s">
        <v>17</v>
      </c>
      <c r="E884" t="s">
        <v>52</v>
      </c>
      <c r="F884">
        <v>10</v>
      </c>
      <c r="G884" t="s">
        <v>19</v>
      </c>
      <c r="H884" t="e">
        <f>- học, nắm vững, Sử dụng thành thạo các sản phẩm của công ty.- chuyển giao sản phẩm phần mềm kế toán, phần mềm Quản lý dự án đầu Tư cho khách hàng.- Tư vấn, Hỗ trợ khách hàng Sử dụng sản phẩm qua điện thoại, Email, trực tiếp sau khi chuyển giao.- tham gia các khóa tập huấn Hướng dẫn khách hàng Sử dụng phần mềm kế toán, phần mềm Quản lý dự án đầu Tư.- Nghiên cứu chuyên sâu về chế độ kế toán, chính sách thuế,tài chính.- Hỗ trợ bộ phận Lập trình trong việc phát triển sản phẩm.- Hỗ trợ bộ phận kinh doanh trong việc Giới thiệu sản phẩm.</f>
        <v>#NAME?</v>
      </c>
      <c r="I884" t="s">
        <v>1324</v>
      </c>
      <c r="J884" t="s">
        <v>1325</v>
      </c>
      <c r="K884" t="s">
        <v>1326</v>
      </c>
      <c r="L884">
        <v>838</v>
      </c>
      <c r="M884" t="s">
        <v>1326</v>
      </c>
      <c r="N884">
        <v>6</v>
      </c>
      <c r="O884" t="s">
        <v>1987</v>
      </c>
      <c r="P884">
        <v>1</v>
      </c>
      <c r="Q884" t="s">
        <v>25</v>
      </c>
    </row>
    <row r="885" spans="1:17" x14ac:dyDescent="0.3">
      <c r="A885" t="s">
        <v>1323</v>
      </c>
      <c r="B885" s="3">
        <v>7000000</v>
      </c>
      <c r="C885" s="3">
        <v>10000000</v>
      </c>
      <c r="D885" t="s">
        <v>17</v>
      </c>
      <c r="E885" t="s">
        <v>52</v>
      </c>
      <c r="F885">
        <v>10</v>
      </c>
      <c r="G885" t="s">
        <v>19</v>
      </c>
      <c r="H885" t="e">
        <f>- học, nắm vững, Sử dụng thành thạo các sản phẩm của công ty.- chuyển giao sản phẩm phần mềm kế toán, phần mềm Quản lý dự án đầu Tư cho khách hàng.- Tư vấn, Hỗ trợ khách hàng Sử dụng sản phẩm qua điện thoại, Email, trực tiếp sau khi chuyển giao.- tham gia các khóa tập huấn Hướng dẫn khách hàng Sử dụng phần mềm kế toán, phần mềm Quản lý dự án đầu Tư.- Nghiên cứu chuyên sâu về chế độ kế toán, chính sách thuế,tài chính.- Hỗ trợ bộ phận Lập trình trong việc phát triển sản phẩm.- Hỗ trợ bộ phận kinh doanh trong việc Giới thiệu sản phẩm.</f>
        <v>#NAME?</v>
      </c>
      <c r="I885" t="s">
        <v>1324</v>
      </c>
      <c r="J885" t="s">
        <v>1325</v>
      </c>
      <c r="K885" t="s">
        <v>1326</v>
      </c>
      <c r="L885">
        <v>838</v>
      </c>
      <c r="M885" t="s">
        <v>1326</v>
      </c>
      <c r="N885">
        <v>52</v>
      </c>
      <c r="O885" t="s">
        <v>1959</v>
      </c>
      <c r="P885">
        <v>1</v>
      </c>
      <c r="Q885" t="s">
        <v>25</v>
      </c>
    </row>
    <row r="886" spans="1:17" x14ac:dyDescent="0.3">
      <c r="A886" t="s">
        <v>1328</v>
      </c>
      <c r="B886" s="3">
        <v>25000000</v>
      </c>
      <c r="C886" s="3">
        <v>30000000</v>
      </c>
      <c r="D886" t="s">
        <v>51</v>
      </c>
      <c r="E886" t="s">
        <v>28</v>
      </c>
      <c r="F886">
        <v>10</v>
      </c>
      <c r="G886" t="s">
        <v>19</v>
      </c>
      <c r="H886" t="e">
        <f>- Lập kế hoạch và thực hiện kế hoạch phát triển tại các Siêu thị mới.- Trao đổi, thương lượng các điều khoản hợp đồng, Giá cả, Thời gian giao hàng, Soạn thảo hợp đồng Theo nội dung Thỏa thuận với khách hàng.- phối hợp chặt chẽ với các bộ phận nghiệp vụ, đảm bảo Tư vấn cho khách hàng và điều phối thực hiện việc vận chuyển hàng đúng quy trình và thủ tục để hạn chế phát sinh.- phối hợp chặt chẽ với các bộ phận nghiệp vụ giải quyết các yêu cầu, thắc mắc, khiếu nại của khách hàng.- định kỳ Báo cáo hàng ngày Kết quả công việc và Báo cáo công việc đột xuất Theo yêu cầu và thực hiện các công việc KHÁC Theo sự Chỉ đạo của ban Giám đốc.</f>
        <v>#NAME?</v>
      </c>
      <c r="I886" t="s">
        <v>1329</v>
      </c>
      <c r="J886" t="e">
        <f>- là người Trung thực, Nhiệt tình, có trách nhiệm với công việc- kỹ năng đàm phán, thương lương, giải quyết vấn đề.- có khả năng Làm việc độc Lập và Theo nhóm.- có thể đi công tác tỉnh..</f>
        <v>#NAME?</v>
      </c>
      <c r="K886" t="s">
        <v>1264</v>
      </c>
      <c r="L886">
        <v>827</v>
      </c>
      <c r="M886" t="s">
        <v>1264</v>
      </c>
      <c r="N886">
        <v>52</v>
      </c>
      <c r="O886" t="s">
        <v>1959</v>
      </c>
      <c r="P886">
        <v>1</v>
      </c>
      <c r="Q886" t="s">
        <v>483</v>
      </c>
    </row>
    <row r="887" spans="1:17" x14ac:dyDescent="0.3">
      <c r="A887" t="s">
        <v>1328</v>
      </c>
      <c r="B887" s="3">
        <v>25000000</v>
      </c>
      <c r="C887" s="3">
        <v>30000000</v>
      </c>
      <c r="D887" t="s">
        <v>51</v>
      </c>
      <c r="E887" t="s">
        <v>28</v>
      </c>
      <c r="F887">
        <v>10</v>
      </c>
      <c r="G887" t="s">
        <v>19</v>
      </c>
      <c r="H887" t="e">
        <f>- Lập kế hoạch và thực hiện kế hoạch phát triển tại các Siêu thị mới.- Trao đổi, thương lượng các điều khoản hợp đồng, Giá cả, Thời gian giao hàng, Soạn thảo hợp đồng Theo nội dung Thỏa thuận với khách hàng.- phối hợp chặt chẽ với các bộ phận nghiệp vụ, đảm bảo Tư vấn cho khách hàng và điều phối thực hiện việc vận chuyển hàng đúng quy trình và thủ tục để hạn chế phát sinh.- phối hợp chặt chẽ với các bộ phận nghiệp vụ giải quyết các yêu cầu, thắc mắc, khiếu nại của khách hàng.- định kỳ Báo cáo hàng ngày Kết quả công việc và Báo cáo công việc đột xuất Theo yêu cầu và thực hiện các công việc KHÁC Theo sự Chỉ đạo của ban Giám đốc.</f>
        <v>#NAME?</v>
      </c>
      <c r="I887" t="s">
        <v>1329</v>
      </c>
      <c r="J887" t="e">
        <f>- là người Trung thực, Nhiệt tình, có trách nhiệm với công việc- kỹ năng đàm phán, thương lương, giải quyết vấn đề.- có khả năng Làm việc độc Lập và Theo nhóm.- có thể đi công tác tỉnh..</f>
        <v>#NAME?</v>
      </c>
      <c r="K887" t="s">
        <v>1264</v>
      </c>
      <c r="L887">
        <v>827</v>
      </c>
      <c r="M887" t="s">
        <v>1264</v>
      </c>
      <c r="N887">
        <v>57</v>
      </c>
      <c r="O887" t="s">
        <v>1979</v>
      </c>
      <c r="P887">
        <v>1</v>
      </c>
      <c r="Q887" t="s">
        <v>483</v>
      </c>
    </row>
    <row r="888" spans="1:17" x14ac:dyDescent="0.3">
      <c r="A888" t="s">
        <v>1330</v>
      </c>
      <c r="B888" s="3">
        <v>15000000</v>
      </c>
      <c r="C888" s="3">
        <v>20000000</v>
      </c>
      <c r="D888" t="s">
        <v>149</v>
      </c>
      <c r="E888" t="s">
        <v>106</v>
      </c>
      <c r="F888">
        <v>3</v>
      </c>
      <c r="G888" t="s">
        <v>19</v>
      </c>
      <c r="H888" t="e">
        <f>- Lập kế hoạchsản xuất, lịch trình sản xuất hàng tuần, hàng tháng và phân công nhiệm vụ cụ thể cho các bộ phận trong Khối sản xuất.- trực tiếp tham gia thực hiện việc mua bán Vật Tư, Phụ liệu , đàm phán Làm việc với các nhà cung cấp, nhà gia công.- Lập kế hoạch triển khai, phân công công việc Theo các nhóm chuyên môn kỹ thuật trong bộ phận- Theo dõi và cập nhật tiến độ công việc của bộ phận hàng tuần, hàng tháng.- tổ chức công tác May mẫu và May thử trước sản xuất Đại trà- kiểm soát Nguyên liệu đầu vào, thông số kỹ thuật của quá trình sản xuất và thành phẩm.- tổ chức kiểm tra, ký duyệt NPL phục vụ sản xuất: Test độ co vải, độ phai, độ bai…. và Lập bảng yêu cầu kỹ thuật, kiểm tra chủng loại Phụ liệu Theo yêu cầu kỹ thuật, Lập bảng màu.- Tìm kiếm, Xây dựng các mối quan hệ với các nhà gia công. Đánh Giá năng lực và tuyển chọn nhà gia công phù hợp. Chịu trách nhiệm Làm việc với các Đối tác , nhà cung cấp vệ tinh trong quá trình sản xuất, triển khai đơn hàng.- nghiệm thu Kết quả sản phẩm, đơn hàng, kiểm soát chi phí, công nợ với các NCC- tổ chức Xây dựng các quy định, quy trình, tiêu chuẩn, chính sách trong lĩnh vực chuyên môn của bộ</f>
        <v>#NAME?</v>
      </c>
      <c r="I888" t="s">
        <v>1331</v>
      </c>
      <c r="J888" t="s">
        <v>1332</v>
      </c>
      <c r="K888" t="s">
        <v>1333</v>
      </c>
      <c r="L888">
        <v>839</v>
      </c>
      <c r="M888" t="s">
        <v>1333</v>
      </c>
      <c r="N888">
        <v>56</v>
      </c>
      <c r="O888" t="s">
        <v>1968</v>
      </c>
      <c r="P888">
        <v>1</v>
      </c>
      <c r="Q888" t="s">
        <v>483</v>
      </c>
    </row>
    <row r="889" spans="1:17" x14ac:dyDescent="0.3">
      <c r="A889" t="s">
        <v>1330</v>
      </c>
      <c r="B889" s="3">
        <v>15000000</v>
      </c>
      <c r="C889" s="3">
        <v>20000000</v>
      </c>
      <c r="D889" t="s">
        <v>149</v>
      </c>
      <c r="E889" t="s">
        <v>106</v>
      </c>
      <c r="F889">
        <v>3</v>
      </c>
      <c r="G889" t="s">
        <v>19</v>
      </c>
      <c r="H889" t="e">
        <f>- Lập kế hoạchsản xuất, lịch trình sản xuất hàng tuần, hàng tháng và phân công nhiệm vụ cụ thể cho các bộ phận trong Khối sản xuất.- trực tiếp tham gia thực hiện việc mua bán Vật Tư, Phụ liệu , đàm phán Làm việc với các nhà cung cấp, nhà gia công.- Lập kế hoạch triển khai, phân công công việc Theo các nhóm chuyên môn kỹ thuật trong bộ phận- Theo dõi và cập nhật tiến độ công việc của bộ phận hàng tuần, hàng tháng.- tổ chức công tác May mẫu và May thử trước sản xuất Đại trà- kiểm soát Nguyên liệu đầu vào, thông số kỹ thuật của quá trình sản xuất và thành phẩm.- tổ chức kiểm tra, ký duyệt NPL phục vụ sản xuất: Test độ co vải, độ phai, độ bai…. và Lập bảng yêu cầu kỹ thuật, kiểm tra chủng loại Phụ liệu Theo yêu cầu kỹ thuật, Lập bảng màu.- Tìm kiếm, Xây dựng các mối quan hệ với các nhà gia công. Đánh Giá năng lực và tuyển chọn nhà gia công phù hợp. Chịu trách nhiệm Làm việc với các Đối tác , nhà cung cấp vệ tinh trong quá trình sản xuất, triển khai đơn hàng.- nghiệm thu Kết quả sản phẩm, đơn hàng, kiểm soát chi phí, công nợ với các NCC- tổ chức Xây dựng các quy định, quy trình, tiêu chuẩn, chính sách trong lĩnh vực chuyên môn của bộ</f>
        <v>#NAME?</v>
      </c>
      <c r="I889" t="s">
        <v>1331</v>
      </c>
      <c r="J889" t="s">
        <v>1332</v>
      </c>
      <c r="K889" t="s">
        <v>1333</v>
      </c>
      <c r="L889">
        <v>839</v>
      </c>
      <c r="M889" t="s">
        <v>1333</v>
      </c>
      <c r="N889">
        <v>8</v>
      </c>
      <c r="O889" t="s">
        <v>1975</v>
      </c>
      <c r="P889">
        <v>1</v>
      </c>
      <c r="Q889" t="s">
        <v>483</v>
      </c>
    </row>
    <row r="890" spans="1:17" x14ac:dyDescent="0.3">
      <c r="A890" t="s">
        <v>1330</v>
      </c>
      <c r="B890" s="3">
        <v>15000000</v>
      </c>
      <c r="C890" s="3">
        <v>20000000</v>
      </c>
      <c r="D890" t="s">
        <v>149</v>
      </c>
      <c r="E890" t="s">
        <v>106</v>
      </c>
      <c r="F890">
        <v>3</v>
      </c>
      <c r="G890" t="s">
        <v>19</v>
      </c>
      <c r="H890" t="e">
        <f>- Lập kế hoạchsản xuất, lịch trình sản xuất hàng tuần, hàng tháng và phân công nhiệm vụ cụ thể cho các bộ phận trong Khối sản xuất.- trực tiếp tham gia thực hiện việc mua bán Vật Tư, Phụ liệu , đàm phán Làm việc với các nhà cung cấp, nhà gia công.- Lập kế hoạch triển khai, phân công công việc Theo các nhóm chuyên môn kỹ thuật trong bộ phận- Theo dõi và cập nhật tiến độ công việc của bộ phận hàng tuần, hàng tháng.- tổ chức công tác May mẫu và May thử trước sản xuất Đại trà- kiểm soát Nguyên liệu đầu vào, thông số kỹ thuật của quá trình sản xuất và thành phẩm.- tổ chức kiểm tra, ký duyệt NPL phục vụ sản xuất: Test độ co vải, độ phai, độ bai…. và Lập bảng yêu cầu kỹ thuật, kiểm tra chủng loại Phụ liệu Theo yêu cầu kỹ thuật, Lập bảng màu.- Tìm kiếm, Xây dựng các mối quan hệ với các nhà gia công. Đánh Giá năng lực và tuyển chọn nhà gia công phù hợp. Chịu trách nhiệm Làm việc với các Đối tác , nhà cung cấp vệ tinh trong quá trình sản xuất, triển khai đơn hàng.- nghiệm thu Kết quả sản phẩm, đơn hàng, kiểm soát chi phí, công nợ với các NCC- tổ chức Xây dựng các quy định, quy trình, tiêu chuẩn, chính sách trong lĩnh vực chuyên môn của bộ</f>
        <v>#NAME?</v>
      </c>
      <c r="I890" t="s">
        <v>1331</v>
      </c>
      <c r="J890" t="s">
        <v>1332</v>
      </c>
      <c r="K890" t="s">
        <v>1333</v>
      </c>
      <c r="L890">
        <v>839</v>
      </c>
      <c r="M890" t="s">
        <v>1333</v>
      </c>
      <c r="N890">
        <v>29</v>
      </c>
      <c r="O890" t="s">
        <v>1974</v>
      </c>
      <c r="P890">
        <v>1</v>
      </c>
      <c r="Q890" t="s">
        <v>483</v>
      </c>
    </row>
    <row r="891" spans="1:17" x14ac:dyDescent="0.3">
      <c r="A891" t="s">
        <v>1334</v>
      </c>
      <c r="B891" s="3">
        <v>7000000</v>
      </c>
      <c r="C891" s="3">
        <v>10000000</v>
      </c>
      <c r="D891" t="s">
        <v>17</v>
      </c>
      <c r="E891" t="s">
        <v>106</v>
      </c>
      <c r="F891">
        <v>4</v>
      </c>
      <c r="G891">
        <v>1</v>
      </c>
      <c r="H891" t="s">
        <v>1335</v>
      </c>
      <c r="I891" t="s">
        <v>1336</v>
      </c>
      <c r="J891" t="s">
        <v>1337</v>
      </c>
      <c r="K891" t="s">
        <v>1338</v>
      </c>
      <c r="L891">
        <v>840</v>
      </c>
      <c r="M891" t="s">
        <v>1338</v>
      </c>
      <c r="N891">
        <v>43</v>
      </c>
      <c r="O891" t="s">
        <v>1973</v>
      </c>
      <c r="P891">
        <v>1</v>
      </c>
      <c r="Q891" t="s">
        <v>483</v>
      </c>
    </row>
    <row r="892" spans="1:17" x14ac:dyDescent="0.3">
      <c r="A892" t="s">
        <v>580</v>
      </c>
      <c r="B892" s="3">
        <v>10000000</v>
      </c>
      <c r="C892" s="3">
        <v>12000000</v>
      </c>
      <c r="D892" t="s">
        <v>149</v>
      </c>
      <c r="E892" t="s">
        <v>52</v>
      </c>
      <c r="F892">
        <v>4</v>
      </c>
      <c r="G892" t="s">
        <v>19</v>
      </c>
      <c r="H892" t="e">
        <f>- Tìm kiếm, khảo sát Đánh Giá và tiếp cận khách hàng để Giới thiệu các sản phẩm của công ty寻找，考察，接近客户介绍公司产品- phát triển các mặt hàng liên quan đến máy nông nghiệp, Thiết bịy tế, máy móc Thiết bị Làm lạnh v.v.发展机械设备、农机设备的业务- Quản lý danh mục khách hàng, đồng Thời Theo sát tiến độ giao hàng cho từng công ty.客户项目管理并追踪送货进度- Thường xuyên liên hệ đi tới công ty khách hàng để Trao đổi về chất lượng hàng hóa, về tiến độ thanh toán và Hỗ trợ khách hàng.经常跟客户联系拜访协助，讨论产品的质量，支付进度等- Thường xuyên Báo cáo về tình hình khách hàng cho ban Giám đốc。向上司报告客户情况- hoàn thành các công việc KHÁC mà lãnh đạo giao cho.完成领导交办的其他工作</f>
        <v>#NAME?</v>
      </c>
      <c r="I892" t="s">
        <v>1339</v>
      </c>
      <c r="J892" t="s">
        <v>1340</v>
      </c>
      <c r="K892" t="s">
        <v>1341</v>
      </c>
      <c r="L892">
        <v>842</v>
      </c>
      <c r="M892" t="s">
        <v>1341</v>
      </c>
      <c r="N892">
        <v>52</v>
      </c>
      <c r="O892" t="s">
        <v>1959</v>
      </c>
      <c r="P892">
        <v>1</v>
      </c>
      <c r="Q892" t="s">
        <v>483</v>
      </c>
    </row>
    <row r="893" spans="1:17" x14ac:dyDescent="0.3">
      <c r="A893" t="s">
        <v>580</v>
      </c>
      <c r="B893" s="3">
        <v>10000000</v>
      </c>
      <c r="C893" s="3">
        <v>12000000</v>
      </c>
      <c r="D893" t="s">
        <v>149</v>
      </c>
      <c r="E893" t="s">
        <v>52</v>
      </c>
      <c r="F893">
        <v>4</v>
      </c>
      <c r="G893" t="s">
        <v>19</v>
      </c>
      <c r="H893" t="e">
        <f>- Tìm kiếm, khảo sát Đánh Giá và tiếp cận khách hàng để Giới thiệu các sản phẩm của công ty寻找，考察，接近客户介绍公司产品- phát triển các mặt hàng liên quan đến máy nông nghiệp, Thiết bịy tế, máy móc Thiết bị Làm lạnh v.v.发展机械设备、农机设备的业务- Quản lý danh mục khách hàng, đồng Thời Theo sát tiến độ giao hàng cho từng công ty.客户项目管理并追踪送货进度- Thường xuyên liên hệ đi tới công ty khách hàng để Trao đổi về chất lượng hàng hóa, về tiến độ thanh toán và Hỗ trợ khách hàng.经常跟客户联系拜访协助，讨论产品的质量，支付进度等- Thường xuyên Báo cáo về tình hình khách hàng cho ban Giám đốc。向上司报告客户情况- hoàn thành các công việc KHÁC mà lãnh đạo giao cho.完成领导交办的其他工作</f>
        <v>#NAME?</v>
      </c>
      <c r="I893" t="s">
        <v>1339</v>
      </c>
      <c r="J893" t="s">
        <v>1340</v>
      </c>
      <c r="K893" t="s">
        <v>1341</v>
      </c>
      <c r="L893">
        <v>842</v>
      </c>
      <c r="M893" t="s">
        <v>1341</v>
      </c>
      <c r="N893">
        <v>93</v>
      </c>
      <c r="O893" t="s">
        <v>1969</v>
      </c>
      <c r="P893">
        <v>1</v>
      </c>
      <c r="Q893" t="s">
        <v>483</v>
      </c>
    </row>
    <row r="894" spans="1:17" x14ac:dyDescent="0.3">
      <c r="A894" t="s">
        <v>580</v>
      </c>
      <c r="B894" s="3">
        <v>10000000</v>
      </c>
      <c r="C894" s="3">
        <v>12000000</v>
      </c>
      <c r="D894" t="s">
        <v>149</v>
      </c>
      <c r="E894" t="s">
        <v>52</v>
      </c>
      <c r="F894">
        <v>4</v>
      </c>
      <c r="G894" t="s">
        <v>19</v>
      </c>
      <c r="H894" t="e">
        <f>- Tìm kiếm, khảo sát Đánh Giá và tiếp cận khách hàng để Giới thiệu các sản phẩm của công ty寻找，考察，接近客户介绍公司产品- phát triển các mặt hàng liên quan đến máy nông nghiệp, Thiết bịy tế, máy móc Thiết bị Làm lạnh v.v.发展机械设备、农机设备的业务- Quản lý danh mục khách hàng, đồng Thời Theo sát tiến độ giao hàng cho từng công ty.客户项目管理并追踪送货进度- Thường xuyên liên hệ đi tới công ty khách hàng để Trao đổi về chất lượng hàng hóa, về tiến độ thanh toán và Hỗ trợ khách hàng.经常跟客户联系拜访协助，讨论产品的质量，支付进度等- Thường xuyên Báo cáo về tình hình khách hàng cho ban Giám đốc。向上司报告客户情况- hoàn thành các công việc KHÁC mà lãnh đạo giao cho.完成领导交办的其他工作</f>
        <v>#NAME?</v>
      </c>
      <c r="I894" t="s">
        <v>1339</v>
      </c>
      <c r="J894" t="s">
        <v>1340</v>
      </c>
      <c r="K894" t="s">
        <v>1341</v>
      </c>
      <c r="L894">
        <v>842</v>
      </c>
      <c r="M894" t="s">
        <v>1341</v>
      </c>
      <c r="N894">
        <v>52</v>
      </c>
      <c r="O894" t="s">
        <v>1959</v>
      </c>
      <c r="P894">
        <v>1</v>
      </c>
      <c r="Q894" t="s">
        <v>1024</v>
      </c>
    </row>
    <row r="895" spans="1:17" x14ac:dyDescent="0.3">
      <c r="A895" t="s">
        <v>580</v>
      </c>
      <c r="B895" s="3">
        <v>10000000</v>
      </c>
      <c r="C895" s="3">
        <v>12000000</v>
      </c>
      <c r="D895" t="s">
        <v>149</v>
      </c>
      <c r="E895" t="s">
        <v>52</v>
      </c>
      <c r="F895">
        <v>4</v>
      </c>
      <c r="G895" t="s">
        <v>19</v>
      </c>
      <c r="H895" t="e">
        <f>- Tìm kiếm, khảo sát Đánh Giá và tiếp cận khách hàng để Giới thiệu các sản phẩm của công ty寻找，考察，接近客户介绍公司产品- phát triển các mặt hàng liên quan đến máy nông nghiệp, Thiết bịy tế, máy móc Thiết bị Làm lạnh v.v.发展机械设备、农机设备的业务- Quản lý danh mục khách hàng, đồng Thời Theo sát tiến độ giao hàng cho từng công ty.客户项目管理并追踪送货进度- Thường xuyên liên hệ đi tới công ty khách hàng để Trao đổi về chất lượng hàng hóa, về tiến độ thanh toán và Hỗ trợ khách hàng.经常跟客户联系拜访协助，讨论产品的质量，支付进度等- Thường xuyên Báo cáo về tình hình khách hàng cho ban Giám đốc。向上司报告客户情况- hoàn thành các công việc KHÁC mà lãnh đạo giao cho.完成领导交办的其他工作</f>
        <v>#NAME?</v>
      </c>
      <c r="I895" t="s">
        <v>1339</v>
      </c>
      <c r="J895" t="s">
        <v>1340</v>
      </c>
      <c r="K895" t="s">
        <v>1341</v>
      </c>
      <c r="L895">
        <v>842</v>
      </c>
      <c r="M895" t="s">
        <v>1341</v>
      </c>
      <c r="N895">
        <v>93</v>
      </c>
      <c r="O895" t="s">
        <v>1969</v>
      </c>
      <c r="P895">
        <v>1</v>
      </c>
      <c r="Q895" t="s">
        <v>1024</v>
      </c>
    </row>
    <row r="896" spans="1:17" x14ac:dyDescent="0.3">
      <c r="A896" t="s">
        <v>1342</v>
      </c>
      <c r="B896" s="3">
        <v>5000000</v>
      </c>
      <c r="C896" s="3">
        <v>7000000</v>
      </c>
      <c r="D896" t="s">
        <v>27</v>
      </c>
      <c r="E896" t="s">
        <v>52</v>
      </c>
      <c r="F896">
        <v>2</v>
      </c>
      <c r="G896" t="s">
        <v>19</v>
      </c>
      <c r="H896" t="e">
        <f>- lên kế hoạch sản xuất- Chấm công tính lương nhân viên- Hỗ trợ công tác văn Thư –Hành chínhtại nhà máy- Làm việc Theo sự Hướng dẫn của BLĐ- Làm việc tại :khu công nghiệpChâu Sơn, Tp phủ lý, Hà Nam</f>
        <v>#NAME?</v>
      </c>
      <c r="I896" t="s">
        <v>1343</v>
      </c>
      <c r="J896" t="s">
        <v>1344</v>
      </c>
      <c r="K896" t="s">
        <v>1345</v>
      </c>
      <c r="L896">
        <v>843</v>
      </c>
      <c r="M896" t="s">
        <v>1346</v>
      </c>
      <c r="N896">
        <v>53</v>
      </c>
      <c r="O896" t="s">
        <v>1967</v>
      </c>
      <c r="P896">
        <v>1</v>
      </c>
      <c r="Q896" t="s">
        <v>1347</v>
      </c>
    </row>
    <row r="897" spans="1:17" x14ac:dyDescent="0.3">
      <c r="A897" t="s">
        <v>1342</v>
      </c>
      <c r="B897" s="3">
        <v>5000000</v>
      </c>
      <c r="C897" s="3">
        <v>7000000</v>
      </c>
      <c r="D897" t="s">
        <v>27</v>
      </c>
      <c r="E897" t="s">
        <v>52</v>
      </c>
      <c r="F897">
        <v>2</v>
      </c>
      <c r="G897" t="s">
        <v>19</v>
      </c>
      <c r="H897" t="e">
        <f>- lên kế hoạch sản xuất- Chấm công tính lương nhân viên- Hỗ trợ công tác văn Thư –Hành chínhtại nhà máy- Làm việc Theo sự Hướng dẫn của BLĐ- Làm việc tại :khu công nghiệpChâu Sơn, Tp phủ lý, Hà Nam</f>
        <v>#NAME?</v>
      </c>
      <c r="I897" t="s">
        <v>1343</v>
      </c>
      <c r="J897" t="s">
        <v>1344</v>
      </c>
      <c r="K897" t="s">
        <v>1345</v>
      </c>
      <c r="L897">
        <v>843</v>
      </c>
      <c r="M897" t="s">
        <v>1346</v>
      </c>
      <c r="N897">
        <v>32</v>
      </c>
      <c r="O897" t="s">
        <v>1966</v>
      </c>
      <c r="P897">
        <v>1</v>
      </c>
      <c r="Q897" t="s">
        <v>1347</v>
      </c>
    </row>
    <row r="898" spans="1:17" x14ac:dyDescent="0.3">
      <c r="A898" t="s">
        <v>1342</v>
      </c>
      <c r="B898" s="3">
        <v>5000000</v>
      </c>
      <c r="C898" s="3">
        <v>7000000</v>
      </c>
      <c r="D898" t="s">
        <v>27</v>
      </c>
      <c r="E898" t="s">
        <v>52</v>
      </c>
      <c r="F898">
        <v>2</v>
      </c>
      <c r="G898" t="s">
        <v>19</v>
      </c>
      <c r="H898" t="e">
        <f>- lên kế hoạch sản xuất- Chấm công tính lương nhân viên- Hỗ trợ công tác văn Thư –Hành chínhtại nhà máy- Làm việc Theo sự Hướng dẫn của BLĐ- Làm việc tại :khu công nghiệpChâu Sơn, Tp phủ lý, Hà Nam</f>
        <v>#NAME?</v>
      </c>
      <c r="I898" t="s">
        <v>1343</v>
      </c>
      <c r="J898" t="s">
        <v>1344</v>
      </c>
      <c r="K898" t="s">
        <v>1345</v>
      </c>
      <c r="L898">
        <v>843</v>
      </c>
      <c r="M898" t="s">
        <v>1346</v>
      </c>
      <c r="N898">
        <v>8</v>
      </c>
      <c r="O898" t="s">
        <v>1975</v>
      </c>
      <c r="P898">
        <v>1</v>
      </c>
      <c r="Q898" t="s">
        <v>1347</v>
      </c>
    </row>
    <row r="899" spans="1:17" x14ac:dyDescent="0.3">
      <c r="A899" t="s">
        <v>1348</v>
      </c>
      <c r="B899" s="3">
        <v>12000000</v>
      </c>
      <c r="C899" s="3">
        <v>15000000</v>
      </c>
      <c r="D899" t="s">
        <v>51</v>
      </c>
      <c r="E899" t="s">
        <v>28</v>
      </c>
      <c r="F899">
        <v>6</v>
      </c>
      <c r="G899" t="s">
        <v>19</v>
      </c>
      <c r="H899" t="s">
        <v>1349</v>
      </c>
      <c r="I899" t="s">
        <v>1350</v>
      </c>
      <c r="J899" t="e">
        <f>- siêng năng, Trung thực, Nhiệt tình, năng động- kỹ năng giao tiếp Tốt, có tinh thần trách nhiệm, tinh thần cầu tiến- ưu tiên những bạn có kinh nghiệm sales mảng thực phẩm cho nhà hàng</f>
        <v>#NAME?</v>
      </c>
      <c r="K899" t="s">
        <v>1351</v>
      </c>
      <c r="L899">
        <v>844</v>
      </c>
      <c r="M899" t="s">
        <v>1352</v>
      </c>
      <c r="N899">
        <v>57</v>
      </c>
      <c r="O899" t="s">
        <v>1979</v>
      </c>
      <c r="P899">
        <v>1</v>
      </c>
      <c r="Q899" t="s">
        <v>483</v>
      </c>
    </row>
    <row r="900" spans="1:17" x14ac:dyDescent="0.3">
      <c r="A900" t="s">
        <v>1348</v>
      </c>
      <c r="B900" s="3">
        <v>12000000</v>
      </c>
      <c r="C900" s="3">
        <v>15000000</v>
      </c>
      <c r="D900" t="s">
        <v>51</v>
      </c>
      <c r="E900" t="s">
        <v>28</v>
      </c>
      <c r="F900">
        <v>6</v>
      </c>
      <c r="G900" t="s">
        <v>19</v>
      </c>
      <c r="H900" t="s">
        <v>1349</v>
      </c>
      <c r="I900" t="s">
        <v>1350</v>
      </c>
      <c r="J900" t="e">
        <f>- siêng năng, Trung thực, Nhiệt tình, năng động- kỹ năng giao tiếp Tốt, có tinh thần trách nhiệm, tinh thần cầu tiến- ưu tiên những bạn có kinh nghiệm sales mảng thực phẩm cho nhà hàng</f>
        <v>#NAME?</v>
      </c>
      <c r="K900" t="s">
        <v>1351</v>
      </c>
      <c r="L900">
        <v>844</v>
      </c>
      <c r="M900" t="s">
        <v>1352</v>
      </c>
      <c r="N900">
        <v>52</v>
      </c>
      <c r="O900" t="s">
        <v>1959</v>
      </c>
      <c r="P900">
        <v>1</v>
      </c>
      <c r="Q900" t="s">
        <v>483</v>
      </c>
    </row>
    <row r="901" spans="1:17" x14ac:dyDescent="0.3">
      <c r="A901" t="s">
        <v>1348</v>
      </c>
      <c r="B901" s="3">
        <v>12000000</v>
      </c>
      <c r="C901" s="3">
        <v>15000000</v>
      </c>
      <c r="D901" t="s">
        <v>51</v>
      </c>
      <c r="E901" t="s">
        <v>28</v>
      </c>
      <c r="F901">
        <v>6</v>
      </c>
      <c r="G901" t="s">
        <v>19</v>
      </c>
      <c r="H901" t="s">
        <v>1349</v>
      </c>
      <c r="I901" t="s">
        <v>1350</v>
      </c>
      <c r="J901" t="e">
        <f>- siêng năng, Trung thực, Nhiệt tình, năng động- kỹ năng giao tiếp Tốt, có tinh thần trách nhiệm, tinh thần cầu tiến- ưu tiên những bạn có kinh nghiệm sales mảng thực phẩm cho nhà hàng</f>
        <v>#NAME?</v>
      </c>
      <c r="K901" t="s">
        <v>1351</v>
      </c>
      <c r="L901">
        <v>844</v>
      </c>
      <c r="M901" t="s">
        <v>1352</v>
      </c>
      <c r="N901">
        <v>93</v>
      </c>
      <c r="O901" t="s">
        <v>1969</v>
      </c>
      <c r="P901">
        <v>1</v>
      </c>
      <c r="Q901" t="s">
        <v>483</v>
      </c>
    </row>
    <row r="902" spans="1:17" x14ac:dyDescent="0.3">
      <c r="A902" t="s">
        <v>1353</v>
      </c>
      <c r="B902" s="3">
        <v>5000000</v>
      </c>
      <c r="C902" s="3">
        <v>7000000</v>
      </c>
      <c r="D902" t="s">
        <v>27</v>
      </c>
      <c r="E902" t="s">
        <v>28</v>
      </c>
      <c r="F902">
        <v>1</v>
      </c>
      <c r="G902">
        <v>0</v>
      </c>
      <c r="H902" t="e">
        <f>- Chịu trách nhiệm Quản lý đơn hàng: tiếp nhận đơn hàng- xử lý đơn hàng- Chịu trách nhiệm Tổng Kết số lượng kho: đảm bảo số lượng kho thực tế khớp với số lượng kho trên pm, sắp xếp hàng hóa gọn gàng dễ kiểm soát- Chịu trách nhiệm Tư vấn sản phẩm: Tư vấnbán hàngqua Telesale- Hỗ trợ Báo cáo các số liệu kinh doanh- chi tiết Trao đổi khi phỏng vấn</f>
        <v>#NAME?</v>
      </c>
      <c r="I902" t="s">
        <v>1354</v>
      </c>
      <c r="J902" t="s">
        <v>1355</v>
      </c>
      <c r="K902" t="s">
        <v>1356</v>
      </c>
      <c r="L902">
        <v>845</v>
      </c>
      <c r="M902" t="s">
        <v>1357</v>
      </c>
      <c r="N902">
        <v>53</v>
      </c>
      <c r="O902" t="s">
        <v>1967</v>
      </c>
      <c r="P902">
        <v>1</v>
      </c>
      <c r="Q902" t="s">
        <v>483</v>
      </c>
    </row>
    <row r="903" spans="1:17" x14ac:dyDescent="0.3">
      <c r="A903" t="s">
        <v>1353</v>
      </c>
      <c r="B903" s="3">
        <v>5000000</v>
      </c>
      <c r="C903" s="3">
        <v>7000000</v>
      </c>
      <c r="D903" t="s">
        <v>27</v>
      </c>
      <c r="E903" t="s">
        <v>28</v>
      </c>
      <c r="F903">
        <v>1</v>
      </c>
      <c r="G903">
        <v>0</v>
      </c>
      <c r="H903" t="e">
        <f>- Chịu trách nhiệm Quản lý đơn hàng: tiếp nhận đơn hàng- xử lý đơn hàng- Chịu trách nhiệm Tổng Kết số lượng kho: đảm bảo số lượng kho thực tế khớp với số lượng kho trên pm, sắp xếp hàng hóa gọn gàng dễ kiểm soát- Chịu trách nhiệm Tư vấn sản phẩm: Tư vấnbán hàngqua Telesale- Hỗ trợ Báo cáo các số liệu kinh doanh- chi tiết Trao đổi khi phỏng vấn</f>
        <v>#NAME?</v>
      </c>
      <c r="I903" t="s">
        <v>1354</v>
      </c>
      <c r="J903" t="s">
        <v>1355</v>
      </c>
      <c r="K903" t="s">
        <v>1356</v>
      </c>
      <c r="L903">
        <v>845</v>
      </c>
      <c r="M903" t="s">
        <v>1357</v>
      </c>
      <c r="N903">
        <v>32</v>
      </c>
      <c r="O903" t="s">
        <v>1966</v>
      </c>
      <c r="P903">
        <v>1</v>
      </c>
      <c r="Q903" t="s">
        <v>483</v>
      </c>
    </row>
    <row r="904" spans="1:17" x14ac:dyDescent="0.3">
      <c r="A904" t="s">
        <v>1353</v>
      </c>
      <c r="B904" s="3">
        <v>5000000</v>
      </c>
      <c r="C904" s="3">
        <v>7000000</v>
      </c>
      <c r="D904" t="s">
        <v>27</v>
      </c>
      <c r="E904" t="s">
        <v>28</v>
      </c>
      <c r="F904">
        <v>1</v>
      </c>
      <c r="G904">
        <v>0</v>
      </c>
      <c r="H904" t="e">
        <f>- Chịu trách nhiệm Quản lý đơn hàng: tiếp nhận đơn hàng- xử lý đơn hàng- Chịu trách nhiệm Tổng Kết số lượng kho: đảm bảo số lượng kho thực tế khớp với số lượng kho trên pm, sắp xếp hàng hóa gọn gàng dễ kiểm soát- Chịu trách nhiệm Tư vấn sản phẩm: Tư vấnbán hàngqua Telesale- Hỗ trợ Báo cáo các số liệu kinh doanh- chi tiết Trao đổi khi phỏng vấn</f>
        <v>#NAME?</v>
      </c>
      <c r="I904" t="s">
        <v>1354</v>
      </c>
      <c r="J904" t="s">
        <v>1355</v>
      </c>
      <c r="K904" t="s">
        <v>1356</v>
      </c>
      <c r="L904">
        <v>845</v>
      </c>
      <c r="M904" t="s">
        <v>1357</v>
      </c>
      <c r="N904">
        <v>47</v>
      </c>
      <c r="O904" t="s">
        <v>1977</v>
      </c>
      <c r="P904">
        <v>1</v>
      </c>
      <c r="Q904" t="s">
        <v>483</v>
      </c>
    </row>
    <row r="905" spans="1:17" x14ac:dyDescent="0.3">
      <c r="A905" t="s">
        <v>1358</v>
      </c>
      <c r="B905" s="3">
        <v>7000000</v>
      </c>
      <c r="C905" s="3">
        <v>10000000</v>
      </c>
      <c r="D905" t="s">
        <v>17</v>
      </c>
      <c r="E905" t="s">
        <v>28</v>
      </c>
      <c r="F905">
        <v>10</v>
      </c>
      <c r="G905" t="s">
        <v>19</v>
      </c>
      <c r="H905" t="s">
        <v>1359</v>
      </c>
      <c r="I905" t="s">
        <v>1360</v>
      </c>
      <c r="J905" t="e">
        <f>- Tốt nghiệp THPT trở lên- Không yêu cầu kinh nghiệm, ham học hỏi, cầu tiến- nhanh nhẹn, yêu thích công việc và tinh thần Làm việc Tốt- kỹ năng xử lý giao tiếp Tốt bằng điện thoại, giọng nói nhẹ nhàng, rõ ràng và mạch lạc.</f>
        <v>#NAME?</v>
      </c>
      <c r="K905" t="s">
        <v>1361</v>
      </c>
      <c r="L905">
        <v>846</v>
      </c>
      <c r="M905" t="s">
        <v>1361</v>
      </c>
      <c r="N905">
        <v>52</v>
      </c>
      <c r="O905" t="s">
        <v>1959</v>
      </c>
      <c r="P905">
        <v>1</v>
      </c>
      <c r="Q905" t="s">
        <v>483</v>
      </c>
    </row>
    <row r="906" spans="1:17" x14ac:dyDescent="0.3">
      <c r="A906" t="s">
        <v>1358</v>
      </c>
      <c r="B906" s="3">
        <v>7000000</v>
      </c>
      <c r="C906" s="3">
        <v>10000000</v>
      </c>
      <c r="D906" t="s">
        <v>17</v>
      </c>
      <c r="E906" t="s">
        <v>28</v>
      </c>
      <c r="F906">
        <v>10</v>
      </c>
      <c r="G906" t="s">
        <v>19</v>
      </c>
      <c r="H906" t="s">
        <v>1359</v>
      </c>
      <c r="I906" t="s">
        <v>1360</v>
      </c>
      <c r="J906" t="e">
        <f>- Tốt nghiệp THPT trở lên- Không yêu cầu kinh nghiệm, ham học hỏi, cầu tiến- nhanh nhẹn, yêu thích công việc và tinh thần Làm việc Tốt- kỹ năng xử lý giao tiếp Tốt bằng điện thoại, giọng nói nhẹ nhàng, rõ ràng và mạch lạc.</f>
        <v>#NAME?</v>
      </c>
      <c r="K906" t="s">
        <v>1361</v>
      </c>
      <c r="L906">
        <v>846</v>
      </c>
      <c r="M906" t="s">
        <v>1361</v>
      </c>
      <c r="N906">
        <v>93</v>
      </c>
      <c r="O906" t="s">
        <v>1969</v>
      </c>
      <c r="P906">
        <v>1</v>
      </c>
      <c r="Q906" t="s">
        <v>483</v>
      </c>
    </row>
    <row r="907" spans="1:17" x14ac:dyDescent="0.3">
      <c r="A907" t="s">
        <v>1362</v>
      </c>
      <c r="B907" s="3">
        <v>7000000</v>
      </c>
      <c r="C907" s="3">
        <v>10000000</v>
      </c>
      <c r="D907" t="s">
        <v>101</v>
      </c>
      <c r="E907" t="s">
        <v>52</v>
      </c>
      <c r="F907">
        <v>5</v>
      </c>
      <c r="G907" t="s">
        <v>19</v>
      </c>
      <c r="H907" t="s">
        <v>1363</v>
      </c>
      <c r="I907" t="s">
        <v>1364</v>
      </c>
      <c r="J907" t="e">
        <f>- Tốt nghiệp các chuyên ngànhgiáo dụcđặc Biệt, tâm lí, công tác xã hội, Mầm non, sưphạm trình độ Cao Đẳng trở lên.- yêu trẻ, trách nhiệm Cao với công việc, Chịu khó.- có kinh nghiệm Làm việc với trẻ là một lợi thế.</f>
        <v>#NAME?</v>
      </c>
      <c r="K907" t="s">
        <v>1365</v>
      </c>
      <c r="L907">
        <v>847</v>
      </c>
      <c r="M907" t="s">
        <v>1366</v>
      </c>
      <c r="N907">
        <v>7</v>
      </c>
      <c r="O907" t="s">
        <v>1971</v>
      </c>
      <c r="P907">
        <v>1</v>
      </c>
      <c r="Q907" t="s">
        <v>1024</v>
      </c>
    </row>
    <row r="908" spans="1:17" x14ac:dyDescent="0.3">
      <c r="A908" t="s">
        <v>1362</v>
      </c>
      <c r="B908" s="3">
        <v>7000000</v>
      </c>
      <c r="C908" s="3">
        <v>10000000</v>
      </c>
      <c r="D908" t="s">
        <v>101</v>
      </c>
      <c r="E908" t="s">
        <v>52</v>
      </c>
      <c r="F908">
        <v>5</v>
      </c>
      <c r="G908" t="s">
        <v>19</v>
      </c>
      <c r="H908" t="s">
        <v>1363</v>
      </c>
      <c r="I908" t="s">
        <v>1364</v>
      </c>
      <c r="J908" t="e">
        <f>- Tốt nghiệp các chuyên ngànhgiáo dụcđặc Biệt, tâm lí, công tác xã hội, Mầm non, sưphạm trình độ Cao Đẳng trở lên.- yêu trẻ, trách nhiệm Cao với công việc, Chịu khó.- có kinh nghiệm Làm việc với trẻ là một lợi thế.</f>
        <v>#NAME?</v>
      </c>
      <c r="K908" t="s">
        <v>1365</v>
      </c>
      <c r="L908">
        <v>847</v>
      </c>
      <c r="M908" t="s">
        <v>1366</v>
      </c>
      <c r="N908">
        <v>13</v>
      </c>
      <c r="O908" t="s">
        <v>1997</v>
      </c>
      <c r="P908">
        <v>1</v>
      </c>
      <c r="Q908" t="s">
        <v>1024</v>
      </c>
    </row>
    <row r="909" spans="1:17" x14ac:dyDescent="0.3">
      <c r="A909" t="s">
        <v>1367</v>
      </c>
      <c r="B909" s="3">
        <v>7000000</v>
      </c>
      <c r="C909" s="3">
        <v>10000000</v>
      </c>
      <c r="D909" t="s">
        <v>27</v>
      </c>
      <c r="E909" t="s">
        <v>82</v>
      </c>
      <c r="F909">
        <v>5</v>
      </c>
      <c r="G909" t="s">
        <v>19</v>
      </c>
      <c r="H909" t="s">
        <v>1368</v>
      </c>
      <c r="I909" t="s">
        <v>1369</v>
      </c>
      <c r="J909" t="s">
        <v>1370</v>
      </c>
      <c r="K909" t="s">
        <v>1371</v>
      </c>
      <c r="L909">
        <v>848</v>
      </c>
      <c r="M909" t="s">
        <v>1371</v>
      </c>
      <c r="N909">
        <v>26</v>
      </c>
      <c r="O909" t="s">
        <v>1965</v>
      </c>
      <c r="P909">
        <v>1</v>
      </c>
      <c r="Q909" t="s">
        <v>483</v>
      </c>
    </row>
    <row r="910" spans="1:17" x14ac:dyDescent="0.3">
      <c r="A910" t="s">
        <v>1367</v>
      </c>
      <c r="B910" s="3">
        <v>7000000</v>
      </c>
      <c r="C910" s="3">
        <v>10000000</v>
      </c>
      <c r="D910" t="s">
        <v>27</v>
      </c>
      <c r="E910" t="s">
        <v>82</v>
      </c>
      <c r="F910">
        <v>5</v>
      </c>
      <c r="G910" t="s">
        <v>19</v>
      </c>
      <c r="H910" t="s">
        <v>1368</v>
      </c>
      <c r="I910" t="s">
        <v>1369</v>
      </c>
      <c r="J910" t="s">
        <v>1370</v>
      </c>
      <c r="K910" t="s">
        <v>1371</v>
      </c>
      <c r="L910">
        <v>848</v>
      </c>
      <c r="M910" t="s">
        <v>1371</v>
      </c>
      <c r="N910">
        <v>61</v>
      </c>
      <c r="O910" t="s">
        <v>1964</v>
      </c>
      <c r="P910">
        <v>1</v>
      </c>
      <c r="Q910" t="s">
        <v>483</v>
      </c>
    </row>
    <row r="911" spans="1:17" x14ac:dyDescent="0.3">
      <c r="A911" t="s">
        <v>1372</v>
      </c>
      <c r="B911" s="3">
        <v>12000000</v>
      </c>
      <c r="C911" s="3">
        <v>15000000</v>
      </c>
      <c r="D911" t="s">
        <v>17</v>
      </c>
      <c r="E911" t="s">
        <v>52</v>
      </c>
      <c r="F911">
        <v>5</v>
      </c>
      <c r="G911" t="s">
        <v>19</v>
      </c>
      <c r="H911" t="s">
        <v>1373</v>
      </c>
      <c r="I911" t="s">
        <v>1374</v>
      </c>
      <c r="J911" t="e">
        <f>- đã Tốt nghiệp hoặc trong Thời gian thực tập có thể Làm việc full time tại công ty.- là người nhanh nhẹ, hoạt bát và yêu thích kinh doanh.- có máy tính xách tay để Làm việc.- giao tiếp Tốt, có kinh nghiệm là một lợi thế.</f>
        <v>#NAME?</v>
      </c>
      <c r="K911" t="s">
        <v>1375</v>
      </c>
      <c r="L911">
        <v>849</v>
      </c>
      <c r="M911" t="s">
        <v>1375</v>
      </c>
      <c r="N911">
        <v>52</v>
      </c>
      <c r="O911" t="s">
        <v>1959</v>
      </c>
      <c r="P911">
        <v>1</v>
      </c>
      <c r="Q911" t="s">
        <v>483</v>
      </c>
    </row>
    <row r="912" spans="1:17" x14ac:dyDescent="0.3">
      <c r="A912" t="s">
        <v>1372</v>
      </c>
      <c r="B912" s="3">
        <v>12000000</v>
      </c>
      <c r="C912" s="3">
        <v>15000000</v>
      </c>
      <c r="D912" t="s">
        <v>17</v>
      </c>
      <c r="E912" t="s">
        <v>52</v>
      </c>
      <c r="F912">
        <v>5</v>
      </c>
      <c r="G912" t="s">
        <v>19</v>
      </c>
      <c r="H912" t="s">
        <v>1373</v>
      </c>
      <c r="I912" t="s">
        <v>1374</v>
      </c>
      <c r="J912" t="e">
        <f>- đã Tốt nghiệp hoặc trong Thời gian thực tập có thể Làm việc full time tại công ty.- là người nhanh nhẹ, hoạt bát và yêu thích kinh doanh.- có máy tính xách tay để Làm việc.- giao tiếp Tốt, có kinh nghiệm là một lợi thế.</f>
        <v>#NAME?</v>
      </c>
      <c r="K912" t="s">
        <v>1375</v>
      </c>
      <c r="L912">
        <v>849</v>
      </c>
      <c r="M912" t="s">
        <v>1375</v>
      </c>
      <c r="N912">
        <v>53</v>
      </c>
      <c r="O912" t="s">
        <v>1967</v>
      </c>
      <c r="P912">
        <v>1</v>
      </c>
      <c r="Q912" t="s">
        <v>483</v>
      </c>
    </row>
    <row r="913" spans="1:17" x14ac:dyDescent="0.3">
      <c r="A913" t="s">
        <v>1376</v>
      </c>
      <c r="B913" s="3">
        <v>7000000</v>
      </c>
      <c r="C913" s="3">
        <v>10000000</v>
      </c>
      <c r="D913" t="s">
        <v>17</v>
      </c>
      <c r="E913" t="s">
        <v>106</v>
      </c>
      <c r="F913">
        <v>3</v>
      </c>
      <c r="G913" t="s">
        <v>19</v>
      </c>
      <c r="H913" t="s">
        <v>1377</v>
      </c>
      <c r="I913" t="s">
        <v>1378</v>
      </c>
      <c r="J913" t="s">
        <v>1379</v>
      </c>
      <c r="K913" t="s">
        <v>1380</v>
      </c>
      <c r="L913">
        <v>850</v>
      </c>
      <c r="M913" t="s">
        <v>1381</v>
      </c>
      <c r="N913">
        <v>9</v>
      </c>
      <c r="O913" t="s">
        <v>216</v>
      </c>
      <c r="P913">
        <v>1</v>
      </c>
      <c r="Q913" t="s">
        <v>1382</v>
      </c>
    </row>
    <row r="914" spans="1:17" x14ac:dyDescent="0.3">
      <c r="A914" t="s">
        <v>1376</v>
      </c>
      <c r="B914" s="3">
        <v>7000000</v>
      </c>
      <c r="C914" s="3">
        <v>10000000</v>
      </c>
      <c r="D914" t="s">
        <v>17</v>
      </c>
      <c r="E914" t="s">
        <v>106</v>
      </c>
      <c r="F914">
        <v>3</v>
      </c>
      <c r="G914" t="s">
        <v>19</v>
      </c>
      <c r="H914" t="s">
        <v>1377</v>
      </c>
      <c r="I914" t="s">
        <v>1378</v>
      </c>
      <c r="J914" t="s">
        <v>1379</v>
      </c>
      <c r="K914" t="s">
        <v>1380</v>
      </c>
      <c r="L914">
        <v>850</v>
      </c>
      <c r="M914" t="s">
        <v>1381</v>
      </c>
      <c r="N914">
        <v>6</v>
      </c>
      <c r="O914" t="s">
        <v>1987</v>
      </c>
      <c r="P914">
        <v>1</v>
      </c>
      <c r="Q914" t="s">
        <v>1382</v>
      </c>
    </row>
    <row r="915" spans="1:17" x14ac:dyDescent="0.3">
      <c r="A915" t="s">
        <v>1376</v>
      </c>
      <c r="B915" s="3">
        <v>7000000</v>
      </c>
      <c r="C915" s="3">
        <v>10000000</v>
      </c>
      <c r="D915" t="s">
        <v>17</v>
      </c>
      <c r="E915" t="s">
        <v>106</v>
      </c>
      <c r="F915">
        <v>3</v>
      </c>
      <c r="G915" t="s">
        <v>19</v>
      </c>
      <c r="H915" t="s">
        <v>1377</v>
      </c>
      <c r="I915" t="s">
        <v>1378</v>
      </c>
      <c r="J915" t="s">
        <v>1379</v>
      </c>
      <c r="K915" t="s">
        <v>1380</v>
      </c>
      <c r="L915">
        <v>850</v>
      </c>
      <c r="M915" t="s">
        <v>1381</v>
      </c>
      <c r="N915">
        <v>43</v>
      </c>
      <c r="O915" t="s">
        <v>1973</v>
      </c>
      <c r="P915">
        <v>1</v>
      </c>
      <c r="Q915" t="s">
        <v>1382</v>
      </c>
    </row>
    <row r="916" spans="1:17" x14ac:dyDescent="0.3">
      <c r="A916" t="s">
        <v>1383</v>
      </c>
      <c r="B916" s="3">
        <v>10000000</v>
      </c>
      <c r="C916" s="3">
        <v>12000000</v>
      </c>
      <c r="D916" t="s">
        <v>17</v>
      </c>
      <c r="E916" t="s">
        <v>216</v>
      </c>
      <c r="F916">
        <v>50</v>
      </c>
      <c r="G916" t="s">
        <v>19</v>
      </c>
      <c r="H916" t="s">
        <v>1384</v>
      </c>
      <c r="I916" t="s">
        <v>1385</v>
      </c>
      <c r="J916" t="e">
        <f>- bạn Tốt nghiệp THCS/THPT trở lên, có xe máy và di chuyểnbán hàngbằng xe máy- bạn chăm Chỉ/Trung thực, yêu thích và Gắn bó lâu dài công việc nhân viên bán hàng.- nếu bạn đã có kinh nghiệm bán hàng tiêu dùng, thực phẩm là lợi thế hoặc sẽ được đào tạo nghề</f>
        <v>#NAME?</v>
      </c>
      <c r="K916" t="s">
        <v>1386</v>
      </c>
      <c r="L916">
        <v>851</v>
      </c>
      <c r="M916" t="s">
        <v>1387</v>
      </c>
      <c r="N916">
        <v>9</v>
      </c>
      <c r="O916" t="s">
        <v>216</v>
      </c>
      <c r="P916">
        <v>1</v>
      </c>
      <c r="Q916" t="s">
        <v>483</v>
      </c>
    </row>
    <row r="917" spans="1:17" x14ac:dyDescent="0.3">
      <c r="A917" t="s">
        <v>1383</v>
      </c>
      <c r="B917" s="3">
        <v>10000000</v>
      </c>
      <c r="C917" s="3">
        <v>12000000</v>
      </c>
      <c r="D917" t="s">
        <v>17</v>
      </c>
      <c r="E917" t="s">
        <v>216</v>
      </c>
      <c r="F917">
        <v>50</v>
      </c>
      <c r="G917" t="s">
        <v>19</v>
      </c>
      <c r="H917" t="s">
        <v>1384</v>
      </c>
      <c r="I917" t="s">
        <v>1385</v>
      </c>
      <c r="J917" t="e">
        <f>- bạn Tốt nghiệp THCS/THPT trở lên, có xe máy và di chuyểnbán hàngbằng xe máy- bạn chăm Chỉ/Trung thực, yêu thích và Gắn bó lâu dài công việc nhân viên bán hàng.- nếu bạn đã có kinh nghiệm bán hàng tiêu dùng, thực phẩm là lợi thế hoặc sẽ được đào tạo nghề</f>
        <v>#NAME?</v>
      </c>
      <c r="K917" t="s">
        <v>1386</v>
      </c>
      <c r="L917">
        <v>851</v>
      </c>
      <c r="M917" t="s">
        <v>1387</v>
      </c>
      <c r="N917">
        <v>52</v>
      </c>
      <c r="O917" t="s">
        <v>1959</v>
      </c>
      <c r="P917">
        <v>1</v>
      </c>
      <c r="Q917" t="s">
        <v>483</v>
      </c>
    </row>
    <row r="918" spans="1:17" x14ac:dyDescent="0.3">
      <c r="A918" t="s">
        <v>1388</v>
      </c>
      <c r="B918" s="3">
        <v>10000000</v>
      </c>
      <c r="C918" s="3">
        <v>15000000</v>
      </c>
      <c r="D918" t="s">
        <v>101</v>
      </c>
      <c r="E918" t="s">
        <v>177</v>
      </c>
      <c r="F918">
        <v>3</v>
      </c>
      <c r="G918" t="s">
        <v>19</v>
      </c>
      <c r="H918" t="e">
        <f>- chào hàng, chăm sóc hàng hóa, kiểm tồn date, đảm bảo độ bao phủ hàng hóa tại hệ thống Siêu thị Theo khu vực được phân công- chăm sóc các khách hàng có sẵn, xin đơn đặt hàng, chào các mã sản phẩm mới vào hệ thống khách hàng kênh GT tại Hà nội được giao chăm sóc.- tham khảo thêm các sản phẩm web: www.phucthinhfood.com- chi tiết công việc Trao đổi cụ thể trong quá trình phỏng vấn</f>
        <v>#NAME?</v>
      </c>
      <c r="I918" t="s">
        <v>1389</v>
      </c>
      <c r="J918" t="s">
        <v>1390</v>
      </c>
      <c r="K918" t="s">
        <v>1391</v>
      </c>
      <c r="L918">
        <v>853</v>
      </c>
      <c r="M918" t="s">
        <v>1391</v>
      </c>
      <c r="N918">
        <v>52</v>
      </c>
      <c r="O918" t="s">
        <v>1959</v>
      </c>
      <c r="P918">
        <v>1</v>
      </c>
      <c r="Q918" t="s">
        <v>483</v>
      </c>
    </row>
    <row r="919" spans="1:17" x14ac:dyDescent="0.3">
      <c r="A919" t="s">
        <v>1388</v>
      </c>
      <c r="B919" s="3">
        <v>10000000</v>
      </c>
      <c r="C919" s="3">
        <v>15000000</v>
      </c>
      <c r="D919" t="s">
        <v>101</v>
      </c>
      <c r="E919" t="s">
        <v>177</v>
      </c>
      <c r="F919">
        <v>3</v>
      </c>
      <c r="G919" t="s">
        <v>19</v>
      </c>
      <c r="H919" t="e">
        <f>- chào hàng, chăm sóc hàng hóa, kiểm tồn date, đảm bảo độ bao phủ hàng hóa tại hệ thống Siêu thị Theo khu vực được phân công- chăm sóc các khách hàng có sẵn, xin đơn đặt hàng, chào các mã sản phẩm mới vào hệ thống khách hàng kênh GT tại Hà nội được giao chăm sóc.- tham khảo thêm các sản phẩm web: www.phucthinhfood.com- chi tiết công việc Trao đổi cụ thể trong quá trình phỏng vấn</f>
        <v>#NAME?</v>
      </c>
      <c r="I919" t="s">
        <v>1389</v>
      </c>
      <c r="J919" t="s">
        <v>1390</v>
      </c>
      <c r="K919" t="s">
        <v>1391</v>
      </c>
      <c r="L919">
        <v>853</v>
      </c>
      <c r="M919" t="s">
        <v>1391</v>
      </c>
      <c r="N919">
        <v>54</v>
      </c>
      <c r="O919" t="s">
        <v>2003</v>
      </c>
      <c r="P919">
        <v>1</v>
      </c>
      <c r="Q919" t="s">
        <v>483</v>
      </c>
    </row>
    <row r="920" spans="1:17" x14ac:dyDescent="0.3">
      <c r="A920" t="s">
        <v>1388</v>
      </c>
      <c r="B920" s="3">
        <v>10000000</v>
      </c>
      <c r="C920" s="3">
        <v>15000000</v>
      </c>
      <c r="D920" t="s">
        <v>101</v>
      </c>
      <c r="E920" t="s">
        <v>177</v>
      </c>
      <c r="F920">
        <v>3</v>
      </c>
      <c r="G920" t="s">
        <v>19</v>
      </c>
      <c r="H920" t="e">
        <f>- chào hàng, chăm sóc hàng hóa, kiểm tồn date, đảm bảo độ bao phủ hàng hóa tại hệ thống Siêu thị Theo khu vực được phân công- chăm sóc các khách hàng có sẵn, xin đơn đặt hàng, chào các mã sản phẩm mới vào hệ thống khách hàng kênh GT tại Hà nội được giao chăm sóc.- tham khảo thêm các sản phẩm web: www.phucthinhfood.com- chi tiết công việc Trao đổi cụ thể trong quá trình phỏng vấn</f>
        <v>#NAME?</v>
      </c>
      <c r="I920" t="s">
        <v>1389</v>
      </c>
      <c r="J920" t="s">
        <v>1390</v>
      </c>
      <c r="K920" t="s">
        <v>1391</v>
      </c>
      <c r="L920">
        <v>853</v>
      </c>
      <c r="M920" t="s">
        <v>1391</v>
      </c>
      <c r="N920">
        <v>63</v>
      </c>
      <c r="O920" t="s">
        <v>1999</v>
      </c>
      <c r="P920">
        <v>1</v>
      </c>
      <c r="Q920" t="s">
        <v>483</v>
      </c>
    </row>
    <row r="921" spans="1:17" x14ac:dyDescent="0.3">
      <c r="A921" t="s">
        <v>1392</v>
      </c>
      <c r="B921" s="3">
        <v>10000000</v>
      </c>
      <c r="C921" s="3">
        <v>15000000</v>
      </c>
      <c r="D921" t="s">
        <v>101</v>
      </c>
      <c r="E921" t="s">
        <v>28</v>
      </c>
      <c r="F921">
        <v>5</v>
      </c>
      <c r="G921">
        <v>0</v>
      </c>
      <c r="H921" t="s">
        <v>1393</v>
      </c>
      <c r="I921" t="s">
        <v>1394</v>
      </c>
      <c r="J921" t="s">
        <v>1395</v>
      </c>
      <c r="K921" t="s">
        <v>1396</v>
      </c>
      <c r="L921">
        <v>854</v>
      </c>
      <c r="M921" t="s">
        <v>1397</v>
      </c>
      <c r="N921">
        <v>62</v>
      </c>
      <c r="O921" t="s">
        <v>1992</v>
      </c>
      <c r="P921">
        <v>1</v>
      </c>
      <c r="Q921" t="s">
        <v>483</v>
      </c>
    </row>
    <row r="922" spans="1:17" x14ac:dyDescent="0.3">
      <c r="A922" t="s">
        <v>1392</v>
      </c>
      <c r="B922" s="3">
        <v>10000000</v>
      </c>
      <c r="C922" s="3">
        <v>15000000</v>
      </c>
      <c r="D922" t="s">
        <v>101</v>
      </c>
      <c r="E922" t="s">
        <v>28</v>
      </c>
      <c r="F922">
        <v>5</v>
      </c>
      <c r="G922">
        <v>0</v>
      </c>
      <c r="H922" t="s">
        <v>1393</v>
      </c>
      <c r="I922" t="s">
        <v>1394</v>
      </c>
      <c r="J922" t="s">
        <v>1395</v>
      </c>
      <c r="K922" t="s">
        <v>1396</v>
      </c>
      <c r="L922">
        <v>854</v>
      </c>
      <c r="M922" t="s">
        <v>1397</v>
      </c>
      <c r="N922">
        <v>94</v>
      </c>
      <c r="O922" t="s">
        <v>1984</v>
      </c>
      <c r="P922">
        <v>1</v>
      </c>
      <c r="Q922" t="s">
        <v>483</v>
      </c>
    </row>
    <row r="923" spans="1:17" x14ac:dyDescent="0.3">
      <c r="A923" t="s">
        <v>1392</v>
      </c>
      <c r="B923" s="3">
        <v>10000000</v>
      </c>
      <c r="C923" s="3">
        <v>15000000</v>
      </c>
      <c r="D923" t="s">
        <v>101</v>
      </c>
      <c r="E923" t="s">
        <v>28</v>
      </c>
      <c r="F923">
        <v>5</v>
      </c>
      <c r="G923">
        <v>0</v>
      </c>
      <c r="H923" t="s">
        <v>1393</v>
      </c>
      <c r="I923" t="s">
        <v>1394</v>
      </c>
      <c r="J923" t="s">
        <v>1395</v>
      </c>
      <c r="K923" t="s">
        <v>1396</v>
      </c>
      <c r="L923">
        <v>854</v>
      </c>
      <c r="M923" t="s">
        <v>1397</v>
      </c>
      <c r="N923">
        <v>52</v>
      </c>
      <c r="O923" t="s">
        <v>1959</v>
      </c>
      <c r="P923">
        <v>1</v>
      </c>
      <c r="Q923" t="s">
        <v>483</v>
      </c>
    </row>
    <row r="924" spans="1:17" x14ac:dyDescent="0.3">
      <c r="A924" t="s">
        <v>1398</v>
      </c>
      <c r="B924" s="3">
        <v>20000000</v>
      </c>
      <c r="C924" s="3">
        <v>30000000</v>
      </c>
      <c r="D924" t="s">
        <v>101</v>
      </c>
      <c r="E924" t="s">
        <v>52</v>
      </c>
      <c r="F924">
        <v>20</v>
      </c>
      <c r="G924" t="s">
        <v>19</v>
      </c>
      <c r="H924" t="s">
        <v>1399</v>
      </c>
      <c r="I924" t="s">
        <v>1400</v>
      </c>
      <c r="J924" t="s">
        <v>1401</v>
      </c>
      <c r="K924" t="s">
        <v>1402</v>
      </c>
      <c r="L924">
        <v>855</v>
      </c>
      <c r="M924" t="s">
        <v>1403</v>
      </c>
      <c r="N924">
        <v>52</v>
      </c>
      <c r="O924" t="s">
        <v>1959</v>
      </c>
      <c r="P924">
        <v>1</v>
      </c>
      <c r="Q924" t="s">
        <v>483</v>
      </c>
    </row>
    <row r="925" spans="1:17" x14ac:dyDescent="0.3">
      <c r="A925" t="s">
        <v>1398</v>
      </c>
      <c r="B925" s="3">
        <v>20000000</v>
      </c>
      <c r="C925" s="3">
        <v>30000000</v>
      </c>
      <c r="D925" t="s">
        <v>101</v>
      </c>
      <c r="E925" t="s">
        <v>52</v>
      </c>
      <c r="F925">
        <v>20</v>
      </c>
      <c r="G925" t="s">
        <v>19</v>
      </c>
      <c r="H925" t="s">
        <v>1399</v>
      </c>
      <c r="I925" t="s">
        <v>1400</v>
      </c>
      <c r="J925" t="s">
        <v>1401</v>
      </c>
      <c r="K925" t="s">
        <v>1402</v>
      </c>
      <c r="L925">
        <v>855</v>
      </c>
      <c r="M925" t="s">
        <v>1403</v>
      </c>
      <c r="N925">
        <v>35</v>
      </c>
      <c r="O925" t="s">
        <v>2013</v>
      </c>
      <c r="P925">
        <v>1</v>
      </c>
      <c r="Q925" t="s">
        <v>483</v>
      </c>
    </row>
    <row r="926" spans="1:17" x14ac:dyDescent="0.3">
      <c r="A926" t="s">
        <v>1404</v>
      </c>
      <c r="B926" s="3">
        <v>10000000</v>
      </c>
      <c r="C926" s="3">
        <v>15000000</v>
      </c>
      <c r="D926" t="s">
        <v>27</v>
      </c>
      <c r="E926" t="s">
        <v>52</v>
      </c>
      <c r="F926">
        <v>6</v>
      </c>
      <c r="G926" t="s">
        <v>19</v>
      </c>
      <c r="H926" t="s">
        <v>1405</v>
      </c>
      <c r="I926" t="s">
        <v>1406</v>
      </c>
      <c r="J926" t="s">
        <v>1407</v>
      </c>
      <c r="K926" t="s">
        <v>1408</v>
      </c>
      <c r="L926">
        <v>856</v>
      </c>
      <c r="M926" t="s">
        <v>1408</v>
      </c>
      <c r="N926">
        <v>52</v>
      </c>
      <c r="O926" t="s">
        <v>1959</v>
      </c>
      <c r="P926">
        <v>1</v>
      </c>
      <c r="Q926" t="s">
        <v>483</v>
      </c>
    </row>
    <row r="927" spans="1:17" x14ac:dyDescent="0.3">
      <c r="A927" t="s">
        <v>1404</v>
      </c>
      <c r="B927" s="3">
        <v>10000000</v>
      </c>
      <c r="C927" s="3">
        <v>15000000</v>
      </c>
      <c r="D927" t="s">
        <v>27</v>
      </c>
      <c r="E927" t="s">
        <v>52</v>
      </c>
      <c r="F927">
        <v>6</v>
      </c>
      <c r="G927" t="s">
        <v>19</v>
      </c>
      <c r="H927" t="s">
        <v>1405</v>
      </c>
      <c r="I927" t="s">
        <v>1406</v>
      </c>
      <c r="J927" t="s">
        <v>1407</v>
      </c>
      <c r="K927" t="s">
        <v>1408</v>
      </c>
      <c r="L927">
        <v>856</v>
      </c>
      <c r="M927" t="s">
        <v>1408</v>
      </c>
      <c r="N927">
        <v>53</v>
      </c>
      <c r="O927" t="s">
        <v>1967</v>
      </c>
      <c r="P927">
        <v>1</v>
      </c>
      <c r="Q927" t="s">
        <v>483</v>
      </c>
    </row>
    <row r="928" spans="1:17" x14ac:dyDescent="0.3">
      <c r="A928" t="s">
        <v>1404</v>
      </c>
      <c r="B928" s="3">
        <v>10000000</v>
      </c>
      <c r="C928" s="3">
        <v>15000000</v>
      </c>
      <c r="D928" t="s">
        <v>27</v>
      </c>
      <c r="E928" t="s">
        <v>52</v>
      </c>
      <c r="F928">
        <v>6</v>
      </c>
      <c r="G928" t="s">
        <v>19</v>
      </c>
      <c r="H928" t="s">
        <v>1405</v>
      </c>
      <c r="I928" t="s">
        <v>1406</v>
      </c>
      <c r="J928" t="s">
        <v>1407</v>
      </c>
      <c r="K928" t="s">
        <v>1408</v>
      </c>
      <c r="L928">
        <v>856</v>
      </c>
      <c r="M928" t="s">
        <v>1408</v>
      </c>
      <c r="N928">
        <v>94</v>
      </c>
      <c r="O928" t="s">
        <v>1984</v>
      </c>
      <c r="P928">
        <v>1</v>
      </c>
      <c r="Q928" t="s">
        <v>483</v>
      </c>
    </row>
    <row r="929" spans="1:17" x14ac:dyDescent="0.3">
      <c r="A929" t="s">
        <v>1409</v>
      </c>
      <c r="B929" s="3">
        <v>10000000</v>
      </c>
      <c r="C929" s="3">
        <v>15000000</v>
      </c>
      <c r="D929" t="s">
        <v>51</v>
      </c>
      <c r="E929" t="s">
        <v>52</v>
      </c>
      <c r="F929">
        <v>5</v>
      </c>
      <c r="G929" t="s">
        <v>19</v>
      </c>
      <c r="H929" t="s">
        <v>1410</v>
      </c>
      <c r="I929" t="s">
        <v>1411</v>
      </c>
      <c r="J929" t="s">
        <v>1412</v>
      </c>
      <c r="K929" t="s">
        <v>1413</v>
      </c>
      <c r="L929">
        <v>857</v>
      </c>
      <c r="M929" t="s">
        <v>1414</v>
      </c>
      <c r="N929">
        <v>94</v>
      </c>
      <c r="O929" t="s">
        <v>1984</v>
      </c>
      <c r="P929">
        <v>1</v>
      </c>
      <c r="Q929" t="s">
        <v>483</v>
      </c>
    </row>
    <row r="930" spans="1:17" x14ac:dyDescent="0.3">
      <c r="A930" t="s">
        <v>1409</v>
      </c>
      <c r="B930" s="3">
        <v>10000000</v>
      </c>
      <c r="C930" s="3">
        <v>15000000</v>
      </c>
      <c r="D930" t="s">
        <v>51</v>
      </c>
      <c r="E930" t="s">
        <v>52</v>
      </c>
      <c r="F930">
        <v>5</v>
      </c>
      <c r="G930" t="s">
        <v>19</v>
      </c>
      <c r="H930" t="s">
        <v>1410</v>
      </c>
      <c r="I930" t="s">
        <v>1411</v>
      </c>
      <c r="J930" t="s">
        <v>1412</v>
      </c>
      <c r="K930" t="s">
        <v>1413</v>
      </c>
      <c r="L930">
        <v>857</v>
      </c>
      <c r="M930" t="s">
        <v>1414</v>
      </c>
      <c r="N930">
        <v>53</v>
      </c>
      <c r="O930" t="s">
        <v>1967</v>
      </c>
      <c r="P930">
        <v>1</v>
      </c>
      <c r="Q930" t="s">
        <v>483</v>
      </c>
    </row>
    <row r="931" spans="1:17" x14ac:dyDescent="0.3">
      <c r="A931" t="s">
        <v>1409</v>
      </c>
      <c r="B931" s="3">
        <v>10000000</v>
      </c>
      <c r="C931" s="3">
        <v>15000000</v>
      </c>
      <c r="D931" t="s">
        <v>51</v>
      </c>
      <c r="E931" t="s">
        <v>52</v>
      </c>
      <c r="F931">
        <v>5</v>
      </c>
      <c r="G931" t="s">
        <v>19</v>
      </c>
      <c r="H931" t="s">
        <v>1410</v>
      </c>
      <c r="I931" t="s">
        <v>1411</v>
      </c>
      <c r="J931" t="s">
        <v>1412</v>
      </c>
      <c r="K931" t="s">
        <v>1413</v>
      </c>
      <c r="L931">
        <v>857</v>
      </c>
      <c r="M931" t="s">
        <v>1414</v>
      </c>
      <c r="N931">
        <v>52</v>
      </c>
      <c r="O931" t="s">
        <v>1959</v>
      </c>
      <c r="P931">
        <v>1</v>
      </c>
      <c r="Q931" t="s">
        <v>483</v>
      </c>
    </row>
    <row r="932" spans="1:17" x14ac:dyDescent="0.3">
      <c r="A932" t="s">
        <v>1415</v>
      </c>
      <c r="B932" s="3">
        <v>10000000</v>
      </c>
      <c r="C932" s="3">
        <v>15000000</v>
      </c>
      <c r="D932" t="s">
        <v>39</v>
      </c>
      <c r="E932" t="s">
        <v>52</v>
      </c>
      <c r="F932">
        <v>5</v>
      </c>
      <c r="G932" t="s">
        <v>19</v>
      </c>
      <c r="H932" t="s">
        <v>1416</v>
      </c>
      <c r="I932" t="s">
        <v>1417</v>
      </c>
      <c r="J932" t="s">
        <v>1418</v>
      </c>
      <c r="K932" t="s">
        <v>1419</v>
      </c>
      <c r="L932">
        <v>858</v>
      </c>
      <c r="M932" t="s">
        <v>1420</v>
      </c>
      <c r="N932">
        <v>52</v>
      </c>
      <c r="O932" t="s">
        <v>1959</v>
      </c>
      <c r="P932">
        <v>1</v>
      </c>
      <c r="Q932" t="s">
        <v>483</v>
      </c>
    </row>
    <row r="933" spans="1:17" x14ac:dyDescent="0.3">
      <c r="A933" t="s">
        <v>1415</v>
      </c>
      <c r="B933" s="3">
        <v>10000000</v>
      </c>
      <c r="C933" s="3">
        <v>15000000</v>
      </c>
      <c r="D933" t="s">
        <v>39</v>
      </c>
      <c r="E933" t="s">
        <v>52</v>
      </c>
      <c r="F933">
        <v>5</v>
      </c>
      <c r="G933" t="s">
        <v>19</v>
      </c>
      <c r="H933" t="s">
        <v>1416</v>
      </c>
      <c r="I933" t="s">
        <v>1417</v>
      </c>
      <c r="J933" t="s">
        <v>1418</v>
      </c>
      <c r="K933" t="s">
        <v>1419</v>
      </c>
      <c r="L933">
        <v>858</v>
      </c>
      <c r="M933" t="s">
        <v>1420</v>
      </c>
      <c r="N933">
        <v>30</v>
      </c>
      <c r="O933" t="s">
        <v>2014</v>
      </c>
      <c r="P933">
        <v>1</v>
      </c>
      <c r="Q933" t="s">
        <v>483</v>
      </c>
    </row>
    <row r="934" spans="1:17" x14ac:dyDescent="0.3">
      <c r="A934" t="s">
        <v>1415</v>
      </c>
      <c r="B934" s="3">
        <v>10000000</v>
      </c>
      <c r="C934" s="3">
        <v>15000000</v>
      </c>
      <c r="D934" t="s">
        <v>39</v>
      </c>
      <c r="E934" t="s">
        <v>52</v>
      </c>
      <c r="F934">
        <v>5</v>
      </c>
      <c r="G934" t="s">
        <v>19</v>
      </c>
      <c r="H934" t="s">
        <v>1416</v>
      </c>
      <c r="I934" t="s">
        <v>1417</v>
      </c>
      <c r="J934" t="s">
        <v>1418</v>
      </c>
      <c r="K934" t="s">
        <v>1419</v>
      </c>
      <c r="L934">
        <v>858</v>
      </c>
      <c r="M934" t="s">
        <v>1420</v>
      </c>
      <c r="N934">
        <v>94</v>
      </c>
      <c r="O934" t="s">
        <v>1984</v>
      </c>
      <c r="P934">
        <v>1</v>
      </c>
      <c r="Q934" t="s">
        <v>483</v>
      </c>
    </row>
    <row r="935" spans="1:17" x14ac:dyDescent="0.3">
      <c r="A935" t="s">
        <v>1421</v>
      </c>
      <c r="B935" s="3">
        <v>15000000</v>
      </c>
      <c r="C935" s="3">
        <v>20000000</v>
      </c>
      <c r="D935" t="s">
        <v>39</v>
      </c>
      <c r="E935" t="s">
        <v>52</v>
      </c>
      <c r="F935">
        <v>2</v>
      </c>
      <c r="G935">
        <v>1</v>
      </c>
      <c r="H935" t="s">
        <v>1422</v>
      </c>
      <c r="I935" t="s">
        <v>1423</v>
      </c>
      <c r="J935" t="s">
        <v>1424</v>
      </c>
      <c r="K935" t="s">
        <v>1425</v>
      </c>
      <c r="L935">
        <v>859</v>
      </c>
      <c r="M935" t="s">
        <v>1426</v>
      </c>
      <c r="N935">
        <v>61</v>
      </c>
      <c r="O935" t="s">
        <v>1964</v>
      </c>
      <c r="P935">
        <v>1</v>
      </c>
      <c r="Q935" t="s">
        <v>483</v>
      </c>
    </row>
    <row r="936" spans="1:17" x14ac:dyDescent="0.3">
      <c r="A936" t="s">
        <v>1421</v>
      </c>
      <c r="B936" s="3">
        <v>15000000</v>
      </c>
      <c r="C936" s="3">
        <v>20000000</v>
      </c>
      <c r="D936" t="s">
        <v>39</v>
      </c>
      <c r="E936" t="s">
        <v>52</v>
      </c>
      <c r="F936">
        <v>2</v>
      </c>
      <c r="G936">
        <v>1</v>
      </c>
      <c r="H936" t="s">
        <v>1422</v>
      </c>
      <c r="I936" t="s">
        <v>1423</v>
      </c>
      <c r="J936" t="s">
        <v>1424</v>
      </c>
      <c r="K936" t="s">
        <v>1425</v>
      </c>
      <c r="L936">
        <v>859</v>
      </c>
      <c r="M936" t="s">
        <v>1426</v>
      </c>
      <c r="N936">
        <v>26</v>
      </c>
      <c r="O936" t="s">
        <v>1965</v>
      </c>
      <c r="P936">
        <v>1</v>
      </c>
      <c r="Q936" t="s">
        <v>483</v>
      </c>
    </row>
    <row r="937" spans="1:17" x14ac:dyDescent="0.3">
      <c r="A937" t="s">
        <v>1421</v>
      </c>
      <c r="B937" s="3">
        <v>15000000</v>
      </c>
      <c r="C937" s="3">
        <v>20000000</v>
      </c>
      <c r="D937" t="s">
        <v>39</v>
      </c>
      <c r="E937" t="s">
        <v>52</v>
      </c>
      <c r="F937">
        <v>2</v>
      </c>
      <c r="G937">
        <v>1</v>
      </c>
      <c r="H937" t="s">
        <v>1422</v>
      </c>
      <c r="I937" t="s">
        <v>1423</v>
      </c>
      <c r="J937" t="s">
        <v>1424</v>
      </c>
      <c r="K937" t="s">
        <v>1425</v>
      </c>
      <c r="L937">
        <v>859</v>
      </c>
      <c r="M937" t="s">
        <v>1426</v>
      </c>
      <c r="N937">
        <v>2</v>
      </c>
      <c r="O937" t="s">
        <v>1962</v>
      </c>
      <c r="P937">
        <v>1</v>
      </c>
      <c r="Q937" t="s">
        <v>483</v>
      </c>
    </row>
    <row r="938" spans="1:17" x14ac:dyDescent="0.3">
      <c r="A938" t="s">
        <v>1427</v>
      </c>
      <c r="B938" s="3">
        <v>7000000</v>
      </c>
      <c r="C938" s="3">
        <v>10000000</v>
      </c>
      <c r="D938" t="s">
        <v>27</v>
      </c>
      <c r="E938" t="s">
        <v>28</v>
      </c>
      <c r="F938">
        <v>5</v>
      </c>
      <c r="G938" t="s">
        <v>19</v>
      </c>
      <c r="H938" t="s">
        <v>1428</v>
      </c>
      <c r="I938" t="s">
        <v>1429</v>
      </c>
      <c r="J938" t="s">
        <v>1430</v>
      </c>
      <c r="K938" t="s">
        <v>1431</v>
      </c>
      <c r="L938">
        <v>860</v>
      </c>
      <c r="M938" t="s">
        <v>1431</v>
      </c>
      <c r="N938">
        <v>53</v>
      </c>
      <c r="O938" t="s">
        <v>1967</v>
      </c>
      <c r="P938">
        <v>1</v>
      </c>
      <c r="Q938" t="s">
        <v>483</v>
      </c>
    </row>
    <row r="939" spans="1:17" x14ac:dyDescent="0.3">
      <c r="A939" t="s">
        <v>1427</v>
      </c>
      <c r="B939" s="3">
        <v>7000000</v>
      </c>
      <c r="C939" s="3">
        <v>10000000</v>
      </c>
      <c r="D939" t="s">
        <v>27</v>
      </c>
      <c r="E939" t="s">
        <v>28</v>
      </c>
      <c r="F939">
        <v>5</v>
      </c>
      <c r="G939" t="s">
        <v>19</v>
      </c>
      <c r="H939" t="s">
        <v>1428</v>
      </c>
      <c r="I939" t="s">
        <v>1429</v>
      </c>
      <c r="J939" t="s">
        <v>1430</v>
      </c>
      <c r="K939" t="s">
        <v>1431</v>
      </c>
      <c r="L939">
        <v>860</v>
      </c>
      <c r="M939" t="s">
        <v>1431</v>
      </c>
      <c r="N939">
        <v>54</v>
      </c>
      <c r="O939" t="s">
        <v>2003</v>
      </c>
      <c r="P939">
        <v>1</v>
      </c>
      <c r="Q939" t="s">
        <v>483</v>
      </c>
    </row>
    <row r="940" spans="1:17" x14ac:dyDescent="0.3">
      <c r="A940" t="s">
        <v>1427</v>
      </c>
      <c r="B940" s="3">
        <v>7000000</v>
      </c>
      <c r="C940" s="3">
        <v>10000000</v>
      </c>
      <c r="D940" t="s">
        <v>27</v>
      </c>
      <c r="E940" t="s">
        <v>28</v>
      </c>
      <c r="F940">
        <v>5</v>
      </c>
      <c r="G940" t="s">
        <v>19</v>
      </c>
      <c r="H940" t="s">
        <v>1428</v>
      </c>
      <c r="I940" t="s">
        <v>1429</v>
      </c>
      <c r="J940" t="s">
        <v>1430</v>
      </c>
      <c r="K940" t="s">
        <v>1431</v>
      </c>
      <c r="L940">
        <v>860</v>
      </c>
      <c r="M940" t="s">
        <v>1431</v>
      </c>
      <c r="N940">
        <v>94</v>
      </c>
      <c r="O940" t="s">
        <v>1984</v>
      </c>
      <c r="P940">
        <v>1</v>
      </c>
      <c r="Q940" t="s">
        <v>483</v>
      </c>
    </row>
    <row r="941" spans="1:17" x14ac:dyDescent="0.3">
      <c r="A941" t="s">
        <v>1432</v>
      </c>
      <c r="B941" s="3">
        <v>10000000</v>
      </c>
      <c r="C941" s="3">
        <v>15000000</v>
      </c>
      <c r="D941" t="s">
        <v>51</v>
      </c>
      <c r="E941" t="s">
        <v>52</v>
      </c>
      <c r="F941">
        <v>10</v>
      </c>
      <c r="G941" t="s">
        <v>19</v>
      </c>
      <c r="H941" t="s">
        <v>1433</v>
      </c>
      <c r="I941" t="s">
        <v>1434</v>
      </c>
      <c r="J941" t="s">
        <v>1435</v>
      </c>
      <c r="K941" t="s">
        <v>1436</v>
      </c>
      <c r="L941">
        <v>861</v>
      </c>
      <c r="M941" t="s">
        <v>1437</v>
      </c>
      <c r="N941">
        <v>52</v>
      </c>
      <c r="O941" t="s">
        <v>1959</v>
      </c>
      <c r="P941">
        <v>1</v>
      </c>
      <c r="Q941" t="s">
        <v>483</v>
      </c>
    </row>
    <row r="942" spans="1:17" x14ac:dyDescent="0.3">
      <c r="A942" t="s">
        <v>1432</v>
      </c>
      <c r="B942" s="3">
        <v>10000000</v>
      </c>
      <c r="C942" s="3">
        <v>15000000</v>
      </c>
      <c r="D942" t="s">
        <v>51</v>
      </c>
      <c r="E942" t="s">
        <v>52</v>
      </c>
      <c r="F942">
        <v>10</v>
      </c>
      <c r="G942" t="s">
        <v>19</v>
      </c>
      <c r="H942" t="s">
        <v>1433</v>
      </c>
      <c r="I942" t="s">
        <v>1434</v>
      </c>
      <c r="J942" t="s">
        <v>1435</v>
      </c>
      <c r="K942" t="s">
        <v>1436</v>
      </c>
      <c r="L942">
        <v>861</v>
      </c>
      <c r="M942" t="s">
        <v>1437</v>
      </c>
      <c r="N942">
        <v>48</v>
      </c>
      <c r="O942" t="s">
        <v>1970</v>
      </c>
      <c r="P942">
        <v>1</v>
      </c>
      <c r="Q942" t="s">
        <v>483</v>
      </c>
    </row>
    <row r="943" spans="1:17" x14ac:dyDescent="0.3">
      <c r="A943" t="s">
        <v>1432</v>
      </c>
      <c r="B943" s="3">
        <v>10000000</v>
      </c>
      <c r="C943" s="3">
        <v>15000000</v>
      </c>
      <c r="D943" t="s">
        <v>51</v>
      </c>
      <c r="E943" t="s">
        <v>52</v>
      </c>
      <c r="F943">
        <v>10</v>
      </c>
      <c r="G943" t="s">
        <v>19</v>
      </c>
      <c r="H943" t="s">
        <v>1433</v>
      </c>
      <c r="I943" t="s">
        <v>1434</v>
      </c>
      <c r="J943" t="s">
        <v>1435</v>
      </c>
      <c r="K943" t="s">
        <v>1436</v>
      </c>
      <c r="L943">
        <v>861</v>
      </c>
      <c r="M943" t="s">
        <v>1437</v>
      </c>
      <c r="N943">
        <v>52</v>
      </c>
      <c r="O943" t="s">
        <v>1959</v>
      </c>
      <c r="P943">
        <v>1</v>
      </c>
      <c r="Q943" t="s">
        <v>25</v>
      </c>
    </row>
    <row r="944" spans="1:17" x14ac:dyDescent="0.3">
      <c r="A944" t="s">
        <v>1432</v>
      </c>
      <c r="B944" s="3">
        <v>10000000</v>
      </c>
      <c r="C944" s="3">
        <v>15000000</v>
      </c>
      <c r="D944" t="s">
        <v>51</v>
      </c>
      <c r="E944" t="s">
        <v>52</v>
      </c>
      <c r="F944">
        <v>10</v>
      </c>
      <c r="G944" t="s">
        <v>19</v>
      </c>
      <c r="H944" t="s">
        <v>1433</v>
      </c>
      <c r="I944" t="s">
        <v>1434</v>
      </c>
      <c r="J944" t="s">
        <v>1435</v>
      </c>
      <c r="K944" t="s">
        <v>1436</v>
      </c>
      <c r="L944">
        <v>861</v>
      </c>
      <c r="M944" t="s">
        <v>1437</v>
      </c>
      <c r="N944">
        <v>48</v>
      </c>
      <c r="O944" t="s">
        <v>1970</v>
      </c>
      <c r="P944">
        <v>1</v>
      </c>
      <c r="Q944" t="s">
        <v>25</v>
      </c>
    </row>
    <row r="945" spans="1:17" x14ac:dyDescent="0.3">
      <c r="A945" t="s">
        <v>1438</v>
      </c>
      <c r="B945" s="3">
        <v>7000000</v>
      </c>
      <c r="C945" s="3">
        <v>10000000</v>
      </c>
      <c r="D945" t="s">
        <v>101</v>
      </c>
      <c r="E945" t="s">
        <v>28</v>
      </c>
      <c r="F945">
        <v>10</v>
      </c>
      <c r="G945" t="s">
        <v>19</v>
      </c>
      <c r="H945" t="e">
        <f>- Xây dựng, Quản lý nội dung (bao gồm Viết nội dung, trình bày nội dung, ý tưởng về hình ảnh) trên fanpage và các kênh social, website, ấn phẩm in ấn, bao bì sản phẩm…- Viết bài PR, hội thảo, thông cáo Báo chí, thông Báo đến khách hàng, đến Cơ quan truyền thông- Xây dựng các nội dung kịch bản Video, livestream, minigame, chương trình khuyến mại.- tham gia cùng team Xây dựng và thực hiện các chiến dịch Marketing, Đóng góp các ý tưởng nội dung sáng tạo cho chiến dịch Digital marketing.- Xây dựng ý tưởng, Lập kế hoạch và Báo cáo Theo kế hoạch, Chỉ tiêu định kỳ- thực hiện các yêu cầu KHÁC của cấp trên và ban lãnh đạo- Hỗ trợ các công việc KHÁC của team</f>
        <v>#NAME?</v>
      </c>
      <c r="I945" t="s">
        <v>1439</v>
      </c>
      <c r="J945" t="s">
        <v>1440</v>
      </c>
      <c r="K945" t="s">
        <v>1396</v>
      </c>
      <c r="L945">
        <v>854</v>
      </c>
      <c r="M945" t="s">
        <v>1397</v>
      </c>
      <c r="N945">
        <v>52</v>
      </c>
      <c r="O945" t="s">
        <v>1959</v>
      </c>
      <c r="P945">
        <v>1</v>
      </c>
      <c r="Q945" t="s">
        <v>483</v>
      </c>
    </row>
    <row r="946" spans="1:17" x14ac:dyDescent="0.3">
      <c r="A946" t="s">
        <v>1438</v>
      </c>
      <c r="B946" s="3">
        <v>7000000</v>
      </c>
      <c r="C946" s="3">
        <v>10000000</v>
      </c>
      <c r="D946" t="s">
        <v>101</v>
      </c>
      <c r="E946" t="s">
        <v>28</v>
      </c>
      <c r="F946">
        <v>10</v>
      </c>
      <c r="G946" t="s">
        <v>19</v>
      </c>
      <c r="H946" t="e">
        <f>- Xây dựng, Quản lý nội dung (bao gồm Viết nội dung, trình bày nội dung, ý tưởng về hình ảnh) trên fanpage và các kênh social, website, ấn phẩm in ấn, bao bì sản phẩm…- Viết bài PR, hội thảo, thông cáo Báo chí, thông Báo đến khách hàng, đến Cơ quan truyền thông- Xây dựng các nội dung kịch bản Video, livestream, minigame, chương trình khuyến mại.- tham gia cùng team Xây dựng và thực hiện các chiến dịch Marketing, Đóng góp các ý tưởng nội dung sáng tạo cho chiến dịch Digital marketing.- Xây dựng ý tưởng, Lập kế hoạch và Báo cáo Theo kế hoạch, Chỉ tiêu định kỳ- thực hiện các yêu cầu KHÁC của cấp trên và ban lãnh đạo- Hỗ trợ các công việc KHÁC của team</f>
        <v>#NAME?</v>
      </c>
      <c r="I946" t="s">
        <v>1439</v>
      </c>
      <c r="J946" t="s">
        <v>1440</v>
      </c>
      <c r="K946" t="s">
        <v>1396</v>
      </c>
      <c r="L946">
        <v>854</v>
      </c>
      <c r="M946" t="s">
        <v>1397</v>
      </c>
      <c r="N946">
        <v>53</v>
      </c>
      <c r="O946" t="s">
        <v>1967</v>
      </c>
      <c r="P946">
        <v>1</v>
      </c>
      <c r="Q946" t="s">
        <v>483</v>
      </c>
    </row>
    <row r="947" spans="1:17" x14ac:dyDescent="0.3">
      <c r="A947" t="s">
        <v>1438</v>
      </c>
      <c r="B947" s="3">
        <v>7000000</v>
      </c>
      <c r="C947" s="3">
        <v>10000000</v>
      </c>
      <c r="D947" t="s">
        <v>101</v>
      </c>
      <c r="E947" t="s">
        <v>28</v>
      </c>
      <c r="F947">
        <v>10</v>
      </c>
      <c r="G947" t="s">
        <v>19</v>
      </c>
      <c r="H947" t="e">
        <f>- Xây dựng, Quản lý nội dung (bao gồm Viết nội dung, trình bày nội dung, ý tưởng về hình ảnh) trên fanpage và các kênh social, website, ấn phẩm in ấn, bao bì sản phẩm…- Viết bài PR, hội thảo, thông cáo Báo chí, thông Báo đến khách hàng, đến Cơ quan truyền thông- Xây dựng các nội dung kịch bản Video, livestream, minigame, chương trình khuyến mại.- tham gia cùng team Xây dựng và thực hiện các chiến dịch Marketing, Đóng góp các ý tưởng nội dung sáng tạo cho chiến dịch Digital marketing.- Xây dựng ý tưởng, Lập kế hoạch và Báo cáo Theo kế hoạch, Chỉ tiêu định kỳ- thực hiện các yêu cầu KHÁC của cấp trên và ban lãnh đạo- Hỗ trợ các công việc KHÁC của team</f>
        <v>#NAME?</v>
      </c>
      <c r="I947" t="s">
        <v>1439</v>
      </c>
      <c r="J947" t="s">
        <v>1440</v>
      </c>
      <c r="K947" t="s">
        <v>1396</v>
      </c>
      <c r="L947">
        <v>854</v>
      </c>
      <c r="M947" t="s">
        <v>1397</v>
      </c>
      <c r="N947">
        <v>65</v>
      </c>
      <c r="O947" t="s">
        <v>1963</v>
      </c>
      <c r="P947">
        <v>1</v>
      </c>
      <c r="Q947" t="s">
        <v>483</v>
      </c>
    </row>
    <row r="948" spans="1:17" x14ac:dyDescent="0.3">
      <c r="A948" t="s">
        <v>1441</v>
      </c>
      <c r="B948" s="3">
        <v>15000000</v>
      </c>
      <c r="C948" s="3">
        <v>20000000</v>
      </c>
      <c r="D948" t="s">
        <v>101</v>
      </c>
      <c r="E948" t="s">
        <v>52</v>
      </c>
      <c r="F948">
        <v>5</v>
      </c>
      <c r="G948" t="s">
        <v>19</v>
      </c>
      <c r="H948" t="s">
        <v>1442</v>
      </c>
      <c r="I948" t="s">
        <v>1443</v>
      </c>
      <c r="J948" t="s">
        <v>1444</v>
      </c>
      <c r="K948" t="s">
        <v>1445</v>
      </c>
      <c r="L948">
        <v>862</v>
      </c>
      <c r="M948" t="s">
        <v>1445</v>
      </c>
      <c r="N948">
        <v>94</v>
      </c>
      <c r="O948" t="s">
        <v>1984</v>
      </c>
      <c r="P948">
        <v>1</v>
      </c>
      <c r="Q948" t="s">
        <v>483</v>
      </c>
    </row>
    <row r="949" spans="1:17" x14ac:dyDescent="0.3">
      <c r="A949" t="s">
        <v>1441</v>
      </c>
      <c r="B949" s="3">
        <v>15000000</v>
      </c>
      <c r="C949" s="3">
        <v>20000000</v>
      </c>
      <c r="D949" t="s">
        <v>101</v>
      </c>
      <c r="E949" t="s">
        <v>52</v>
      </c>
      <c r="F949">
        <v>5</v>
      </c>
      <c r="G949" t="s">
        <v>19</v>
      </c>
      <c r="H949" t="s">
        <v>1442</v>
      </c>
      <c r="I949" t="s">
        <v>1443</v>
      </c>
      <c r="J949" t="s">
        <v>1444</v>
      </c>
      <c r="K949" t="s">
        <v>1445</v>
      </c>
      <c r="L949">
        <v>862</v>
      </c>
      <c r="M949" t="s">
        <v>1445</v>
      </c>
      <c r="N949">
        <v>52</v>
      </c>
      <c r="O949" t="s">
        <v>1959</v>
      </c>
      <c r="P949">
        <v>1</v>
      </c>
      <c r="Q949" t="s">
        <v>483</v>
      </c>
    </row>
    <row r="950" spans="1:17" x14ac:dyDescent="0.3">
      <c r="A950" t="s">
        <v>1446</v>
      </c>
      <c r="B950" s="3">
        <v>15000000</v>
      </c>
      <c r="C950" s="3">
        <v>20000000</v>
      </c>
      <c r="D950" t="s">
        <v>51</v>
      </c>
      <c r="E950" t="s">
        <v>82</v>
      </c>
      <c r="F950">
        <v>3</v>
      </c>
      <c r="G950">
        <v>1</v>
      </c>
      <c r="H950" t="s">
        <v>1447</v>
      </c>
      <c r="I950" t="s">
        <v>1448</v>
      </c>
      <c r="J950" t="s">
        <v>1449</v>
      </c>
      <c r="K950" t="s">
        <v>1450</v>
      </c>
      <c r="L950">
        <v>864</v>
      </c>
      <c r="M950" t="s">
        <v>1451</v>
      </c>
      <c r="N950">
        <v>33</v>
      </c>
      <c r="O950" t="s">
        <v>1993</v>
      </c>
      <c r="P950">
        <v>1</v>
      </c>
      <c r="Q950" t="s">
        <v>483</v>
      </c>
    </row>
    <row r="951" spans="1:17" x14ac:dyDescent="0.3">
      <c r="A951" t="s">
        <v>1446</v>
      </c>
      <c r="B951" s="3">
        <v>15000000</v>
      </c>
      <c r="C951" s="3">
        <v>20000000</v>
      </c>
      <c r="D951" t="s">
        <v>51</v>
      </c>
      <c r="E951" t="s">
        <v>82</v>
      </c>
      <c r="F951">
        <v>3</v>
      </c>
      <c r="G951">
        <v>1</v>
      </c>
      <c r="H951" t="s">
        <v>1447</v>
      </c>
      <c r="I951" t="s">
        <v>1448</v>
      </c>
      <c r="J951" t="s">
        <v>1449</v>
      </c>
      <c r="K951" t="s">
        <v>1450</v>
      </c>
      <c r="L951">
        <v>864</v>
      </c>
      <c r="M951" t="s">
        <v>1451</v>
      </c>
      <c r="N951">
        <v>6</v>
      </c>
      <c r="O951" t="s">
        <v>1987</v>
      </c>
      <c r="P951">
        <v>1</v>
      </c>
      <c r="Q951" t="s">
        <v>483</v>
      </c>
    </row>
    <row r="952" spans="1:17" x14ac:dyDescent="0.3">
      <c r="A952" t="s">
        <v>1446</v>
      </c>
      <c r="B952" s="3">
        <v>15000000</v>
      </c>
      <c r="C952" s="3">
        <v>20000000</v>
      </c>
      <c r="D952" t="s">
        <v>51</v>
      </c>
      <c r="E952" t="s">
        <v>82</v>
      </c>
      <c r="F952">
        <v>3</v>
      </c>
      <c r="G952">
        <v>1</v>
      </c>
      <c r="H952" t="s">
        <v>1447</v>
      </c>
      <c r="I952" t="s">
        <v>1448</v>
      </c>
      <c r="J952" t="s">
        <v>1449</v>
      </c>
      <c r="K952" t="s">
        <v>1450</v>
      </c>
      <c r="L952">
        <v>864</v>
      </c>
      <c r="M952" t="s">
        <v>1451</v>
      </c>
      <c r="N952">
        <v>24</v>
      </c>
      <c r="O952" t="s">
        <v>2001</v>
      </c>
      <c r="P952">
        <v>1</v>
      </c>
      <c r="Q952" t="s">
        <v>483</v>
      </c>
    </row>
    <row r="953" spans="1:17" x14ac:dyDescent="0.3">
      <c r="A953" t="s">
        <v>1452</v>
      </c>
      <c r="B953" s="3">
        <v>30000000</v>
      </c>
      <c r="C953" s="3">
        <v>40000000</v>
      </c>
      <c r="D953" t="s">
        <v>101</v>
      </c>
      <c r="E953" t="s">
        <v>177</v>
      </c>
      <c r="F953">
        <v>5</v>
      </c>
      <c r="G953" t="s">
        <v>19</v>
      </c>
      <c r="H953" t="s">
        <v>1453</v>
      </c>
      <c r="I953" t="s">
        <v>1454</v>
      </c>
      <c r="J953" t="s">
        <v>1455</v>
      </c>
      <c r="K953" t="s">
        <v>1456</v>
      </c>
      <c r="L953">
        <v>865</v>
      </c>
      <c r="M953" t="s">
        <v>1457</v>
      </c>
      <c r="N953">
        <v>52</v>
      </c>
      <c r="O953" t="s">
        <v>1959</v>
      </c>
      <c r="P953">
        <v>1</v>
      </c>
      <c r="Q953" t="s">
        <v>483</v>
      </c>
    </row>
    <row r="954" spans="1:17" x14ac:dyDescent="0.3">
      <c r="A954" t="s">
        <v>1452</v>
      </c>
      <c r="B954" s="3">
        <v>30000000</v>
      </c>
      <c r="C954" s="3">
        <v>40000000</v>
      </c>
      <c r="D954" t="s">
        <v>101</v>
      </c>
      <c r="E954" t="s">
        <v>177</v>
      </c>
      <c r="F954">
        <v>5</v>
      </c>
      <c r="G954" t="s">
        <v>19</v>
      </c>
      <c r="H954" t="s">
        <v>1453</v>
      </c>
      <c r="I954" t="s">
        <v>1454</v>
      </c>
      <c r="J954" t="s">
        <v>1455</v>
      </c>
      <c r="K954" t="s">
        <v>1456</v>
      </c>
      <c r="L954">
        <v>865</v>
      </c>
      <c r="M954" t="s">
        <v>1457</v>
      </c>
      <c r="N954">
        <v>58</v>
      </c>
      <c r="O954" t="s">
        <v>1960</v>
      </c>
      <c r="P954">
        <v>1</v>
      </c>
      <c r="Q954" t="s">
        <v>483</v>
      </c>
    </row>
    <row r="955" spans="1:17" x14ac:dyDescent="0.3">
      <c r="A955" t="s">
        <v>1458</v>
      </c>
      <c r="B955" s="3">
        <v>15000000</v>
      </c>
      <c r="C955" s="3">
        <v>20000000</v>
      </c>
      <c r="D955" t="s">
        <v>101</v>
      </c>
      <c r="E955" t="s">
        <v>28</v>
      </c>
      <c r="F955">
        <v>20</v>
      </c>
      <c r="G955" t="s">
        <v>19</v>
      </c>
      <c r="H955" t="s">
        <v>1459</v>
      </c>
      <c r="I955" t="s">
        <v>1460</v>
      </c>
      <c r="J955" t="e">
        <f>- Không yêu cầu kinh nghiệm,được đào tạo Từ A đến Z- có laptop cá nhân</f>
        <v>#NAME?</v>
      </c>
      <c r="K955" t="s">
        <v>1461</v>
      </c>
      <c r="L955">
        <v>866</v>
      </c>
      <c r="M955" t="s">
        <v>1462</v>
      </c>
      <c r="N955">
        <v>52</v>
      </c>
      <c r="O955" t="s">
        <v>1959</v>
      </c>
      <c r="P955">
        <v>1</v>
      </c>
      <c r="Q955" t="s">
        <v>483</v>
      </c>
    </row>
    <row r="956" spans="1:17" x14ac:dyDescent="0.3">
      <c r="A956" t="s">
        <v>1458</v>
      </c>
      <c r="B956" s="3">
        <v>15000000</v>
      </c>
      <c r="C956" s="3">
        <v>20000000</v>
      </c>
      <c r="D956" t="s">
        <v>101</v>
      </c>
      <c r="E956" t="s">
        <v>28</v>
      </c>
      <c r="F956">
        <v>20</v>
      </c>
      <c r="G956" t="s">
        <v>19</v>
      </c>
      <c r="H956" t="s">
        <v>1459</v>
      </c>
      <c r="I956" t="s">
        <v>1460</v>
      </c>
      <c r="J956" t="e">
        <f>- Không yêu cầu kinh nghiệm,được đào tạo Từ A đến Z- có laptop cá nhân</f>
        <v>#NAME?</v>
      </c>
      <c r="K956" t="s">
        <v>1461</v>
      </c>
      <c r="L956">
        <v>866</v>
      </c>
      <c r="M956" t="s">
        <v>1462</v>
      </c>
      <c r="N956">
        <v>94</v>
      </c>
      <c r="O956" t="s">
        <v>1984</v>
      </c>
      <c r="P956">
        <v>1</v>
      </c>
      <c r="Q956" t="s">
        <v>483</v>
      </c>
    </row>
    <row r="957" spans="1:17" x14ac:dyDescent="0.3">
      <c r="A957" t="s">
        <v>1463</v>
      </c>
      <c r="B957" s="3">
        <v>10000000</v>
      </c>
      <c r="C957" s="3">
        <v>15000000</v>
      </c>
      <c r="D957" t="s">
        <v>51</v>
      </c>
      <c r="E957" t="s">
        <v>82</v>
      </c>
      <c r="F957">
        <v>1</v>
      </c>
      <c r="G957" t="s">
        <v>19</v>
      </c>
      <c r="H957" t="e">
        <f>- thực hiện công tác Thiết kế sản phẩm, chỉnh sửa Theo yêu cầu của khách hàng.- Tư vấn cho khách hàng về các sản phẩm của công ty.- Làm hợp đồng cho khách hàng, Làm các hồ sơ, công văn Theo các hợp đồng đã ký.- thực hiện Thiết kế một số hạng mục cảnh quan trong dự án của công ty.- thực hiện công việc KHÁC Theo sự Chỉ đạo của Trưởng phòng Thiết kế</f>
        <v>#NAME?</v>
      </c>
      <c r="I957" t="s">
        <v>1464</v>
      </c>
      <c r="J957" t="s">
        <v>1465</v>
      </c>
      <c r="K957" t="s">
        <v>1466</v>
      </c>
      <c r="L957">
        <v>867</v>
      </c>
      <c r="M957" t="s">
        <v>1467</v>
      </c>
      <c r="N957">
        <v>61</v>
      </c>
      <c r="O957" t="s">
        <v>1964</v>
      </c>
      <c r="P957">
        <v>1</v>
      </c>
      <c r="Q957" t="s">
        <v>483</v>
      </c>
    </row>
    <row r="958" spans="1:17" x14ac:dyDescent="0.3">
      <c r="A958" t="s">
        <v>1463</v>
      </c>
      <c r="B958" s="3">
        <v>10000000</v>
      </c>
      <c r="C958" s="3">
        <v>15000000</v>
      </c>
      <c r="D958" t="s">
        <v>51</v>
      </c>
      <c r="E958" t="s">
        <v>82</v>
      </c>
      <c r="F958">
        <v>1</v>
      </c>
      <c r="G958" t="s">
        <v>19</v>
      </c>
      <c r="H958" t="e">
        <f>- thực hiện công tác Thiết kế sản phẩm, chỉnh sửa Theo yêu cầu của khách hàng.- Tư vấn cho khách hàng về các sản phẩm của công ty.- Làm hợp đồng cho khách hàng, Làm các hồ sơ, công văn Theo các hợp đồng đã ký.- thực hiện Thiết kế một số hạng mục cảnh quan trong dự án của công ty.- thực hiện công việc KHÁC Theo sự Chỉ đạo của Trưởng phòng Thiết kế</f>
        <v>#NAME?</v>
      </c>
      <c r="I958" t="s">
        <v>1464</v>
      </c>
      <c r="J958" t="s">
        <v>1465</v>
      </c>
      <c r="K958" t="s">
        <v>1466</v>
      </c>
      <c r="L958">
        <v>867</v>
      </c>
      <c r="M958" t="s">
        <v>1467</v>
      </c>
      <c r="N958">
        <v>26</v>
      </c>
      <c r="O958" t="s">
        <v>1965</v>
      </c>
      <c r="P958">
        <v>1</v>
      </c>
      <c r="Q958" t="s">
        <v>483</v>
      </c>
    </row>
    <row r="959" spans="1:17" x14ac:dyDescent="0.3">
      <c r="A959" t="s">
        <v>1463</v>
      </c>
      <c r="B959" s="3">
        <v>10000000</v>
      </c>
      <c r="C959" s="3">
        <v>15000000</v>
      </c>
      <c r="D959" t="s">
        <v>51</v>
      </c>
      <c r="E959" t="s">
        <v>82</v>
      </c>
      <c r="F959">
        <v>1</v>
      </c>
      <c r="G959" t="s">
        <v>19</v>
      </c>
      <c r="H959" t="e">
        <f>- thực hiện công tác Thiết kế sản phẩm, chỉnh sửa Theo yêu cầu của khách hàng.- Tư vấn cho khách hàng về các sản phẩm của công ty.- Làm hợp đồng cho khách hàng, Làm các hồ sơ, công văn Theo các hợp đồng đã ký.- thực hiện Thiết kế một số hạng mục cảnh quan trong dự án của công ty.- thực hiện công việc KHÁC Theo sự Chỉ đạo của Trưởng phòng Thiết kế</f>
        <v>#NAME?</v>
      </c>
      <c r="I959" t="s">
        <v>1464</v>
      </c>
      <c r="J959" t="s">
        <v>1465</v>
      </c>
      <c r="K959" t="s">
        <v>1466</v>
      </c>
      <c r="L959">
        <v>867</v>
      </c>
      <c r="M959" t="s">
        <v>1467</v>
      </c>
      <c r="N959">
        <v>2</v>
      </c>
      <c r="O959" t="s">
        <v>1962</v>
      </c>
      <c r="P959">
        <v>1</v>
      </c>
      <c r="Q959" t="s">
        <v>483</v>
      </c>
    </row>
    <row r="960" spans="1:17" x14ac:dyDescent="0.3">
      <c r="A960" t="s">
        <v>1468</v>
      </c>
      <c r="B960" s="3">
        <v>30000000</v>
      </c>
      <c r="C960" s="3">
        <v>40000000</v>
      </c>
      <c r="D960" t="s">
        <v>39</v>
      </c>
      <c r="E960" t="s">
        <v>52</v>
      </c>
      <c r="F960">
        <v>10</v>
      </c>
      <c r="G960" t="s">
        <v>19</v>
      </c>
      <c r="H960" t="s">
        <v>1469</v>
      </c>
      <c r="I960" t="s">
        <v>1470</v>
      </c>
      <c r="J960" t="e">
        <f>- có laptop.- thành thạo Word / excel...- có kinh nghiệm Telesale hoặc có kinh nghiệm kinh doanh.- có kinh nghiệm Tư vấn về tài chính / Tư vấn về Quản trị rủi ro trong DN là lợi thế.- Am hiểu hoặc có kiến thức về cách thức vận hành và Quản lý DN là lợi thế.</f>
        <v>#NAME?</v>
      </c>
      <c r="K960" t="s">
        <v>1471</v>
      </c>
      <c r="L960">
        <v>868</v>
      </c>
      <c r="M960" t="s">
        <v>1472</v>
      </c>
      <c r="N960">
        <v>52</v>
      </c>
      <c r="O960" t="s">
        <v>1959</v>
      </c>
      <c r="P960">
        <v>1</v>
      </c>
      <c r="Q960" t="s">
        <v>483</v>
      </c>
    </row>
    <row r="961" spans="1:17" x14ac:dyDescent="0.3">
      <c r="A961" t="s">
        <v>1468</v>
      </c>
      <c r="B961" s="3">
        <v>30000000</v>
      </c>
      <c r="C961" s="3">
        <v>40000000</v>
      </c>
      <c r="D961" t="s">
        <v>39</v>
      </c>
      <c r="E961" t="s">
        <v>52</v>
      </c>
      <c r="F961">
        <v>10</v>
      </c>
      <c r="G961" t="s">
        <v>19</v>
      </c>
      <c r="H961" t="s">
        <v>1469</v>
      </c>
      <c r="I961" t="s">
        <v>1470</v>
      </c>
      <c r="J961" t="e">
        <f>- có laptop.- thành thạo Word / excel...- có kinh nghiệm Telesale hoặc có kinh nghiệm kinh doanh.- có kinh nghiệm Tư vấn về tài chính / Tư vấn về Quản trị rủi ro trong DN là lợi thế.- Am hiểu hoặc có kiến thức về cách thức vận hành và Quản lý DN là lợi thế.</f>
        <v>#NAME?</v>
      </c>
      <c r="K961" t="s">
        <v>1471</v>
      </c>
      <c r="L961">
        <v>868</v>
      </c>
      <c r="M961" t="s">
        <v>1472</v>
      </c>
      <c r="N961">
        <v>94</v>
      </c>
      <c r="O961" t="s">
        <v>1984</v>
      </c>
      <c r="P961">
        <v>1</v>
      </c>
      <c r="Q961" t="s">
        <v>483</v>
      </c>
    </row>
    <row r="962" spans="1:17" x14ac:dyDescent="0.3">
      <c r="A962" t="s">
        <v>1473</v>
      </c>
      <c r="B962" s="3">
        <v>7000000</v>
      </c>
      <c r="C962" s="3">
        <v>10000000</v>
      </c>
      <c r="D962" t="s">
        <v>101</v>
      </c>
      <c r="E962" t="s">
        <v>52</v>
      </c>
      <c r="F962">
        <v>10</v>
      </c>
      <c r="G962" t="s">
        <v>19</v>
      </c>
      <c r="H962" t="s">
        <v>1474</v>
      </c>
      <c r="I962" t="s">
        <v>1475</v>
      </c>
      <c r="J962" t="s">
        <v>1476</v>
      </c>
      <c r="K962" t="s">
        <v>1477</v>
      </c>
      <c r="L962">
        <v>869</v>
      </c>
      <c r="M962" t="s">
        <v>1478</v>
      </c>
      <c r="N962">
        <v>94</v>
      </c>
      <c r="O962" t="s">
        <v>1984</v>
      </c>
      <c r="P962">
        <v>1</v>
      </c>
      <c r="Q962" t="s">
        <v>483</v>
      </c>
    </row>
    <row r="963" spans="1:17" x14ac:dyDescent="0.3">
      <c r="A963" t="s">
        <v>1473</v>
      </c>
      <c r="B963" s="3">
        <v>7000000</v>
      </c>
      <c r="C963" s="3">
        <v>10000000</v>
      </c>
      <c r="D963" t="s">
        <v>101</v>
      </c>
      <c r="E963" t="s">
        <v>52</v>
      </c>
      <c r="F963">
        <v>10</v>
      </c>
      <c r="G963" t="s">
        <v>19</v>
      </c>
      <c r="H963" t="s">
        <v>1474</v>
      </c>
      <c r="I963" t="s">
        <v>1475</v>
      </c>
      <c r="J963" t="s">
        <v>1476</v>
      </c>
      <c r="K963" t="s">
        <v>1477</v>
      </c>
      <c r="L963">
        <v>869</v>
      </c>
      <c r="M963" t="s">
        <v>1478</v>
      </c>
      <c r="N963">
        <v>52</v>
      </c>
      <c r="O963" t="s">
        <v>1959</v>
      </c>
      <c r="P963">
        <v>1</v>
      </c>
      <c r="Q963" t="s">
        <v>483</v>
      </c>
    </row>
    <row r="964" spans="1:17" x14ac:dyDescent="0.3">
      <c r="A964" t="s">
        <v>1473</v>
      </c>
      <c r="B964" s="3">
        <v>7000000</v>
      </c>
      <c r="C964" s="3">
        <v>10000000</v>
      </c>
      <c r="D964" t="s">
        <v>101</v>
      </c>
      <c r="E964" t="s">
        <v>52</v>
      </c>
      <c r="F964">
        <v>10</v>
      </c>
      <c r="G964" t="s">
        <v>19</v>
      </c>
      <c r="H964" t="s">
        <v>1474</v>
      </c>
      <c r="I964" t="s">
        <v>1475</v>
      </c>
      <c r="J964" t="s">
        <v>1476</v>
      </c>
      <c r="K964" t="s">
        <v>1477</v>
      </c>
      <c r="L964">
        <v>869</v>
      </c>
      <c r="M964" t="s">
        <v>1478</v>
      </c>
      <c r="N964">
        <v>53</v>
      </c>
      <c r="O964" t="s">
        <v>1967</v>
      </c>
      <c r="P964">
        <v>1</v>
      </c>
      <c r="Q964" t="s">
        <v>483</v>
      </c>
    </row>
    <row r="965" spans="1:17" x14ac:dyDescent="0.3">
      <c r="A965" t="s">
        <v>1479</v>
      </c>
      <c r="B965" s="3">
        <v>7000000</v>
      </c>
      <c r="C965" s="3">
        <v>10000000</v>
      </c>
      <c r="D965" t="s">
        <v>39</v>
      </c>
      <c r="E965" t="s">
        <v>28</v>
      </c>
      <c r="F965">
        <v>2</v>
      </c>
      <c r="G965">
        <v>1</v>
      </c>
      <c r="H965" t="e">
        <f>- thực hiện bảo dưỡng, sửa chữa Theo yêu cầu lệnh sửa chữa và phân công của cấp trên.- chủ động kiểm tra và lên phương án sửa chữa, thay thế, nhận Vật Tư - Phụ tùng.- Chịu trách nhiệm trước xưởng dịch vụ về chất lượng sửa chữa đã được thực hiện.- thông Báo cho tổ Trưởng và cố vấn dịch vụ tất cả các phát sinh trong quá trình sửa chữa.- đảm bảo an toàn lao động khi Làm việc, vệ sinh nhà xưởng và khu vực sửa chữa.- bảo Quản, chăm sóc xe của khách hàng Cẩn thận- sửa chữa, bảo dưỡng Theo đúng yêu cầu, quy trình và tiêu chuẩn kĩ thuật- hoàn thành đúng Thời gian sửa chữa, bảo dưỡng Theo các hạng mục công việc được giao.</f>
        <v>#NAME?</v>
      </c>
      <c r="I965" t="s">
        <v>1480</v>
      </c>
      <c r="J965" t="s">
        <v>1481</v>
      </c>
      <c r="K965" t="s">
        <v>1482</v>
      </c>
      <c r="L965">
        <v>870</v>
      </c>
      <c r="M965" t="s">
        <v>1482</v>
      </c>
      <c r="N965">
        <v>33</v>
      </c>
      <c r="O965" t="s">
        <v>1993</v>
      </c>
      <c r="P965">
        <v>1</v>
      </c>
      <c r="Q965" t="s">
        <v>483</v>
      </c>
    </row>
    <row r="966" spans="1:17" x14ac:dyDescent="0.3">
      <c r="A966" t="s">
        <v>1479</v>
      </c>
      <c r="B966" s="3">
        <v>7000000</v>
      </c>
      <c r="C966" s="3">
        <v>10000000</v>
      </c>
      <c r="D966" t="s">
        <v>39</v>
      </c>
      <c r="E966" t="s">
        <v>28</v>
      </c>
      <c r="F966">
        <v>2</v>
      </c>
      <c r="G966">
        <v>1</v>
      </c>
      <c r="H966" t="e">
        <f>- thực hiện bảo dưỡng, sửa chữa Theo yêu cầu lệnh sửa chữa và phân công của cấp trên.- chủ động kiểm tra và lên phương án sửa chữa, thay thế, nhận Vật Tư - Phụ tùng.- Chịu trách nhiệm trước xưởng dịch vụ về chất lượng sửa chữa đã được thực hiện.- thông Báo cho tổ Trưởng và cố vấn dịch vụ tất cả các phát sinh trong quá trình sửa chữa.- đảm bảo an toàn lao động khi Làm việc, vệ sinh nhà xưởng và khu vực sửa chữa.- bảo Quản, chăm sóc xe của khách hàng Cẩn thận- sửa chữa, bảo dưỡng Theo đúng yêu cầu, quy trình và tiêu chuẩn kĩ thuật- hoàn thành đúng Thời gian sửa chữa, bảo dưỡng Theo các hạng mục công việc được giao.</f>
        <v>#NAME?</v>
      </c>
      <c r="I966" t="s">
        <v>1480</v>
      </c>
      <c r="J966" t="s">
        <v>1481</v>
      </c>
      <c r="K966" t="s">
        <v>1482</v>
      </c>
      <c r="L966">
        <v>870</v>
      </c>
      <c r="M966" t="s">
        <v>1482</v>
      </c>
      <c r="N966">
        <v>35</v>
      </c>
      <c r="O966" t="s">
        <v>2013</v>
      </c>
      <c r="P966">
        <v>1</v>
      </c>
      <c r="Q966" t="s">
        <v>483</v>
      </c>
    </row>
    <row r="967" spans="1:17" x14ac:dyDescent="0.3">
      <c r="A967" t="s">
        <v>1479</v>
      </c>
      <c r="B967" s="3">
        <v>7000000</v>
      </c>
      <c r="C967" s="3">
        <v>10000000</v>
      </c>
      <c r="D967" t="s">
        <v>39</v>
      </c>
      <c r="E967" t="s">
        <v>28</v>
      </c>
      <c r="F967">
        <v>2</v>
      </c>
      <c r="G967">
        <v>1</v>
      </c>
      <c r="H967" t="e">
        <f>- thực hiện bảo dưỡng, sửa chữa Theo yêu cầu lệnh sửa chữa và phân công của cấp trên.- chủ động kiểm tra và lên phương án sửa chữa, thay thế, nhận Vật Tư - Phụ tùng.- Chịu trách nhiệm trước xưởng dịch vụ về chất lượng sửa chữa đã được thực hiện.- thông Báo cho tổ Trưởng và cố vấn dịch vụ tất cả các phát sinh trong quá trình sửa chữa.- đảm bảo an toàn lao động khi Làm việc, vệ sinh nhà xưởng và khu vực sửa chữa.- bảo Quản, chăm sóc xe của khách hàng Cẩn thận- sửa chữa, bảo dưỡng Theo đúng yêu cầu, quy trình và tiêu chuẩn kĩ thuật- hoàn thành đúng Thời gian sửa chữa, bảo dưỡng Theo các hạng mục công việc được giao.</f>
        <v>#NAME?</v>
      </c>
      <c r="I967" t="s">
        <v>1480</v>
      </c>
      <c r="J967" t="s">
        <v>1481</v>
      </c>
      <c r="K967" t="s">
        <v>1482</v>
      </c>
      <c r="L967">
        <v>870</v>
      </c>
      <c r="M967" t="s">
        <v>1482</v>
      </c>
      <c r="N967">
        <v>40</v>
      </c>
      <c r="O967" t="s">
        <v>1972</v>
      </c>
      <c r="P967">
        <v>1</v>
      </c>
      <c r="Q967" t="s">
        <v>483</v>
      </c>
    </row>
    <row r="968" spans="1:17" x14ac:dyDescent="0.3">
      <c r="A968" t="s">
        <v>1483</v>
      </c>
      <c r="B968" s="3">
        <v>7000000</v>
      </c>
      <c r="C968" s="3">
        <v>10000000</v>
      </c>
      <c r="D968" t="s">
        <v>101</v>
      </c>
      <c r="E968" t="s">
        <v>28</v>
      </c>
      <c r="F968">
        <v>5</v>
      </c>
      <c r="G968">
        <v>1</v>
      </c>
      <c r="H968" t="e">
        <f>- thi công lắp đặt hệ thống an ninh, camera, máy Chấm công...- Hướng dẫn khách hàng Sử dụng hệ thống, Sử dụng phần mềm.- Theo dõi &amp; Hỗ trợ khách hàng kịp Thời trong quá trình Sử dụng các Thiết bị- Nghiên cứu và thực thi các giải pháp camera, an ninh, bãi xe- có khả năng đi công tác nếu được yêu cầu, có trợ cấp tiền đi công tác Theo ngày</f>
        <v>#NAME?</v>
      </c>
      <c r="I968" t="s">
        <v>1484</v>
      </c>
      <c r="J968" t="s">
        <v>1485</v>
      </c>
      <c r="K968" t="s">
        <v>1486</v>
      </c>
      <c r="L968">
        <v>871</v>
      </c>
      <c r="M968" t="s">
        <v>1486</v>
      </c>
      <c r="N968">
        <v>43</v>
      </c>
      <c r="O968" t="s">
        <v>1973</v>
      </c>
      <c r="P968">
        <v>1</v>
      </c>
      <c r="Q968" t="s">
        <v>483</v>
      </c>
    </row>
    <row r="969" spans="1:17" x14ac:dyDescent="0.3">
      <c r="A969" t="s">
        <v>1483</v>
      </c>
      <c r="B969" s="3">
        <v>7000000</v>
      </c>
      <c r="C969" s="3">
        <v>10000000</v>
      </c>
      <c r="D969" t="s">
        <v>101</v>
      </c>
      <c r="E969" t="s">
        <v>28</v>
      </c>
      <c r="F969">
        <v>5</v>
      </c>
      <c r="G969">
        <v>1</v>
      </c>
      <c r="H969" t="e">
        <f>- thi công lắp đặt hệ thống an ninh, camera, máy Chấm công...- Hướng dẫn khách hàng Sử dụng hệ thống, Sử dụng phần mềm.- Theo dõi &amp; Hỗ trợ khách hàng kịp Thời trong quá trình Sử dụng các Thiết bị- Nghiên cứu và thực thi các giải pháp camera, an ninh, bãi xe- có khả năng đi công tác nếu được yêu cầu, có trợ cấp tiền đi công tác Theo ngày</f>
        <v>#NAME?</v>
      </c>
      <c r="I969" t="s">
        <v>1484</v>
      </c>
      <c r="J969" t="s">
        <v>1485</v>
      </c>
      <c r="K969" t="s">
        <v>1486</v>
      </c>
      <c r="L969">
        <v>871</v>
      </c>
      <c r="M969" t="s">
        <v>1486</v>
      </c>
      <c r="N969">
        <v>41</v>
      </c>
      <c r="O969" t="s">
        <v>1996</v>
      </c>
      <c r="P969">
        <v>1</v>
      </c>
      <c r="Q969" t="s">
        <v>483</v>
      </c>
    </row>
    <row r="970" spans="1:17" x14ac:dyDescent="0.3">
      <c r="A970" t="s">
        <v>1483</v>
      </c>
      <c r="B970" s="3">
        <v>7000000</v>
      </c>
      <c r="C970" s="3">
        <v>10000000</v>
      </c>
      <c r="D970" t="s">
        <v>101</v>
      </c>
      <c r="E970" t="s">
        <v>28</v>
      </c>
      <c r="F970">
        <v>5</v>
      </c>
      <c r="G970">
        <v>1</v>
      </c>
      <c r="H970" t="e">
        <f>- thi công lắp đặt hệ thống an ninh, camera, máy Chấm công...- Hướng dẫn khách hàng Sử dụng hệ thống, Sử dụng phần mềm.- Theo dõi &amp; Hỗ trợ khách hàng kịp Thời trong quá trình Sử dụng các Thiết bị- Nghiên cứu và thực thi các giải pháp camera, an ninh, bãi xe- có khả năng đi công tác nếu được yêu cầu, có trợ cấp tiền đi công tác Theo ngày</f>
        <v>#NAME?</v>
      </c>
      <c r="I970" t="s">
        <v>1484</v>
      </c>
      <c r="J970" t="s">
        <v>1485</v>
      </c>
      <c r="K970" t="s">
        <v>1486</v>
      </c>
      <c r="L970">
        <v>871</v>
      </c>
      <c r="M970" t="s">
        <v>1486</v>
      </c>
      <c r="N970">
        <v>33</v>
      </c>
      <c r="O970" t="s">
        <v>1993</v>
      </c>
      <c r="P970">
        <v>1</v>
      </c>
      <c r="Q970" t="s">
        <v>483</v>
      </c>
    </row>
    <row r="971" spans="1:17" x14ac:dyDescent="0.3">
      <c r="A971" t="s">
        <v>1487</v>
      </c>
      <c r="B971" s="3">
        <v>10000000</v>
      </c>
      <c r="C971" s="3">
        <v>15000000</v>
      </c>
      <c r="D971" t="s">
        <v>39</v>
      </c>
      <c r="E971" t="s">
        <v>82</v>
      </c>
      <c r="F971">
        <v>3</v>
      </c>
      <c r="G971" t="s">
        <v>19</v>
      </c>
      <c r="H971" t="e">
        <f>- Nghiên cứu Xây dựng công thức chuẩn cho sản phẩm- định Mức kỹ thuật, Lập quy trình bào chế, Lập tiêu chuẩn.- cảnh Báo, đưa ra các biện pháp phòng các nguy cơ.- chuyển giao tiến trình, quy trình cho các bộ phận khác.- xử lý sự cố trong sản xuất.- đọc dịch được tài liệu Tiếng Anh chuyên ngành- chi tiết công việc cụ thể sẽ được Trao đổi trong buổi phỏng vấn.</f>
        <v>#NAME?</v>
      </c>
      <c r="I971" t="s">
        <v>1488</v>
      </c>
      <c r="J971" t="s">
        <v>1489</v>
      </c>
      <c r="K971" t="s">
        <v>1490</v>
      </c>
      <c r="L971">
        <v>872</v>
      </c>
      <c r="M971" t="s">
        <v>1490</v>
      </c>
      <c r="N971">
        <v>38</v>
      </c>
      <c r="O971" t="s">
        <v>1983</v>
      </c>
      <c r="P971">
        <v>1</v>
      </c>
      <c r="Q971" t="s">
        <v>483</v>
      </c>
    </row>
    <row r="972" spans="1:17" x14ac:dyDescent="0.3">
      <c r="A972" t="s">
        <v>1487</v>
      </c>
      <c r="B972" s="3">
        <v>10000000</v>
      </c>
      <c r="C972" s="3">
        <v>15000000</v>
      </c>
      <c r="D972" t="s">
        <v>39</v>
      </c>
      <c r="E972" t="s">
        <v>82</v>
      </c>
      <c r="F972">
        <v>3</v>
      </c>
      <c r="G972" t="s">
        <v>19</v>
      </c>
      <c r="H972" t="e">
        <f>- Nghiên cứu Xây dựng công thức chuẩn cho sản phẩm- định Mức kỹ thuật, Lập quy trình bào chế, Lập tiêu chuẩn.- cảnh Báo, đưa ra các biện pháp phòng các nguy cơ.- chuyển giao tiến trình, quy trình cho các bộ phận khác.- xử lý sự cố trong sản xuất.- đọc dịch được tài liệu Tiếng Anh chuyên ngành- chi tiết công việc cụ thể sẽ được Trao đổi trong buổi phỏng vấn.</f>
        <v>#NAME?</v>
      </c>
      <c r="I972" t="s">
        <v>1488</v>
      </c>
      <c r="J972" t="s">
        <v>1489</v>
      </c>
      <c r="K972" t="s">
        <v>1490</v>
      </c>
      <c r="L972">
        <v>872</v>
      </c>
      <c r="M972" t="s">
        <v>1490</v>
      </c>
      <c r="N972">
        <v>62</v>
      </c>
      <c r="O972" t="s">
        <v>1992</v>
      </c>
      <c r="P972">
        <v>1</v>
      </c>
      <c r="Q972" t="s">
        <v>483</v>
      </c>
    </row>
    <row r="973" spans="1:17" x14ac:dyDescent="0.3">
      <c r="A973" t="s">
        <v>1491</v>
      </c>
      <c r="B973" s="3">
        <v>7000000</v>
      </c>
      <c r="C973" s="3">
        <v>10000000</v>
      </c>
      <c r="D973" t="s">
        <v>27</v>
      </c>
      <c r="E973" t="s">
        <v>52</v>
      </c>
      <c r="F973">
        <v>2</v>
      </c>
      <c r="G973">
        <v>1</v>
      </c>
      <c r="H973" t="e">
        <f>- có hiểu Biết về kiến thức in ấn- xử lý các file Thiết kế của khách hàng, chế bản Theo yêu cầu khách hàng- Sử dụng thành thạo các phần mềm vẽ vecto, Corel, Photoshop.- xử lý file in + máy in Theo Hướng dẫn của Quản lý- trực tiếp tham gia in + ép nếu cần ( do Quản lý trực tiếp yêu cầu )- phối hợp, Hỗ trợ với đồng nghiệp để hoàn thành công việc chung của công ty.</f>
        <v>#NAME?</v>
      </c>
      <c r="I973" t="s">
        <v>1492</v>
      </c>
      <c r="J973" t="e">
        <f>- Tốt nghiệp Từ Cao Đẳng trở lên, Đại học mỹ thuật công nghiệp là lợi thế.- ứng xử đúng mực, tôn trọng, có tinh thần đoàn Kết, phối hợp Tốt với đồng nghiệp.- có khả năng Làm việc độc lập. có tinh thần trách nhiệm Cao, ham học hỏi. có Thái độ Làm việc tích cực, cầu tiến.- ưu tiên những ứng viên có kinh nghiệm chế bản trong ngành in ấn May mặc</f>
        <v>#NAME?</v>
      </c>
      <c r="K973" t="s">
        <v>1493</v>
      </c>
      <c r="L973">
        <v>873</v>
      </c>
      <c r="M973" t="s">
        <v>1494</v>
      </c>
      <c r="N973">
        <v>49</v>
      </c>
      <c r="O973" t="s">
        <v>1958</v>
      </c>
      <c r="P973">
        <v>1</v>
      </c>
      <c r="Q973" t="s">
        <v>483</v>
      </c>
    </row>
    <row r="974" spans="1:17" x14ac:dyDescent="0.3">
      <c r="A974" t="s">
        <v>1491</v>
      </c>
      <c r="B974" s="3">
        <v>7000000</v>
      </c>
      <c r="C974" s="3">
        <v>10000000</v>
      </c>
      <c r="D974" t="s">
        <v>27</v>
      </c>
      <c r="E974" t="s">
        <v>52</v>
      </c>
      <c r="F974">
        <v>2</v>
      </c>
      <c r="G974">
        <v>1</v>
      </c>
      <c r="H974" t="e">
        <f>- có hiểu Biết về kiến thức in ấn- xử lý các file Thiết kế của khách hàng, chế bản Theo yêu cầu khách hàng- Sử dụng thành thạo các phần mềm vẽ vecto, Corel, Photoshop.- xử lý file in + máy in Theo Hướng dẫn của Quản lý- trực tiếp tham gia in + ép nếu cần ( do Quản lý trực tiếp yêu cầu )- phối hợp, Hỗ trợ với đồng nghiệp để hoàn thành công việc chung của công ty.</f>
        <v>#NAME?</v>
      </c>
      <c r="I974" t="s">
        <v>1492</v>
      </c>
      <c r="J974" t="e">
        <f>- Tốt nghiệp Từ Cao Đẳng trở lên, Đại học mỹ thuật công nghiệp là lợi thế.- ứng xử đúng mực, tôn trọng, có tinh thần đoàn Kết, phối hợp Tốt với đồng nghiệp.- có khả năng Làm việc độc lập. có tinh thần trách nhiệm Cao, ham học hỏi. có Thái độ Làm việc tích cực, cầu tiến.- ưu tiên những ứng viên có kinh nghiệm chế bản trong ngành in ấn May mặc</f>
        <v>#NAME?</v>
      </c>
      <c r="K974" t="s">
        <v>1493</v>
      </c>
      <c r="L974">
        <v>873</v>
      </c>
      <c r="M974" t="s">
        <v>1494</v>
      </c>
      <c r="N974">
        <v>2</v>
      </c>
      <c r="O974" t="s">
        <v>1962</v>
      </c>
      <c r="P974">
        <v>1</v>
      </c>
      <c r="Q974" t="s">
        <v>483</v>
      </c>
    </row>
    <row r="975" spans="1:17" x14ac:dyDescent="0.3">
      <c r="A975" t="s">
        <v>1491</v>
      </c>
      <c r="B975" s="3">
        <v>7000000</v>
      </c>
      <c r="C975" s="3">
        <v>10000000</v>
      </c>
      <c r="D975" t="s">
        <v>27</v>
      </c>
      <c r="E975" t="s">
        <v>52</v>
      </c>
      <c r="F975">
        <v>2</v>
      </c>
      <c r="G975">
        <v>1</v>
      </c>
      <c r="H975" t="e">
        <f>- có hiểu Biết về kiến thức in ấn- xử lý các file Thiết kế của khách hàng, chế bản Theo yêu cầu khách hàng- Sử dụng thành thạo các phần mềm vẽ vecto, Corel, Photoshop.- xử lý file in + máy in Theo Hướng dẫn của Quản lý- trực tiếp tham gia in + ép nếu cần ( do Quản lý trực tiếp yêu cầu )- phối hợp, Hỗ trợ với đồng nghiệp để hoàn thành công việc chung của công ty.</f>
        <v>#NAME?</v>
      </c>
      <c r="I975" t="s">
        <v>1492</v>
      </c>
      <c r="J975" t="e">
        <f>- Tốt nghiệp Từ Cao Đẳng trở lên, Đại học mỹ thuật công nghiệp là lợi thế.- ứng xử đúng mực, tôn trọng, có tinh thần đoàn Kết, phối hợp Tốt với đồng nghiệp.- có khả năng Làm việc độc lập. có tinh thần trách nhiệm Cao, ham học hỏi. có Thái độ Làm việc tích cực, cầu tiến.- ưu tiên những ứng viên có kinh nghiệm chế bản trong ngành in ấn May mặc</f>
        <v>#NAME?</v>
      </c>
      <c r="K975" t="s">
        <v>1493</v>
      </c>
      <c r="L975">
        <v>873</v>
      </c>
      <c r="M975" t="s">
        <v>1494</v>
      </c>
      <c r="N975">
        <v>56</v>
      </c>
      <c r="O975" t="s">
        <v>1968</v>
      </c>
      <c r="P975">
        <v>1</v>
      </c>
      <c r="Q975" t="s">
        <v>483</v>
      </c>
    </row>
    <row r="976" spans="1:17" x14ac:dyDescent="0.3">
      <c r="A976" t="s">
        <v>1495</v>
      </c>
      <c r="B976" s="3">
        <v>7000000</v>
      </c>
      <c r="C976" s="3">
        <v>10000000</v>
      </c>
      <c r="D976" t="s">
        <v>101</v>
      </c>
      <c r="E976" t="s">
        <v>28</v>
      </c>
      <c r="F976">
        <v>3</v>
      </c>
      <c r="G976" t="s">
        <v>19</v>
      </c>
      <c r="H976" t="s">
        <v>1496</v>
      </c>
      <c r="I976" t="s">
        <v>1497</v>
      </c>
      <c r="J976" t="s">
        <v>1498</v>
      </c>
      <c r="K976" t="s">
        <v>1499</v>
      </c>
      <c r="L976">
        <v>874</v>
      </c>
      <c r="M976" t="s">
        <v>1499</v>
      </c>
      <c r="N976">
        <v>40</v>
      </c>
      <c r="O976" t="s">
        <v>1972</v>
      </c>
      <c r="P976">
        <v>1</v>
      </c>
      <c r="Q976" t="s">
        <v>483</v>
      </c>
    </row>
    <row r="977" spans="1:17" x14ac:dyDescent="0.3">
      <c r="A977" t="s">
        <v>1495</v>
      </c>
      <c r="B977" s="3">
        <v>7000000</v>
      </c>
      <c r="C977" s="3">
        <v>10000000</v>
      </c>
      <c r="D977" t="s">
        <v>101</v>
      </c>
      <c r="E977" t="s">
        <v>28</v>
      </c>
      <c r="F977">
        <v>3</v>
      </c>
      <c r="G977" t="s">
        <v>19</v>
      </c>
      <c r="H977" t="s">
        <v>1496</v>
      </c>
      <c r="I977" t="s">
        <v>1497</v>
      </c>
      <c r="J977" t="s">
        <v>1498</v>
      </c>
      <c r="K977" t="s">
        <v>1499</v>
      </c>
      <c r="L977">
        <v>874</v>
      </c>
      <c r="M977" t="s">
        <v>1499</v>
      </c>
      <c r="N977">
        <v>33</v>
      </c>
      <c r="O977" t="s">
        <v>1993</v>
      </c>
      <c r="P977">
        <v>1</v>
      </c>
      <c r="Q977" t="s">
        <v>483</v>
      </c>
    </row>
    <row r="978" spans="1:17" x14ac:dyDescent="0.3">
      <c r="A978" t="s">
        <v>1500</v>
      </c>
      <c r="B978" s="3">
        <v>10000000</v>
      </c>
      <c r="C978" s="3">
        <v>15000000</v>
      </c>
      <c r="D978" t="s">
        <v>51</v>
      </c>
      <c r="E978" t="s">
        <v>52</v>
      </c>
      <c r="F978">
        <v>1</v>
      </c>
      <c r="G978" t="s">
        <v>19</v>
      </c>
      <c r="H978" t="s">
        <v>1501</v>
      </c>
      <c r="I978" t="s">
        <v>1502</v>
      </c>
      <c r="J978" t="s">
        <v>1503</v>
      </c>
      <c r="K978" t="s">
        <v>1504</v>
      </c>
      <c r="L978">
        <v>875</v>
      </c>
      <c r="M978" t="s">
        <v>1504</v>
      </c>
      <c r="N978">
        <v>2</v>
      </c>
      <c r="O978" t="s">
        <v>1962</v>
      </c>
      <c r="P978">
        <v>1</v>
      </c>
      <c r="Q978" t="s">
        <v>483</v>
      </c>
    </row>
    <row r="979" spans="1:17" x14ac:dyDescent="0.3">
      <c r="A979" t="s">
        <v>1500</v>
      </c>
      <c r="B979" s="3">
        <v>10000000</v>
      </c>
      <c r="C979" s="3">
        <v>15000000</v>
      </c>
      <c r="D979" t="s">
        <v>51</v>
      </c>
      <c r="E979" t="s">
        <v>52</v>
      </c>
      <c r="F979">
        <v>1</v>
      </c>
      <c r="G979" t="s">
        <v>19</v>
      </c>
      <c r="H979" t="s">
        <v>1501</v>
      </c>
      <c r="I979" t="s">
        <v>1502</v>
      </c>
      <c r="J979" t="s">
        <v>1503</v>
      </c>
      <c r="K979" t="s">
        <v>1504</v>
      </c>
      <c r="L979">
        <v>875</v>
      </c>
      <c r="M979" t="s">
        <v>1504</v>
      </c>
      <c r="N979">
        <v>16</v>
      </c>
      <c r="O979" t="s">
        <v>2010</v>
      </c>
      <c r="P979">
        <v>1</v>
      </c>
      <c r="Q979" t="s">
        <v>483</v>
      </c>
    </row>
    <row r="980" spans="1:17" x14ac:dyDescent="0.3">
      <c r="A980" t="s">
        <v>1500</v>
      </c>
      <c r="B980" s="3">
        <v>10000000</v>
      </c>
      <c r="C980" s="3">
        <v>15000000</v>
      </c>
      <c r="D980" t="s">
        <v>51</v>
      </c>
      <c r="E980" t="s">
        <v>52</v>
      </c>
      <c r="F980">
        <v>1</v>
      </c>
      <c r="G980" t="s">
        <v>19</v>
      </c>
      <c r="H980" t="s">
        <v>1501</v>
      </c>
      <c r="I980" t="s">
        <v>1502</v>
      </c>
      <c r="J980" t="s">
        <v>1503</v>
      </c>
      <c r="K980" t="s">
        <v>1504</v>
      </c>
      <c r="L980">
        <v>875</v>
      </c>
      <c r="M980" t="s">
        <v>1504</v>
      </c>
      <c r="N980">
        <v>55</v>
      </c>
      <c r="O980" t="s">
        <v>2000</v>
      </c>
      <c r="P980">
        <v>1</v>
      </c>
      <c r="Q980" t="s">
        <v>483</v>
      </c>
    </row>
    <row r="981" spans="1:17" x14ac:dyDescent="0.3">
      <c r="A981" t="s">
        <v>1505</v>
      </c>
      <c r="B981" s="3">
        <v>10000000</v>
      </c>
      <c r="C981" s="3">
        <v>15000000</v>
      </c>
      <c r="D981" t="s">
        <v>51</v>
      </c>
      <c r="E981" t="s">
        <v>82</v>
      </c>
      <c r="F981">
        <v>2</v>
      </c>
      <c r="G981" t="s">
        <v>19</v>
      </c>
      <c r="H981" t="s">
        <v>1506</v>
      </c>
      <c r="I981" t="s">
        <v>1507</v>
      </c>
      <c r="J981" t="s">
        <v>1508</v>
      </c>
      <c r="K981" t="s">
        <v>1509</v>
      </c>
      <c r="L981">
        <v>876</v>
      </c>
      <c r="M981" t="s">
        <v>1510</v>
      </c>
      <c r="N981">
        <v>26</v>
      </c>
      <c r="O981" t="s">
        <v>1965</v>
      </c>
      <c r="P981">
        <v>1</v>
      </c>
      <c r="Q981" t="s">
        <v>483</v>
      </c>
    </row>
    <row r="982" spans="1:17" x14ac:dyDescent="0.3">
      <c r="A982" t="s">
        <v>1505</v>
      </c>
      <c r="B982" s="3">
        <v>10000000</v>
      </c>
      <c r="C982" s="3">
        <v>15000000</v>
      </c>
      <c r="D982" t="s">
        <v>51</v>
      </c>
      <c r="E982" t="s">
        <v>82</v>
      </c>
      <c r="F982">
        <v>2</v>
      </c>
      <c r="G982" t="s">
        <v>19</v>
      </c>
      <c r="H982" t="s">
        <v>1506</v>
      </c>
      <c r="I982" t="s">
        <v>1507</v>
      </c>
      <c r="J982" t="s">
        <v>1508</v>
      </c>
      <c r="K982" t="s">
        <v>1509</v>
      </c>
      <c r="L982">
        <v>876</v>
      </c>
      <c r="M982" t="s">
        <v>1510</v>
      </c>
      <c r="N982">
        <v>2</v>
      </c>
      <c r="O982" t="s">
        <v>1962</v>
      </c>
      <c r="P982">
        <v>1</v>
      </c>
      <c r="Q982" t="s">
        <v>483</v>
      </c>
    </row>
    <row r="983" spans="1:17" x14ac:dyDescent="0.3">
      <c r="A983" t="s">
        <v>1505</v>
      </c>
      <c r="B983" s="3">
        <v>10000000</v>
      </c>
      <c r="C983" s="3">
        <v>15000000</v>
      </c>
      <c r="D983" t="s">
        <v>51</v>
      </c>
      <c r="E983" t="s">
        <v>82</v>
      </c>
      <c r="F983">
        <v>2</v>
      </c>
      <c r="G983" t="s">
        <v>19</v>
      </c>
      <c r="H983" t="s">
        <v>1506</v>
      </c>
      <c r="I983" t="s">
        <v>1507</v>
      </c>
      <c r="J983" t="s">
        <v>1508</v>
      </c>
      <c r="K983" t="s">
        <v>1509</v>
      </c>
      <c r="L983">
        <v>876</v>
      </c>
      <c r="M983" t="s">
        <v>1510</v>
      </c>
      <c r="N983">
        <v>61</v>
      </c>
      <c r="O983" t="s">
        <v>1964</v>
      </c>
      <c r="P983">
        <v>1</v>
      </c>
      <c r="Q983" t="s">
        <v>483</v>
      </c>
    </row>
    <row r="984" spans="1:17" x14ac:dyDescent="0.3">
      <c r="A984" t="s">
        <v>1511</v>
      </c>
      <c r="B984" s="3">
        <v>20000000</v>
      </c>
      <c r="C984" s="3">
        <v>30000000</v>
      </c>
      <c r="D984" t="s">
        <v>101</v>
      </c>
      <c r="E984" t="s">
        <v>82</v>
      </c>
      <c r="F984">
        <v>10</v>
      </c>
      <c r="G984">
        <v>0</v>
      </c>
      <c r="H984" t="s">
        <v>1512</v>
      </c>
      <c r="I984" t="s">
        <v>1513</v>
      </c>
      <c r="J984" t="s">
        <v>1514</v>
      </c>
      <c r="K984" t="s">
        <v>1450</v>
      </c>
      <c r="L984">
        <v>864</v>
      </c>
      <c r="M984" t="s">
        <v>1451</v>
      </c>
      <c r="N984">
        <v>94</v>
      </c>
      <c r="O984" t="s">
        <v>1984</v>
      </c>
      <c r="P984">
        <v>1</v>
      </c>
      <c r="Q984" t="s">
        <v>483</v>
      </c>
    </row>
    <row r="985" spans="1:17" x14ac:dyDescent="0.3">
      <c r="A985" t="s">
        <v>1511</v>
      </c>
      <c r="B985" s="3">
        <v>20000000</v>
      </c>
      <c r="C985" s="3">
        <v>30000000</v>
      </c>
      <c r="D985" t="s">
        <v>101</v>
      </c>
      <c r="E985" t="s">
        <v>82</v>
      </c>
      <c r="F985">
        <v>10</v>
      </c>
      <c r="G985">
        <v>0</v>
      </c>
      <c r="H985" t="s">
        <v>1512</v>
      </c>
      <c r="I985" t="s">
        <v>1513</v>
      </c>
      <c r="J985" t="s">
        <v>1514</v>
      </c>
      <c r="K985" t="s">
        <v>1450</v>
      </c>
      <c r="L985">
        <v>864</v>
      </c>
      <c r="M985" t="s">
        <v>1451</v>
      </c>
      <c r="N985">
        <v>52</v>
      </c>
      <c r="O985" t="s">
        <v>1959</v>
      </c>
      <c r="P985">
        <v>1</v>
      </c>
      <c r="Q985" t="s">
        <v>483</v>
      </c>
    </row>
    <row r="986" spans="1:17" x14ac:dyDescent="0.3">
      <c r="A986" t="s">
        <v>1511</v>
      </c>
      <c r="B986" s="3">
        <v>20000000</v>
      </c>
      <c r="C986" s="3">
        <v>30000000</v>
      </c>
      <c r="D986" t="s">
        <v>101</v>
      </c>
      <c r="E986" t="s">
        <v>82</v>
      </c>
      <c r="F986">
        <v>10</v>
      </c>
      <c r="G986">
        <v>0</v>
      </c>
      <c r="H986" t="s">
        <v>1512</v>
      </c>
      <c r="I986" t="s">
        <v>1513</v>
      </c>
      <c r="J986" t="s">
        <v>1514</v>
      </c>
      <c r="K986" t="s">
        <v>1450</v>
      </c>
      <c r="L986">
        <v>864</v>
      </c>
      <c r="M986" t="s">
        <v>1451</v>
      </c>
      <c r="N986">
        <v>94</v>
      </c>
      <c r="O986" t="s">
        <v>1984</v>
      </c>
      <c r="P986">
        <v>1</v>
      </c>
      <c r="Q986" t="s">
        <v>1327</v>
      </c>
    </row>
    <row r="987" spans="1:17" x14ac:dyDescent="0.3">
      <c r="A987" t="s">
        <v>1511</v>
      </c>
      <c r="B987" s="3">
        <v>20000000</v>
      </c>
      <c r="C987" s="3">
        <v>30000000</v>
      </c>
      <c r="D987" t="s">
        <v>101</v>
      </c>
      <c r="E987" t="s">
        <v>82</v>
      </c>
      <c r="F987">
        <v>10</v>
      </c>
      <c r="G987">
        <v>0</v>
      </c>
      <c r="H987" t="s">
        <v>1512</v>
      </c>
      <c r="I987" t="s">
        <v>1513</v>
      </c>
      <c r="J987" t="s">
        <v>1514</v>
      </c>
      <c r="K987" t="s">
        <v>1450</v>
      </c>
      <c r="L987">
        <v>864</v>
      </c>
      <c r="M987" t="s">
        <v>1451</v>
      </c>
      <c r="N987">
        <v>52</v>
      </c>
      <c r="O987" t="s">
        <v>1959</v>
      </c>
      <c r="P987">
        <v>1</v>
      </c>
      <c r="Q987" t="s">
        <v>1327</v>
      </c>
    </row>
    <row r="988" spans="1:17" x14ac:dyDescent="0.3">
      <c r="A988" t="s">
        <v>1511</v>
      </c>
      <c r="B988" s="3">
        <v>20000000</v>
      </c>
      <c r="C988" s="3">
        <v>30000000</v>
      </c>
      <c r="D988" t="s">
        <v>101</v>
      </c>
      <c r="E988" t="s">
        <v>82</v>
      </c>
      <c r="F988">
        <v>10</v>
      </c>
      <c r="G988">
        <v>0</v>
      </c>
      <c r="H988" t="s">
        <v>1512</v>
      </c>
      <c r="I988" t="s">
        <v>1513</v>
      </c>
      <c r="J988" t="s">
        <v>1514</v>
      </c>
      <c r="K988" t="s">
        <v>1450</v>
      </c>
      <c r="L988">
        <v>864</v>
      </c>
      <c r="M988" t="s">
        <v>1451</v>
      </c>
      <c r="N988">
        <v>94</v>
      </c>
      <c r="O988" t="s">
        <v>1984</v>
      </c>
      <c r="P988">
        <v>1</v>
      </c>
      <c r="Q988" t="s">
        <v>1024</v>
      </c>
    </row>
    <row r="989" spans="1:17" x14ac:dyDescent="0.3">
      <c r="A989" t="s">
        <v>1511</v>
      </c>
      <c r="B989" s="3">
        <v>20000000</v>
      </c>
      <c r="C989" s="3">
        <v>30000000</v>
      </c>
      <c r="D989" t="s">
        <v>101</v>
      </c>
      <c r="E989" t="s">
        <v>82</v>
      </c>
      <c r="F989">
        <v>10</v>
      </c>
      <c r="G989">
        <v>0</v>
      </c>
      <c r="H989" t="s">
        <v>1512</v>
      </c>
      <c r="I989" t="s">
        <v>1513</v>
      </c>
      <c r="J989" t="s">
        <v>1514</v>
      </c>
      <c r="K989" t="s">
        <v>1450</v>
      </c>
      <c r="L989">
        <v>864</v>
      </c>
      <c r="M989" t="s">
        <v>1451</v>
      </c>
      <c r="N989">
        <v>52</v>
      </c>
      <c r="O989" t="s">
        <v>1959</v>
      </c>
      <c r="P989">
        <v>1</v>
      </c>
      <c r="Q989" t="s">
        <v>1024</v>
      </c>
    </row>
    <row r="990" spans="1:17" x14ac:dyDescent="0.3">
      <c r="A990" t="s">
        <v>1511</v>
      </c>
      <c r="B990" s="3">
        <v>20000000</v>
      </c>
      <c r="C990" s="3">
        <v>30000000</v>
      </c>
      <c r="D990" t="s">
        <v>101</v>
      </c>
      <c r="E990" t="s">
        <v>82</v>
      </c>
      <c r="F990">
        <v>10</v>
      </c>
      <c r="G990">
        <v>0</v>
      </c>
      <c r="H990" t="s">
        <v>1512</v>
      </c>
      <c r="I990" t="s">
        <v>1513</v>
      </c>
      <c r="J990" t="s">
        <v>1514</v>
      </c>
      <c r="K990" t="s">
        <v>1450</v>
      </c>
      <c r="L990">
        <v>864</v>
      </c>
      <c r="M990" t="s">
        <v>1451</v>
      </c>
      <c r="N990">
        <v>94</v>
      </c>
      <c r="O990" t="s">
        <v>1984</v>
      </c>
      <c r="P990">
        <v>1</v>
      </c>
      <c r="Q990" t="s">
        <v>25</v>
      </c>
    </row>
    <row r="991" spans="1:17" x14ac:dyDescent="0.3">
      <c r="A991" t="s">
        <v>1511</v>
      </c>
      <c r="B991" s="3">
        <v>20000000</v>
      </c>
      <c r="C991" s="3">
        <v>30000000</v>
      </c>
      <c r="D991" t="s">
        <v>101</v>
      </c>
      <c r="E991" t="s">
        <v>82</v>
      </c>
      <c r="F991">
        <v>10</v>
      </c>
      <c r="G991">
        <v>0</v>
      </c>
      <c r="H991" t="s">
        <v>1512</v>
      </c>
      <c r="I991" t="s">
        <v>1513</v>
      </c>
      <c r="J991" t="s">
        <v>1514</v>
      </c>
      <c r="K991" t="s">
        <v>1450</v>
      </c>
      <c r="L991">
        <v>864</v>
      </c>
      <c r="M991" t="s">
        <v>1451</v>
      </c>
      <c r="N991">
        <v>52</v>
      </c>
      <c r="O991" t="s">
        <v>1959</v>
      </c>
      <c r="P991">
        <v>1</v>
      </c>
      <c r="Q991" t="s">
        <v>25</v>
      </c>
    </row>
    <row r="992" spans="1:17" x14ac:dyDescent="0.3">
      <c r="A992" t="s">
        <v>1515</v>
      </c>
      <c r="B992" s="3">
        <v>3000000</v>
      </c>
      <c r="C992" s="3">
        <v>5000000</v>
      </c>
      <c r="D992" t="s">
        <v>101</v>
      </c>
      <c r="E992" t="s">
        <v>82</v>
      </c>
      <c r="F992">
        <v>10</v>
      </c>
      <c r="G992" t="s">
        <v>19</v>
      </c>
      <c r="H992" t="s">
        <v>1516</v>
      </c>
      <c r="I992" t="s">
        <v>1517</v>
      </c>
      <c r="J992" t="s">
        <v>1518</v>
      </c>
      <c r="K992" t="s">
        <v>1519</v>
      </c>
      <c r="L992">
        <v>878</v>
      </c>
      <c r="M992" t="s">
        <v>1520</v>
      </c>
      <c r="N992">
        <v>32</v>
      </c>
      <c r="O992" t="s">
        <v>1966</v>
      </c>
      <c r="P992">
        <v>1</v>
      </c>
      <c r="Q992" t="s">
        <v>483</v>
      </c>
    </row>
    <row r="993" spans="1:17" x14ac:dyDescent="0.3">
      <c r="A993" t="s">
        <v>1515</v>
      </c>
      <c r="B993" s="3">
        <v>3000000</v>
      </c>
      <c r="C993" s="3">
        <v>5000000</v>
      </c>
      <c r="D993" t="s">
        <v>101</v>
      </c>
      <c r="E993" t="s">
        <v>82</v>
      </c>
      <c r="F993">
        <v>10</v>
      </c>
      <c r="G993" t="s">
        <v>19</v>
      </c>
      <c r="H993" t="s">
        <v>1516</v>
      </c>
      <c r="I993" t="s">
        <v>1517</v>
      </c>
      <c r="J993" t="s">
        <v>1518</v>
      </c>
      <c r="K993" t="s">
        <v>1519</v>
      </c>
      <c r="L993">
        <v>878</v>
      </c>
      <c r="M993" t="s">
        <v>1520</v>
      </c>
      <c r="N993">
        <v>60</v>
      </c>
      <c r="O993" t="s">
        <v>1991</v>
      </c>
      <c r="P993">
        <v>1</v>
      </c>
      <c r="Q993" t="s">
        <v>483</v>
      </c>
    </row>
    <row r="994" spans="1:17" x14ac:dyDescent="0.3">
      <c r="A994" t="s">
        <v>1515</v>
      </c>
      <c r="B994" s="3">
        <v>3000000</v>
      </c>
      <c r="C994" s="3">
        <v>5000000</v>
      </c>
      <c r="D994" t="s">
        <v>101</v>
      </c>
      <c r="E994" t="s">
        <v>82</v>
      </c>
      <c r="F994">
        <v>10</v>
      </c>
      <c r="G994" t="s">
        <v>19</v>
      </c>
      <c r="H994" t="s">
        <v>1516</v>
      </c>
      <c r="I994" t="s">
        <v>1517</v>
      </c>
      <c r="J994" t="s">
        <v>1518</v>
      </c>
      <c r="K994" t="s">
        <v>1519</v>
      </c>
      <c r="L994">
        <v>878</v>
      </c>
      <c r="M994" t="s">
        <v>1520</v>
      </c>
      <c r="N994">
        <v>32</v>
      </c>
      <c r="O994" t="s">
        <v>1966</v>
      </c>
      <c r="P994">
        <v>1</v>
      </c>
      <c r="Q994" t="s">
        <v>25</v>
      </c>
    </row>
    <row r="995" spans="1:17" x14ac:dyDescent="0.3">
      <c r="A995" t="s">
        <v>1515</v>
      </c>
      <c r="B995" s="3">
        <v>3000000</v>
      </c>
      <c r="C995" s="3">
        <v>5000000</v>
      </c>
      <c r="D995" t="s">
        <v>101</v>
      </c>
      <c r="E995" t="s">
        <v>82</v>
      </c>
      <c r="F995">
        <v>10</v>
      </c>
      <c r="G995" t="s">
        <v>19</v>
      </c>
      <c r="H995" t="s">
        <v>1516</v>
      </c>
      <c r="I995" t="s">
        <v>1517</v>
      </c>
      <c r="J995" t="s">
        <v>1518</v>
      </c>
      <c r="K995" t="s">
        <v>1519</v>
      </c>
      <c r="L995">
        <v>878</v>
      </c>
      <c r="M995" t="s">
        <v>1520</v>
      </c>
      <c r="N995">
        <v>60</v>
      </c>
      <c r="O995" t="s">
        <v>1991</v>
      </c>
      <c r="P995">
        <v>1</v>
      </c>
      <c r="Q995" t="s">
        <v>25</v>
      </c>
    </row>
    <row r="996" spans="1:17" x14ac:dyDescent="0.3">
      <c r="A996" t="s">
        <v>1521</v>
      </c>
      <c r="B996" s="3">
        <v>20000000</v>
      </c>
      <c r="C996" s="3">
        <v>30000000</v>
      </c>
      <c r="D996" t="s">
        <v>27</v>
      </c>
      <c r="E996" t="s">
        <v>52</v>
      </c>
      <c r="F996">
        <v>5</v>
      </c>
      <c r="G996" t="s">
        <v>19</v>
      </c>
      <c r="H996" t="e">
        <f ca="1">- Tư vấn trực tiếp cho khách hàng về các chương trình du học,du lịchtheo _xlnm.database của công ty cung cấp.- Tìm hiểu, mở rộng thị trường, Tư vấn cho học sinh trực tiếp tại các trường học, sự kiện, khai thác nguồn khách hàng online và offline- Hỗ trợ khách hàng chuẩn bị hồ sơ du học,du lịch.- Hỗ trợ chăm sóc khách hàng trong quá trình Làm hồ sơ và sau khi du học.- chi tiết công việc sẽ được Trao đổi trong buổi phỏng vấn.(sẽ được đào tạo nội bộ về quy trình Tư vấn du học - du lịch)</f>
        <v>#NAME?</v>
      </c>
      <c r="I996" t="s">
        <v>1522</v>
      </c>
      <c r="J996" t="e">
        <f>- ứng viên Tốt nghiệp Từ Cao Đẳng trở lên, ngoại hình ưa nhìn- có kinh nghiệm về sale, Tư vấn hoặc tương đương- kỹ năng giao tiếp, chăm sóc khách hàng Tốt- Chịu được áp lực công việc- Nhiệt tình, năng nổ- có Mong muốn Gắn bó lâu dài với công ty</f>
        <v>#NAME?</v>
      </c>
      <c r="K996" t="s">
        <v>1523</v>
      </c>
      <c r="L996">
        <v>879</v>
      </c>
      <c r="M996" t="s">
        <v>1523</v>
      </c>
      <c r="N996">
        <v>94</v>
      </c>
      <c r="O996" t="s">
        <v>1984</v>
      </c>
      <c r="P996">
        <v>1</v>
      </c>
      <c r="Q996" t="s">
        <v>483</v>
      </c>
    </row>
    <row r="997" spans="1:17" x14ac:dyDescent="0.3">
      <c r="A997" t="s">
        <v>1521</v>
      </c>
      <c r="B997" s="3">
        <v>20000000</v>
      </c>
      <c r="C997" s="3">
        <v>30000000</v>
      </c>
      <c r="D997" t="s">
        <v>27</v>
      </c>
      <c r="E997" t="s">
        <v>52</v>
      </c>
      <c r="F997">
        <v>5</v>
      </c>
      <c r="G997" t="s">
        <v>19</v>
      </c>
      <c r="H997" t="e">
        <f ca="1">- Tư vấn trực tiếp cho khách hàng về các chương trình du học,du lịchtheo _xlnm.database của công ty cung cấp.- Tìm hiểu, mở rộng thị trường, Tư vấn cho học sinh trực tiếp tại các trường học, sự kiện, khai thác nguồn khách hàng online và offline- Hỗ trợ khách hàng chuẩn bị hồ sơ du học,du lịch.- Hỗ trợ chăm sóc khách hàng trong quá trình Làm hồ sơ và sau khi du học.- chi tiết công việc sẽ được Trao đổi trong buổi phỏng vấn.(sẽ được đào tạo nội bộ về quy trình Tư vấn du học - du lịch)</f>
        <v>#NAME?</v>
      </c>
      <c r="I997" t="s">
        <v>1522</v>
      </c>
      <c r="J997" t="e">
        <f>- ứng viên Tốt nghiệp Từ Cao Đẳng trở lên, ngoại hình ưa nhìn- có kinh nghiệm về sale, Tư vấn hoặc tương đương- kỹ năng giao tiếp, chăm sóc khách hàng Tốt- Chịu được áp lực công việc- Nhiệt tình, năng nổ- có Mong muốn Gắn bó lâu dài với công ty</f>
        <v>#NAME?</v>
      </c>
      <c r="K997" t="s">
        <v>1523</v>
      </c>
      <c r="L997">
        <v>879</v>
      </c>
      <c r="M997" t="s">
        <v>1523</v>
      </c>
      <c r="N997">
        <v>52</v>
      </c>
      <c r="O997" t="s">
        <v>1959</v>
      </c>
      <c r="P997">
        <v>1</v>
      </c>
      <c r="Q997" t="s">
        <v>483</v>
      </c>
    </row>
    <row r="998" spans="1:17" x14ac:dyDescent="0.3">
      <c r="A998" t="s">
        <v>1524</v>
      </c>
      <c r="B998" s="3">
        <v>7000000</v>
      </c>
      <c r="C998" s="3">
        <v>10000000</v>
      </c>
      <c r="D998" t="s">
        <v>101</v>
      </c>
      <c r="E998" t="s">
        <v>28</v>
      </c>
      <c r="F998">
        <v>10</v>
      </c>
      <c r="G998">
        <v>1</v>
      </c>
      <c r="H998" t="s">
        <v>1525</v>
      </c>
      <c r="I998" t="s">
        <v>1526</v>
      </c>
      <c r="J998" t="s">
        <v>1527</v>
      </c>
      <c r="K998" t="s">
        <v>1528</v>
      </c>
      <c r="L998">
        <v>880</v>
      </c>
      <c r="M998" t="s">
        <v>1528</v>
      </c>
      <c r="N998">
        <v>33</v>
      </c>
      <c r="O998" t="s">
        <v>1993</v>
      </c>
      <c r="P998">
        <v>1</v>
      </c>
      <c r="Q998" t="s">
        <v>483</v>
      </c>
    </row>
    <row r="999" spans="1:17" x14ac:dyDescent="0.3">
      <c r="A999" t="s">
        <v>1524</v>
      </c>
      <c r="B999" s="3">
        <v>7000000</v>
      </c>
      <c r="C999" s="3">
        <v>10000000</v>
      </c>
      <c r="D999" t="s">
        <v>101</v>
      </c>
      <c r="E999" t="s">
        <v>28</v>
      </c>
      <c r="F999">
        <v>10</v>
      </c>
      <c r="G999">
        <v>1</v>
      </c>
      <c r="H999" t="s">
        <v>1525</v>
      </c>
      <c r="I999" t="s">
        <v>1526</v>
      </c>
      <c r="J999" t="s">
        <v>1527</v>
      </c>
      <c r="K999" t="s">
        <v>1528</v>
      </c>
      <c r="L999">
        <v>880</v>
      </c>
      <c r="M999" t="s">
        <v>1528</v>
      </c>
      <c r="N999">
        <v>43</v>
      </c>
      <c r="O999" t="s">
        <v>1973</v>
      </c>
      <c r="P999">
        <v>1</v>
      </c>
      <c r="Q999" t="s">
        <v>483</v>
      </c>
    </row>
    <row r="1000" spans="1:17" x14ac:dyDescent="0.3">
      <c r="A1000" t="s">
        <v>1524</v>
      </c>
      <c r="B1000" s="3">
        <v>7000000</v>
      </c>
      <c r="C1000" s="3">
        <v>10000000</v>
      </c>
      <c r="D1000" t="s">
        <v>101</v>
      </c>
      <c r="E1000" t="s">
        <v>28</v>
      </c>
      <c r="F1000">
        <v>10</v>
      </c>
      <c r="G1000">
        <v>1</v>
      </c>
      <c r="H1000" t="s">
        <v>1525</v>
      </c>
      <c r="I1000" t="s">
        <v>1526</v>
      </c>
      <c r="J1000" t="s">
        <v>1527</v>
      </c>
      <c r="K1000" t="s">
        <v>1528</v>
      </c>
      <c r="L1000">
        <v>880</v>
      </c>
      <c r="M1000" t="s">
        <v>1528</v>
      </c>
      <c r="N1000">
        <v>10</v>
      </c>
      <c r="O1000" t="s">
        <v>1988</v>
      </c>
      <c r="P1000">
        <v>1</v>
      </c>
      <c r="Q1000" t="s">
        <v>483</v>
      </c>
    </row>
    <row r="1001" spans="1:17" x14ac:dyDescent="0.3">
      <c r="A1001" t="s">
        <v>1529</v>
      </c>
      <c r="B1001" s="3">
        <v>10000000</v>
      </c>
      <c r="C1001" s="3">
        <v>15000000</v>
      </c>
      <c r="D1001" t="s">
        <v>149</v>
      </c>
      <c r="E1001" t="s">
        <v>82</v>
      </c>
      <c r="F1001">
        <v>3</v>
      </c>
      <c r="G1001" t="s">
        <v>19</v>
      </c>
      <c r="H1001" t="s">
        <v>1530</v>
      </c>
      <c r="I1001" t="s">
        <v>1531</v>
      </c>
      <c r="J1001" t="s">
        <v>1532</v>
      </c>
      <c r="K1001" t="s">
        <v>1533</v>
      </c>
      <c r="L1001">
        <v>881</v>
      </c>
      <c r="M1001" t="s">
        <v>1534</v>
      </c>
      <c r="N1001">
        <v>32</v>
      </c>
      <c r="O1001" t="s">
        <v>1966</v>
      </c>
      <c r="P1001">
        <v>1</v>
      </c>
      <c r="Q1001" t="s">
        <v>483</v>
      </c>
    </row>
    <row r="1002" spans="1:17" x14ac:dyDescent="0.3">
      <c r="A1002" t="s">
        <v>1529</v>
      </c>
      <c r="B1002" s="3">
        <v>10000000</v>
      </c>
      <c r="C1002" s="3">
        <v>15000000</v>
      </c>
      <c r="D1002" t="s">
        <v>149</v>
      </c>
      <c r="E1002" t="s">
        <v>82</v>
      </c>
      <c r="F1002">
        <v>3</v>
      </c>
      <c r="G1002" t="s">
        <v>19</v>
      </c>
      <c r="H1002" t="s">
        <v>1530</v>
      </c>
      <c r="I1002" t="s">
        <v>1531</v>
      </c>
      <c r="J1002" t="s">
        <v>1532</v>
      </c>
      <c r="K1002" t="s">
        <v>1533</v>
      </c>
      <c r="L1002">
        <v>881</v>
      </c>
      <c r="M1002" t="s">
        <v>1534</v>
      </c>
      <c r="N1002">
        <v>51</v>
      </c>
      <c r="O1002" t="s">
        <v>1994</v>
      </c>
      <c r="P1002">
        <v>1</v>
      </c>
      <c r="Q1002" t="s">
        <v>483</v>
      </c>
    </row>
    <row r="1003" spans="1:17" x14ac:dyDescent="0.3">
      <c r="A1003" t="s">
        <v>1529</v>
      </c>
      <c r="B1003" s="3">
        <v>10000000</v>
      </c>
      <c r="C1003" s="3">
        <v>15000000</v>
      </c>
      <c r="D1003" t="s">
        <v>149</v>
      </c>
      <c r="E1003" t="s">
        <v>82</v>
      </c>
      <c r="F1003">
        <v>3</v>
      </c>
      <c r="G1003" t="s">
        <v>19</v>
      </c>
      <c r="H1003" t="s">
        <v>1530</v>
      </c>
      <c r="I1003" t="s">
        <v>1531</v>
      </c>
      <c r="J1003" t="s">
        <v>1532</v>
      </c>
      <c r="K1003" t="s">
        <v>1533</v>
      </c>
      <c r="L1003">
        <v>881</v>
      </c>
      <c r="M1003" t="s">
        <v>1534</v>
      </c>
      <c r="N1003">
        <v>53</v>
      </c>
      <c r="O1003" t="s">
        <v>1967</v>
      </c>
      <c r="P1003">
        <v>1</v>
      </c>
      <c r="Q1003" t="s">
        <v>483</v>
      </c>
    </row>
    <row r="1004" spans="1:17" x14ac:dyDescent="0.3">
      <c r="A1004" t="s">
        <v>1529</v>
      </c>
      <c r="B1004" s="3">
        <v>10000000</v>
      </c>
      <c r="C1004" s="3">
        <v>15000000</v>
      </c>
      <c r="D1004" t="s">
        <v>149</v>
      </c>
      <c r="E1004" t="s">
        <v>82</v>
      </c>
      <c r="F1004">
        <v>3</v>
      </c>
      <c r="G1004" t="s">
        <v>19</v>
      </c>
      <c r="H1004" t="s">
        <v>1530</v>
      </c>
      <c r="I1004" t="s">
        <v>1531</v>
      </c>
      <c r="J1004" t="s">
        <v>1532</v>
      </c>
      <c r="K1004" t="s">
        <v>1533</v>
      </c>
      <c r="L1004">
        <v>881</v>
      </c>
      <c r="M1004" t="s">
        <v>1534</v>
      </c>
      <c r="N1004">
        <v>32</v>
      </c>
      <c r="O1004" t="s">
        <v>1966</v>
      </c>
      <c r="P1004">
        <v>1</v>
      </c>
      <c r="Q1004" t="s">
        <v>1327</v>
      </c>
    </row>
    <row r="1005" spans="1:17" x14ac:dyDescent="0.3">
      <c r="A1005" t="s">
        <v>1529</v>
      </c>
      <c r="B1005" s="3">
        <v>10000000</v>
      </c>
      <c r="C1005" s="3">
        <v>15000000</v>
      </c>
      <c r="D1005" t="s">
        <v>149</v>
      </c>
      <c r="E1005" t="s">
        <v>82</v>
      </c>
      <c r="F1005">
        <v>3</v>
      </c>
      <c r="G1005" t="s">
        <v>19</v>
      </c>
      <c r="H1005" t="s">
        <v>1530</v>
      </c>
      <c r="I1005" t="s">
        <v>1531</v>
      </c>
      <c r="J1005" t="s">
        <v>1532</v>
      </c>
      <c r="K1005" t="s">
        <v>1533</v>
      </c>
      <c r="L1005">
        <v>881</v>
      </c>
      <c r="M1005" t="s">
        <v>1534</v>
      </c>
      <c r="N1005">
        <v>51</v>
      </c>
      <c r="O1005" t="s">
        <v>1994</v>
      </c>
      <c r="P1005">
        <v>1</v>
      </c>
      <c r="Q1005" t="s">
        <v>1327</v>
      </c>
    </row>
    <row r="1006" spans="1:17" x14ac:dyDescent="0.3">
      <c r="A1006" t="s">
        <v>1529</v>
      </c>
      <c r="B1006" s="3">
        <v>10000000</v>
      </c>
      <c r="C1006" s="3">
        <v>15000000</v>
      </c>
      <c r="D1006" t="s">
        <v>149</v>
      </c>
      <c r="E1006" t="s">
        <v>82</v>
      </c>
      <c r="F1006">
        <v>3</v>
      </c>
      <c r="G1006" t="s">
        <v>19</v>
      </c>
      <c r="H1006" t="s">
        <v>1530</v>
      </c>
      <c r="I1006" t="s">
        <v>1531</v>
      </c>
      <c r="J1006" t="s">
        <v>1532</v>
      </c>
      <c r="K1006" t="s">
        <v>1533</v>
      </c>
      <c r="L1006">
        <v>881</v>
      </c>
      <c r="M1006" t="s">
        <v>1534</v>
      </c>
      <c r="N1006">
        <v>53</v>
      </c>
      <c r="O1006" t="s">
        <v>1967</v>
      </c>
      <c r="P1006">
        <v>1</v>
      </c>
      <c r="Q1006" t="s">
        <v>1327</v>
      </c>
    </row>
    <row r="1007" spans="1:17" x14ac:dyDescent="0.3">
      <c r="A1007" t="s">
        <v>1529</v>
      </c>
      <c r="B1007" s="3">
        <v>10000000</v>
      </c>
      <c r="C1007" s="3">
        <v>15000000</v>
      </c>
      <c r="D1007" t="s">
        <v>149</v>
      </c>
      <c r="E1007" t="s">
        <v>82</v>
      </c>
      <c r="F1007">
        <v>3</v>
      </c>
      <c r="G1007" t="s">
        <v>19</v>
      </c>
      <c r="H1007" t="s">
        <v>1530</v>
      </c>
      <c r="I1007" t="s">
        <v>1531</v>
      </c>
      <c r="J1007" t="s">
        <v>1532</v>
      </c>
      <c r="K1007" t="s">
        <v>1533</v>
      </c>
      <c r="L1007">
        <v>881</v>
      </c>
      <c r="M1007" t="s">
        <v>1534</v>
      </c>
      <c r="N1007">
        <v>32</v>
      </c>
      <c r="O1007" t="s">
        <v>1966</v>
      </c>
      <c r="P1007">
        <v>1</v>
      </c>
      <c r="Q1007" t="s">
        <v>49</v>
      </c>
    </row>
    <row r="1008" spans="1:17" x14ac:dyDescent="0.3">
      <c r="A1008" t="s">
        <v>1529</v>
      </c>
      <c r="B1008" s="3">
        <v>10000000</v>
      </c>
      <c r="C1008" s="3">
        <v>15000000</v>
      </c>
      <c r="D1008" t="s">
        <v>149</v>
      </c>
      <c r="E1008" t="s">
        <v>82</v>
      </c>
      <c r="F1008">
        <v>3</v>
      </c>
      <c r="G1008" t="s">
        <v>19</v>
      </c>
      <c r="H1008" t="s">
        <v>1530</v>
      </c>
      <c r="I1008" t="s">
        <v>1531</v>
      </c>
      <c r="J1008" t="s">
        <v>1532</v>
      </c>
      <c r="K1008" t="s">
        <v>1533</v>
      </c>
      <c r="L1008">
        <v>881</v>
      </c>
      <c r="M1008" t="s">
        <v>1534</v>
      </c>
      <c r="N1008">
        <v>51</v>
      </c>
      <c r="O1008" t="s">
        <v>1994</v>
      </c>
      <c r="P1008">
        <v>1</v>
      </c>
      <c r="Q1008" t="s">
        <v>49</v>
      </c>
    </row>
    <row r="1009" spans="1:17" x14ac:dyDescent="0.3">
      <c r="A1009" t="s">
        <v>1529</v>
      </c>
      <c r="B1009" s="3">
        <v>10000000</v>
      </c>
      <c r="C1009" s="3">
        <v>15000000</v>
      </c>
      <c r="D1009" t="s">
        <v>149</v>
      </c>
      <c r="E1009" t="s">
        <v>82</v>
      </c>
      <c r="F1009">
        <v>3</v>
      </c>
      <c r="G1009" t="s">
        <v>19</v>
      </c>
      <c r="H1009" t="s">
        <v>1530</v>
      </c>
      <c r="I1009" t="s">
        <v>1531</v>
      </c>
      <c r="J1009" t="s">
        <v>1532</v>
      </c>
      <c r="K1009" t="s">
        <v>1533</v>
      </c>
      <c r="L1009">
        <v>881</v>
      </c>
      <c r="M1009" t="s">
        <v>1534</v>
      </c>
      <c r="N1009">
        <v>53</v>
      </c>
      <c r="O1009" t="s">
        <v>1967</v>
      </c>
      <c r="P1009">
        <v>1</v>
      </c>
      <c r="Q1009" t="s">
        <v>49</v>
      </c>
    </row>
    <row r="1010" spans="1:17" x14ac:dyDescent="0.3">
      <c r="A1010" t="s">
        <v>1535</v>
      </c>
      <c r="B1010" s="3">
        <v>10000000</v>
      </c>
      <c r="C1010" s="3">
        <v>15000000</v>
      </c>
      <c r="D1010" t="s">
        <v>51</v>
      </c>
      <c r="E1010" t="s">
        <v>52</v>
      </c>
      <c r="F1010">
        <v>4</v>
      </c>
      <c r="G1010">
        <v>0</v>
      </c>
      <c r="H1010" t="s">
        <v>1536</v>
      </c>
      <c r="I1010" t="s">
        <v>1537</v>
      </c>
      <c r="J1010" t="s">
        <v>1538</v>
      </c>
      <c r="K1010" t="s">
        <v>1539</v>
      </c>
      <c r="L1010">
        <v>742</v>
      </c>
      <c r="M1010" t="s">
        <v>856</v>
      </c>
      <c r="N1010">
        <v>52</v>
      </c>
      <c r="O1010" t="s">
        <v>1959</v>
      </c>
      <c r="P1010">
        <v>1</v>
      </c>
      <c r="Q1010" t="s">
        <v>483</v>
      </c>
    </row>
    <row r="1011" spans="1:17" x14ac:dyDescent="0.3">
      <c r="A1011" t="s">
        <v>1535</v>
      </c>
      <c r="B1011" s="3">
        <v>10000000</v>
      </c>
      <c r="C1011" s="3">
        <v>15000000</v>
      </c>
      <c r="D1011" t="s">
        <v>51</v>
      </c>
      <c r="E1011" t="s">
        <v>52</v>
      </c>
      <c r="F1011">
        <v>4</v>
      </c>
      <c r="G1011">
        <v>0</v>
      </c>
      <c r="H1011" t="s">
        <v>1536</v>
      </c>
      <c r="I1011" t="s">
        <v>1537</v>
      </c>
      <c r="J1011" t="s">
        <v>1538</v>
      </c>
      <c r="K1011" t="s">
        <v>1539</v>
      </c>
      <c r="L1011">
        <v>742</v>
      </c>
      <c r="M1011" t="s">
        <v>856</v>
      </c>
      <c r="N1011">
        <v>94</v>
      </c>
      <c r="O1011" t="s">
        <v>1984</v>
      </c>
      <c r="P1011">
        <v>1</v>
      </c>
      <c r="Q1011" t="s">
        <v>483</v>
      </c>
    </row>
    <row r="1012" spans="1:17" x14ac:dyDescent="0.3">
      <c r="A1012" t="s">
        <v>1540</v>
      </c>
      <c r="B1012" s="3">
        <v>3000000</v>
      </c>
      <c r="C1012" s="3">
        <v>5000000</v>
      </c>
      <c r="D1012" t="s">
        <v>101</v>
      </c>
      <c r="E1012" t="s">
        <v>82</v>
      </c>
      <c r="F1012">
        <v>10</v>
      </c>
      <c r="G1012" t="s">
        <v>19</v>
      </c>
      <c r="H1012" t="s">
        <v>1541</v>
      </c>
      <c r="I1012" t="s">
        <v>1517</v>
      </c>
      <c r="J1012" t="s">
        <v>1542</v>
      </c>
      <c r="K1012" t="s">
        <v>1519</v>
      </c>
      <c r="L1012">
        <v>878</v>
      </c>
      <c r="M1012" t="s">
        <v>1520</v>
      </c>
      <c r="N1012">
        <v>60</v>
      </c>
      <c r="O1012" t="s">
        <v>1991</v>
      </c>
      <c r="P1012">
        <v>1</v>
      </c>
      <c r="Q1012" t="s">
        <v>25</v>
      </c>
    </row>
    <row r="1013" spans="1:17" x14ac:dyDescent="0.3">
      <c r="A1013" t="s">
        <v>1540</v>
      </c>
      <c r="B1013" s="3">
        <v>3000000</v>
      </c>
      <c r="C1013" s="3">
        <v>5000000</v>
      </c>
      <c r="D1013" t="s">
        <v>101</v>
      </c>
      <c r="E1013" t="s">
        <v>82</v>
      </c>
      <c r="F1013">
        <v>10</v>
      </c>
      <c r="G1013" t="s">
        <v>19</v>
      </c>
      <c r="H1013" t="s">
        <v>1541</v>
      </c>
      <c r="I1013" t="s">
        <v>1517</v>
      </c>
      <c r="J1013" t="s">
        <v>1542</v>
      </c>
      <c r="K1013" t="s">
        <v>1519</v>
      </c>
      <c r="L1013">
        <v>878</v>
      </c>
      <c r="M1013" t="s">
        <v>1520</v>
      </c>
      <c r="N1013">
        <v>32</v>
      </c>
      <c r="O1013" t="s">
        <v>1966</v>
      </c>
      <c r="P1013">
        <v>1</v>
      </c>
      <c r="Q1013" t="s">
        <v>25</v>
      </c>
    </row>
    <row r="1014" spans="1:17" x14ac:dyDescent="0.3">
      <c r="A1014" t="s">
        <v>1540</v>
      </c>
      <c r="B1014" s="3">
        <v>3000000</v>
      </c>
      <c r="C1014" s="3">
        <v>5000000</v>
      </c>
      <c r="D1014" t="s">
        <v>101</v>
      </c>
      <c r="E1014" t="s">
        <v>82</v>
      </c>
      <c r="F1014">
        <v>10</v>
      </c>
      <c r="G1014" t="s">
        <v>19</v>
      </c>
      <c r="H1014" t="s">
        <v>1541</v>
      </c>
      <c r="I1014" t="s">
        <v>1517</v>
      </c>
      <c r="J1014" t="s">
        <v>1542</v>
      </c>
      <c r="K1014" t="s">
        <v>1519</v>
      </c>
      <c r="L1014">
        <v>878</v>
      </c>
      <c r="M1014" t="s">
        <v>1520</v>
      </c>
      <c r="N1014">
        <v>60</v>
      </c>
      <c r="O1014" t="s">
        <v>1991</v>
      </c>
      <c r="P1014">
        <v>1</v>
      </c>
      <c r="Q1014" t="s">
        <v>483</v>
      </c>
    </row>
    <row r="1015" spans="1:17" x14ac:dyDescent="0.3">
      <c r="A1015" t="s">
        <v>1540</v>
      </c>
      <c r="B1015" s="3">
        <v>3000000</v>
      </c>
      <c r="C1015" s="3">
        <v>5000000</v>
      </c>
      <c r="D1015" t="s">
        <v>101</v>
      </c>
      <c r="E1015" t="s">
        <v>82</v>
      </c>
      <c r="F1015">
        <v>10</v>
      </c>
      <c r="G1015" t="s">
        <v>19</v>
      </c>
      <c r="H1015" t="s">
        <v>1541</v>
      </c>
      <c r="I1015" t="s">
        <v>1517</v>
      </c>
      <c r="J1015" t="s">
        <v>1542</v>
      </c>
      <c r="K1015" t="s">
        <v>1519</v>
      </c>
      <c r="L1015">
        <v>878</v>
      </c>
      <c r="M1015" t="s">
        <v>1520</v>
      </c>
      <c r="N1015">
        <v>32</v>
      </c>
      <c r="O1015" t="s">
        <v>1966</v>
      </c>
      <c r="P1015">
        <v>1</v>
      </c>
      <c r="Q1015" t="s">
        <v>483</v>
      </c>
    </row>
    <row r="1016" spans="1:17" x14ac:dyDescent="0.3">
      <c r="A1016" t="s">
        <v>1543</v>
      </c>
      <c r="B1016" s="3">
        <v>10000000</v>
      </c>
      <c r="C1016" s="3">
        <v>15000000</v>
      </c>
      <c r="D1016" t="s">
        <v>51</v>
      </c>
      <c r="E1016" t="s">
        <v>52</v>
      </c>
      <c r="F1016">
        <v>2</v>
      </c>
      <c r="G1016" t="s">
        <v>19</v>
      </c>
      <c r="H1016" t="s">
        <v>1544</v>
      </c>
      <c r="I1016" t="s">
        <v>1545</v>
      </c>
      <c r="J1016" t="s">
        <v>1546</v>
      </c>
      <c r="K1016" t="s">
        <v>1547</v>
      </c>
      <c r="L1016">
        <v>882</v>
      </c>
      <c r="M1016" t="s">
        <v>1548</v>
      </c>
      <c r="N1016">
        <v>33</v>
      </c>
      <c r="O1016" t="s">
        <v>1993</v>
      </c>
      <c r="P1016">
        <v>1</v>
      </c>
      <c r="Q1016" t="s">
        <v>483</v>
      </c>
    </row>
    <row r="1017" spans="1:17" x14ac:dyDescent="0.3">
      <c r="A1017" t="s">
        <v>1543</v>
      </c>
      <c r="B1017" s="3">
        <v>10000000</v>
      </c>
      <c r="C1017" s="3">
        <v>15000000</v>
      </c>
      <c r="D1017" t="s">
        <v>51</v>
      </c>
      <c r="E1017" t="s">
        <v>52</v>
      </c>
      <c r="F1017">
        <v>2</v>
      </c>
      <c r="G1017" t="s">
        <v>19</v>
      </c>
      <c r="H1017" t="s">
        <v>1544</v>
      </c>
      <c r="I1017" t="s">
        <v>1545</v>
      </c>
      <c r="J1017" t="s">
        <v>1546</v>
      </c>
      <c r="K1017" t="s">
        <v>1547</v>
      </c>
      <c r="L1017">
        <v>882</v>
      </c>
      <c r="M1017" t="s">
        <v>1548</v>
      </c>
      <c r="N1017">
        <v>43</v>
      </c>
      <c r="O1017" t="s">
        <v>1973</v>
      </c>
      <c r="P1017">
        <v>1</v>
      </c>
      <c r="Q1017" t="s">
        <v>483</v>
      </c>
    </row>
    <row r="1018" spans="1:17" x14ac:dyDescent="0.3">
      <c r="A1018" t="s">
        <v>1543</v>
      </c>
      <c r="B1018" s="3">
        <v>10000000</v>
      </c>
      <c r="C1018" s="3">
        <v>15000000</v>
      </c>
      <c r="D1018" t="s">
        <v>51</v>
      </c>
      <c r="E1018" t="s">
        <v>52</v>
      </c>
      <c r="F1018">
        <v>2</v>
      </c>
      <c r="G1018" t="s">
        <v>19</v>
      </c>
      <c r="H1018" t="s">
        <v>1544</v>
      </c>
      <c r="I1018" t="s">
        <v>1545</v>
      </c>
      <c r="J1018" t="s">
        <v>1546</v>
      </c>
      <c r="K1018" t="s">
        <v>1547</v>
      </c>
      <c r="L1018">
        <v>882</v>
      </c>
      <c r="M1018" t="s">
        <v>1548</v>
      </c>
      <c r="N1018">
        <v>40</v>
      </c>
      <c r="O1018" t="s">
        <v>1972</v>
      </c>
      <c r="P1018">
        <v>1</v>
      </c>
      <c r="Q1018" t="s">
        <v>483</v>
      </c>
    </row>
    <row r="1019" spans="1:17" x14ac:dyDescent="0.3">
      <c r="A1019" t="s">
        <v>1549</v>
      </c>
      <c r="B1019" s="3">
        <v>10000000</v>
      </c>
      <c r="C1019" s="3">
        <v>15000000</v>
      </c>
      <c r="D1019" t="s">
        <v>149</v>
      </c>
      <c r="E1019" t="s">
        <v>52</v>
      </c>
      <c r="F1019">
        <v>10</v>
      </c>
      <c r="G1019" t="s">
        <v>19</v>
      </c>
      <c r="H1019" t="e">
        <f>- Làm hồ sơ thanh toán, quyết toán của các công trình.- bóc tách Khối lượng các hạng mục công trình Phụ trách- thực hiện các thủ tục và Lập dự toán điều chỉnh phát sinh cho công trình.- Lập hồ sơ Quản lý chất lượng công trình- Lập hồ sơ quyết toán công trình</f>
        <v>#NAME?</v>
      </c>
      <c r="I1019" t="s">
        <v>1550</v>
      </c>
      <c r="J1019" t="s">
        <v>1551</v>
      </c>
      <c r="K1019" t="s">
        <v>1552</v>
      </c>
      <c r="L1019">
        <v>883</v>
      </c>
      <c r="M1019" t="s">
        <v>1552</v>
      </c>
      <c r="N1019">
        <v>33</v>
      </c>
      <c r="O1019" t="s">
        <v>1993</v>
      </c>
      <c r="P1019">
        <v>1</v>
      </c>
      <c r="Q1019" t="s">
        <v>1254</v>
      </c>
    </row>
    <row r="1020" spans="1:17" x14ac:dyDescent="0.3">
      <c r="A1020" t="s">
        <v>1549</v>
      </c>
      <c r="B1020" s="3">
        <v>10000000</v>
      </c>
      <c r="C1020" s="3">
        <v>15000000</v>
      </c>
      <c r="D1020" t="s">
        <v>149</v>
      </c>
      <c r="E1020" t="s">
        <v>52</v>
      </c>
      <c r="F1020">
        <v>10</v>
      </c>
      <c r="G1020" t="s">
        <v>19</v>
      </c>
      <c r="H1020" t="e">
        <f>- Làm hồ sơ thanh toán, quyết toán của các công trình.- bóc tách Khối lượng các hạng mục công trình Phụ trách- thực hiện các thủ tục và Lập dự toán điều chỉnh phát sinh cho công trình.- Lập hồ sơ Quản lý chất lượng công trình- Lập hồ sơ quyết toán công trình</f>
        <v>#NAME?</v>
      </c>
      <c r="I1020" t="s">
        <v>1550</v>
      </c>
      <c r="J1020" t="s">
        <v>1551</v>
      </c>
      <c r="K1020" t="s">
        <v>1552</v>
      </c>
      <c r="L1020">
        <v>883</v>
      </c>
      <c r="M1020" t="s">
        <v>1552</v>
      </c>
      <c r="N1020">
        <v>26</v>
      </c>
      <c r="O1020" t="s">
        <v>1965</v>
      </c>
      <c r="P1020">
        <v>1</v>
      </c>
      <c r="Q1020" t="s">
        <v>1254</v>
      </c>
    </row>
    <row r="1021" spans="1:17" x14ac:dyDescent="0.3">
      <c r="A1021" t="s">
        <v>1549</v>
      </c>
      <c r="B1021" s="3">
        <v>10000000</v>
      </c>
      <c r="C1021" s="3">
        <v>15000000</v>
      </c>
      <c r="D1021" t="s">
        <v>149</v>
      </c>
      <c r="E1021" t="s">
        <v>52</v>
      </c>
      <c r="F1021">
        <v>10</v>
      </c>
      <c r="G1021" t="s">
        <v>19</v>
      </c>
      <c r="H1021" t="e">
        <f>- Làm hồ sơ thanh toán, quyết toán của các công trình.- bóc tách Khối lượng các hạng mục công trình Phụ trách- thực hiện các thủ tục và Lập dự toán điều chỉnh phát sinh cho công trình.- Lập hồ sơ Quản lý chất lượng công trình- Lập hồ sơ quyết toán công trình</f>
        <v>#NAME?</v>
      </c>
      <c r="I1021" t="s">
        <v>1550</v>
      </c>
      <c r="J1021" t="s">
        <v>1551</v>
      </c>
      <c r="K1021" t="s">
        <v>1552</v>
      </c>
      <c r="L1021">
        <v>883</v>
      </c>
      <c r="M1021" t="s">
        <v>1552</v>
      </c>
      <c r="N1021">
        <v>61</v>
      </c>
      <c r="O1021" t="s">
        <v>1964</v>
      </c>
      <c r="P1021">
        <v>1</v>
      </c>
      <c r="Q1021" t="s">
        <v>1254</v>
      </c>
    </row>
    <row r="1022" spans="1:17" x14ac:dyDescent="0.3">
      <c r="A1022" t="s">
        <v>1553</v>
      </c>
      <c r="B1022" s="3">
        <v>5000000</v>
      </c>
      <c r="C1022" s="3">
        <v>7000000</v>
      </c>
      <c r="D1022" t="s">
        <v>101</v>
      </c>
      <c r="E1022" t="s">
        <v>82</v>
      </c>
      <c r="F1022">
        <v>5</v>
      </c>
      <c r="G1022" t="s">
        <v>19</v>
      </c>
      <c r="H1022" t="s">
        <v>1554</v>
      </c>
      <c r="I1022" t="s">
        <v>1555</v>
      </c>
      <c r="J1022" t="s">
        <v>1556</v>
      </c>
      <c r="K1022" t="s">
        <v>1557</v>
      </c>
      <c r="L1022">
        <v>884</v>
      </c>
      <c r="M1022" t="s">
        <v>1557</v>
      </c>
      <c r="N1022">
        <v>18</v>
      </c>
      <c r="O1022" t="s">
        <v>1989</v>
      </c>
      <c r="P1022">
        <v>1</v>
      </c>
      <c r="Q1022" t="s">
        <v>483</v>
      </c>
    </row>
    <row r="1023" spans="1:17" x14ac:dyDescent="0.3">
      <c r="A1023" t="s">
        <v>1553</v>
      </c>
      <c r="B1023" s="3">
        <v>5000000</v>
      </c>
      <c r="C1023" s="3">
        <v>7000000</v>
      </c>
      <c r="D1023" t="s">
        <v>101</v>
      </c>
      <c r="E1023" t="s">
        <v>82</v>
      </c>
      <c r="F1023">
        <v>5</v>
      </c>
      <c r="G1023" t="s">
        <v>19</v>
      </c>
      <c r="H1023" t="s">
        <v>1554</v>
      </c>
      <c r="I1023" t="s">
        <v>1555</v>
      </c>
      <c r="J1023" t="s">
        <v>1556</v>
      </c>
      <c r="K1023" t="s">
        <v>1557</v>
      </c>
      <c r="L1023">
        <v>884</v>
      </c>
      <c r="M1023" t="s">
        <v>1557</v>
      </c>
      <c r="N1023">
        <v>53</v>
      </c>
      <c r="O1023" t="s">
        <v>1967</v>
      </c>
      <c r="P1023">
        <v>1</v>
      </c>
      <c r="Q1023" t="s">
        <v>483</v>
      </c>
    </row>
    <row r="1024" spans="1:17" x14ac:dyDescent="0.3">
      <c r="A1024" t="s">
        <v>1558</v>
      </c>
      <c r="B1024" s="3">
        <v>15000000</v>
      </c>
      <c r="C1024" s="3">
        <v>20000000</v>
      </c>
      <c r="D1024" t="s">
        <v>39</v>
      </c>
      <c r="E1024" t="s">
        <v>82</v>
      </c>
      <c r="F1024">
        <v>3</v>
      </c>
      <c r="G1024" t="s">
        <v>19</v>
      </c>
      <c r="H1024" t="s">
        <v>1559</v>
      </c>
      <c r="I1024" t="s">
        <v>1560</v>
      </c>
      <c r="J1024" t="s">
        <v>1561</v>
      </c>
      <c r="K1024" t="s">
        <v>1562</v>
      </c>
      <c r="L1024">
        <v>885</v>
      </c>
      <c r="M1024" t="s">
        <v>1563</v>
      </c>
      <c r="N1024">
        <v>56</v>
      </c>
      <c r="O1024" t="s">
        <v>1968</v>
      </c>
      <c r="P1024">
        <v>1</v>
      </c>
      <c r="Q1024" t="s">
        <v>483</v>
      </c>
    </row>
    <row r="1025" spans="1:17" x14ac:dyDescent="0.3">
      <c r="A1025" t="s">
        <v>1558</v>
      </c>
      <c r="B1025" s="3">
        <v>15000000</v>
      </c>
      <c r="C1025" s="3">
        <v>20000000</v>
      </c>
      <c r="D1025" t="s">
        <v>39</v>
      </c>
      <c r="E1025" t="s">
        <v>82</v>
      </c>
      <c r="F1025">
        <v>3</v>
      </c>
      <c r="G1025" t="s">
        <v>19</v>
      </c>
      <c r="H1025" t="s">
        <v>1559</v>
      </c>
      <c r="I1025" t="s">
        <v>1560</v>
      </c>
      <c r="J1025" t="s">
        <v>1561</v>
      </c>
      <c r="K1025" t="s">
        <v>1562</v>
      </c>
      <c r="L1025">
        <v>885</v>
      </c>
      <c r="M1025" t="s">
        <v>1563</v>
      </c>
      <c r="N1025">
        <v>2</v>
      </c>
      <c r="O1025" t="s">
        <v>1962</v>
      </c>
      <c r="P1025">
        <v>1</v>
      </c>
      <c r="Q1025" t="s">
        <v>483</v>
      </c>
    </row>
    <row r="1026" spans="1:17" x14ac:dyDescent="0.3">
      <c r="A1026" t="s">
        <v>1558</v>
      </c>
      <c r="B1026" s="3">
        <v>15000000</v>
      </c>
      <c r="C1026" s="3">
        <v>20000000</v>
      </c>
      <c r="D1026" t="s">
        <v>39</v>
      </c>
      <c r="E1026" t="s">
        <v>82</v>
      </c>
      <c r="F1026">
        <v>3</v>
      </c>
      <c r="G1026" t="s">
        <v>19</v>
      </c>
      <c r="H1026" t="s">
        <v>1559</v>
      </c>
      <c r="I1026" t="s">
        <v>1560</v>
      </c>
      <c r="J1026" t="s">
        <v>1561</v>
      </c>
      <c r="K1026" t="s">
        <v>1562</v>
      </c>
      <c r="L1026">
        <v>885</v>
      </c>
      <c r="M1026" t="s">
        <v>1563</v>
      </c>
      <c r="N1026">
        <v>49</v>
      </c>
      <c r="O1026" t="s">
        <v>1958</v>
      </c>
      <c r="P1026">
        <v>1</v>
      </c>
      <c r="Q1026" t="s">
        <v>483</v>
      </c>
    </row>
    <row r="1027" spans="1:17" x14ac:dyDescent="0.3">
      <c r="A1027" t="s">
        <v>1564</v>
      </c>
      <c r="B1027" s="3">
        <v>40000000</v>
      </c>
      <c r="C1027" s="3">
        <v>50000000</v>
      </c>
      <c r="D1027" t="s">
        <v>101</v>
      </c>
      <c r="E1027" t="s">
        <v>177</v>
      </c>
      <c r="F1027">
        <v>10</v>
      </c>
      <c r="G1027" t="s">
        <v>19</v>
      </c>
      <c r="H1027" t="s">
        <v>1565</v>
      </c>
      <c r="I1027" t="s">
        <v>1566</v>
      </c>
      <c r="J1027" t="e">
        <f>- có phương tiện đi lại, có Smartphone, laptop.- chăm Chỉ, quyết tâm, Chịu khó học hỏi.- phỏng vấn trực tiếp - đi Làm ngay - Không yêu cầu kinh nghiệm.</f>
        <v>#NAME?</v>
      </c>
      <c r="K1027" t="s">
        <v>1567</v>
      </c>
      <c r="L1027">
        <v>886</v>
      </c>
      <c r="M1027" t="s">
        <v>1568</v>
      </c>
      <c r="N1027">
        <v>58</v>
      </c>
      <c r="O1027" t="s">
        <v>1960</v>
      </c>
      <c r="P1027">
        <v>1</v>
      </c>
      <c r="Q1027" t="s">
        <v>483</v>
      </c>
    </row>
    <row r="1028" spans="1:17" x14ac:dyDescent="0.3">
      <c r="A1028" t="s">
        <v>1564</v>
      </c>
      <c r="B1028" s="3">
        <v>40000000</v>
      </c>
      <c r="C1028" s="3">
        <v>50000000</v>
      </c>
      <c r="D1028" t="s">
        <v>101</v>
      </c>
      <c r="E1028" t="s">
        <v>177</v>
      </c>
      <c r="F1028">
        <v>10</v>
      </c>
      <c r="G1028" t="s">
        <v>19</v>
      </c>
      <c r="H1028" t="s">
        <v>1565</v>
      </c>
      <c r="I1028" t="s">
        <v>1566</v>
      </c>
      <c r="J1028" t="e">
        <f>- có phương tiện đi lại, có Smartphone, laptop.- chăm Chỉ, quyết tâm, Chịu khó học hỏi.- phỏng vấn trực tiếp - đi Làm ngay - Không yêu cầu kinh nghiệm.</f>
        <v>#NAME?</v>
      </c>
      <c r="K1028" t="s">
        <v>1567</v>
      </c>
      <c r="L1028">
        <v>886</v>
      </c>
      <c r="M1028" t="s">
        <v>1568</v>
      </c>
      <c r="N1028">
        <v>52</v>
      </c>
      <c r="O1028" t="s">
        <v>1959</v>
      </c>
      <c r="P1028">
        <v>1</v>
      </c>
      <c r="Q1028" t="s">
        <v>483</v>
      </c>
    </row>
    <row r="1029" spans="1:17" x14ac:dyDescent="0.3">
      <c r="A1029" t="s">
        <v>1564</v>
      </c>
      <c r="B1029" s="3">
        <v>40000000</v>
      </c>
      <c r="C1029" s="3">
        <v>50000000</v>
      </c>
      <c r="D1029" t="s">
        <v>101</v>
      </c>
      <c r="E1029" t="s">
        <v>177</v>
      </c>
      <c r="F1029">
        <v>10</v>
      </c>
      <c r="G1029" t="s">
        <v>19</v>
      </c>
      <c r="H1029" t="s">
        <v>1565</v>
      </c>
      <c r="I1029" t="s">
        <v>1566</v>
      </c>
      <c r="J1029" t="e">
        <f>- có phương tiện đi lại, có Smartphone, laptop.- chăm Chỉ, quyết tâm, Chịu khó học hỏi.- phỏng vấn trực tiếp - đi Làm ngay - Không yêu cầu kinh nghiệm.</f>
        <v>#NAME?</v>
      </c>
      <c r="K1029" t="s">
        <v>1567</v>
      </c>
      <c r="L1029">
        <v>886</v>
      </c>
      <c r="M1029" t="s">
        <v>1568</v>
      </c>
      <c r="N1029">
        <v>94</v>
      </c>
      <c r="O1029" t="s">
        <v>1984</v>
      </c>
      <c r="P1029">
        <v>1</v>
      </c>
      <c r="Q1029" t="s">
        <v>483</v>
      </c>
    </row>
    <row r="1030" spans="1:17" x14ac:dyDescent="0.3">
      <c r="A1030" t="s">
        <v>1569</v>
      </c>
      <c r="B1030" s="3">
        <v>15000000</v>
      </c>
      <c r="C1030" s="3">
        <v>20000000</v>
      </c>
      <c r="D1030" t="s">
        <v>39</v>
      </c>
      <c r="E1030" t="s">
        <v>52</v>
      </c>
      <c r="F1030">
        <v>1</v>
      </c>
      <c r="G1030">
        <v>0</v>
      </c>
      <c r="H1030" t="e">
        <f>- tính Giá thành sản xuất, Giá thành kế hoạch.- Lập Báo cáo cảnh Báo vượt định Mức chi phí sản xuất (nhân công, NVL,….) Theo quy định.- kiểm soát toàn bộ doanh thu, chi phí khi lên Báo cáo tài chính.- Trích lương, bảo hiểm trên phần mềm của toàn Khối sản xuất.- Quản lý và Đối chiếu công nợ nội bộ giữa Khối thương mại và sản xuất.- Quản lý, kiểm soát BOM sản phẩm xuất khẩu trên pm effect.- kiểm soát và Báo cáo chênh lệch Giá thành thực tế với kế hoạch các sản phẩm xuất khẩu.- Báo cáo các vấn đề tồn đọng, cảnh Báo chậm tiến độ hàng tuần/ tháng.- cập nhật phiếu xuất nhập kho, phân xưởng trên hệ thống phần mềm kế toán.- Quản lý số liệu Vật Tư, bán thành phẩm và thành phẩm liên quan, chốt và Đối chiếu số liệu hàng tháng.- quyết toán chi phí sản xuất trong tháng: Vật Tư xuất sản xuất thực tế, chi phí nhân công, lỗi hỏng lên chênh lệch giữa phần thực tế và kế hoạch để cảnh Báo Quản lý sản xuất.- hàng ngày kiểm tra và Đối chiếu nội dung, số liệu, định khoản các nghiệp vụ kinh tế phát sinh của kế toán các phần hành trên phần mềm để phát hiện và hiệu chỉnh kịp Thời các sai sót (nếu có) về nghiệp vụ hạch toán, đảm bảo chính xác, kịp thời.- cung cấp các số liệu kế toán, thống kê cho kế toán Trưởng và ban Giám đốc khi được yêu cầu.</f>
        <v>#NAME?</v>
      </c>
      <c r="I1030" t="s">
        <v>1570</v>
      </c>
      <c r="J1030" t="s">
        <v>1571</v>
      </c>
      <c r="K1030" t="s">
        <v>1572</v>
      </c>
      <c r="L1030">
        <v>887</v>
      </c>
      <c r="M1030" t="s">
        <v>1573</v>
      </c>
      <c r="N1030">
        <v>32</v>
      </c>
      <c r="O1030" t="s">
        <v>1966</v>
      </c>
      <c r="P1030">
        <v>1</v>
      </c>
      <c r="Q1030" t="s">
        <v>1382</v>
      </c>
    </row>
    <row r="1031" spans="1:17" x14ac:dyDescent="0.3">
      <c r="A1031" t="s">
        <v>1574</v>
      </c>
      <c r="B1031" s="3">
        <v>15000000</v>
      </c>
      <c r="C1031" s="3">
        <v>20000000</v>
      </c>
      <c r="D1031" t="s">
        <v>51</v>
      </c>
      <c r="E1031" t="s">
        <v>52</v>
      </c>
      <c r="F1031">
        <v>2</v>
      </c>
      <c r="G1031" t="s">
        <v>19</v>
      </c>
      <c r="H1031" t="s">
        <v>1575</v>
      </c>
      <c r="I1031" t="s">
        <v>1576</v>
      </c>
      <c r="J1031" t="s">
        <v>1577</v>
      </c>
      <c r="K1031" t="s">
        <v>1578</v>
      </c>
      <c r="L1031">
        <v>877</v>
      </c>
      <c r="M1031" t="s">
        <v>1579</v>
      </c>
      <c r="N1031">
        <v>27</v>
      </c>
      <c r="O1031" t="s">
        <v>1995</v>
      </c>
      <c r="P1031">
        <v>1</v>
      </c>
      <c r="Q1031" t="s">
        <v>483</v>
      </c>
    </row>
    <row r="1032" spans="1:17" x14ac:dyDescent="0.3">
      <c r="A1032" t="s">
        <v>1574</v>
      </c>
      <c r="B1032" s="3">
        <v>15000000</v>
      </c>
      <c r="C1032" s="3">
        <v>20000000</v>
      </c>
      <c r="D1032" t="s">
        <v>51</v>
      </c>
      <c r="E1032" t="s">
        <v>52</v>
      </c>
      <c r="F1032">
        <v>2</v>
      </c>
      <c r="G1032" t="s">
        <v>19</v>
      </c>
      <c r="H1032" t="s">
        <v>1575</v>
      </c>
      <c r="I1032" t="s">
        <v>1576</v>
      </c>
      <c r="J1032" t="s">
        <v>1577</v>
      </c>
      <c r="K1032" t="s">
        <v>1578</v>
      </c>
      <c r="L1032">
        <v>877</v>
      </c>
      <c r="M1032" t="s">
        <v>1579</v>
      </c>
      <c r="N1032">
        <v>12</v>
      </c>
      <c r="O1032" t="s">
        <v>1978</v>
      </c>
      <c r="P1032">
        <v>1</v>
      </c>
      <c r="Q1032" t="s">
        <v>483</v>
      </c>
    </row>
    <row r="1033" spans="1:17" x14ac:dyDescent="0.3">
      <c r="A1033" t="s">
        <v>1574</v>
      </c>
      <c r="B1033" s="3">
        <v>15000000</v>
      </c>
      <c r="C1033" s="3">
        <v>20000000</v>
      </c>
      <c r="D1033" t="s">
        <v>51</v>
      </c>
      <c r="E1033" t="s">
        <v>52</v>
      </c>
      <c r="F1033">
        <v>2</v>
      </c>
      <c r="G1033" t="s">
        <v>19</v>
      </c>
      <c r="H1033" t="s">
        <v>1575</v>
      </c>
      <c r="I1033" t="s">
        <v>1576</v>
      </c>
      <c r="J1033" t="s">
        <v>1577</v>
      </c>
      <c r="K1033" t="s">
        <v>1578</v>
      </c>
      <c r="L1033">
        <v>877</v>
      </c>
      <c r="M1033" t="s">
        <v>1579</v>
      </c>
      <c r="N1033">
        <v>52</v>
      </c>
      <c r="O1033" t="s">
        <v>1959</v>
      </c>
      <c r="P1033">
        <v>1</v>
      </c>
      <c r="Q1033" t="s">
        <v>483</v>
      </c>
    </row>
    <row r="1034" spans="1:17" x14ac:dyDescent="0.3">
      <c r="A1034" t="s">
        <v>1580</v>
      </c>
      <c r="B1034" s="3">
        <v>10000000</v>
      </c>
      <c r="C1034" s="3">
        <v>15000000</v>
      </c>
      <c r="D1034" t="s">
        <v>101</v>
      </c>
      <c r="E1034" t="s">
        <v>1581</v>
      </c>
      <c r="F1034">
        <v>15</v>
      </c>
      <c r="G1034" t="s">
        <v>19</v>
      </c>
      <c r="H1034" t="s">
        <v>1582</v>
      </c>
      <c r="I1034" t="s">
        <v>1583</v>
      </c>
      <c r="J1034" t="e">
        <f>- có laptop và phương tiện đi lại- nhanh nhẹn, Tự tin, khả năng giao tiếp tốt.- có tinh thần cầu tiến, năng động, kiên trì- Chịu được áp lực Cao trong công việc.- Cơ hội lớn cho các bạn mới ra trường đam mê kinh doanh và kiếm tiền- chủ động trong công việc, Nhiệt tình năng động và hòa đồng- ưu tiên những bạn từng va Vấp, có nhiều trải nhiệm, từng Quản lý, nhất là những bạn đã từng khởi nghiệp thất bại (Chúng tôi có thể giúp bạn thành công)</f>
        <v>#NAME?</v>
      </c>
      <c r="K1034" t="s">
        <v>1584</v>
      </c>
      <c r="L1034">
        <v>888</v>
      </c>
      <c r="M1034" t="s">
        <v>1585</v>
      </c>
      <c r="N1034">
        <v>52</v>
      </c>
      <c r="O1034" t="s">
        <v>1959</v>
      </c>
      <c r="P1034">
        <v>1</v>
      </c>
      <c r="Q1034" t="s">
        <v>483</v>
      </c>
    </row>
    <row r="1035" spans="1:17" x14ac:dyDescent="0.3">
      <c r="A1035" t="s">
        <v>1580</v>
      </c>
      <c r="B1035" s="3">
        <v>10000000</v>
      </c>
      <c r="C1035" s="3">
        <v>15000000</v>
      </c>
      <c r="D1035" t="s">
        <v>101</v>
      </c>
      <c r="E1035" t="s">
        <v>1581</v>
      </c>
      <c r="F1035">
        <v>15</v>
      </c>
      <c r="G1035" t="s">
        <v>19</v>
      </c>
      <c r="H1035" t="s">
        <v>1582</v>
      </c>
      <c r="I1035" t="s">
        <v>1583</v>
      </c>
      <c r="J1035" t="e">
        <f>- có laptop và phương tiện đi lại- nhanh nhẹn, Tự tin, khả năng giao tiếp tốt.- có tinh thần cầu tiến, năng động, kiên trì- Chịu được áp lực Cao trong công việc.- Cơ hội lớn cho các bạn mới ra trường đam mê kinh doanh và kiếm tiền- chủ động trong công việc, Nhiệt tình năng động và hòa đồng- ưu tiên những bạn từng va Vấp, có nhiều trải nhiệm, từng Quản lý, nhất là những bạn đã từng khởi nghiệp thất bại (Chúng tôi có thể giúp bạn thành công)</f>
        <v>#NAME?</v>
      </c>
      <c r="K1035" t="s">
        <v>1584</v>
      </c>
      <c r="L1035">
        <v>888</v>
      </c>
      <c r="M1035" t="s">
        <v>1585</v>
      </c>
      <c r="N1035">
        <v>58</v>
      </c>
      <c r="O1035" t="s">
        <v>1960</v>
      </c>
      <c r="P1035">
        <v>1</v>
      </c>
      <c r="Q1035" t="s">
        <v>483</v>
      </c>
    </row>
    <row r="1036" spans="1:17" x14ac:dyDescent="0.3">
      <c r="A1036" t="s">
        <v>1586</v>
      </c>
      <c r="B1036" s="3">
        <v>5000000</v>
      </c>
      <c r="C1036" s="3">
        <v>7000000</v>
      </c>
      <c r="D1036" t="s">
        <v>27</v>
      </c>
      <c r="E1036" t="s">
        <v>52</v>
      </c>
      <c r="F1036">
        <v>4</v>
      </c>
      <c r="G1036">
        <v>0</v>
      </c>
      <c r="H1036" t="e">
        <f>- gọi điện Hỗ trợ người Tìm việc tạo hồ sơtrực tuyến- kiểm duyệt hồ sơ của người Tìm việc- Tư vấn, giải đáp thắc mắc cho người Tìm việc qua hotline và hotmail- kiểm soát chất lượng hồ sơ qua hệ thống Quản lý- thực hiện công việc Theo Chỉ đạo của cấp trên</f>
        <v>#NAME?</v>
      </c>
      <c r="I1036" t="s">
        <v>1587</v>
      </c>
      <c r="J1036" t="s">
        <v>1588</v>
      </c>
      <c r="K1036" t="s">
        <v>1589</v>
      </c>
      <c r="L1036">
        <v>889</v>
      </c>
      <c r="M1036" t="s">
        <v>1590</v>
      </c>
      <c r="N1036">
        <v>51</v>
      </c>
      <c r="O1036" t="s">
        <v>1994</v>
      </c>
      <c r="P1036">
        <v>1</v>
      </c>
      <c r="Q1036" t="s">
        <v>483</v>
      </c>
    </row>
    <row r="1037" spans="1:17" x14ac:dyDescent="0.3">
      <c r="A1037" t="s">
        <v>1586</v>
      </c>
      <c r="B1037" s="3">
        <v>5000000</v>
      </c>
      <c r="C1037" s="3">
        <v>7000000</v>
      </c>
      <c r="D1037" t="s">
        <v>27</v>
      </c>
      <c r="E1037" t="s">
        <v>52</v>
      </c>
      <c r="F1037">
        <v>4</v>
      </c>
      <c r="G1037">
        <v>0</v>
      </c>
      <c r="H1037" t="e">
        <f>- gọi điện Hỗ trợ người Tìm việc tạo hồ sơtrực tuyến- kiểm duyệt hồ sơ của người Tìm việc- Tư vấn, giải đáp thắc mắc cho người Tìm việc qua hotline và hotmail- kiểm soát chất lượng hồ sơ qua hệ thống Quản lý- thực hiện công việc Theo Chỉ đạo của cấp trên</f>
        <v>#NAME?</v>
      </c>
      <c r="I1037" t="s">
        <v>1587</v>
      </c>
      <c r="J1037" t="s">
        <v>1588</v>
      </c>
      <c r="K1037" t="s">
        <v>1589</v>
      </c>
      <c r="L1037">
        <v>889</v>
      </c>
      <c r="M1037" t="s">
        <v>1590</v>
      </c>
      <c r="N1037">
        <v>53</v>
      </c>
      <c r="O1037" t="s">
        <v>1967</v>
      </c>
      <c r="P1037">
        <v>1</v>
      </c>
      <c r="Q1037" t="s">
        <v>483</v>
      </c>
    </row>
    <row r="1038" spans="1:17" x14ac:dyDescent="0.3">
      <c r="A1038" t="s">
        <v>1586</v>
      </c>
      <c r="B1038" s="3">
        <v>5000000</v>
      </c>
      <c r="C1038" s="3">
        <v>7000000</v>
      </c>
      <c r="D1038" t="s">
        <v>27</v>
      </c>
      <c r="E1038" t="s">
        <v>52</v>
      </c>
      <c r="F1038">
        <v>4</v>
      </c>
      <c r="G1038">
        <v>0</v>
      </c>
      <c r="H1038" t="e">
        <f>- gọi điện Hỗ trợ người Tìm việc tạo hồ sơtrực tuyến- kiểm duyệt hồ sơ của người Tìm việc- Tư vấn, giải đáp thắc mắc cho người Tìm việc qua hotline và hotmail- kiểm soát chất lượng hồ sơ qua hệ thống Quản lý- thực hiện công việc Theo Chỉ đạo của cấp trên</f>
        <v>#NAME?</v>
      </c>
      <c r="I1038" t="s">
        <v>1587</v>
      </c>
      <c r="J1038" t="s">
        <v>1588</v>
      </c>
      <c r="K1038" t="s">
        <v>1589</v>
      </c>
      <c r="L1038">
        <v>889</v>
      </c>
      <c r="M1038" t="s">
        <v>1590</v>
      </c>
      <c r="N1038">
        <v>94</v>
      </c>
      <c r="O1038" t="s">
        <v>1984</v>
      </c>
      <c r="P1038">
        <v>1</v>
      </c>
      <c r="Q1038" t="s">
        <v>483</v>
      </c>
    </row>
    <row r="1039" spans="1:17" x14ac:dyDescent="0.3">
      <c r="A1039" t="s">
        <v>1591</v>
      </c>
      <c r="B1039" s="3">
        <v>10000000</v>
      </c>
      <c r="C1039" s="3">
        <v>15000000</v>
      </c>
      <c r="D1039" t="s">
        <v>149</v>
      </c>
      <c r="E1039" t="s">
        <v>82</v>
      </c>
      <c r="F1039">
        <v>3</v>
      </c>
      <c r="G1039" t="s">
        <v>19</v>
      </c>
      <c r="H1039" t="s">
        <v>1592</v>
      </c>
      <c r="I1039" t="s">
        <v>1593</v>
      </c>
      <c r="J1039" t="e">
        <f>- có bằng cấp chuyên môn phù hợp, ưu tiên trường Xây dựng, kiến trúc, giao thông- Làm việc Theo ca.- Biết Chỉ huy, tổ chức, Giám sát thi công, có kinh nghiệm trên năm- Làm việc tại Hà nội</f>
        <v>#NAME?</v>
      </c>
      <c r="K1039" t="s">
        <v>1594</v>
      </c>
      <c r="L1039">
        <v>890</v>
      </c>
      <c r="M1039" t="s">
        <v>1594</v>
      </c>
      <c r="N1039">
        <v>61</v>
      </c>
      <c r="O1039" t="s">
        <v>1964</v>
      </c>
      <c r="P1039">
        <v>1</v>
      </c>
      <c r="Q1039" t="s">
        <v>483</v>
      </c>
    </row>
    <row r="1040" spans="1:17" x14ac:dyDescent="0.3">
      <c r="A1040" t="s">
        <v>1591</v>
      </c>
      <c r="B1040" s="3">
        <v>10000000</v>
      </c>
      <c r="C1040" s="3">
        <v>15000000</v>
      </c>
      <c r="D1040" t="s">
        <v>149</v>
      </c>
      <c r="E1040" t="s">
        <v>82</v>
      </c>
      <c r="F1040">
        <v>3</v>
      </c>
      <c r="G1040" t="s">
        <v>19</v>
      </c>
      <c r="H1040" t="s">
        <v>1592</v>
      </c>
      <c r="I1040" t="s">
        <v>1593</v>
      </c>
      <c r="J1040" t="e">
        <f>- có bằng cấp chuyên môn phù hợp, ưu tiên trường Xây dựng, kiến trúc, giao thông- Làm việc Theo ca.- Biết Chỉ huy, tổ chức, Giám sát thi công, có kinh nghiệm trên năm- Làm việc tại Hà nội</f>
        <v>#NAME?</v>
      </c>
      <c r="K1040" t="s">
        <v>1594</v>
      </c>
      <c r="L1040">
        <v>890</v>
      </c>
      <c r="M1040" t="s">
        <v>1594</v>
      </c>
      <c r="N1040">
        <v>26</v>
      </c>
      <c r="O1040" t="s">
        <v>1965</v>
      </c>
      <c r="P1040">
        <v>1</v>
      </c>
      <c r="Q1040" t="s">
        <v>483</v>
      </c>
    </row>
    <row r="1041" spans="1:17" x14ac:dyDescent="0.3">
      <c r="A1041" t="s">
        <v>1591</v>
      </c>
      <c r="B1041" s="3">
        <v>10000000</v>
      </c>
      <c r="C1041" s="3">
        <v>15000000</v>
      </c>
      <c r="D1041" t="s">
        <v>149</v>
      </c>
      <c r="E1041" t="s">
        <v>82</v>
      </c>
      <c r="F1041">
        <v>3</v>
      </c>
      <c r="G1041" t="s">
        <v>19</v>
      </c>
      <c r="H1041" t="s">
        <v>1592</v>
      </c>
      <c r="I1041" t="s">
        <v>1593</v>
      </c>
      <c r="J1041" t="e">
        <f>- có bằng cấp chuyên môn phù hợp, ưu tiên trường Xây dựng, kiến trúc, giao thông- Làm việc Theo ca.- Biết Chỉ huy, tổ chức, Giám sát thi công, có kinh nghiệm trên năm- Làm việc tại Hà nội</f>
        <v>#NAME?</v>
      </c>
      <c r="K1041" t="s">
        <v>1594</v>
      </c>
      <c r="L1041">
        <v>890</v>
      </c>
      <c r="M1041" t="s">
        <v>1594</v>
      </c>
      <c r="N1041">
        <v>33</v>
      </c>
      <c r="O1041" t="s">
        <v>1993</v>
      </c>
      <c r="P1041">
        <v>1</v>
      </c>
      <c r="Q1041" t="s">
        <v>483</v>
      </c>
    </row>
    <row r="1042" spans="1:17" x14ac:dyDescent="0.3">
      <c r="A1042" t="s">
        <v>1595</v>
      </c>
      <c r="B1042" s="3">
        <v>15000000</v>
      </c>
      <c r="C1042" s="3">
        <v>20000000</v>
      </c>
      <c r="D1042" t="s">
        <v>27</v>
      </c>
      <c r="E1042" t="s">
        <v>82</v>
      </c>
      <c r="F1042">
        <v>10</v>
      </c>
      <c r="G1042" t="s">
        <v>19</v>
      </c>
      <c r="H1042" t="s">
        <v>1596</v>
      </c>
      <c r="I1042" t="s">
        <v>1597</v>
      </c>
      <c r="J1042" t="s">
        <v>1598</v>
      </c>
      <c r="K1042" t="s">
        <v>1599</v>
      </c>
      <c r="L1042">
        <v>891</v>
      </c>
      <c r="M1042" t="s">
        <v>1600</v>
      </c>
      <c r="N1042">
        <v>24</v>
      </c>
      <c r="O1042" t="s">
        <v>2001</v>
      </c>
      <c r="P1042">
        <v>1</v>
      </c>
      <c r="Q1042" t="s">
        <v>483</v>
      </c>
    </row>
    <row r="1043" spans="1:17" x14ac:dyDescent="0.3">
      <c r="A1043" t="s">
        <v>1595</v>
      </c>
      <c r="B1043" s="3">
        <v>15000000</v>
      </c>
      <c r="C1043" s="3">
        <v>20000000</v>
      </c>
      <c r="D1043" t="s">
        <v>27</v>
      </c>
      <c r="E1043" t="s">
        <v>82</v>
      </c>
      <c r="F1043">
        <v>10</v>
      </c>
      <c r="G1043" t="s">
        <v>19</v>
      </c>
      <c r="H1043" t="s">
        <v>1596</v>
      </c>
      <c r="I1043" t="s">
        <v>1597</v>
      </c>
      <c r="J1043" t="s">
        <v>1598</v>
      </c>
      <c r="K1043" t="s">
        <v>1599</v>
      </c>
      <c r="L1043">
        <v>891</v>
      </c>
      <c r="M1043" t="s">
        <v>1600</v>
      </c>
      <c r="N1043">
        <v>6</v>
      </c>
      <c r="O1043" t="s">
        <v>1987</v>
      </c>
      <c r="P1043">
        <v>1</v>
      </c>
      <c r="Q1043" t="s">
        <v>483</v>
      </c>
    </row>
    <row r="1044" spans="1:17" x14ac:dyDescent="0.3">
      <c r="A1044" t="s">
        <v>1601</v>
      </c>
      <c r="B1044" s="3">
        <v>15000000</v>
      </c>
      <c r="C1044" s="3">
        <v>20000000</v>
      </c>
      <c r="D1044" t="s">
        <v>27</v>
      </c>
      <c r="E1044" t="s">
        <v>52</v>
      </c>
      <c r="F1044">
        <v>5</v>
      </c>
      <c r="G1044">
        <v>0</v>
      </c>
      <c r="H1044" t="e">
        <f>- Tìm kiếm Đối tác kinh doanh nước ngoài,bán hàngtrực tuyến trên website thương mại điện tử, chăm sóc khách hàng,…- phỏng vấn đi Làm việc luôn hoặc có thể đi Làm việc sau tết- Thời gian: giờ hành chính các ngày trong tuần Từ thứ Hai đến thứ Sáu- Địa điểm Làm việc: Times City hoặc Từ Sơn, Bắc ninh</f>
        <v>#NAME?</v>
      </c>
      <c r="I1044" t="s">
        <v>1602</v>
      </c>
      <c r="J1044" t="s">
        <v>1603</v>
      </c>
      <c r="K1044" t="s">
        <v>1604</v>
      </c>
      <c r="L1044">
        <v>892</v>
      </c>
      <c r="M1044" t="s">
        <v>1604</v>
      </c>
      <c r="N1044">
        <v>50</v>
      </c>
      <c r="O1044" t="s">
        <v>1986</v>
      </c>
      <c r="P1044">
        <v>1</v>
      </c>
      <c r="Q1044" t="s">
        <v>483</v>
      </c>
    </row>
    <row r="1045" spans="1:17" x14ac:dyDescent="0.3">
      <c r="A1045" t="s">
        <v>1601</v>
      </c>
      <c r="B1045" s="3">
        <v>15000000</v>
      </c>
      <c r="C1045" s="3">
        <v>20000000</v>
      </c>
      <c r="D1045" t="s">
        <v>27</v>
      </c>
      <c r="E1045" t="s">
        <v>52</v>
      </c>
      <c r="F1045">
        <v>5</v>
      </c>
      <c r="G1045">
        <v>0</v>
      </c>
      <c r="H1045" t="e">
        <f>- Tìm kiếm Đối tác kinh doanh nước ngoài,bán hàngtrực tuyến trên website thương mại điện tử, chăm sóc khách hàng,…- phỏng vấn đi Làm việc luôn hoặc có thể đi Làm việc sau tết- Thời gian: giờ hành chính các ngày trong tuần Từ thứ Hai đến thứ Sáu- Địa điểm Làm việc: Times City hoặc Từ Sơn, Bắc ninh</f>
        <v>#NAME?</v>
      </c>
      <c r="I1045" t="s">
        <v>1602</v>
      </c>
      <c r="J1045" t="s">
        <v>1603</v>
      </c>
      <c r="K1045" t="s">
        <v>1604</v>
      </c>
      <c r="L1045">
        <v>892</v>
      </c>
      <c r="M1045" t="s">
        <v>1604</v>
      </c>
      <c r="N1045">
        <v>52</v>
      </c>
      <c r="O1045" t="s">
        <v>1959</v>
      </c>
      <c r="P1045">
        <v>1</v>
      </c>
      <c r="Q1045" t="s">
        <v>483</v>
      </c>
    </row>
    <row r="1046" spans="1:17" x14ac:dyDescent="0.3">
      <c r="A1046" t="s">
        <v>1601</v>
      </c>
      <c r="B1046" s="3">
        <v>15000000</v>
      </c>
      <c r="C1046" s="3">
        <v>20000000</v>
      </c>
      <c r="D1046" t="s">
        <v>27</v>
      </c>
      <c r="E1046" t="s">
        <v>52</v>
      </c>
      <c r="F1046">
        <v>5</v>
      </c>
      <c r="G1046">
        <v>0</v>
      </c>
      <c r="H1046" t="e">
        <f>- Tìm kiếm Đối tác kinh doanh nước ngoài,bán hàngtrực tuyến trên website thương mại điện tử, chăm sóc khách hàng,…- phỏng vấn đi Làm việc luôn hoặc có thể đi Làm việc sau tết- Thời gian: giờ hành chính các ngày trong tuần Từ thứ Hai đến thứ Sáu- Địa điểm Làm việc: Times City hoặc Từ Sơn, Bắc ninh</f>
        <v>#NAME?</v>
      </c>
      <c r="I1046" t="s">
        <v>1602</v>
      </c>
      <c r="J1046" t="s">
        <v>1603</v>
      </c>
      <c r="K1046" t="s">
        <v>1604</v>
      </c>
      <c r="L1046">
        <v>892</v>
      </c>
      <c r="M1046" t="s">
        <v>1604</v>
      </c>
      <c r="N1046">
        <v>94</v>
      </c>
      <c r="O1046" t="s">
        <v>1984</v>
      </c>
      <c r="P1046">
        <v>1</v>
      </c>
      <c r="Q1046" t="s">
        <v>483</v>
      </c>
    </row>
    <row r="1047" spans="1:17" x14ac:dyDescent="0.3">
      <c r="A1047" t="s">
        <v>1601</v>
      </c>
      <c r="B1047" s="3">
        <v>15000000</v>
      </c>
      <c r="C1047" s="3">
        <v>20000000</v>
      </c>
      <c r="D1047" t="s">
        <v>27</v>
      </c>
      <c r="E1047" t="s">
        <v>52</v>
      </c>
      <c r="F1047">
        <v>5</v>
      </c>
      <c r="G1047">
        <v>0</v>
      </c>
      <c r="H1047" t="e">
        <f>- Tìm kiếm Đối tác kinh doanh nước ngoài,bán hàngtrực tuyến trên website thương mại điện tử, chăm sóc khách hàng,…- phỏng vấn đi Làm việc luôn hoặc có thể đi Làm việc sau tết- Thời gian: giờ hành chính các ngày trong tuần Từ thứ Hai đến thứ Sáu- Địa điểm Làm việc: Times City hoặc Từ Sơn, Bắc ninh</f>
        <v>#NAME?</v>
      </c>
      <c r="I1047" t="s">
        <v>1602</v>
      </c>
      <c r="J1047" t="s">
        <v>1603</v>
      </c>
      <c r="K1047" t="s">
        <v>1604</v>
      </c>
      <c r="L1047">
        <v>892</v>
      </c>
      <c r="M1047" t="s">
        <v>1604</v>
      </c>
      <c r="N1047">
        <v>50</v>
      </c>
      <c r="O1047" t="s">
        <v>1986</v>
      </c>
      <c r="P1047">
        <v>1</v>
      </c>
      <c r="Q1047" t="s">
        <v>1382</v>
      </c>
    </row>
    <row r="1048" spans="1:17" x14ac:dyDescent="0.3">
      <c r="A1048" t="s">
        <v>1601</v>
      </c>
      <c r="B1048" s="3">
        <v>15000000</v>
      </c>
      <c r="C1048" s="3">
        <v>20000000</v>
      </c>
      <c r="D1048" t="s">
        <v>27</v>
      </c>
      <c r="E1048" t="s">
        <v>52</v>
      </c>
      <c r="F1048">
        <v>5</v>
      </c>
      <c r="G1048">
        <v>0</v>
      </c>
      <c r="H1048" t="e">
        <f>- Tìm kiếm Đối tác kinh doanh nước ngoài,bán hàngtrực tuyến trên website thương mại điện tử, chăm sóc khách hàng,…- phỏng vấn đi Làm việc luôn hoặc có thể đi Làm việc sau tết- Thời gian: giờ hành chính các ngày trong tuần Từ thứ Hai đến thứ Sáu- Địa điểm Làm việc: Times City hoặc Từ Sơn, Bắc ninh</f>
        <v>#NAME?</v>
      </c>
      <c r="I1048" t="s">
        <v>1602</v>
      </c>
      <c r="J1048" t="s">
        <v>1603</v>
      </c>
      <c r="K1048" t="s">
        <v>1604</v>
      </c>
      <c r="L1048">
        <v>892</v>
      </c>
      <c r="M1048" t="s">
        <v>1604</v>
      </c>
      <c r="N1048">
        <v>52</v>
      </c>
      <c r="O1048" t="s">
        <v>1959</v>
      </c>
      <c r="P1048">
        <v>1</v>
      </c>
      <c r="Q1048" t="s">
        <v>1382</v>
      </c>
    </row>
    <row r="1049" spans="1:17" x14ac:dyDescent="0.3">
      <c r="A1049" t="s">
        <v>1601</v>
      </c>
      <c r="B1049" s="3">
        <v>15000000</v>
      </c>
      <c r="C1049" s="3">
        <v>20000000</v>
      </c>
      <c r="D1049" t="s">
        <v>27</v>
      </c>
      <c r="E1049" t="s">
        <v>52</v>
      </c>
      <c r="F1049">
        <v>5</v>
      </c>
      <c r="G1049">
        <v>0</v>
      </c>
      <c r="H1049" t="e">
        <f>- Tìm kiếm Đối tác kinh doanh nước ngoài,bán hàngtrực tuyến trên website thương mại điện tử, chăm sóc khách hàng,…- phỏng vấn đi Làm việc luôn hoặc có thể đi Làm việc sau tết- Thời gian: giờ hành chính các ngày trong tuần Từ thứ Hai đến thứ Sáu- Địa điểm Làm việc: Times City hoặc Từ Sơn, Bắc ninh</f>
        <v>#NAME?</v>
      </c>
      <c r="I1049" t="s">
        <v>1602</v>
      </c>
      <c r="J1049" t="s">
        <v>1603</v>
      </c>
      <c r="K1049" t="s">
        <v>1604</v>
      </c>
      <c r="L1049">
        <v>892</v>
      </c>
      <c r="M1049" t="s">
        <v>1604</v>
      </c>
      <c r="N1049">
        <v>94</v>
      </c>
      <c r="O1049" t="s">
        <v>1984</v>
      </c>
      <c r="P1049">
        <v>1</v>
      </c>
      <c r="Q1049" t="s">
        <v>1382</v>
      </c>
    </row>
    <row r="1050" spans="1:17" x14ac:dyDescent="0.3">
      <c r="A1050" t="s">
        <v>1605</v>
      </c>
      <c r="B1050" s="3">
        <v>10000000</v>
      </c>
      <c r="C1050" s="3">
        <v>15000000</v>
      </c>
      <c r="D1050" t="s">
        <v>51</v>
      </c>
      <c r="E1050" t="s">
        <v>52</v>
      </c>
      <c r="F1050">
        <v>3</v>
      </c>
      <c r="G1050" t="s">
        <v>19</v>
      </c>
      <c r="H1050" t="e">
        <f>- Viết bài, đăng các bài Viết content trên website và social networks, đăng bài sản phẩm trên các Trang thương mại điện tử.- thực hiện công việc content Marketing cho các kênh truyền thông online (Facebook, Adword, PR, …) và offline.- Hỗ trợ Trưởng bộ phận Xây dựng kế hoạch Marketing, Lập kế hoạch truyền thông tiếp thị và Quản lý thương hiệu/ sản phẩm.- thực hiện Quản lý phát triển sản phẩm/ thương hiệu/Đối tác bán hàng.- Quản trị và phát triển nội dung tại các kênh online (Facebook, website,…)- thực hiện các công việc KHÁC được giao trong khả năng chuyên môn</f>
        <v>#NAME?</v>
      </c>
      <c r="I1050" t="s">
        <v>1606</v>
      </c>
      <c r="J1050" t="s">
        <v>1607</v>
      </c>
      <c r="K1050" t="s">
        <v>1608</v>
      </c>
      <c r="L1050">
        <v>893</v>
      </c>
      <c r="M1050" t="s">
        <v>1609</v>
      </c>
      <c r="N1050">
        <v>65</v>
      </c>
      <c r="O1050" t="s">
        <v>1963</v>
      </c>
      <c r="P1050">
        <v>1</v>
      </c>
      <c r="Q1050" t="s">
        <v>483</v>
      </c>
    </row>
    <row r="1051" spans="1:17" x14ac:dyDescent="0.3">
      <c r="A1051" t="s">
        <v>1605</v>
      </c>
      <c r="B1051" s="3">
        <v>10000000</v>
      </c>
      <c r="C1051" s="3">
        <v>15000000</v>
      </c>
      <c r="D1051" t="s">
        <v>51</v>
      </c>
      <c r="E1051" t="s">
        <v>52</v>
      </c>
      <c r="F1051">
        <v>3</v>
      </c>
      <c r="G1051" t="s">
        <v>19</v>
      </c>
      <c r="H1051" t="e">
        <f>- Viết bài, đăng các bài Viết content trên website và social networks, đăng bài sản phẩm trên các Trang thương mại điện tử.- thực hiện công việc content Marketing cho các kênh truyền thông online (Facebook, Adword, PR, …) và offline.- Hỗ trợ Trưởng bộ phận Xây dựng kế hoạch Marketing, Lập kế hoạch truyền thông tiếp thị và Quản lý thương hiệu/ sản phẩm.- thực hiện Quản lý phát triển sản phẩm/ thương hiệu/Đối tác bán hàng.- Quản trị và phát triển nội dung tại các kênh online (Facebook, website,…)- thực hiện các công việc KHÁC được giao trong khả năng chuyên môn</f>
        <v>#NAME?</v>
      </c>
      <c r="I1051" t="s">
        <v>1606</v>
      </c>
      <c r="J1051" t="s">
        <v>1607</v>
      </c>
      <c r="K1051" t="s">
        <v>1608</v>
      </c>
      <c r="L1051">
        <v>893</v>
      </c>
      <c r="M1051" t="s">
        <v>1609</v>
      </c>
      <c r="N1051">
        <v>55</v>
      </c>
      <c r="O1051" t="s">
        <v>2000</v>
      </c>
      <c r="P1051">
        <v>1</v>
      </c>
      <c r="Q1051" t="s">
        <v>483</v>
      </c>
    </row>
    <row r="1052" spans="1:17" x14ac:dyDescent="0.3">
      <c r="A1052" t="s">
        <v>1610</v>
      </c>
      <c r="B1052" s="3">
        <v>10000000</v>
      </c>
      <c r="C1052" s="3">
        <v>15000000</v>
      </c>
      <c r="D1052" t="s">
        <v>51</v>
      </c>
      <c r="E1052" t="s">
        <v>52</v>
      </c>
      <c r="F1052">
        <v>5</v>
      </c>
      <c r="G1052">
        <v>1</v>
      </c>
      <c r="H1052" t="e">
        <f>+ Tư vấn, Giới thiệu sản phẩm, đàm phán thuyết phục khách hàng. chăm sóc khách hàng đã có, mở rộng thị trường và Tìm kiếm khách hàng mới.+ Chịu trách nhiệm về việc thu thập, Tổng hợp, phân tích thông tin thị trường, thông tin nhu cầu khách hàng, Đối thủ cạnh tranh…</f>
        <v>#NAME?</v>
      </c>
      <c r="I1052" t="s">
        <v>1611</v>
      </c>
      <c r="J1052" t="s">
        <v>1612</v>
      </c>
      <c r="K1052" t="s">
        <v>1613</v>
      </c>
      <c r="L1052">
        <v>894</v>
      </c>
      <c r="M1052" t="s">
        <v>1613</v>
      </c>
      <c r="N1052">
        <v>52</v>
      </c>
      <c r="O1052" t="s">
        <v>1959</v>
      </c>
      <c r="P1052">
        <v>1</v>
      </c>
      <c r="Q1052" t="s">
        <v>483</v>
      </c>
    </row>
    <row r="1053" spans="1:17" x14ac:dyDescent="0.3">
      <c r="A1053" t="s">
        <v>1610</v>
      </c>
      <c r="B1053" s="3">
        <v>10000000</v>
      </c>
      <c r="C1053" s="3">
        <v>15000000</v>
      </c>
      <c r="D1053" t="s">
        <v>51</v>
      </c>
      <c r="E1053" t="s">
        <v>52</v>
      </c>
      <c r="F1053">
        <v>5</v>
      </c>
      <c r="G1053">
        <v>1</v>
      </c>
      <c r="H1053" t="e">
        <f>+ Tư vấn, Giới thiệu sản phẩm, đàm phán thuyết phục khách hàng. chăm sóc khách hàng đã có, mở rộng thị trường và Tìm kiếm khách hàng mới.+ Chịu trách nhiệm về việc thu thập, Tổng hợp, phân tích thông tin thị trường, thông tin nhu cầu khách hàng, Đối thủ cạnh tranh…</f>
        <v>#NAME?</v>
      </c>
      <c r="I1053" t="s">
        <v>1611</v>
      </c>
      <c r="J1053" t="s">
        <v>1612</v>
      </c>
      <c r="K1053" t="s">
        <v>1613</v>
      </c>
      <c r="L1053">
        <v>894</v>
      </c>
      <c r="M1053" t="s">
        <v>1613</v>
      </c>
      <c r="N1053">
        <v>94</v>
      </c>
      <c r="O1053" t="s">
        <v>1984</v>
      </c>
      <c r="P1053">
        <v>1</v>
      </c>
      <c r="Q1053" t="s">
        <v>483</v>
      </c>
    </row>
    <row r="1054" spans="1:17" x14ac:dyDescent="0.3">
      <c r="A1054" t="s">
        <v>1614</v>
      </c>
      <c r="B1054" s="3">
        <v>7000000</v>
      </c>
      <c r="C1054" s="3">
        <v>10000000</v>
      </c>
      <c r="D1054" t="s">
        <v>27</v>
      </c>
      <c r="E1054" t="s">
        <v>52</v>
      </c>
      <c r="F1054">
        <v>10</v>
      </c>
      <c r="G1054" t="s">
        <v>19</v>
      </c>
      <c r="H1054" t="s">
        <v>1615</v>
      </c>
      <c r="I1054" t="s">
        <v>1616</v>
      </c>
      <c r="J1054" t="e">
        <f>- có kỹ năng thuyết trình, Soạn bài giảng- Tự tin, có khả năng Quản lý và sắp xếp công việc, Chịu áp lực Cao- Sử dụng thành thạo: Power point, Word, Excel- Biết Tiếng Trung: là một lợi thế- tính cách năng động, hoạt bát, hòa đồng với mọi người.</f>
        <v>#NAME?</v>
      </c>
      <c r="K1054" t="s">
        <v>1617</v>
      </c>
      <c r="L1054">
        <v>895</v>
      </c>
      <c r="M1054" t="s">
        <v>1617</v>
      </c>
      <c r="N1054">
        <v>51</v>
      </c>
      <c r="O1054" t="s">
        <v>1994</v>
      </c>
      <c r="P1054">
        <v>1</v>
      </c>
      <c r="Q1054" t="s">
        <v>1382</v>
      </c>
    </row>
    <row r="1055" spans="1:17" x14ac:dyDescent="0.3">
      <c r="A1055" t="s">
        <v>1614</v>
      </c>
      <c r="B1055" s="3">
        <v>7000000</v>
      </c>
      <c r="C1055" s="3">
        <v>10000000</v>
      </c>
      <c r="D1055" t="s">
        <v>27</v>
      </c>
      <c r="E1055" t="s">
        <v>52</v>
      </c>
      <c r="F1055">
        <v>10</v>
      </c>
      <c r="G1055" t="s">
        <v>19</v>
      </c>
      <c r="H1055" t="s">
        <v>1615</v>
      </c>
      <c r="I1055" t="s">
        <v>1616</v>
      </c>
      <c r="J1055" t="e">
        <f>- có kỹ năng thuyết trình, Soạn bài giảng- Tự tin, có khả năng Quản lý và sắp xếp công việc, Chịu áp lực Cao- Sử dụng thành thạo: Power point, Word, Excel- Biết Tiếng Trung: là một lợi thế- tính cách năng động, hoạt bát, hòa đồng với mọi người.</f>
        <v>#NAME?</v>
      </c>
      <c r="K1055" t="s">
        <v>1617</v>
      </c>
      <c r="L1055">
        <v>895</v>
      </c>
      <c r="M1055" t="s">
        <v>1617</v>
      </c>
      <c r="N1055">
        <v>53</v>
      </c>
      <c r="O1055" t="s">
        <v>1967</v>
      </c>
      <c r="P1055">
        <v>1</v>
      </c>
      <c r="Q1055" t="s">
        <v>1382</v>
      </c>
    </row>
    <row r="1056" spans="1:17" x14ac:dyDescent="0.3">
      <c r="A1056" t="s">
        <v>1614</v>
      </c>
      <c r="B1056" s="3">
        <v>7000000</v>
      </c>
      <c r="C1056" s="3">
        <v>10000000</v>
      </c>
      <c r="D1056" t="s">
        <v>27</v>
      </c>
      <c r="E1056" t="s">
        <v>52</v>
      </c>
      <c r="F1056">
        <v>10</v>
      </c>
      <c r="G1056" t="s">
        <v>19</v>
      </c>
      <c r="H1056" t="s">
        <v>1615</v>
      </c>
      <c r="I1056" t="s">
        <v>1616</v>
      </c>
      <c r="J1056" t="e">
        <f>- có kỹ năng thuyết trình, Soạn bài giảng- Tự tin, có khả năng Quản lý và sắp xếp công việc, Chịu áp lực Cao- Sử dụng thành thạo: Power point, Word, Excel- Biết Tiếng Trung: là một lợi thế- tính cách năng động, hoạt bát, hòa đồng với mọi người.</f>
        <v>#NAME?</v>
      </c>
      <c r="K1056" t="s">
        <v>1617</v>
      </c>
      <c r="L1056">
        <v>895</v>
      </c>
      <c r="M1056" t="s">
        <v>1617</v>
      </c>
      <c r="N1056">
        <v>15</v>
      </c>
      <c r="O1056" t="s">
        <v>2005</v>
      </c>
      <c r="P1056">
        <v>1</v>
      </c>
      <c r="Q1056" t="s">
        <v>1382</v>
      </c>
    </row>
    <row r="1057" spans="1:17" x14ac:dyDescent="0.3">
      <c r="A1057" t="s">
        <v>1618</v>
      </c>
      <c r="B1057" s="3">
        <v>7000000</v>
      </c>
      <c r="C1057" s="3">
        <v>10000000</v>
      </c>
      <c r="D1057" t="s">
        <v>101</v>
      </c>
      <c r="E1057" t="s">
        <v>28</v>
      </c>
      <c r="F1057">
        <v>5</v>
      </c>
      <c r="G1057" t="s">
        <v>19</v>
      </c>
      <c r="H1057" t="s">
        <v>1619</v>
      </c>
      <c r="I1057" t="s">
        <v>1620</v>
      </c>
      <c r="J1057" t="s">
        <v>1621</v>
      </c>
      <c r="K1057" t="s">
        <v>1622</v>
      </c>
      <c r="L1057">
        <v>896</v>
      </c>
      <c r="M1057" t="s">
        <v>1623</v>
      </c>
      <c r="N1057">
        <v>53</v>
      </c>
      <c r="O1057" t="s">
        <v>1967</v>
      </c>
      <c r="P1057">
        <v>1</v>
      </c>
      <c r="Q1057" t="s">
        <v>483</v>
      </c>
    </row>
    <row r="1058" spans="1:17" x14ac:dyDescent="0.3">
      <c r="A1058" t="s">
        <v>1618</v>
      </c>
      <c r="B1058" s="3">
        <v>7000000</v>
      </c>
      <c r="C1058" s="3">
        <v>10000000</v>
      </c>
      <c r="D1058" t="s">
        <v>101</v>
      </c>
      <c r="E1058" t="s">
        <v>28</v>
      </c>
      <c r="F1058">
        <v>5</v>
      </c>
      <c r="G1058" t="s">
        <v>19</v>
      </c>
      <c r="H1058" t="s">
        <v>1619</v>
      </c>
      <c r="I1058" t="s">
        <v>1620</v>
      </c>
      <c r="J1058" t="s">
        <v>1621</v>
      </c>
      <c r="K1058" t="s">
        <v>1622</v>
      </c>
      <c r="L1058">
        <v>896</v>
      </c>
      <c r="M1058" t="s">
        <v>1623</v>
      </c>
      <c r="N1058">
        <v>52</v>
      </c>
      <c r="O1058" t="s">
        <v>1959</v>
      </c>
      <c r="P1058">
        <v>1</v>
      </c>
      <c r="Q1058" t="s">
        <v>483</v>
      </c>
    </row>
    <row r="1059" spans="1:17" x14ac:dyDescent="0.3">
      <c r="A1059" t="s">
        <v>1624</v>
      </c>
      <c r="B1059" s="3">
        <v>7000000</v>
      </c>
      <c r="C1059" s="3">
        <v>10000000</v>
      </c>
      <c r="D1059" t="s">
        <v>27</v>
      </c>
      <c r="E1059" t="s">
        <v>28</v>
      </c>
      <c r="F1059">
        <v>10</v>
      </c>
      <c r="G1059" t="s">
        <v>19</v>
      </c>
      <c r="H1059" t="s">
        <v>1625</v>
      </c>
      <c r="I1059" t="s">
        <v>1626</v>
      </c>
      <c r="J1059" t="e">
        <f>- Tốt nghiệp THPT/Trung cấp trở lên- giọng nói dễ nghe, phát âm chuẩn, Không nói ngọng, nói lắp- Cẩn thận, Trung thực, kiên nhẫn, suy nghĩ logic- có khả năng Sử dụng máy tính để nhập dữ liệu khách hàng</f>
        <v>#NAME?</v>
      </c>
      <c r="K1059" t="s">
        <v>1627</v>
      </c>
      <c r="L1059">
        <v>897</v>
      </c>
      <c r="M1059" t="s">
        <v>1627</v>
      </c>
      <c r="N1059">
        <v>52</v>
      </c>
      <c r="O1059" t="s">
        <v>1959</v>
      </c>
      <c r="P1059">
        <v>1</v>
      </c>
      <c r="Q1059" t="s">
        <v>483</v>
      </c>
    </row>
    <row r="1060" spans="1:17" x14ac:dyDescent="0.3">
      <c r="A1060" t="s">
        <v>1624</v>
      </c>
      <c r="B1060" s="3">
        <v>7000000</v>
      </c>
      <c r="C1060" s="3">
        <v>10000000</v>
      </c>
      <c r="D1060" t="s">
        <v>27</v>
      </c>
      <c r="E1060" t="s">
        <v>28</v>
      </c>
      <c r="F1060">
        <v>10</v>
      </c>
      <c r="G1060" t="s">
        <v>19</v>
      </c>
      <c r="H1060" t="s">
        <v>1625</v>
      </c>
      <c r="I1060" t="s">
        <v>1626</v>
      </c>
      <c r="J1060" t="e">
        <f>- Tốt nghiệp THPT/Trung cấp trở lên- giọng nói dễ nghe, phát âm chuẩn, Không nói ngọng, nói lắp- Cẩn thận, Trung thực, kiên nhẫn, suy nghĩ logic- có khả năng Sử dụng máy tính để nhập dữ liệu khách hàng</f>
        <v>#NAME?</v>
      </c>
      <c r="K1060" t="s">
        <v>1627</v>
      </c>
      <c r="L1060">
        <v>897</v>
      </c>
      <c r="M1060" t="s">
        <v>1627</v>
      </c>
      <c r="N1060">
        <v>94</v>
      </c>
      <c r="O1060" t="s">
        <v>1984</v>
      </c>
      <c r="P1060">
        <v>1</v>
      </c>
      <c r="Q1060" t="s">
        <v>483</v>
      </c>
    </row>
    <row r="1061" spans="1:17" x14ac:dyDescent="0.3">
      <c r="A1061" t="s">
        <v>1628</v>
      </c>
      <c r="B1061" s="3">
        <v>10000000</v>
      </c>
      <c r="C1061" s="3">
        <v>15000000</v>
      </c>
      <c r="D1061" t="s">
        <v>51</v>
      </c>
      <c r="E1061" t="s">
        <v>82</v>
      </c>
      <c r="F1061">
        <v>3</v>
      </c>
      <c r="G1061">
        <v>1</v>
      </c>
      <c r="H1061" t="s">
        <v>1629</v>
      </c>
      <c r="I1061" t="s">
        <v>1630</v>
      </c>
      <c r="J1061" t="e">
        <f>- Tốt nghiệp Đại học chuyên ngành cầu Đường, Xây dựng công trình giao thông- ưu tiên cán bộ đã thi công và Làm hồ sơ các dự án giao thông vốn ngân sách</f>
        <v>#NAME?</v>
      </c>
      <c r="K1061" t="s">
        <v>1631</v>
      </c>
      <c r="L1061">
        <v>898</v>
      </c>
      <c r="M1061" t="s">
        <v>1632</v>
      </c>
      <c r="N1061">
        <v>61</v>
      </c>
      <c r="O1061" t="s">
        <v>1964</v>
      </c>
      <c r="P1061">
        <v>1</v>
      </c>
      <c r="Q1061" t="s">
        <v>483</v>
      </c>
    </row>
    <row r="1062" spans="1:17" x14ac:dyDescent="0.3">
      <c r="A1062" t="s">
        <v>1628</v>
      </c>
      <c r="B1062" s="3">
        <v>10000000</v>
      </c>
      <c r="C1062" s="3">
        <v>15000000</v>
      </c>
      <c r="D1062" t="s">
        <v>51</v>
      </c>
      <c r="E1062" t="s">
        <v>82</v>
      </c>
      <c r="F1062">
        <v>3</v>
      </c>
      <c r="G1062">
        <v>1</v>
      </c>
      <c r="H1062" t="s">
        <v>1629</v>
      </c>
      <c r="I1062" t="s">
        <v>1630</v>
      </c>
      <c r="J1062" t="e">
        <f>- Tốt nghiệp Đại học chuyên ngành cầu Đường, Xây dựng công trình giao thông- ưu tiên cán bộ đã thi công và Làm hồ sơ các dự án giao thông vốn ngân sách</f>
        <v>#NAME?</v>
      </c>
      <c r="K1062" t="s">
        <v>1631</v>
      </c>
      <c r="L1062">
        <v>898</v>
      </c>
      <c r="M1062" t="s">
        <v>1632</v>
      </c>
      <c r="N1062">
        <v>33</v>
      </c>
      <c r="O1062" t="s">
        <v>1993</v>
      </c>
      <c r="P1062">
        <v>1</v>
      </c>
      <c r="Q1062" t="s">
        <v>483</v>
      </c>
    </row>
    <row r="1063" spans="1:17" x14ac:dyDescent="0.3">
      <c r="A1063" t="s">
        <v>1628</v>
      </c>
      <c r="B1063" s="3">
        <v>10000000</v>
      </c>
      <c r="C1063" s="3">
        <v>15000000</v>
      </c>
      <c r="D1063" t="s">
        <v>51</v>
      </c>
      <c r="E1063" t="s">
        <v>82</v>
      </c>
      <c r="F1063">
        <v>3</v>
      </c>
      <c r="G1063">
        <v>1</v>
      </c>
      <c r="H1063" t="s">
        <v>1629</v>
      </c>
      <c r="I1063" t="s">
        <v>1630</v>
      </c>
      <c r="J1063" t="e">
        <f>- Tốt nghiệp Đại học chuyên ngành cầu Đường, Xây dựng công trình giao thông- ưu tiên cán bộ đã thi công và Làm hồ sơ các dự án giao thông vốn ngân sách</f>
        <v>#NAME?</v>
      </c>
      <c r="K1063" t="s">
        <v>1631</v>
      </c>
      <c r="L1063">
        <v>898</v>
      </c>
      <c r="M1063" t="s">
        <v>1632</v>
      </c>
      <c r="N1063">
        <v>61</v>
      </c>
      <c r="O1063" t="s">
        <v>1964</v>
      </c>
      <c r="P1063">
        <v>1</v>
      </c>
      <c r="Q1063" t="s">
        <v>87</v>
      </c>
    </row>
    <row r="1064" spans="1:17" x14ac:dyDescent="0.3">
      <c r="A1064" t="s">
        <v>1628</v>
      </c>
      <c r="B1064" s="3">
        <v>10000000</v>
      </c>
      <c r="C1064" s="3">
        <v>15000000</v>
      </c>
      <c r="D1064" t="s">
        <v>51</v>
      </c>
      <c r="E1064" t="s">
        <v>82</v>
      </c>
      <c r="F1064">
        <v>3</v>
      </c>
      <c r="G1064">
        <v>1</v>
      </c>
      <c r="H1064" t="s">
        <v>1629</v>
      </c>
      <c r="I1064" t="s">
        <v>1630</v>
      </c>
      <c r="J1064" t="e">
        <f>- Tốt nghiệp Đại học chuyên ngành cầu Đường, Xây dựng công trình giao thông- ưu tiên cán bộ đã thi công và Làm hồ sơ các dự án giao thông vốn ngân sách</f>
        <v>#NAME?</v>
      </c>
      <c r="K1064" t="s">
        <v>1631</v>
      </c>
      <c r="L1064">
        <v>898</v>
      </c>
      <c r="M1064" t="s">
        <v>1632</v>
      </c>
      <c r="N1064">
        <v>33</v>
      </c>
      <c r="O1064" t="s">
        <v>1993</v>
      </c>
      <c r="P1064">
        <v>1</v>
      </c>
      <c r="Q1064" t="s">
        <v>87</v>
      </c>
    </row>
    <row r="1065" spans="1:17" x14ac:dyDescent="0.3">
      <c r="A1065" t="s">
        <v>1628</v>
      </c>
      <c r="B1065" s="3">
        <v>10000000</v>
      </c>
      <c r="C1065" s="3">
        <v>15000000</v>
      </c>
      <c r="D1065" t="s">
        <v>51</v>
      </c>
      <c r="E1065" t="s">
        <v>82</v>
      </c>
      <c r="F1065">
        <v>3</v>
      </c>
      <c r="G1065">
        <v>1</v>
      </c>
      <c r="H1065" t="s">
        <v>1629</v>
      </c>
      <c r="I1065" t="s">
        <v>1630</v>
      </c>
      <c r="J1065" t="e">
        <f>- Tốt nghiệp Đại học chuyên ngành cầu Đường, Xây dựng công trình giao thông- ưu tiên cán bộ đã thi công và Làm hồ sơ các dự án giao thông vốn ngân sách</f>
        <v>#NAME?</v>
      </c>
      <c r="K1065" t="s">
        <v>1631</v>
      </c>
      <c r="L1065">
        <v>898</v>
      </c>
      <c r="M1065" t="s">
        <v>1632</v>
      </c>
      <c r="N1065">
        <v>61</v>
      </c>
      <c r="O1065" t="s">
        <v>1964</v>
      </c>
      <c r="P1065">
        <v>1</v>
      </c>
      <c r="Q1065" t="s">
        <v>93</v>
      </c>
    </row>
    <row r="1066" spans="1:17" x14ac:dyDescent="0.3">
      <c r="A1066" t="s">
        <v>1628</v>
      </c>
      <c r="B1066" s="3">
        <v>10000000</v>
      </c>
      <c r="C1066" s="3">
        <v>15000000</v>
      </c>
      <c r="D1066" t="s">
        <v>51</v>
      </c>
      <c r="E1066" t="s">
        <v>82</v>
      </c>
      <c r="F1066">
        <v>3</v>
      </c>
      <c r="G1066">
        <v>1</v>
      </c>
      <c r="H1066" t="s">
        <v>1629</v>
      </c>
      <c r="I1066" t="s">
        <v>1630</v>
      </c>
      <c r="J1066" t="e">
        <f>- Tốt nghiệp Đại học chuyên ngành cầu Đường, Xây dựng công trình giao thông- ưu tiên cán bộ đã thi công và Làm hồ sơ các dự án giao thông vốn ngân sách</f>
        <v>#NAME?</v>
      </c>
      <c r="K1066" t="s">
        <v>1631</v>
      </c>
      <c r="L1066">
        <v>898</v>
      </c>
      <c r="M1066" t="s">
        <v>1632</v>
      </c>
      <c r="N1066">
        <v>33</v>
      </c>
      <c r="O1066" t="s">
        <v>1993</v>
      </c>
      <c r="P1066">
        <v>1</v>
      </c>
      <c r="Q1066" t="s">
        <v>93</v>
      </c>
    </row>
    <row r="1067" spans="1:17" x14ac:dyDescent="0.3">
      <c r="A1067" t="s">
        <v>1628</v>
      </c>
      <c r="B1067" s="3">
        <v>10000000</v>
      </c>
      <c r="C1067" s="3">
        <v>15000000</v>
      </c>
      <c r="D1067" t="s">
        <v>51</v>
      </c>
      <c r="E1067" t="s">
        <v>82</v>
      </c>
      <c r="F1067">
        <v>3</v>
      </c>
      <c r="G1067">
        <v>1</v>
      </c>
      <c r="H1067" t="s">
        <v>1629</v>
      </c>
      <c r="I1067" t="s">
        <v>1630</v>
      </c>
      <c r="J1067" t="e">
        <f>- Tốt nghiệp Đại học chuyên ngành cầu Đường, Xây dựng công trình giao thông- ưu tiên cán bộ đã thi công và Làm hồ sơ các dự án giao thông vốn ngân sách</f>
        <v>#NAME?</v>
      </c>
      <c r="K1067" t="s">
        <v>1631</v>
      </c>
      <c r="L1067">
        <v>898</v>
      </c>
      <c r="M1067" t="s">
        <v>1632</v>
      </c>
      <c r="N1067">
        <v>61</v>
      </c>
      <c r="O1067" t="s">
        <v>1964</v>
      </c>
      <c r="P1067">
        <v>1</v>
      </c>
      <c r="Q1067" t="s">
        <v>125</v>
      </c>
    </row>
    <row r="1068" spans="1:17" x14ac:dyDescent="0.3">
      <c r="A1068" t="s">
        <v>1628</v>
      </c>
      <c r="B1068" s="3">
        <v>10000000</v>
      </c>
      <c r="C1068" s="3">
        <v>15000000</v>
      </c>
      <c r="D1068" t="s">
        <v>51</v>
      </c>
      <c r="E1068" t="s">
        <v>82</v>
      </c>
      <c r="F1068">
        <v>3</v>
      </c>
      <c r="G1068">
        <v>1</v>
      </c>
      <c r="H1068" t="s">
        <v>1629</v>
      </c>
      <c r="I1068" t="s">
        <v>1630</v>
      </c>
      <c r="J1068" t="e">
        <f>- Tốt nghiệp Đại học chuyên ngành cầu Đường, Xây dựng công trình giao thông- ưu tiên cán bộ đã thi công và Làm hồ sơ các dự án giao thông vốn ngân sách</f>
        <v>#NAME?</v>
      </c>
      <c r="K1068" t="s">
        <v>1631</v>
      </c>
      <c r="L1068">
        <v>898</v>
      </c>
      <c r="M1068" t="s">
        <v>1632</v>
      </c>
      <c r="N1068">
        <v>33</v>
      </c>
      <c r="O1068" t="s">
        <v>1993</v>
      </c>
      <c r="P1068">
        <v>1</v>
      </c>
      <c r="Q1068" t="s">
        <v>125</v>
      </c>
    </row>
    <row r="1069" spans="1:17" x14ac:dyDescent="0.3">
      <c r="A1069" t="s">
        <v>1628</v>
      </c>
      <c r="B1069" s="3">
        <v>10000000</v>
      </c>
      <c r="C1069" s="3">
        <v>15000000</v>
      </c>
      <c r="D1069" t="s">
        <v>51</v>
      </c>
      <c r="E1069" t="s">
        <v>82</v>
      </c>
      <c r="F1069">
        <v>3</v>
      </c>
      <c r="G1069">
        <v>1</v>
      </c>
      <c r="H1069" t="s">
        <v>1629</v>
      </c>
      <c r="I1069" t="s">
        <v>1630</v>
      </c>
      <c r="J1069" t="e">
        <f>- Tốt nghiệp Đại học chuyên ngành cầu Đường, Xây dựng công trình giao thông- ưu tiên cán bộ đã thi công và Làm hồ sơ các dự án giao thông vốn ngân sách</f>
        <v>#NAME?</v>
      </c>
      <c r="K1069" t="s">
        <v>1631</v>
      </c>
      <c r="L1069">
        <v>898</v>
      </c>
      <c r="M1069" t="s">
        <v>1632</v>
      </c>
      <c r="N1069">
        <v>61</v>
      </c>
      <c r="O1069" t="s">
        <v>1964</v>
      </c>
      <c r="P1069">
        <v>1</v>
      </c>
      <c r="Q1069" t="s">
        <v>25</v>
      </c>
    </row>
    <row r="1070" spans="1:17" x14ac:dyDescent="0.3">
      <c r="A1070" t="s">
        <v>1628</v>
      </c>
      <c r="B1070" s="3">
        <v>10000000</v>
      </c>
      <c r="C1070" s="3">
        <v>15000000</v>
      </c>
      <c r="D1070" t="s">
        <v>51</v>
      </c>
      <c r="E1070" t="s">
        <v>82</v>
      </c>
      <c r="F1070">
        <v>3</v>
      </c>
      <c r="G1070">
        <v>1</v>
      </c>
      <c r="H1070" t="s">
        <v>1629</v>
      </c>
      <c r="I1070" t="s">
        <v>1630</v>
      </c>
      <c r="J1070" t="e">
        <f>- Tốt nghiệp Đại học chuyên ngành cầu Đường, Xây dựng công trình giao thông- ưu tiên cán bộ đã thi công và Làm hồ sơ các dự án giao thông vốn ngân sách</f>
        <v>#NAME?</v>
      </c>
      <c r="K1070" t="s">
        <v>1631</v>
      </c>
      <c r="L1070">
        <v>898</v>
      </c>
      <c r="M1070" t="s">
        <v>1632</v>
      </c>
      <c r="N1070">
        <v>33</v>
      </c>
      <c r="O1070" t="s">
        <v>1993</v>
      </c>
      <c r="P1070">
        <v>1</v>
      </c>
      <c r="Q1070" t="s">
        <v>25</v>
      </c>
    </row>
    <row r="1071" spans="1:17" x14ac:dyDescent="0.3">
      <c r="A1071" t="s">
        <v>1633</v>
      </c>
      <c r="B1071" s="3">
        <v>20000000</v>
      </c>
      <c r="C1071" s="3">
        <v>30000000</v>
      </c>
      <c r="D1071" t="s">
        <v>27</v>
      </c>
      <c r="E1071" t="s">
        <v>28</v>
      </c>
      <c r="F1071">
        <v>10</v>
      </c>
      <c r="G1071" t="s">
        <v>19</v>
      </c>
      <c r="H1071" t="s">
        <v>1634</v>
      </c>
      <c r="I1071" t="s">
        <v>1635</v>
      </c>
      <c r="J1071" t="e">
        <f>- Tốt nghiệp Trung cấp trở lên.- hiếu thảo, Trung thực.- chăm Chỉ, khát khao Làm giàu chính đáng.</f>
        <v>#NAME?</v>
      </c>
      <c r="K1071" t="s">
        <v>1636</v>
      </c>
      <c r="L1071">
        <v>899</v>
      </c>
      <c r="M1071" t="s">
        <v>1637</v>
      </c>
      <c r="N1071">
        <v>52</v>
      </c>
      <c r="O1071" t="s">
        <v>1959</v>
      </c>
      <c r="P1071">
        <v>1</v>
      </c>
      <c r="Q1071" t="s">
        <v>483</v>
      </c>
    </row>
    <row r="1072" spans="1:17" x14ac:dyDescent="0.3">
      <c r="A1072" t="s">
        <v>1633</v>
      </c>
      <c r="B1072" s="3">
        <v>20000000</v>
      </c>
      <c r="C1072" s="3">
        <v>30000000</v>
      </c>
      <c r="D1072" t="s">
        <v>27</v>
      </c>
      <c r="E1072" t="s">
        <v>28</v>
      </c>
      <c r="F1072">
        <v>10</v>
      </c>
      <c r="G1072" t="s">
        <v>19</v>
      </c>
      <c r="H1072" t="s">
        <v>1634</v>
      </c>
      <c r="I1072" t="s">
        <v>1635</v>
      </c>
      <c r="J1072" t="e">
        <f>- Tốt nghiệp Trung cấp trở lên.- hiếu thảo, Trung thực.- chăm Chỉ, khát khao Làm giàu chính đáng.</f>
        <v>#NAME?</v>
      </c>
      <c r="K1072" t="s">
        <v>1636</v>
      </c>
      <c r="L1072">
        <v>899</v>
      </c>
      <c r="M1072" t="s">
        <v>1637</v>
      </c>
      <c r="N1072">
        <v>58</v>
      </c>
      <c r="O1072" t="s">
        <v>1960</v>
      </c>
      <c r="P1072">
        <v>1</v>
      </c>
      <c r="Q1072" t="s">
        <v>483</v>
      </c>
    </row>
    <row r="1073" spans="1:17" x14ac:dyDescent="0.3">
      <c r="A1073" t="s">
        <v>1633</v>
      </c>
      <c r="B1073" s="3">
        <v>20000000</v>
      </c>
      <c r="C1073" s="3">
        <v>30000000</v>
      </c>
      <c r="D1073" t="s">
        <v>27</v>
      </c>
      <c r="E1073" t="s">
        <v>28</v>
      </c>
      <c r="F1073">
        <v>10</v>
      </c>
      <c r="G1073" t="s">
        <v>19</v>
      </c>
      <c r="H1073" t="s">
        <v>1634</v>
      </c>
      <c r="I1073" t="s">
        <v>1635</v>
      </c>
      <c r="J1073" t="e">
        <f>- Tốt nghiệp Trung cấp trở lên.- hiếu thảo, Trung thực.- chăm Chỉ, khát khao Làm giàu chính đáng.</f>
        <v>#NAME?</v>
      </c>
      <c r="K1073" t="s">
        <v>1636</v>
      </c>
      <c r="L1073">
        <v>899</v>
      </c>
      <c r="M1073" t="s">
        <v>1637</v>
      </c>
      <c r="N1073">
        <v>94</v>
      </c>
      <c r="O1073" t="s">
        <v>1984</v>
      </c>
      <c r="P1073">
        <v>1</v>
      </c>
      <c r="Q1073" t="s">
        <v>483</v>
      </c>
    </row>
    <row r="1074" spans="1:17" x14ac:dyDescent="0.3">
      <c r="A1074" t="s">
        <v>1638</v>
      </c>
      <c r="B1074" s="3">
        <v>7000000</v>
      </c>
      <c r="C1074" s="3">
        <v>10000000</v>
      </c>
      <c r="D1074" t="s">
        <v>101</v>
      </c>
      <c r="E1074" t="s">
        <v>28</v>
      </c>
      <c r="F1074">
        <v>1</v>
      </c>
      <c r="G1074" t="s">
        <v>19</v>
      </c>
      <c r="H1074" t="s">
        <v>1639</v>
      </c>
      <c r="I1074" t="s">
        <v>1640</v>
      </c>
      <c r="J1074" t="s">
        <v>1641</v>
      </c>
      <c r="K1074" t="s">
        <v>1642</v>
      </c>
      <c r="L1074">
        <v>901</v>
      </c>
      <c r="M1074" t="s">
        <v>1643</v>
      </c>
      <c r="N1074">
        <v>94</v>
      </c>
      <c r="O1074" t="s">
        <v>1984</v>
      </c>
      <c r="P1074">
        <v>1</v>
      </c>
      <c r="Q1074" t="s">
        <v>483</v>
      </c>
    </row>
    <row r="1075" spans="1:17" x14ac:dyDescent="0.3">
      <c r="A1075" t="s">
        <v>1638</v>
      </c>
      <c r="B1075" s="3">
        <v>7000000</v>
      </c>
      <c r="C1075" s="3">
        <v>10000000</v>
      </c>
      <c r="D1075" t="s">
        <v>101</v>
      </c>
      <c r="E1075" t="s">
        <v>28</v>
      </c>
      <c r="F1075">
        <v>1</v>
      </c>
      <c r="G1075" t="s">
        <v>19</v>
      </c>
      <c r="H1075" t="s">
        <v>1639</v>
      </c>
      <c r="I1075" t="s">
        <v>1640</v>
      </c>
      <c r="J1075" t="s">
        <v>1641</v>
      </c>
      <c r="K1075" t="s">
        <v>1642</v>
      </c>
      <c r="L1075">
        <v>901</v>
      </c>
      <c r="M1075" t="s">
        <v>1643</v>
      </c>
      <c r="N1075">
        <v>53</v>
      </c>
      <c r="O1075" t="s">
        <v>1967</v>
      </c>
      <c r="P1075">
        <v>1</v>
      </c>
      <c r="Q1075" t="s">
        <v>483</v>
      </c>
    </row>
    <row r="1076" spans="1:17" x14ac:dyDescent="0.3">
      <c r="A1076" t="s">
        <v>1638</v>
      </c>
      <c r="B1076" s="3">
        <v>7000000</v>
      </c>
      <c r="C1076" s="3">
        <v>10000000</v>
      </c>
      <c r="D1076" t="s">
        <v>101</v>
      </c>
      <c r="E1076" t="s">
        <v>28</v>
      </c>
      <c r="F1076">
        <v>1</v>
      </c>
      <c r="G1076" t="s">
        <v>19</v>
      </c>
      <c r="H1076" t="s">
        <v>1639</v>
      </c>
      <c r="I1076" t="s">
        <v>1640</v>
      </c>
      <c r="J1076" t="s">
        <v>1641</v>
      </c>
      <c r="K1076" t="s">
        <v>1642</v>
      </c>
      <c r="L1076">
        <v>901</v>
      </c>
      <c r="M1076" t="s">
        <v>1643</v>
      </c>
      <c r="N1076">
        <v>52</v>
      </c>
      <c r="O1076" t="s">
        <v>1959</v>
      </c>
      <c r="P1076">
        <v>1</v>
      </c>
      <c r="Q1076" t="s">
        <v>483</v>
      </c>
    </row>
    <row r="1077" spans="1:17" x14ac:dyDescent="0.3">
      <c r="A1077" t="s">
        <v>1644</v>
      </c>
      <c r="B1077" s="3">
        <v>10000000</v>
      </c>
      <c r="C1077" s="3">
        <v>15000000</v>
      </c>
      <c r="D1077" t="s">
        <v>27</v>
      </c>
      <c r="E1077" t="s">
        <v>28</v>
      </c>
      <c r="F1077">
        <v>4</v>
      </c>
      <c r="G1077">
        <v>0</v>
      </c>
      <c r="H1077" t="s">
        <v>1645</v>
      </c>
      <c r="I1077" t="s">
        <v>1646</v>
      </c>
      <c r="J1077" t="s">
        <v>1647</v>
      </c>
      <c r="K1077" t="s">
        <v>1648</v>
      </c>
      <c r="L1077">
        <v>902</v>
      </c>
      <c r="M1077" t="s">
        <v>1649</v>
      </c>
      <c r="N1077">
        <v>52</v>
      </c>
      <c r="O1077" t="s">
        <v>1959</v>
      </c>
      <c r="P1077">
        <v>1</v>
      </c>
      <c r="Q1077" t="s">
        <v>483</v>
      </c>
    </row>
    <row r="1078" spans="1:17" x14ac:dyDescent="0.3">
      <c r="A1078" t="s">
        <v>1644</v>
      </c>
      <c r="B1078" s="3">
        <v>10000000</v>
      </c>
      <c r="C1078" s="3">
        <v>15000000</v>
      </c>
      <c r="D1078" t="s">
        <v>27</v>
      </c>
      <c r="E1078" t="s">
        <v>28</v>
      </c>
      <c r="F1078">
        <v>4</v>
      </c>
      <c r="G1078">
        <v>0</v>
      </c>
      <c r="H1078" t="s">
        <v>1645</v>
      </c>
      <c r="I1078" t="s">
        <v>1646</v>
      </c>
      <c r="J1078" t="s">
        <v>1647</v>
      </c>
      <c r="K1078" t="s">
        <v>1648</v>
      </c>
      <c r="L1078">
        <v>902</v>
      </c>
      <c r="M1078" t="s">
        <v>1649</v>
      </c>
      <c r="N1078">
        <v>94</v>
      </c>
      <c r="O1078" t="s">
        <v>1984</v>
      </c>
      <c r="P1078">
        <v>1</v>
      </c>
      <c r="Q1078" t="s">
        <v>483</v>
      </c>
    </row>
    <row r="1079" spans="1:17" x14ac:dyDescent="0.3">
      <c r="A1079" t="s">
        <v>1650</v>
      </c>
      <c r="B1079" s="3">
        <v>7000000</v>
      </c>
      <c r="C1079" s="3">
        <v>10000000</v>
      </c>
      <c r="D1079" t="s">
        <v>39</v>
      </c>
      <c r="E1079" t="s">
        <v>52</v>
      </c>
      <c r="F1079">
        <v>3</v>
      </c>
      <c r="G1079" t="s">
        <v>19</v>
      </c>
      <c r="H1079" t="e">
        <f>- Xây dựng chiến lược Marketing sản phẩm từng tháng.- Am hiểu Thiết kế, hoàn THIỆN nội thất và nhà máy sản xuất gỗ- sắp xếp dữ liệu và Báo cáo hàng tháng về số liệu hiệu quả của tất cả các kênh truyền thông trực tuyến, Sử dụng số liệu này để lên kế hoạch cho hoạt động Marketing online trong tương lai.- Giám sát các chiến dịch Quảng cáo và Tối ưu chi phí- Viết bài SEO hiệu quả cho Trang web và bài đăng blog việc Làm, Trang tin Bên ngoài Theo yêu cầu của Quản lý.- Sử dụng hệ thống Quản trị quan hệ khách hàng CRM để Tối ưu hóa Cơ hội Marketing Online. - Quản lý các chiến dịch Marketing qua Email của công ty.- Theo dõi tỷ suất lợi nhuận ROI các chiến dịch Marketing online KHÁC nhau.- Quản lý các tài khoản xã hội của công ty và nội dung trên các kênh truyền thông xã hội nhằm thu hút Đối tượng khách hàng mục tiêu.- cập nhật các thay đổi và cải tiến trên các kênh truyền thông xã hội,Tư vấnkênh mới và cách áp dụng</f>
        <v>#NAME?</v>
      </c>
      <c r="I1079" t="e">
        <f>- đảm bảo đầy đủ quyền lợi cho NLĐ Theo luật lao động (BHXH, BHYT, BHTN,…)- môi trường Làm việc năng động, được tạo điều kiện phát huy hết năng lực của bản thân.- có Cơ hội thăng tiến.- Thưởng lễ tết Theo quy định của công ty.</f>
        <v>#NAME?</v>
      </c>
      <c r="J1079" t="s">
        <v>1651</v>
      </c>
      <c r="K1079" t="s">
        <v>1652</v>
      </c>
      <c r="L1079">
        <v>903</v>
      </c>
      <c r="M1079" t="s">
        <v>1653</v>
      </c>
      <c r="N1079">
        <v>65</v>
      </c>
      <c r="O1079" t="s">
        <v>1963</v>
      </c>
      <c r="P1079">
        <v>1</v>
      </c>
      <c r="Q1079" t="s">
        <v>483</v>
      </c>
    </row>
    <row r="1080" spans="1:17" x14ac:dyDescent="0.3">
      <c r="A1080" t="s">
        <v>1650</v>
      </c>
      <c r="B1080" s="3">
        <v>7000000</v>
      </c>
      <c r="C1080" s="3">
        <v>10000000</v>
      </c>
      <c r="D1080" t="s">
        <v>39</v>
      </c>
      <c r="E1080" t="s">
        <v>52</v>
      </c>
      <c r="F1080">
        <v>3</v>
      </c>
      <c r="G1080" t="s">
        <v>19</v>
      </c>
      <c r="H1080" t="e">
        <f>- Xây dựng chiến lược Marketing sản phẩm từng tháng.- Am hiểu Thiết kế, hoàn THIỆN nội thất và nhà máy sản xuất gỗ- sắp xếp dữ liệu và Báo cáo hàng tháng về số liệu hiệu quả của tất cả các kênh truyền thông trực tuyến, Sử dụng số liệu này để lên kế hoạch cho hoạt động Marketing online trong tương lai.- Giám sát các chiến dịch Quảng cáo và Tối ưu chi phí- Viết bài SEO hiệu quả cho Trang web và bài đăng blog việc Làm, Trang tin Bên ngoài Theo yêu cầu của Quản lý.- Sử dụng hệ thống Quản trị quan hệ khách hàng CRM để Tối ưu hóa Cơ hội Marketing Online. - Quản lý các chiến dịch Marketing qua Email của công ty.- Theo dõi tỷ suất lợi nhuận ROI các chiến dịch Marketing online KHÁC nhau.- Quản lý các tài khoản xã hội của công ty và nội dung trên các kênh truyền thông xã hội nhằm thu hút Đối tượng khách hàng mục tiêu.- cập nhật các thay đổi và cải tiến trên các kênh truyền thông xã hội,Tư vấnkênh mới và cách áp dụng</f>
        <v>#NAME?</v>
      </c>
      <c r="I1080" t="e">
        <f>- đảm bảo đầy đủ quyền lợi cho NLĐ Theo luật lao động (BHXH, BHYT, BHTN,…)- môi trường Làm việc năng động, được tạo điều kiện phát huy hết năng lực của bản thân.- có Cơ hội thăng tiến.- Thưởng lễ tết Theo quy định của công ty.</f>
        <v>#NAME?</v>
      </c>
      <c r="J1080" t="s">
        <v>1651</v>
      </c>
      <c r="K1080" t="s">
        <v>1652</v>
      </c>
      <c r="L1080">
        <v>903</v>
      </c>
      <c r="M1080" t="s">
        <v>1653</v>
      </c>
      <c r="N1080">
        <v>52</v>
      </c>
      <c r="O1080" t="s">
        <v>1959</v>
      </c>
      <c r="P1080">
        <v>1</v>
      </c>
      <c r="Q1080" t="s">
        <v>483</v>
      </c>
    </row>
    <row r="1081" spans="1:17" x14ac:dyDescent="0.3">
      <c r="A1081" t="s">
        <v>1650</v>
      </c>
      <c r="B1081" s="3">
        <v>7000000</v>
      </c>
      <c r="C1081" s="3">
        <v>10000000</v>
      </c>
      <c r="D1081" t="s">
        <v>39</v>
      </c>
      <c r="E1081" t="s">
        <v>52</v>
      </c>
      <c r="F1081">
        <v>3</v>
      </c>
      <c r="G1081" t="s">
        <v>19</v>
      </c>
      <c r="H1081" t="e">
        <f>- Xây dựng chiến lược Marketing sản phẩm từng tháng.- Am hiểu Thiết kế, hoàn THIỆN nội thất và nhà máy sản xuất gỗ- sắp xếp dữ liệu và Báo cáo hàng tháng về số liệu hiệu quả của tất cả các kênh truyền thông trực tuyến, Sử dụng số liệu này để lên kế hoạch cho hoạt động Marketing online trong tương lai.- Giám sát các chiến dịch Quảng cáo và Tối ưu chi phí- Viết bài SEO hiệu quả cho Trang web và bài đăng blog việc Làm, Trang tin Bên ngoài Theo yêu cầu của Quản lý.- Sử dụng hệ thống Quản trị quan hệ khách hàng CRM để Tối ưu hóa Cơ hội Marketing Online. - Quản lý các chiến dịch Marketing qua Email của công ty.- Theo dõi tỷ suất lợi nhuận ROI các chiến dịch Marketing online KHÁC nhau.- Quản lý các tài khoản xã hội của công ty và nội dung trên các kênh truyền thông xã hội nhằm thu hút Đối tượng khách hàng mục tiêu.- cập nhật các thay đổi và cải tiến trên các kênh truyền thông xã hội,Tư vấnkênh mới và cách áp dụng</f>
        <v>#NAME?</v>
      </c>
      <c r="I1081" t="e">
        <f>- đảm bảo đầy đủ quyền lợi cho NLĐ Theo luật lao động (BHXH, BHYT, BHTN,…)- môi trường Làm việc năng động, được tạo điều kiện phát huy hết năng lực của bản thân.- có Cơ hội thăng tiến.- Thưởng lễ tết Theo quy định của công ty.</f>
        <v>#NAME?</v>
      </c>
      <c r="J1081" t="s">
        <v>1651</v>
      </c>
      <c r="K1081" t="s">
        <v>1652</v>
      </c>
      <c r="L1081">
        <v>903</v>
      </c>
      <c r="M1081" t="s">
        <v>1653</v>
      </c>
      <c r="N1081">
        <v>6</v>
      </c>
      <c r="O1081" t="s">
        <v>1987</v>
      </c>
      <c r="P1081">
        <v>1</v>
      </c>
      <c r="Q1081" t="s">
        <v>483</v>
      </c>
    </row>
    <row r="1082" spans="1:17" x14ac:dyDescent="0.3">
      <c r="A1082" t="s">
        <v>1654</v>
      </c>
      <c r="B1082" s="3">
        <v>5000000</v>
      </c>
      <c r="C1082" s="3">
        <v>7000000</v>
      </c>
      <c r="D1082" t="s">
        <v>101</v>
      </c>
      <c r="E1082" t="s">
        <v>52</v>
      </c>
      <c r="F1082">
        <v>5</v>
      </c>
      <c r="G1082">
        <v>1</v>
      </c>
      <c r="H1082" t="e">
        <f>- tiếp nhận đơn hàng.- gửi và Theo dõi tiến độ sản xuất đơn hàng.- Làm việc với các nhà cung cấp, đảm bảo tiến độ đơn hàng đúng ngày.- Theo dõi, cập nhật các vấn đề Nguyên Vật liệu, năng lực gia công với bộ phận kinh doanh.</f>
        <v>#NAME?</v>
      </c>
      <c r="I1082" t="s">
        <v>1655</v>
      </c>
      <c r="J1082" t="s">
        <v>1656</v>
      </c>
      <c r="K1082" t="s">
        <v>1493</v>
      </c>
      <c r="L1082">
        <v>873</v>
      </c>
      <c r="M1082" t="s">
        <v>1494</v>
      </c>
      <c r="N1082">
        <v>49</v>
      </c>
      <c r="O1082" t="s">
        <v>1958</v>
      </c>
      <c r="P1082">
        <v>1</v>
      </c>
      <c r="Q1082" t="s">
        <v>483</v>
      </c>
    </row>
    <row r="1083" spans="1:17" x14ac:dyDescent="0.3">
      <c r="A1083" t="s">
        <v>1654</v>
      </c>
      <c r="B1083" s="3">
        <v>5000000</v>
      </c>
      <c r="C1083" s="3">
        <v>7000000</v>
      </c>
      <c r="D1083" t="s">
        <v>101</v>
      </c>
      <c r="E1083" t="s">
        <v>52</v>
      </c>
      <c r="F1083">
        <v>5</v>
      </c>
      <c r="G1083">
        <v>1</v>
      </c>
      <c r="H1083" t="e">
        <f>- tiếp nhận đơn hàng.- gửi và Theo dõi tiến độ sản xuất đơn hàng.- Làm việc với các nhà cung cấp, đảm bảo tiến độ đơn hàng đúng ngày.- Theo dõi, cập nhật các vấn đề Nguyên Vật liệu, năng lực gia công với bộ phận kinh doanh.</f>
        <v>#NAME?</v>
      </c>
      <c r="I1083" t="s">
        <v>1655</v>
      </c>
      <c r="J1083" t="s">
        <v>1656</v>
      </c>
      <c r="K1083" t="s">
        <v>1493</v>
      </c>
      <c r="L1083">
        <v>873</v>
      </c>
      <c r="M1083" t="s">
        <v>1494</v>
      </c>
      <c r="N1083">
        <v>47</v>
      </c>
      <c r="O1083" t="s">
        <v>1977</v>
      </c>
      <c r="P1083">
        <v>1</v>
      </c>
      <c r="Q1083" t="s">
        <v>483</v>
      </c>
    </row>
    <row r="1084" spans="1:17" x14ac:dyDescent="0.3">
      <c r="A1084" t="s">
        <v>1654</v>
      </c>
      <c r="B1084" s="3">
        <v>5000000</v>
      </c>
      <c r="C1084" s="3">
        <v>7000000</v>
      </c>
      <c r="D1084" t="s">
        <v>101</v>
      </c>
      <c r="E1084" t="s">
        <v>52</v>
      </c>
      <c r="F1084">
        <v>5</v>
      </c>
      <c r="G1084">
        <v>1</v>
      </c>
      <c r="H1084" t="e">
        <f>- tiếp nhận đơn hàng.- gửi và Theo dõi tiến độ sản xuất đơn hàng.- Làm việc với các nhà cung cấp, đảm bảo tiến độ đơn hàng đúng ngày.- Theo dõi, cập nhật các vấn đề Nguyên Vật liệu, năng lực gia công với bộ phận kinh doanh.</f>
        <v>#NAME?</v>
      </c>
      <c r="I1084" t="s">
        <v>1655</v>
      </c>
      <c r="J1084" t="s">
        <v>1656</v>
      </c>
      <c r="K1084" t="s">
        <v>1493</v>
      </c>
      <c r="L1084">
        <v>873</v>
      </c>
      <c r="M1084" t="s">
        <v>1494</v>
      </c>
      <c r="N1084">
        <v>53</v>
      </c>
      <c r="O1084" t="s">
        <v>1967</v>
      </c>
      <c r="P1084">
        <v>1</v>
      </c>
      <c r="Q1084" t="s">
        <v>483</v>
      </c>
    </row>
    <row r="1085" spans="1:17" x14ac:dyDescent="0.3">
      <c r="A1085" t="s">
        <v>1657</v>
      </c>
      <c r="B1085" s="3">
        <v>10000000</v>
      </c>
      <c r="C1085" s="3">
        <v>15000000</v>
      </c>
      <c r="D1085" t="s">
        <v>101</v>
      </c>
      <c r="E1085" t="s">
        <v>28</v>
      </c>
      <c r="F1085">
        <v>10</v>
      </c>
      <c r="G1085">
        <v>0</v>
      </c>
      <c r="H1085" t="s">
        <v>1658</v>
      </c>
      <c r="I1085" t="s">
        <v>1659</v>
      </c>
      <c r="J1085" t="s">
        <v>1660</v>
      </c>
      <c r="K1085" t="s">
        <v>1661</v>
      </c>
      <c r="L1085">
        <v>904</v>
      </c>
      <c r="M1085" t="s">
        <v>1661</v>
      </c>
      <c r="N1085">
        <v>52</v>
      </c>
      <c r="O1085" t="s">
        <v>1959</v>
      </c>
      <c r="P1085">
        <v>1</v>
      </c>
      <c r="Q1085" t="s">
        <v>483</v>
      </c>
    </row>
    <row r="1086" spans="1:17" x14ac:dyDescent="0.3">
      <c r="A1086" t="s">
        <v>1657</v>
      </c>
      <c r="B1086" s="3">
        <v>10000000</v>
      </c>
      <c r="C1086" s="3">
        <v>15000000</v>
      </c>
      <c r="D1086" t="s">
        <v>101</v>
      </c>
      <c r="E1086" t="s">
        <v>28</v>
      </c>
      <c r="F1086">
        <v>10</v>
      </c>
      <c r="G1086">
        <v>0</v>
      </c>
      <c r="H1086" t="s">
        <v>1658</v>
      </c>
      <c r="I1086" t="s">
        <v>1659</v>
      </c>
      <c r="J1086" t="s">
        <v>1660</v>
      </c>
      <c r="K1086" t="s">
        <v>1661</v>
      </c>
      <c r="L1086">
        <v>904</v>
      </c>
      <c r="M1086" t="s">
        <v>1661</v>
      </c>
      <c r="N1086">
        <v>32</v>
      </c>
      <c r="O1086" t="s">
        <v>1966</v>
      </c>
      <c r="P1086">
        <v>1</v>
      </c>
      <c r="Q1086" t="s">
        <v>483</v>
      </c>
    </row>
    <row r="1087" spans="1:17" x14ac:dyDescent="0.3">
      <c r="A1087" t="s">
        <v>1657</v>
      </c>
      <c r="B1087" s="3">
        <v>10000000</v>
      </c>
      <c r="C1087" s="3">
        <v>15000000</v>
      </c>
      <c r="D1087" t="s">
        <v>101</v>
      </c>
      <c r="E1087" t="s">
        <v>28</v>
      </c>
      <c r="F1087">
        <v>10</v>
      </c>
      <c r="G1087">
        <v>0</v>
      </c>
      <c r="H1087" t="s">
        <v>1658</v>
      </c>
      <c r="I1087" t="s">
        <v>1659</v>
      </c>
      <c r="J1087" t="s">
        <v>1660</v>
      </c>
      <c r="K1087" t="s">
        <v>1661</v>
      </c>
      <c r="L1087">
        <v>904</v>
      </c>
      <c r="M1087" t="s">
        <v>1661</v>
      </c>
      <c r="N1087">
        <v>94</v>
      </c>
      <c r="O1087" t="s">
        <v>1984</v>
      </c>
      <c r="P1087">
        <v>1</v>
      </c>
      <c r="Q1087" t="s">
        <v>483</v>
      </c>
    </row>
    <row r="1088" spans="1:17" x14ac:dyDescent="0.3">
      <c r="A1088" t="s">
        <v>1662</v>
      </c>
      <c r="B1088" s="3">
        <v>10000000</v>
      </c>
      <c r="C1088" s="3">
        <v>15000000</v>
      </c>
      <c r="D1088" t="s">
        <v>39</v>
      </c>
      <c r="E1088" t="s">
        <v>82</v>
      </c>
      <c r="F1088">
        <v>5</v>
      </c>
      <c r="G1088" t="s">
        <v>19</v>
      </c>
      <c r="H1088" t="s">
        <v>1663</v>
      </c>
      <c r="I1088" t="s">
        <v>1664</v>
      </c>
      <c r="J1088" t="s">
        <v>1665</v>
      </c>
      <c r="K1088" t="s">
        <v>1666</v>
      </c>
      <c r="L1088">
        <v>905</v>
      </c>
      <c r="M1088" t="s">
        <v>1667</v>
      </c>
      <c r="N1088">
        <v>61</v>
      </c>
      <c r="O1088" t="s">
        <v>1964</v>
      </c>
      <c r="P1088">
        <v>1</v>
      </c>
      <c r="Q1088" t="s">
        <v>483</v>
      </c>
    </row>
    <row r="1089" spans="1:17" x14ac:dyDescent="0.3">
      <c r="A1089" t="s">
        <v>1662</v>
      </c>
      <c r="B1089" s="3">
        <v>10000000</v>
      </c>
      <c r="C1089" s="3">
        <v>15000000</v>
      </c>
      <c r="D1089" t="s">
        <v>39</v>
      </c>
      <c r="E1089" t="s">
        <v>82</v>
      </c>
      <c r="F1089">
        <v>5</v>
      </c>
      <c r="G1089" t="s">
        <v>19</v>
      </c>
      <c r="H1089" t="s">
        <v>1663</v>
      </c>
      <c r="I1089" t="s">
        <v>1664</v>
      </c>
      <c r="J1089" t="s">
        <v>1665</v>
      </c>
      <c r="K1089" t="s">
        <v>1666</v>
      </c>
      <c r="L1089">
        <v>905</v>
      </c>
      <c r="M1089" t="s">
        <v>1667</v>
      </c>
      <c r="N1089">
        <v>32</v>
      </c>
      <c r="O1089" t="s">
        <v>1966</v>
      </c>
      <c r="P1089">
        <v>1</v>
      </c>
      <c r="Q1089" t="s">
        <v>483</v>
      </c>
    </row>
    <row r="1090" spans="1:17" x14ac:dyDescent="0.3">
      <c r="A1090" t="s">
        <v>1662</v>
      </c>
      <c r="B1090" s="3">
        <v>10000000</v>
      </c>
      <c r="C1090" s="3">
        <v>15000000</v>
      </c>
      <c r="D1090" t="s">
        <v>39</v>
      </c>
      <c r="E1090" t="s">
        <v>82</v>
      </c>
      <c r="F1090">
        <v>5</v>
      </c>
      <c r="G1090" t="s">
        <v>19</v>
      </c>
      <c r="H1090" t="s">
        <v>1663</v>
      </c>
      <c r="I1090" t="s">
        <v>1664</v>
      </c>
      <c r="J1090" t="s">
        <v>1665</v>
      </c>
      <c r="K1090" t="s">
        <v>1666</v>
      </c>
      <c r="L1090">
        <v>905</v>
      </c>
      <c r="M1090" t="s">
        <v>1667</v>
      </c>
      <c r="N1090">
        <v>53</v>
      </c>
      <c r="O1090" t="s">
        <v>1967</v>
      </c>
      <c r="P1090">
        <v>1</v>
      </c>
      <c r="Q1090" t="s">
        <v>483</v>
      </c>
    </row>
    <row r="1091" spans="1:17" x14ac:dyDescent="0.3">
      <c r="A1091" t="s">
        <v>1668</v>
      </c>
      <c r="B1091" s="3">
        <v>5000000</v>
      </c>
      <c r="C1091" s="3">
        <v>7000000</v>
      </c>
      <c r="D1091" t="s">
        <v>27</v>
      </c>
      <c r="E1091" t="s">
        <v>52</v>
      </c>
      <c r="F1091">
        <v>1</v>
      </c>
      <c r="G1091">
        <v>0</v>
      </c>
      <c r="H1091" t="e">
        <f>- xuất hóa đơn GTGT- sắp xếp hóa đơn, chứng Từ- duyệt các phiếu đăng tin tuyển dụng lên hệ thống (sẽ được training khi nhận việc)- Hỗ trợ các công việc trong phòng- Trao đổi cụ thể khi phỏng vấn Trao đổi cụ thể khi phỏng vấn</f>
        <v>#NAME?</v>
      </c>
      <c r="I1091" t="s">
        <v>1669</v>
      </c>
      <c r="J1091" t="s">
        <v>1670</v>
      </c>
      <c r="K1091" t="s">
        <v>1589</v>
      </c>
      <c r="L1091">
        <v>889</v>
      </c>
      <c r="M1091" t="s">
        <v>1590</v>
      </c>
      <c r="N1091">
        <v>32</v>
      </c>
      <c r="O1091" t="s">
        <v>1966</v>
      </c>
      <c r="P1091">
        <v>1</v>
      </c>
      <c r="Q1091" t="s">
        <v>483</v>
      </c>
    </row>
    <row r="1092" spans="1:17" x14ac:dyDescent="0.3">
      <c r="A1092" t="s">
        <v>1671</v>
      </c>
      <c r="B1092" s="3">
        <v>10000000</v>
      </c>
      <c r="C1092" s="3">
        <v>15000000</v>
      </c>
      <c r="D1092" t="s">
        <v>101</v>
      </c>
      <c r="E1092" t="s">
        <v>28</v>
      </c>
      <c r="F1092">
        <v>5</v>
      </c>
      <c r="G1092" t="s">
        <v>19</v>
      </c>
      <c r="H1092" t="s">
        <v>1672</v>
      </c>
      <c r="I1092" t="s">
        <v>1673</v>
      </c>
      <c r="J1092" t="s">
        <v>1674</v>
      </c>
      <c r="K1092" t="s">
        <v>1675</v>
      </c>
      <c r="L1092">
        <v>906</v>
      </c>
      <c r="M1092" t="s">
        <v>1676</v>
      </c>
      <c r="N1092">
        <v>53</v>
      </c>
      <c r="O1092" t="s">
        <v>1967</v>
      </c>
      <c r="P1092">
        <v>1</v>
      </c>
      <c r="Q1092" t="s">
        <v>483</v>
      </c>
    </row>
    <row r="1093" spans="1:17" x14ac:dyDescent="0.3">
      <c r="A1093" t="s">
        <v>1671</v>
      </c>
      <c r="B1093" s="3">
        <v>10000000</v>
      </c>
      <c r="C1093" s="3">
        <v>15000000</v>
      </c>
      <c r="D1093" t="s">
        <v>101</v>
      </c>
      <c r="E1093" t="s">
        <v>28</v>
      </c>
      <c r="F1093">
        <v>5</v>
      </c>
      <c r="G1093" t="s">
        <v>19</v>
      </c>
      <c r="H1093" t="s">
        <v>1672</v>
      </c>
      <c r="I1093" t="s">
        <v>1673</v>
      </c>
      <c r="J1093" t="s">
        <v>1674</v>
      </c>
      <c r="K1093" t="s">
        <v>1675</v>
      </c>
      <c r="L1093">
        <v>906</v>
      </c>
      <c r="M1093" t="s">
        <v>1676</v>
      </c>
      <c r="N1093">
        <v>52</v>
      </c>
      <c r="O1093" t="s">
        <v>1959</v>
      </c>
      <c r="P1093">
        <v>1</v>
      </c>
      <c r="Q1093" t="s">
        <v>483</v>
      </c>
    </row>
    <row r="1094" spans="1:17" x14ac:dyDescent="0.3">
      <c r="A1094" t="s">
        <v>1671</v>
      </c>
      <c r="B1094" s="3">
        <v>10000000</v>
      </c>
      <c r="C1094" s="3">
        <v>15000000</v>
      </c>
      <c r="D1094" t="s">
        <v>101</v>
      </c>
      <c r="E1094" t="s">
        <v>28</v>
      </c>
      <c r="F1094">
        <v>5</v>
      </c>
      <c r="G1094" t="s">
        <v>19</v>
      </c>
      <c r="H1094" t="s">
        <v>1672</v>
      </c>
      <c r="I1094" t="s">
        <v>1673</v>
      </c>
      <c r="J1094" t="s">
        <v>1674</v>
      </c>
      <c r="K1094" t="s">
        <v>1675</v>
      </c>
      <c r="L1094">
        <v>906</v>
      </c>
      <c r="M1094" t="s">
        <v>1676</v>
      </c>
      <c r="N1094">
        <v>94</v>
      </c>
      <c r="O1094" t="s">
        <v>1984</v>
      </c>
      <c r="P1094">
        <v>1</v>
      </c>
      <c r="Q1094" t="s">
        <v>483</v>
      </c>
    </row>
    <row r="1095" spans="1:17" x14ac:dyDescent="0.3">
      <c r="A1095" t="s">
        <v>1677</v>
      </c>
      <c r="B1095" s="3">
        <v>10000000</v>
      </c>
      <c r="C1095" s="3">
        <v>15000000</v>
      </c>
      <c r="D1095" t="s">
        <v>51</v>
      </c>
      <c r="E1095" t="s">
        <v>82</v>
      </c>
      <c r="F1095">
        <v>5</v>
      </c>
      <c r="G1095">
        <v>1</v>
      </c>
      <c r="H1095" t="e">
        <f ca="1">- kỹ thuật hiện trường(ưu tiên Biết về thi công bê tông nhựa asphalt)- sắp xếp và phân bổ công việc trên công trường- bao cáo tình hình tiến độ và chất lượng về công ty- Làm việc Trao đổi các vấn đề liên quan vớitư vấngiám sát và ban Quản lý- thực hiện các yêu cầu KHÁC Theo yêu cầu của Chỉ huy.- Địa điểm Làm việc: Bắc Giang</f>
        <v>#NAME?</v>
      </c>
      <c r="I1095" t="s">
        <v>1678</v>
      </c>
      <c r="J1095" t="e">
        <f>- Tốt nghiệp chuyên nghành: Xây dựng, giao thông, cầu Đường, thuỷ lợi và các ngành nghề liên quan....- đọc hiểu bản vẽ kỹ thuật.- kiến thức Cơ bản về lĩnh vực Xây dựng.- có kinh nghiệm Chỉ đạo thi công ngoài hiện trường</f>
        <v>#NAME?</v>
      </c>
      <c r="K1095" t="s">
        <v>1679</v>
      </c>
      <c r="L1095">
        <v>907</v>
      </c>
      <c r="M1095" t="s">
        <v>1680</v>
      </c>
      <c r="N1095">
        <v>61</v>
      </c>
      <c r="O1095" t="s">
        <v>1964</v>
      </c>
      <c r="P1095">
        <v>1</v>
      </c>
      <c r="Q1095" t="s">
        <v>1681</v>
      </c>
    </row>
    <row r="1096" spans="1:17" x14ac:dyDescent="0.3">
      <c r="A1096" t="s">
        <v>1677</v>
      </c>
      <c r="B1096" s="3">
        <v>10000000</v>
      </c>
      <c r="C1096" s="3">
        <v>15000000</v>
      </c>
      <c r="D1096" t="s">
        <v>51</v>
      </c>
      <c r="E1096" t="s">
        <v>82</v>
      </c>
      <c r="F1096">
        <v>5</v>
      </c>
      <c r="G1096">
        <v>1</v>
      </c>
      <c r="H1096" t="e">
        <f ca="1">- kỹ thuật hiện trường(ưu tiên Biết về thi công bê tông nhựa asphalt)- sắp xếp và phân bổ công việc trên công trường- bao cáo tình hình tiến độ và chất lượng về công ty- Làm việc Trao đổi các vấn đề liên quan vớitư vấngiám sát và ban Quản lý- thực hiện các yêu cầu KHÁC Theo yêu cầu của Chỉ huy.- Địa điểm Làm việc: Bắc Giang</f>
        <v>#NAME?</v>
      </c>
      <c r="I1096" t="s">
        <v>1678</v>
      </c>
      <c r="J1096" t="e">
        <f>- Tốt nghiệp chuyên nghành: Xây dựng, giao thông, cầu Đường, thuỷ lợi và các ngành nghề liên quan....- đọc hiểu bản vẽ kỹ thuật.- kiến thức Cơ bản về lĩnh vực Xây dựng.- có kinh nghiệm Chỉ đạo thi công ngoài hiện trường</f>
        <v>#NAME?</v>
      </c>
      <c r="K1096" t="s">
        <v>1679</v>
      </c>
      <c r="L1096">
        <v>907</v>
      </c>
      <c r="M1096" t="s">
        <v>1680</v>
      </c>
      <c r="N1096">
        <v>33</v>
      </c>
      <c r="O1096" t="s">
        <v>1993</v>
      </c>
      <c r="P1096">
        <v>1</v>
      </c>
      <c r="Q1096" t="s">
        <v>1681</v>
      </c>
    </row>
    <row r="1097" spans="1:17" x14ac:dyDescent="0.3">
      <c r="A1097" t="s">
        <v>1677</v>
      </c>
      <c r="B1097" s="3">
        <v>10000000</v>
      </c>
      <c r="C1097" s="3">
        <v>15000000</v>
      </c>
      <c r="D1097" t="s">
        <v>51</v>
      </c>
      <c r="E1097" t="s">
        <v>82</v>
      </c>
      <c r="F1097">
        <v>5</v>
      </c>
      <c r="G1097">
        <v>1</v>
      </c>
      <c r="H1097" t="e">
        <f ca="1">- kỹ thuật hiện trường(ưu tiên Biết về thi công bê tông nhựa asphalt)- sắp xếp và phân bổ công việc trên công trường- bao cáo tình hình tiến độ và chất lượng về công ty- Làm việc Trao đổi các vấn đề liên quan vớitư vấngiám sát và ban Quản lý- thực hiện các yêu cầu KHÁC Theo yêu cầu của Chỉ huy.- Địa điểm Làm việc: Bắc Giang</f>
        <v>#NAME?</v>
      </c>
      <c r="I1097" t="s">
        <v>1678</v>
      </c>
      <c r="J1097" t="e">
        <f>- Tốt nghiệp chuyên nghành: Xây dựng, giao thông, cầu Đường, thuỷ lợi và các ngành nghề liên quan....- đọc hiểu bản vẽ kỹ thuật.- kiến thức Cơ bản về lĩnh vực Xây dựng.- có kinh nghiệm Chỉ đạo thi công ngoài hiện trường</f>
        <v>#NAME?</v>
      </c>
      <c r="K1097" t="s">
        <v>1679</v>
      </c>
      <c r="L1097">
        <v>907</v>
      </c>
      <c r="M1097" t="s">
        <v>1680</v>
      </c>
      <c r="N1097">
        <v>26</v>
      </c>
      <c r="O1097" t="s">
        <v>1965</v>
      </c>
      <c r="P1097">
        <v>1</v>
      </c>
      <c r="Q1097" t="s">
        <v>1681</v>
      </c>
    </row>
    <row r="1098" spans="1:17" x14ac:dyDescent="0.3">
      <c r="A1098" t="s">
        <v>1682</v>
      </c>
      <c r="B1098" s="3">
        <v>15000000</v>
      </c>
      <c r="C1098" s="3">
        <v>20000000</v>
      </c>
      <c r="D1098" t="s">
        <v>39</v>
      </c>
      <c r="E1098" t="s">
        <v>52</v>
      </c>
      <c r="F1098">
        <v>3</v>
      </c>
      <c r="G1098">
        <v>1</v>
      </c>
      <c r="H1098" t="s">
        <v>1683</v>
      </c>
      <c r="I1098" t="s">
        <v>1684</v>
      </c>
      <c r="J1098" t="s">
        <v>1685</v>
      </c>
      <c r="K1098" t="s">
        <v>1686</v>
      </c>
      <c r="L1098">
        <v>908</v>
      </c>
      <c r="M1098" t="s">
        <v>1686</v>
      </c>
      <c r="N1098">
        <v>52</v>
      </c>
      <c r="O1098" t="s">
        <v>1959</v>
      </c>
      <c r="P1098">
        <v>1</v>
      </c>
      <c r="Q1098" t="s">
        <v>483</v>
      </c>
    </row>
    <row r="1099" spans="1:17" x14ac:dyDescent="0.3">
      <c r="A1099" t="s">
        <v>1682</v>
      </c>
      <c r="B1099" s="3">
        <v>15000000</v>
      </c>
      <c r="C1099" s="3">
        <v>20000000</v>
      </c>
      <c r="D1099" t="s">
        <v>39</v>
      </c>
      <c r="E1099" t="s">
        <v>52</v>
      </c>
      <c r="F1099">
        <v>3</v>
      </c>
      <c r="G1099">
        <v>1</v>
      </c>
      <c r="H1099" t="s">
        <v>1683</v>
      </c>
      <c r="I1099" t="s">
        <v>1684</v>
      </c>
      <c r="J1099" t="s">
        <v>1685</v>
      </c>
      <c r="K1099" t="s">
        <v>1686</v>
      </c>
      <c r="L1099">
        <v>908</v>
      </c>
      <c r="M1099" t="s">
        <v>1686</v>
      </c>
      <c r="N1099">
        <v>61</v>
      </c>
      <c r="O1099" t="s">
        <v>1964</v>
      </c>
      <c r="P1099">
        <v>1</v>
      </c>
      <c r="Q1099" t="s">
        <v>483</v>
      </c>
    </row>
    <row r="1100" spans="1:17" x14ac:dyDescent="0.3">
      <c r="A1100" t="s">
        <v>1687</v>
      </c>
      <c r="B1100" s="3">
        <v>7000000</v>
      </c>
      <c r="C1100" s="3">
        <v>10000000</v>
      </c>
      <c r="D1100" t="s">
        <v>51</v>
      </c>
      <c r="E1100" t="s">
        <v>52</v>
      </c>
      <c r="F1100">
        <v>2</v>
      </c>
      <c r="G1100">
        <v>0</v>
      </c>
      <c r="H1100" t="s">
        <v>1688</v>
      </c>
      <c r="I1100" t="s">
        <v>1689</v>
      </c>
      <c r="J1100" t="s">
        <v>1690</v>
      </c>
      <c r="K1100" t="s">
        <v>1691</v>
      </c>
      <c r="L1100">
        <v>909</v>
      </c>
      <c r="M1100" t="s">
        <v>1692</v>
      </c>
      <c r="N1100">
        <v>52</v>
      </c>
      <c r="O1100" t="s">
        <v>1959</v>
      </c>
      <c r="P1100">
        <v>1</v>
      </c>
      <c r="Q1100" t="s">
        <v>483</v>
      </c>
    </row>
    <row r="1101" spans="1:17" x14ac:dyDescent="0.3">
      <c r="A1101" t="s">
        <v>1693</v>
      </c>
      <c r="B1101" s="3">
        <v>10000000</v>
      </c>
      <c r="C1101" s="3">
        <v>15000000</v>
      </c>
      <c r="D1101" t="s">
        <v>51</v>
      </c>
      <c r="E1101" t="s">
        <v>52</v>
      </c>
      <c r="F1101">
        <v>5</v>
      </c>
      <c r="G1101" t="s">
        <v>19</v>
      </c>
      <c r="H1101" t="e">
        <f>- Lập kế hoạch bán hàng, Quản lý tập khách hàng hiện có và phát triển khách hàng mới trên khu vực thị trường được giao.- đảm bảo hoàn thành các Chỉ tiêu kinh doanh.- thực hiện, Giám sát các điều khoản hợp đồng bán hàng, đảm bảo thu hồi công nợ đúng tiến độ.- thu thập, cập nhật thông tin khách hàng, thông tin thị trường, thông tin Đối thủ trong khu vực Quản lý.- Làm việc nhóm hiệu quả với các bộ phận: chuyển giao công nghệ, dịch vụ ký thuật…- hoàn thành chế độ chức trách của chuyên viên kinh doanh Theo tiêu chuẩn BEMED- giải quyết các công việc KHÁC khi nhận được sự điều động, phân công của cấp trên.</f>
        <v>#NAME?</v>
      </c>
      <c r="I1101" t="s">
        <v>1694</v>
      </c>
      <c r="J1101" t="e">
        <f ca="1">- Nam, Nữ- Tốt nghiệp Cao Đẳng trở lên chuyên ngành kinh tế, Marketing, kỹ thuật…- ưu tiên ứng viên có kinh nghiệm trong kinh doanh các sản phẩm tài chính,bất động sản, ô tô, hàng Cao cấp.- ưu tiên ứng viên có niềm đam mê đặc Biệt với công việc kinh doanh.- thành thạo các kỹ năng vi tínhvăn phòng(Ms. Word, Excel)- kỹ năng Lập kế hoạch, tổ chức và thực hiện công việc, mục tiêu.- có kỹ năng đàm phán, trình bày thuyết phục, vượt qua phản Đối, Điềm tĩnh trong quá trình phân tích vấn đề, xử lý tình huống tốt.- Trung thực, Nhiệt tình, ham học hỏi, giao tiếp tốt.- có kỹ năng Làm việc nhóm, Nguyên tắc và quyết đoán.- tác phong chuyên nghiệp.</f>
        <v>#NAME?</v>
      </c>
      <c r="K1101" t="s">
        <v>1695</v>
      </c>
      <c r="L1101">
        <v>910</v>
      </c>
      <c r="M1101" t="s">
        <v>1696</v>
      </c>
      <c r="N1101">
        <v>52</v>
      </c>
      <c r="O1101" t="s">
        <v>1959</v>
      </c>
      <c r="P1101">
        <v>1</v>
      </c>
      <c r="Q1101" t="s">
        <v>483</v>
      </c>
    </row>
    <row r="1102" spans="1:17" x14ac:dyDescent="0.3">
      <c r="A1102" t="s">
        <v>1693</v>
      </c>
      <c r="B1102" s="3">
        <v>10000000</v>
      </c>
      <c r="C1102" s="3">
        <v>15000000</v>
      </c>
      <c r="D1102" t="s">
        <v>51</v>
      </c>
      <c r="E1102" t="s">
        <v>52</v>
      </c>
      <c r="F1102">
        <v>5</v>
      </c>
      <c r="G1102" t="s">
        <v>19</v>
      </c>
      <c r="H1102" t="e">
        <f>- Lập kế hoạch bán hàng, Quản lý tập khách hàng hiện có và phát triển khách hàng mới trên khu vực thị trường được giao.- đảm bảo hoàn thành các Chỉ tiêu kinh doanh.- thực hiện, Giám sát các điều khoản hợp đồng bán hàng, đảm bảo thu hồi công nợ đúng tiến độ.- thu thập, cập nhật thông tin khách hàng, thông tin thị trường, thông tin Đối thủ trong khu vực Quản lý.- Làm việc nhóm hiệu quả với các bộ phận: chuyển giao công nghệ, dịch vụ ký thuật…- hoàn thành chế độ chức trách của chuyên viên kinh doanh Theo tiêu chuẩn BEMED- giải quyết các công việc KHÁC khi nhận được sự điều động, phân công của cấp trên.</f>
        <v>#NAME?</v>
      </c>
      <c r="I1102" t="s">
        <v>1694</v>
      </c>
      <c r="J1102" t="e">
        <f ca="1">- Nam, Nữ- Tốt nghiệp Cao Đẳng trở lên chuyên ngành kinh tế, Marketing, kỹ thuật…- ưu tiên ứng viên có kinh nghiệm trong kinh doanh các sản phẩm tài chính,bất động sản, ô tô, hàng Cao cấp.- ưu tiên ứng viên có niềm đam mê đặc Biệt với công việc kinh doanh.- thành thạo các kỹ năng vi tínhvăn phòng(Ms. Word, Excel)- kỹ năng Lập kế hoạch, tổ chức và thực hiện công việc, mục tiêu.- có kỹ năng đàm phán, trình bày thuyết phục, vượt qua phản Đối, Điềm tĩnh trong quá trình phân tích vấn đề, xử lý tình huống tốt.- Trung thực, Nhiệt tình, ham học hỏi, giao tiếp tốt.- có kỹ năng Làm việc nhóm, Nguyên tắc và quyết đoán.- tác phong chuyên nghiệp.</f>
        <v>#NAME?</v>
      </c>
      <c r="K1102" t="s">
        <v>1695</v>
      </c>
      <c r="L1102">
        <v>910</v>
      </c>
      <c r="M1102" t="s">
        <v>1696</v>
      </c>
      <c r="N1102">
        <v>94</v>
      </c>
      <c r="O1102" t="s">
        <v>1984</v>
      </c>
      <c r="P1102">
        <v>1</v>
      </c>
      <c r="Q1102" t="s">
        <v>483</v>
      </c>
    </row>
    <row r="1103" spans="1:17" x14ac:dyDescent="0.3">
      <c r="A1103" t="s">
        <v>1697</v>
      </c>
      <c r="B1103" s="3">
        <v>7000000</v>
      </c>
      <c r="C1103" s="3">
        <v>10000000</v>
      </c>
      <c r="D1103" t="s">
        <v>51</v>
      </c>
      <c r="E1103" t="s">
        <v>52</v>
      </c>
      <c r="F1103">
        <v>5</v>
      </c>
      <c r="G1103" t="s">
        <v>19</v>
      </c>
      <c r="H1103" t="e">
        <f>- Tìm kiếm khách hàng tiềm năng, xác định nhu cầu khách hàng và chào bán sản phẩm của Eurowindow cho các công trình nhà riêng, các dự án Xây dựng- thực hiện đo đạc và Tư vấn cho khách hàng về các phương án cửa phù hợp với kiến trúc và Trang trí nội thất.- tham gia tính Giá sơ bộ để lên các phương án Thiết kế và Báo Giá cho khách hàng.- thực hiện chăm sóc khách hàng sau bán hàng, đảm bảo giữ mối liên hệ Thường xuyên với khách hàng.- Xây dựng mối quan hệ và tiếp xúc với các công ty Xây dựng, Thiết kế, ban Quản lý dự án, sở Xây dựng các tỉnh, thành phố....- Lập kế hoạch công việc và Báo cáo Kết quả kinh doanh hàng tuần, hàng tháng.Ưu tiên ứng viên Làm việc tại Hà nội, Quảng ninh, Hải phòng hoặc thanh Hóa.Chi tiết Trao đổi khi phỏng vấn.</f>
        <v>#NAME?</v>
      </c>
      <c r="I1103" t="s">
        <v>1698</v>
      </c>
      <c r="J1103" t="s">
        <v>1699</v>
      </c>
      <c r="K1103" t="s">
        <v>1700</v>
      </c>
      <c r="L1103">
        <v>911</v>
      </c>
      <c r="M1103" t="s">
        <v>1701</v>
      </c>
      <c r="N1103">
        <v>61</v>
      </c>
      <c r="O1103" t="s">
        <v>1964</v>
      </c>
      <c r="P1103">
        <v>1</v>
      </c>
      <c r="Q1103" t="s">
        <v>483</v>
      </c>
    </row>
    <row r="1104" spans="1:17" x14ac:dyDescent="0.3">
      <c r="A1104" t="s">
        <v>1697</v>
      </c>
      <c r="B1104" s="3">
        <v>7000000</v>
      </c>
      <c r="C1104" s="3">
        <v>10000000</v>
      </c>
      <c r="D1104" t="s">
        <v>51</v>
      </c>
      <c r="E1104" t="s">
        <v>52</v>
      </c>
      <c r="F1104">
        <v>5</v>
      </c>
      <c r="G1104" t="s">
        <v>19</v>
      </c>
      <c r="H1104" t="e">
        <f>- Tìm kiếm khách hàng tiềm năng, xác định nhu cầu khách hàng và chào bán sản phẩm của Eurowindow cho các công trình nhà riêng, các dự án Xây dựng- thực hiện đo đạc và Tư vấn cho khách hàng về các phương án cửa phù hợp với kiến trúc và Trang trí nội thất.- tham gia tính Giá sơ bộ để lên các phương án Thiết kế và Báo Giá cho khách hàng.- thực hiện chăm sóc khách hàng sau bán hàng, đảm bảo giữ mối liên hệ Thường xuyên với khách hàng.- Xây dựng mối quan hệ và tiếp xúc với các công ty Xây dựng, Thiết kế, ban Quản lý dự án, sở Xây dựng các tỉnh, thành phố....- Lập kế hoạch công việc và Báo cáo Kết quả kinh doanh hàng tuần, hàng tháng.Ưu tiên ứng viên Làm việc tại Hà nội, Quảng ninh, Hải phòng hoặc thanh Hóa.Chi tiết Trao đổi khi phỏng vấn.</f>
        <v>#NAME?</v>
      </c>
      <c r="I1104" t="s">
        <v>1698</v>
      </c>
      <c r="J1104" t="s">
        <v>1699</v>
      </c>
      <c r="K1104" t="s">
        <v>1700</v>
      </c>
      <c r="L1104">
        <v>911</v>
      </c>
      <c r="M1104" t="s">
        <v>1701</v>
      </c>
      <c r="N1104">
        <v>52</v>
      </c>
      <c r="O1104" t="s">
        <v>1959</v>
      </c>
      <c r="P1104">
        <v>1</v>
      </c>
      <c r="Q1104" t="s">
        <v>483</v>
      </c>
    </row>
    <row r="1105" spans="1:17" x14ac:dyDescent="0.3">
      <c r="A1105" t="s">
        <v>1697</v>
      </c>
      <c r="B1105" s="3">
        <v>7000000</v>
      </c>
      <c r="C1105" s="3">
        <v>10000000</v>
      </c>
      <c r="D1105" t="s">
        <v>51</v>
      </c>
      <c r="E1105" t="s">
        <v>52</v>
      </c>
      <c r="F1105">
        <v>5</v>
      </c>
      <c r="G1105" t="s">
        <v>19</v>
      </c>
      <c r="H1105" t="e">
        <f>- Tìm kiếm khách hàng tiềm năng, xác định nhu cầu khách hàng và chào bán sản phẩm của Eurowindow cho các công trình nhà riêng, các dự án Xây dựng- thực hiện đo đạc và Tư vấn cho khách hàng về các phương án cửa phù hợp với kiến trúc và Trang trí nội thất.- tham gia tính Giá sơ bộ để lên các phương án Thiết kế và Báo Giá cho khách hàng.- thực hiện chăm sóc khách hàng sau bán hàng, đảm bảo giữ mối liên hệ Thường xuyên với khách hàng.- Xây dựng mối quan hệ và tiếp xúc với các công ty Xây dựng, Thiết kế, ban Quản lý dự án, sở Xây dựng các tỉnh, thành phố....- Lập kế hoạch công việc và Báo cáo Kết quả kinh doanh hàng tuần, hàng tháng.Ưu tiên ứng viên Làm việc tại Hà nội, Quảng ninh, Hải phòng hoặc thanh Hóa.Chi tiết Trao đổi khi phỏng vấn.</f>
        <v>#NAME?</v>
      </c>
      <c r="I1105" t="s">
        <v>1698</v>
      </c>
      <c r="J1105" t="s">
        <v>1699</v>
      </c>
      <c r="K1105" t="s">
        <v>1700</v>
      </c>
      <c r="L1105">
        <v>911</v>
      </c>
      <c r="M1105" t="s">
        <v>1701</v>
      </c>
      <c r="N1105">
        <v>61</v>
      </c>
      <c r="O1105" t="s">
        <v>1964</v>
      </c>
      <c r="P1105">
        <v>1</v>
      </c>
      <c r="Q1105" t="s">
        <v>1024</v>
      </c>
    </row>
    <row r="1106" spans="1:17" x14ac:dyDescent="0.3">
      <c r="A1106" t="s">
        <v>1697</v>
      </c>
      <c r="B1106" s="3">
        <v>7000000</v>
      </c>
      <c r="C1106" s="3">
        <v>10000000</v>
      </c>
      <c r="D1106" t="s">
        <v>51</v>
      </c>
      <c r="E1106" t="s">
        <v>52</v>
      </c>
      <c r="F1106">
        <v>5</v>
      </c>
      <c r="G1106" t="s">
        <v>19</v>
      </c>
      <c r="H1106" t="e">
        <f>- Tìm kiếm khách hàng tiềm năng, xác định nhu cầu khách hàng và chào bán sản phẩm của Eurowindow cho các công trình nhà riêng, các dự án Xây dựng- thực hiện đo đạc và Tư vấn cho khách hàng về các phương án cửa phù hợp với kiến trúc và Trang trí nội thất.- tham gia tính Giá sơ bộ để lên các phương án Thiết kế và Báo Giá cho khách hàng.- thực hiện chăm sóc khách hàng sau bán hàng, đảm bảo giữ mối liên hệ Thường xuyên với khách hàng.- Xây dựng mối quan hệ và tiếp xúc với các công ty Xây dựng, Thiết kế, ban Quản lý dự án, sở Xây dựng các tỉnh, thành phố....- Lập kế hoạch công việc và Báo cáo Kết quả kinh doanh hàng tuần, hàng tháng.Ưu tiên ứng viên Làm việc tại Hà nội, Quảng ninh, Hải phòng hoặc thanh Hóa.Chi tiết Trao đổi khi phỏng vấn.</f>
        <v>#NAME?</v>
      </c>
      <c r="I1106" t="s">
        <v>1698</v>
      </c>
      <c r="J1106" t="s">
        <v>1699</v>
      </c>
      <c r="K1106" t="s">
        <v>1700</v>
      </c>
      <c r="L1106">
        <v>911</v>
      </c>
      <c r="M1106" t="s">
        <v>1701</v>
      </c>
      <c r="N1106">
        <v>52</v>
      </c>
      <c r="O1106" t="s">
        <v>1959</v>
      </c>
      <c r="P1106">
        <v>1</v>
      </c>
      <c r="Q1106" t="s">
        <v>1024</v>
      </c>
    </row>
    <row r="1107" spans="1:17" x14ac:dyDescent="0.3">
      <c r="A1107" t="s">
        <v>1697</v>
      </c>
      <c r="B1107" s="3">
        <v>7000000</v>
      </c>
      <c r="C1107" s="3">
        <v>10000000</v>
      </c>
      <c r="D1107" t="s">
        <v>51</v>
      </c>
      <c r="E1107" t="s">
        <v>52</v>
      </c>
      <c r="F1107">
        <v>5</v>
      </c>
      <c r="G1107" t="s">
        <v>19</v>
      </c>
      <c r="H1107" t="e">
        <f>- Tìm kiếm khách hàng tiềm năng, xác định nhu cầu khách hàng và chào bán sản phẩm của Eurowindow cho các công trình nhà riêng, các dự án Xây dựng- thực hiện đo đạc và Tư vấn cho khách hàng về các phương án cửa phù hợp với kiến trúc và Trang trí nội thất.- tham gia tính Giá sơ bộ để lên các phương án Thiết kế và Báo Giá cho khách hàng.- thực hiện chăm sóc khách hàng sau bán hàng, đảm bảo giữ mối liên hệ Thường xuyên với khách hàng.- Xây dựng mối quan hệ và tiếp xúc với các công ty Xây dựng, Thiết kế, ban Quản lý dự án, sở Xây dựng các tỉnh, thành phố....- Lập kế hoạch công việc và Báo cáo Kết quả kinh doanh hàng tuần, hàng tháng.Ưu tiên ứng viên Làm việc tại Hà nội, Quảng ninh, Hải phòng hoặc thanh Hóa.Chi tiết Trao đổi khi phỏng vấn.</f>
        <v>#NAME?</v>
      </c>
      <c r="I1107" t="s">
        <v>1698</v>
      </c>
      <c r="J1107" t="s">
        <v>1699</v>
      </c>
      <c r="K1107" t="s">
        <v>1700</v>
      </c>
      <c r="L1107">
        <v>911</v>
      </c>
      <c r="M1107" t="s">
        <v>1701</v>
      </c>
      <c r="N1107">
        <v>61</v>
      </c>
      <c r="O1107" t="s">
        <v>1964</v>
      </c>
      <c r="P1107">
        <v>1</v>
      </c>
      <c r="Q1107" t="s">
        <v>1702</v>
      </c>
    </row>
    <row r="1108" spans="1:17" x14ac:dyDescent="0.3">
      <c r="A1108" t="s">
        <v>1697</v>
      </c>
      <c r="B1108" s="3">
        <v>7000000</v>
      </c>
      <c r="C1108" s="3">
        <v>10000000</v>
      </c>
      <c r="D1108" t="s">
        <v>51</v>
      </c>
      <c r="E1108" t="s">
        <v>52</v>
      </c>
      <c r="F1108">
        <v>5</v>
      </c>
      <c r="G1108" t="s">
        <v>19</v>
      </c>
      <c r="H1108" t="e">
        <f>- Tìm kiếm khách hàng tiềm năng, xác định nhu cầu khách hàng và chào bán sản phẩm của Eurowindow cho các công trình nhà riêng, các dự án Xây dựng- thực hiện đo đạc và Tư vấn cho khách hàng về các phương án cửa phù hợp với kiến trúc và Trang trí nội thất.- tham gia tính Giá sơ bộ để lên các phương án Thiết kế và Báo Giá cho khách hàng.- thực hiện chăm sóc khách hàng sau bán hàng, đảm bảo giữ mối liên hệ Thường xuyên với khách hàng.- Xây dựng mối quan hệ và tiếp xúc với các công ty Xây dựng, Thiết kế, ban Quản lý dự án, sở Xây dựng các tỉnh, thành phố....- Lập kế hoạch công việc và Báo cáo Kết quả kinh doanh hàng tuần, hàng tháng.Ưu tiên ứng viên Làm việc tại Hà nội, Quảng ninh, Hải phòng hoặc thanh Hóa.Chi tiết Trao đổi khi phỏng vấn.</f>
        <v>#NAME?</v>
      </c>
      <c r="I1108" t="s">
        <v>1698</v>
      </c>
      <c r="J1108" t="s">
        <v>1699</v>
      </c>
      <c r="K1108" t="s">
        <v>1700</v>
      </c>
      <c r="L1108">
        <v>911</v>
      </c>
      <c r="M1108" t="s">
        <v>1701</v>
      </c>
      <c r="N1108">
        <v>52</v>
      </c>
      <c r="O1108" t="s">
        <v>1959</v>
      </c>
      <c r="P1108">
        <v>1</v>
      </c>
      <c r="Q1108" t="s">
        <v>1702</v>
      </c>
    </row>
    <row r="1109" spans="1:17" x14ac:dyDescent="0.3">
      <c r="A1109" t="s">
        <v>1697</v>
      </c>
      <c r="B1109" s="3">
        <v>7000000</v>
      </c>
      <c r="C1109" s="3">
        <v>10000000</v>
      </c>
      <c r="D1109" t="s">
        <v>51</v>
      </c>
      <c r="E1109" t="s">
        <v>52</v>
      </c>
      <c r="F1109">
        <v>5</v>
      </c>
      <c r="G1109" t="s">
        <v>19</v>
      </c>
      <c r="H1109" t="e">
        <f>- Tìm kiếm khách hàng tiềm năng, xác định nhu cầu khách hàng và chào bán sản phẩm của Eurowindow cho các công trình nhà riêng, các dự án Xây dựng- thực hiện đo đạc và Tư vấn cho khách hàng về các phương án cửa phù hợp với kiến trúc và Trang trí nội thất.- tham gia tính Giá sơ bộ để lên các phương án Thiết kế và Báo Giá cho khách hàng.- thực hiện chăm sóc khách hàng sau bán hàng, đảm bảo giữ mối liên hệ Thường xuyên với khách hàng.- Xây dựng mối quan hệ và tiếp xúc với các công ty Xây dựng, Thiết kế, ban Quản lý dự án, sở Xây dựng các tỉnh, thành phố....- Lập kế hoạch công việc và Báo cáo Kết quả kinh doanh hàng tuần, hàng tháng.Ưu tiên ứng viên Làm việc tại Hà nội, Quảng ninh, Hải phòng hoặc thanh Hóa.Chi tiết Trao đổi khi phỏng vấn.</f>
        <v>#NAME?</v>
      </c>
      <c r="I1109" t="s">
        <v>1698</v>
      </c>
      <c r="J1109" t="s">
        <v>1699</v>
      </c>
      <c r="K1109" t="s">
        <v>1700</v>
      </c>
      <c r="L1109">
        <v>911</v>
      </c>
      <c r="M1109" t="s">
        <v>1701</v>
      </c>
      <c r="N1109">
        <v>61</v>
      </c>
      <c r="O1109" t="s">
        <v>1964</v>
      </c>
      <c r="P1109">
        <v>1</v>
      </c>
      <c r="Q1109" t="s">
        <v>1279</v>
      </c>
    </row>
    <row r="1110" spans="1:17" x14ac:dyDescent="0.3">
      <c r="A1110" t="s">
        <v>1697</v>
      </c>
      <c r="B1110" s="3">
        <v>7000000</v>
      </c>
      <c r="C1110" s="3">
        <v>10000000</v>
      </c>
      <c r="D1110" t="s">
        <v>51</v>
      </c>
      <c r="E1110" t="s">
        <v>52</v>
      </c>
      <c r="F1110">
        <v>5</v>
      </c>
      <c r="G1110" t="s">
        <v>19</v>
      </c>
      <c r="H1110" t="e">
        <f>- Tìm kiếm khách hàng tiềm năng, xác định nhu cầu khách hàng và chào bán sản phẩm của Eurowindow cho các công trình nhà riêng, các dự án Xây dựng- thực hiện đo đạc và Tư vấn cho khách hàng về các phương án cửa phù hợp với kiến trúc và Trang trí nội thất.- tham gia tính Giá sơ bộ để lên các phương án Thiết kế và Báo Giá cho khách hàng.- thực hiện chăm sóc khách hàng sau bán hàng, đảm bảo giữ mối liên hệ Thường xuyên với khách hàng.- Xây dựng mối quan hệ và tiếp xúc với các công ty Xây dựng, Thiết kế, ban Quản lý dự án, sở Xây dựng các tỉnh, thành phố....- Lập kế hoạch công việc và Báo cáo Kết quả kinh doanh hàng tuần, hàng tháng.Ưu tiên ứng viên Làm việc tại Hà nội, Quảng ninh, Hải phòng hoặc thanh Hóa.Chi tiết Trao đổi khi phỏng vấn.</f>
        <v>#NAME?</v>
      </c>
      <c r="I1110" t="s">
        <v>1698</v>
      </c>
      <c r="J1110" t="s">
        <v>1699</v>
      </c>
      <c r="K1110" t="s">
        <v>1700</v>
      </c>
      <c r="L1110">
        <v>911</v>
      </c>
      <c r="M1110" t="s">
        <v>1701</v>
      </c>
      <c r="N1110">
        <v>52</v>
      </c>
      <c r="O1110" t="s">
        <v>1959</v>
      </c>
      <c r="P1110">
        <v>1</v>
      </c>
      <c r="Q1110" t="s">
        <v>1279</v>
      </c>
    </row>
    <row r="1111" spans="1:17" x14ac:dyDescent="0.3">
      <c r="A1111" t="s">
        <v>1697</v>
      </c>
      <c r="B1111" s="3">
        <v>7000000</v>
      </c>
      <c r="C1111" s="3">
        <v>10000000</v>
      </c>
      <c r="D1111" t="s">
        <v>51</v>
      </c>
      <c r="E1111" t="s">
        <v>52</v>
      </c>
      <c r="F1111">
        <v>5</v>
      </c>
      <c r="G1111" t="s">
        <v>19</v>
      </c>
      <c r="H1111" t="e">
        <f>- Tìm kiếm khách hàng tiềm năng, xác định nhu cầu khách hàng và chào bán sản phẩm của Eurowindow cho các công trình nhà riêng, các dự án Xây dựng- thực hiện đo đạc và Tư vấn cho khách hàng về các phương án cửa phù hợp với kiến trúc và Trang trí nội thất.- tham gia tính Giá sơ bộ để lên các phương án Thiết kế và Báo Giá cho khách hàng.- thực hiện chăm sóc khách hàng sau bán hàng, đảm bảo giữ mối liên hệ Thường xuyên với khách hàng.- Xây dựng mối quan hệ và tiếp xúc với các công ty Xây dựng, Thiết kế, ban Quản lý dự án, sở Xây dựng các tỉnh, thành phố....- Lập kế hoạch công việc và Báo cáo Kết quả kinh doanh hàng tuần, hàng tháng.Ưu tiên ứng viên Làm việc tại Hà nội, Quảng ninh, Hải phòng hoặc thanh Hóa.Chi tiết Trao đổi khi phỏng vấn.</f>
        <v>#NAME?</v>
      </c>
      <c r="I1111" t="s">
        <v>1698</v>
      </c>
      <c r="J1111" t="s">
        <v>1699</v>
      </c>
      <c r="K1111" t="s">
        <v>1700</v>
      </c>
      <c r="L1111">
        <v>911</v>
      </c>
      <c r="M1111" t="s">
        <v>1701</v>
      </c>
      <c r="N1111">
        <v>61</v>
      </c>
      <c r="O1111" t="s">
        <v>1964</v>
      </c>
      <c r="P1111">
        <v>1</v>
      </c>
      <c r="Q1111" t="s">
        <v>1063</v>
      </c>
    </row>
    <row r="1112" spans="1:17" x14ac:dyDescent="0.3">
      <c r="A1112" t="s">
        <v>1697</v>
      </c>
      <c r="B1112" s="3">
        <v>7000000</v>
      </c>
      <c r="C1112" s="3">
        <v>10000000</v>
      </c>
      <c r="D1112" t="s">
        <v>51</v>
      </c>
      <c r="E1112" t="s">
        <v>52</v>
      </c>
      <c r="F1112">
        <v>5</v>
      </c>
      <c r="G1112" t="s">
        <v>19</v>
      </c>
      <c r="H1112" t="e">
        <f>- Tìm kiếm khách hàng tiềm năng, xác định nhu cầu khách hàng và chào bán sản phẩm của Eurowindow cho các công trình nhà riêng, các dự án Xây dựng- thực hiện đo đạc và Tư vấn cho khách hàng về các phương án cửa phù hợp với kiến trúc và Trang trí nội thất.- tham gia tính Giá sơ bộ để lên các phương án Thiết kế và Báo Giá cho khách hàng.- thực hiện chăm sóc khách hàng sau bán hàng, đảm bảo giữ mối liên hệ Thường xuyên với khách hàng.- Xây dựng mối quan hệ và tiếp xúc với các công ty Xây dựng, Thiết kế, ban Quản lý dự án, sở Xây dựng các tỉnh, thành phố....- Lập kế hoạch công việc và Báo cáo Kết quả kinh doanh hàng tuần, hàng tháng.Ưu tiên ứng viên Làm việc tại Hà nội, Quảng ninh, Hải phòng hoặc thanh Hóa.Chi tiết Trao đổi khi phỏng vấn.</f>
        <v>#NAME?</v>
      </c>
      <c r="I1112" t="s">
        <v>1698</v>
      </c>
      <c r="J1112" t="s">
        <v>1699</v>
      </c>
      <c r="K1112" t="s">
        <v>1700</v>
      </c>
      <c r="L1112">
        <v>911</v>
      </c>
      <c r="M1112" t="s">
        <v>1701</v>
      </c>
      <c r="N1112">
        <v>52</v>
      </c>
      <c r="O1112" t="s">
        <v>1959</v>
      </c>
      <c r="P1112">
        <v>1</v>
      </c>
      <c r="Q1112" t="s">
        <v>1063</v>
      </c>
    </row>
    <row r="1113" spans="1:17" x14ac:dyDescent="0.3">
      <c r="A1113" t="s">
        <v>1703</v>
      </c>
      <c r="B1113" s="3">
        <v>7000000</v>
      </c>
      <c r="C1113" s="3">
        <v>10000000</v>
      </c>
      <c r="D1113" t="s">
        <v>51</v>
      </c>
      <c r="E1113" t="s">
        <v>52</v>
      </c>
      <c r="F1113">
        <v>3</v>
      </c>
      <c r="G1113" t="s">
        <v>19</v>
      </c>
      <c r="H1113" t="s">
        <v>1704</v>
      </c>
      <c r="I1113" t="s">
        <v>1705</v>
      </c>
      <c r="J1113" t="s">
        <v>1706</v>
      </c>
      <c r="K1113" t="s">
        <v>1707</v>
      </c>
      <c r="L1113">
        <v>912</v>
      </c>
      <c r="M1113" t="s">
        <v>1708</v>
      </c>
      <c r="N1113">
        <v>6</v>
      </c>
      <c r="O1113" t="s">
        <v>1987</v>
      </c>
      <c r="P1113">
        <v>1</v>
      </c>
      <c r="Q1113" t="s">
        <v>483</v>
      </c>
    </row>
    <row r="1114" spans="1:17" x14ac:dyDescent="0.3">
      <c r="A1114" t="s">
        <v>1703</v>
      </c>
      <c r="B1114" s="3">
        <v>7000000</v>
      </c>
      <c r="C1114" s="3">
        <v>10000000</v>
      </c>
      <c r="D1114" t="s">
        <v>51</v>
      </c>
      <c r="E1114" t="s">
        <v>52</v>
      </c>
      <c r="F1114">
        <v>3</v>
      </c>
      <c r="G1114" t="s">
        <v>19</v>
      </c>
      <c r="H1114" t="s">
        <v>1704</v>
      </c>
      <c r="I1114" t="s">
        <v>1705</v>
      </c>
      <c r="J1114" t="s">
        <v>1706</v>
      </c>
      <c r="K1114" t="s">
        <v>1707</v>
      </c>
      <c r="L1114">
        <v>912</v>
      </c>
      <c r="M1114" t="s">
        <v>1708</v>
      </c>
      <c r="N1114">
        <v>65</v>
      </c>
      <c r="O1114" t="s">
        <v>1963</v>
      </c>
      <c r="P1114">
        <v>1</v>
      </c>
      <c r="Q1114" t="s">
        <v>483</v>
      </c>
    </row>
    <row r="1115" spans="1:17" x14ac:dyDescent="0.3">
      <c r="A1115" t="s">
        <v>1709</v>
      </c>
      <c r="B1115" s="3">
        <v>10000000</v>
      </c>
      <c r="C1115" s="3">
        <v>15000000</v>
      </c>
      <c r="D1115" t="s">
        <v>101</v>
      </c>
      <c r="E1115" t="s">
        <v>52</v>
      </c>
      <c r="F1115">
        <v>5</v>
      </c>
      <c r="G1115">
        <v>1</v>
      </c>
      <c r="H1115" t="e">
        <f>- lên kế hoạch Tìm kiếm khách hàng mới Theo Địa bàn được công ty phân công- Tư vấn khách hàng về sản phẩm, Giá cả của các sản phẩm thang máy- Thiết Lập và duy trì những mối quan hệ kinh doanh mới, hiện hữu và tiềm năng- thực hiện đúng tiêu chí và quy trình kinh doanh của công ty- Quản lý Tốt công tác chăm sóc khách hàng.- thực hiệnbán hàngtheo Chỉ tiêu kinh doanh của phòng kinh doanh.- trực tiếp thực hiện và Theo dõi hợp đồng: thương thảo hợp đồng- thu thập thông tin thị trường, nhu cầu khách hàng, thông tin về Đối thủ cạnh tranh.- chi tiết sẽ Trao đổi thêm khi phỏng vấn</f>
        <v>#NAME?</v>
      </c>
      <c r="I1115" t="s">
        <v>1710</v>
      </c>
      <c r="J1115" t="s">
        <v>1711</v>
      </c>
      <c r="K1115" t="s">
        <v>1712</v>
      </c>
      <c r="L1115">
        <v>913</v>
      </c>
      <c r="M1115" t="s">
        <v>1712</v>
      </c>
      <c r="N1115">
        <v>94</v>
      </c>
      <c r="O1115" t="s">
        <v>1984</v>
      </c>
      <c r="P1115">
        <v>1</v>
      </c>
      <c r="Q1115" t="s">
        <v>483</v>
      </c>
    </row>
    <row r="1116" spans="1:17" x14ac:dyDescent="0.3">
      <c r="A1116" t="s">
        <v>1709</v>
      </c>
      <c r="B1116" s="3">
        <v>10000000</v>
      </c>
      <c r="C1116" s="3">
        <v>15000000</v>
      </c>
      <c r="D1116" t="s">
        <v>101</v>
      </c>
      <c r="E1116" t="s">
        <v>52</v>
      </c>
      <c r="F1116">
        <v>5</v>
      </c>
      <c r="G1116">
        <v>1</v>
      </c>
      <c r="H1116" t="e">
        <f>- lên kế hoạch Tìm kiếm khách hàng mới Theo Địa bàn được công ty phân công- Tư vấn khách hàng về sản phẩm, Giá cả của các sản phẩm thang máy- Thiết Lập và duy trì những mối quan hệ kinh doanh mới, hiện hữu và tiềm năng- thực hiện đúng tiêu chí và quy trình kinh doanh của công ty- Quản lý Tốt công tác chăm sóc khách hàng.- thực hiệnbán hàngtheo Chỉ tiêu kinh doanh của phòng kinh doanh.- trực tiếp thực hiện và Theo dõi hợp đồng: thương thảo hợp đồng- thu thập thông tin thị trường, nhu cầu khách hàng, thông tin về Đối thủ cạnh tranh.- chi tiết sẽ Trao đổi thêm khi phỏng vấn</f>
        <v>#NAME?</v>
      </c>
      <c r="I1116" t="s">
        <v>1710</v>
      </c>
      <c r="J1116" t="s">
        <v>1711</v>
      </c>
      <c r="K1116" t="s">
        <v>1712</v>
      </c>
      <c r="L1116">
        <v>913</v>
      </c>
      <c r="M1116" t="s">
        <v>1712</v>
      </c>
      <c r="N1116">
        <v>52</v>
      </c>
      <c r="O1116" t="s">
        <v>1959</v>
      </c>
      <c r="P1116">
        <v>1</v>
      </c>
      <c r="Q1116" t="s">
        <v>483</v>
      </c>
    </row>
    <row r="1117" spans="1:17" x14ac:dyDescent="0.3">
      <c r="A1117" t="s">
        <v>1713</v>
      </c>
      <c r="B1117" s="3">
        <v>20000000</v>
      </c>
      <c r="C1117" s="3">
        <v>30000000</v>
      </c>
      <c r="D1117" t="s">
        <v>27</v>
      </c>
      <c r="E1117" t="s">
        <v>52</v>
      </c>
      <c r="F1117">
        <v>5</v>
      </c>
      <c r="G1117" t="s">
        <v>19</v>
      </c>
      <c r="H1117" t="e">
        <f>- Đại diện cho công tytư vấncho khách hàng về mô hình nghỉ dưỡng mà công ty đang cung cấp tại các chương trình, sự kiện (khách hàng do công ty Mời lên)- chăm sóc khách hàng tiềm năng của công ty, Hỗ trợ khách hàng kí Kết hợp đồng.- Kết hợp với các bộ phận truyền thông, Marketing thực hiện các kế hoạch Quảng bá, Giới thiệu dịch vụ.- Làm việc tạivăn phòng, Không đi thị trường.- ưu tiên ứng viên có kinh nghiệm sales / Tư vấn / bán hàng. nếu chưa có kinh nghiệm sẽ được đào tạo bài bản.</f>
        <v>#NAME?</v>
      </c>
      <c r="I1117" t="s">
        <v>1714</v>
      </c>
      <c r="J1117" t="e">
        <f>- kỹ năng giao tiếp tốt. Tự tin, nhanh nhẹn, năng động.- khả năng Làm việc dưới áp lực Cao, Làm việc có trách nhiệm, có đam mê kiếm tiền.- ưu tiên ứng viên có kinh nghiệm Làm sales, Tư vấn, bán hàng.</f>
        <v>#NAME?</v>
      </c>
      <c r="K1117" t="s">
        <v>1715</v>
      </c>
      <c r="L1117">
        <v>914</v>
      </c>
      <c r="M1117" t="s">
        <v>1716</v>
      </c>
      <c r="N1117">
        <v>52</v>
      </c>
      <c r="O1117" t="s">
        <v>1959</v>
      </c>
      <c r="P1117">
        <v>1</v>
      </c>
      <c r="Q1117" t="s">
        <v>483</v>
      </c>
    </row>
    <row r="1118" spans="1:17" x14ac:dyDescent="0.3">
      <c r="A1118" t="s">
        <v>1713</v>
      </c>
      <c r="B1118" s="3">
        <v>20000000</v>
      </c>
      <c r="C1118" s="3">
        <v>30000000</v>
      </c>
      <c r="D1118" t="s">
        <v>27</v>
      </c>
      <c r="E1118" t="s">
        <v>52</v>
      </c>
      <c r="F1118">
        <v>5</v>
      </c>
      <c r="G1118" t="s">
        <v>19</v>
      </c>
      <c r="H1118" t="e">
        <f>- Đại diện cho công tytư vấncho khách hàng về mô hình nghỉ dưỡng mà công ty đang cung cấp tại các chương trình, sự kiện (khách hàng do công ty Mời lên)- chăm sóc khách hàng tiềm năng của công ty, Hỗ trợ khách hàng kí Kết hợp đồng.- Kết hợp với các bộ phận truyền thông, Marketing thực hiện các kế hoạch Quảng bá, Giới thiệu dịch vụ.- Làm việc tạivăn phòng, Không đi thị trường.- ưu tiên ứng viên có kinh nghiệm sales / Tư vấn / bán hàng. nếu chưa có kinh nghiệm sẽ được đào tạo bài bản.</f>
        <v>#NAME?</v>
      </c>
      <c r="I1118" t="s">
        <v>1714</v>
      </c>
      <c r="J1118" t="e">
        <f>- kỹ năng giao tiếp tốt. Tự tin, nhanh nhẹn, năng động.- khả năng Làm việc dưới áp lực Cao, Làm việc có trách nhiệm, có đam mê kiếm tiền.- ưu tiên ứng viên có kinh nghiệm Làm sales, Tư vấn, bán hàng.</f>
        <v>#NAME?</v>
      </c>
      <c r="K1118" t="s">
        <v>1715</v>
      </c>
      <c r="L1118">
        <v>914</v>
      </c>
      <c r="M1118" t="s">
        <v>1716</v>
      </c>
      <c r="N1118">
        <v>94</v>
      </c>
      <c r="O1118" t="s">
        <v>1984</v>
      </c>
      <c r="P1118">
        <v>1</v>
      </c>
      <c r="Q1118" t="s">
        <v>483</v>
      </c>
    </row>
    <row r="1119" spans="1:17" x14ac:dyDescent="0.3">
      <c r="A1119" t="s">
        <v>1717</v>
      </c>
      <c r="B1119" s="3">
        <v>40000000</v>
      </c>
      <c r="C1119" s="3">
        <v>50000000</v>
      </c>
      <c r="D1119" t="s">
        <v>101</v>
      </c>
      <c r="E1119" t="s">
        <v>177</v>
      </c>
      <c r="F1119">
        <v>20</v>
      </c>
      <c r="G1119" t="s">
        <v>19</v>
      </c>
      <c r="H1119" t="e">
        <f>- gọi điện Tư vấn nguồn khách hàng sẵn có của công ty, chăm sóc và ký hợp đồng giải đáp thắc mắc Từ phía khách hàng.- Làm việcvăn phòngtrẻ Trung và năng động tại Hà Nội.- công việc cụ thể sẽ được Hướng dẫn chi tiết khi vào Làm việc</f>
        <v>#NAME?</v>
      </c>
      <c r="I1119" t="s">
        <v>1718</v>
      </c>
      <c r="J1119" t="e">
        <f>- Không yêu cầu kinh nghiệm, Chấp nhận sinh viên mới ra trường- Trung thực, chăm Chỉ, Nhiệt tình, ham học hỏi, có tinh thần cầu tiến- đam mê kinh doanh là một lợi thế</f>
        <v>#NAME?</v>
      </c>
      <c r="K1119" t="s">
        <v>1719</v>
      </c>
      <c r="L1119">
        <v>915</v>
      </c>
      <c r="M1119" t="s">
        <v>1720</v>
      </c>
      <c r="N1119">
        <v>94</v>
      </c>
      <c r="O1119" t="s">
        <v>1984</v>
      </c>
      <c r="P1119">
        <v>1</v>
      </c>
      <c r="Q1119" t="s">
        <v>483</v>
      </c>
    </row>
    <row r="1120" spans="1:17" x14ac:dyDescent="0.3">
      <c r="A1120" t="s">
        <v>1717</v>
      </c>
      <c r="B1120" s="3">
        <v>40000000</v>
      </c>
      <c r="C1120" s="3">
        <v>50000000</v>
      </c>
      <c r="D1120" t="s">
        <v>101</v>
      </c>
      <c r="E1120" t="s">
        <v>177</v>
      </c>
      <c r="F1120">
        <v>20</v>
      </c>
      <c r="G1120" t="s">
        <v>19</v>
      </c>
      <c r="H1120" t="e">
        <f>- gọi điện Tư vấn nguồn khách hàng sẵn có của công ty, chăm sóc và ký hợp đồng giải đáp thắc mắc Từ phía khách hàng.- Làm việcvăn phòngtrẻ Trung và năng động tại Hà Nội.- công việc cụ thể sẽ được Hướng dẫn chi tiết khi vào Làm việc</f>
        <v>#NAME?</v>
      </c>
      <c r="I1120" t="s">
        <v>1718</v>
      </c>
      <c r="J1120" t="e">
        <f>- Không yêu cầu kinh nghiệm, Chấp nhận sinh viên mới ra trường- Trung thực, chăm Chỉ, Nhiệt tình, ham học hỏi, có tinh thần cầu tiến- đam mê kinh doanh là một lợi thế</f>
        <v>#NAME?</v>
      </c>
      <c r="K1120" t="s">
        <v>1719</v>
      </c>
      <c r="L1120">
        <v>915</v>
      </c>
      <c r="M1120" t="s">
        <v>1720</v>
      </c>
      <c r="N1120">
        <v>52</v>
      </c>
      <c r="O1120" t="s">
        <v>1959</v>
      </c>
      <c r="P1120">
        <v>1</v>
      </c>
      <c r="Q1120" t="s">
        <v>483</v>
      </c>
    </row>
    <row r="1121" spans="1:17" x14ac:dyDescent="0.3">
      <c r="A1121" t="s">
        <v>1717</v>
      </c>
      <c r="B1121" s="3">
        <v>40000000</v>
      </c>
      <c r="C1121" s="3">
        <v>50000000</v>
      </c>
      <c r="D1121" t="s">
        <v>101</v>
      </c>
      <c r="E1121" t="s">
        <v>177</v>
      </c>
      <c r="F1121">
        <v>20</v>
      </c>
      <c r="G1121" t="s">
        <v>19</v>
      </c>
      <c r="H1121" t="e">
        <f>- gọi điện Tư vấn nguồn khách hàng sẵn có của công ty, chăm sóc và ký hợp đồng giải đáp thắc mắc Từ phía khách hàng.- Làm việcvăn phòngtrẻ Trung và năng động tại Hà Nội.- công việc cụ thể sẽ được Hướng dẫn chi tiết khi vào Làm việc</f>
        <v>#NAME?</v>
      </c>
      <c r="I1121" t="s">
        <v>1718</v>
      </c>
      <c r="J1121" t="e">
        <f>- Không yêu cầu kinh nghiệm, Chấp nhận sinh viên mới ra trường- Trung thực, chăm Chỉ, Nhiệt tình, ham học hỏi, có tinh thần cầu tiến- đam mê kinh doanh là một lợi thế</f>
        <v>#NAME?</v>
      </c>
      <c r="K1121" t="s">
        <v>1719</v>
      </c>
      <c r="L1121">
        <v>915</v>
      </c>
      <c r="M1121" t="s">
        <v>1720</v>
      </c>
      <c r="N1121">
        <v>58</v>
      </c>
      <c r="O1121" t="s">
        <v>1960</v>
      </c>
      <c r="P1121">
        <v>1</v>
      </c>
      <c r="Q1121" t="s">
        <v>483</v>
      </c>
    </row>
    <row r="1122" spans="1:17" x14ac:dyDescent="0.3">
      <c r="A1122" t="s">
        <v>1721</v>
      </c>
      <c r="B1122" s="3">
        <v>10000000</v>
      </c>
      <c r="C1122" s="3">
        <v>15000000</v>
      </c>
      <c r="D1122" t="s">
        <v>51</v>
      </c>
      <c r="E1122" t="s">
        <v>52</v>
      </c>
      <c r="F1122">
        <v>5</v>
      </c>
      <c r="G1122" t="s">
        <v>19</v>
      </c>
      <c r="H1122" t="s">
        <v>1722</v>
      </c>
      <c r="I1122" t="s">
        <v>1723</v>
      </c>
      <c r="J1122" t="s">
        <v>1724</v>
      </c>
      <c r="K1122" t="s">
        <v>1725</v>
      </c>
      <c r="L1122">
        <v>917</v>
      </c>
      <c r="M1122" t="s">
        <v>1726</v>
      </c>
      <c r="N1122">
        <v>52</v>
      </c>
      <c r="O1122" t="s">
        <v>1959</v>
      </c>
      <c r="P1122">
        <v>1</v>
      </c>
      <c r="Q1122" t="s">
        <v>483</v>
      </c>
    </row>
    <row r="1123" spans="1:17" x14ac:dyDescent="0.3">
      <c r="A1123" t="s">
        <v>1721</v>
      </c>
      <c r="B1123" s="3">
        <v>10000000</v>
      </c>
      <c r="C1123" s="3">
        <v>15000000</v>
      </c>
      <c r="D1123" t="s">
        <v>51</v>
      </c>
      <c r="E1123" t="s">
        <v>52</v>
      </c>
      <c r="F1123">
        <v>5</v>
      </c>
      <c r="G1123" t="s">
        <v>19</v>
      </c>
      <c r="H1123" t="s">
        <v>1722</v>
      </c>
      <c r="I1123" t="s">
        <v>1723</v>
      </c>
      <c r="J1123" t="s">
        <v>1724</v>
      </c>
      <c r="K1123" t="s">
        <v>1725</v>
      </c>
      <c r="L1123">
        <v>917</v>
      </c>
      <c r="M1123" t="s">
        <v>1726</v>
      </c>
      <c r="N1123">
        <v>94</v>
      </c>
      <c r="O1123" t="s">
        <v>1984</v>
      </c>
      <c r="P1123">
        <v>1</v>
      </c>
      <c r="Q1123" t="s">
        <v>483</v>
      </c>
    </row>
    <row r="1124" spans="1:17" x14ac:dyDescent="0.3">
      <c r="A1124" t="s">
        <v>1727</v>
      </c>
      <c r="B1124" s="3">
        <v>15000000</v>
      </c>
      <c r="C1124" s="3">
        <v>20000000</v>
      </c>
      <c r="D1124" t="s">
        <v>51</v>
      </c>
      <c r="E1124" t="s">
        <v>28</v>
      </c>
      <c r="F1124">
        <v>5</v>
      </c>
      <c r="G1124" t="s">
        <v>19</v>
      </c>
      <c r="H1124" t="e">
        <f>- tham gia đầy đủ các lớp đào tạo của công ty, năng vững nghiệp vụ kỹ năng Cơ bản cần thiết.- Lập kế hoạch kinh doanh- Tư vấn giải đáp tài chính phù hợp cho KH- giải đáp mọi thắc mắc của KH- chăm sóc KH cũ, Hỗ trợ KH mới- đàm phán ký Kết hợp đồng với KH</f>
        <v>#NAME?</v>
      </c>
      <c r="I1124" t="s">
        <v>1728</v>
      </c>
      <c r="J1124" t="s">
        <v>1729</v>
      </c>
      <c r="K1124" t="s">
        <v>1730</v>
      </c>
      <c r="L1124">
        <v>918</v>
      </c>
      <c r="M1124" t="s">
        <v>1731</v>
      </c>
      <c r="N1124">
        <v>94</v>
      </c>
      <c r="O1124" t="s">
        <v>1984</v>
      </c>
      <c r="P1124">
        <v>1</v>
      </c>
      <c r="Q1124" t="s">
        <v>483</v>
      </c>
    </row>
    <row r="1125" spans="1:17" x14ac:dyDescent="0.3">
      <c r="A1125" t="s">
        <v>1727</v>
      </c>
      <c r="B1125" s="3">
        <v>15000000</v>
      </c>
      <c r="C1125" s="3">
        <v>20000000</v>
      </c>
      <c r="D1125" t="s">
        <v>51</v>
      </c>
      <c r="E1125" t="s">
        <v>28</v>
      </c>
      <c r="F1125">
        <v>5</v>
      </c>
      <c r="G1125" t="s">
        <v>19</v>
      </c>
      <c r="H1125" t="e">
        <f>- tham gia đầy đủ các lớp đào tạo của công ty, năng vững nghiệp vụ kỹ năng Cơ bản cần thiết.- Lập kế hoạch kinh doanh- Tư vấn giải đáp tài chính phù hợp cho KH- giải đáp mọi thắc mắc của KH- chăm sóc KH cũ, Hỗ trợ KH mới- đàm phán ký Kết hợp đồng với KH</f>
        <v>#NAME?</v>
      </c>
      <c r="I1125" t="s">
        <v>1728</v>
      </c>
      <c r="J1125" t="s">
        <v>1729</v>
      </c>
      <c r="K1125" t="s">
        <v>1730</v>
      </c>
      <c r="L1125">
        <v>918</v>
      </c>
      <c r="M1125" t="s">
        <v>1731</v>
      </c>
      <c r="N1125">
        <v>52</v>
      </c>
      <c r="O1125" t="s">
        <v>1959</v>
      </c>
      <c r="P1125">
        <v>1</v>
      </c>
      <c r="Q1125" t="s">
        <v>483</v>
      </c>
    </row>
    <row r="1126" spans="1:17" x14ac:dyDescent="0.3">
      <c r="A1126" t="s">
        <v>527</v>
      </c>
      <c r="B1126" s="3">
        <v>10000000</v>
      </c>
      <c r="C1126" s="3">
        <v>15000000</v>
      </c>
      <c r="D1126" t="s">
        <v>101</v>
      </c>
      <c r="E1126" t="s">
        <v>28</v>
      </c>
      <c r="F1126">
        <v>5</v>
      </c>
      <c r="G1126" t="s">
        <v>19</v>
      </c>
      <c r="H1126" t="e">
        <f>-Tư vấncho khách hàng về các dịch vụ order, vận chuyển, ký gửi của công ty.- Hướng dẫn khách hàng lên đơn hàng và Tư vấn cho khách về những mặt hàng tiềm năng.- Quản lí thông tin khách hàng và đơn hàng.- Theo dõi tình hình đơn hàng Từ lúc đặt hàng cho đến khi hàng về đến tay khách hàng.- giải đáp thắc mắc của khách hàng về những vấn đề phát sinh.</f>
        <v>#NAME?</v>
      </c>
      <c r="I1126" t="s">
        <v>1732</v>
      </c>
      <c r="J1126" t="s">
        <v>1733</v>
      </c>
      <c r="K1126" t="s">
        <v>1734</v>
      </c>
      <c r="L1126">
        <v>919</v>
      </c>
      <c r="M1126" t="s">
        <v>1735</v>
      </c>
      <c r="N1126">
        <v>52</v>
      </c>
      <c r="O1126" t="s">
        <v>1959</v>
      </c>
      <c r="P1126">
        <v>1</v>
      </c>
      <c r="Q1126" t="s">
        <v>483</v>
      </c>
    </row>
    <row r="1127" spans="1:17" x14ac:dyDescent="0.3">
      <c r="A1127" t="s">
        <v>527</v>
      </c>
      <c r="B1127" s="3">
        <v>10000000</v>
      </c>
      <c r="C1127" s="3">
        <v>15000000</v>
      </c>
      <c r="D1127" t="s">
        <v>101</v>
      </c>
      <c r="E1127" t="s">
        <v>28</v>
      </c>
      <c r="F1127">
        <v>5</v>
      </c>
      <c r="G1127" t="s">
        <v>19</v>
      </c>
      <c r="H1127" t="e">
        <f>-Tư vấncho khách hàng về các dịch vụ order, vận chuyển, ký gửi của công ty.- Hướng dẫn khách hàng lên đơn hàng và Tư vấn cho khách về những mặt hàng tiềm năng.- Quản lí thông tin khách hàng và đơn hàng.- Theo dõi tình hình đơn hàng Từ lúc đặt hàng cho đến khi hàng về đến tay khách hàng.- giải đáp thắc mắc của khách hàng về những vấn đề phát sinh.</f>
        <v>#NAME?</v>
      </c>
      <c r="I1127" t="s">
        <v>1732</v>
      </c>
      <c r="J1127" t="s">
        <v>1733</v>
      </c>
      <c r="K1127" t="s">
        <v>1734</v>
      </c>
      <c r="L1127">
        <v>919</v>
      </c>
      <c r="M1127" t="s">
        <v>1735</v>
      </c>
      <c r="N1127">
        <v>94</v>
      </c>
      <c r="O1127" t="s">
        <v>1984</v>
      </c>
      <c r="P1127">
        <v>1</v>
      </c>
      <c r="Q1127" t="s">
        <v>483</v>
      </c>
    </row>
    <row r="1128" spans="1:17" x14ac:dyDescent="0.3">
      <c r="A1128" t="s">
        <v>1736</v>
      </c>
      <c r="B1128" s="3">
        <v>7000000</v>
      </c>
      <c r="C1128" s="3">
        <v>10000000</v>
      </c>
      <c r="D1128" t="s">
        <v>51</v>
      </c>
      <c r="E1128" t="s">
        <v>82</v>
      </c>
      <c r="F1128">
        <v>5</v>
      </c>
      <c r="G1128" t="s">
        <v>19</v>
      </c>
      <c r="H1128" t="s">
        <v>1737</v>
      </c>
      <c r="I1128" t="s">
        <v>1738</v>
      </c>
      <c r="J1128" t="e">
        <f>- nhanh nhẹ, Trung thực, chăm Chỉ</f>
        <v>#NAME?</v>
      </c>
      <c r="K1128" t="s">
        <v>1739</v>
      </c>
      <c r="L1128">
        <v>920</v>
      </c>
      <c r="M1128" t="s">
        <v>1740</v>
      </c>
      <c r="N1128">
        <v>52</v>
      </c>
      <c r="O1128" t="s">
        <v>1959</v>
      </c>
      <c r="P1128">
        <v>1</v>
      </c>
      <c r="Q1128" t="s">
        <v>483</v>
      </c>
    </row>
    <row r="1129" spans="1:17" x14ac:dyDescent="0.3">
      <c r="A1129" t="s">
        <v>1741</v>
      </c>
      <c r="B1129" s="3">
        <v>30000000</v>
      </c>
      <c r="C1129" s="3">
        <v>40000000</v>
      </c>
      <c r="D1129" t="s">
        <v>27</v>
      </c>
      <c r="E1129" t="s">
        <v>28</v>
      </c>
      <c r="F1129">
        <v>20</v>
      </c>
      <c r="G1129" t="s">
        <v>19</v>
      </c>
      <c r="H1129" t="s">
        <v>1742</v>
      </c>
      <c r="I1129" t="s">
        <v>1743</v>
      </c>
      <c r="J1129" t="e">
        <f>- đam mê kinh doanh, ham học hỏi, cầu tiến.- yêu thích lĩnh vực BĐS- Mong muốn có thu nhập cao.- kiên trì, bền bỉ, muốn Gắn bó lâu dài với công ty.</f>
        <v>#NAME?</v>
      </c>
      <c r="K1129" t="s">
        <v>1744</v>
      </c>
      <c r="L1129">
        <v>921</v>
      </c>
      <c r="M1129" t="s">
        <v>1745</v>
      </c>
      <c r="N1129">
        <v>52</v>
      </c>
      <c r="O1129" t="s">
        <v>1959</v>
      </c>
      <c r="P1129">
        <v>1</v>
      </c>
      <c r="Q1129" t="s">
        <v>483</v>
      </c>
    </row>
    <row r="1130" spans="1:17" x14ac:dyDescent="0.3">
      <c r="A1130" t="s">
        <v>1741</v>
      </c>
      <c r="B1130" s="3">
        <v>30000000</v>
      </c>
      <c r="C1130" s="3">
        <v>40000000</v>
      </c>
      <c r="D1130" t="s">
        <v>27</v>
      </c>
      <c r="E1130" t="s">
        <v>28</v>
      </c>
      <c r="F1130">
        <v>20</v>
      </c>
      <c r="G1130" t="s">
        <v>19</v>
      </c>
      <c r="H1130" t="s">
        <v>1742</v>
      </c>
      <c r="I1130" t="s">
        <v>1743</v>
      </c>
      <c r="J1130" t="e">
        <f>- đam mê kinh doanh, ham học hỏi, cầu tiến.- yêu thích lĩnh vực BĐS- Mong muốn có thu nhập cao.- kiên trì, bền bỉ, muốn Gắn bó lâu dài với công ty.</f>
        <v>#NAME?</v>
      </c>
      <c r="K1130" t="s">
        <v>1744</v>
      </c>
      <c r="L1130">
        <v>921</v>
      </c>
      <c r="M1130" t="s">
        <v>1745</v>
      </c>
      <c r="N1130">
        <v>58</v>
      </c>
      <c r="O1130" t="s">
        <v>1960</v>
      </c>
      <c r="P1130">
        <v>1</v>
      </c>
      <c r="Q1130" t="s">
        <v>483</v>
      </c>
    </row>
    <row r="1131" spans="1:17" x14ac:dyDescent="0.3">
      <c r="A1131" t="s">
        <v>1741</v>
      </c>
      <c r="B1131" s="3">
        <v>30000000</v>
      </c>
      <c r="C1131" s="3">
        <v>40000000</v>
      </c>
      <c r="D1131" t="s">
        <v>27</v>
      </c>
      <c r="E1131" t="s">
        <v>28</v>
      </c>
      <c r="F1131">
        <v>20</v>
      </c>
      <c r="G1131" t="s">
        <v>19</v>
      </c>
      <c r="H1131" t="s">
        <v>1742</v>
      </c>
      <c r="I1131" t="s">
        <v>1743</v>
      </c>
      <c r="J1131" t="e">
        <f>- đam mê kinh doanh, ham học hỏi, cầu tiến.- yêu thích lĩnh vực BĐS- Mong muốn có thu nhập cao.- kiên trì, bền bỉ, muốn Gắn bó lâu dài với công ty.</f>
        <v>#NAME?</v>
      </c>
      <c r="K1131" t="s">
        <v>1744</v>
      </c>
      <c r="L1131">
        <v>921</v>
      </c>
      <c r="M1131" t="s">
        <v>1745</v>
      </c>
      <c r="N1131">
        <v>94</v>
      </c>
      <c r="O1131" t="s">
        <v>1984</v>
      </c>
      <c r="P1131">
        <v>1</v>
      </c>
      <c r="Q1131" t="s">
        <v>483</v>
      </c>
    </row>
    <row r="1132" spans="1:17" x14ac:dyDescent="0.3">
      <c r="A1132" t="s">
        <v>1746</v>
      </c>
      <c r="B1132" s="3">
        <v>10000000</v>
      </c>
      <c r="C1132" s="3">
        <v>15000000</v>
      </c>
      <c r="D1132" t="s">
        <v>101</v>
      </c>
      <c r="E1132" t="s">
        <v>52</v>
      </c>
      <c r="F1132">
        <v>1</v>
      </c>
      <c r="G1132">
        <v>0</v>
      </c>
      <c r="H1132" t="s">
        <v>1747</v>
      </c>
      <c r="I1132" t="s">
        <v>1748</v>
      </c>
      <c r="J1132" t="s">
        <v>1749</v>
      </c>
      <c r="K1132" t="s">
        <v>1750</v>
      </c>
      <c r="L1132">
        <v>922</v>
      </c>
      <c r="M1132" t="s">
        <v>1751</v>
      </c>
      <c r="N1132">
        <v>94</v>
      </c>
      <c r="O1132" t="s">
        <v>1984</v>
      </c>
      <c r="P1132">
        <v>1</v>
      </c>
      <c r="Q1132" t="s">
        <v>483</v>
      </c>
    </row>
    <row r="1133" spans="1:17" x14ac:dyDescent="0.3">
      <c r="A1133" t="s">
        <v>1746</v>
      </c>
      <c r="B1133" s="3">
        <v>10000000</v>
      </c>
      <c r="C1133" s="3">
        <v>15000000</v>
      </c>
      <c r="D1133" t="s">
        <v>101</v>
      </c>
      <c r="E1133" t="s">
        <v>52</v>
      </c>
      <c r="F1133">
        <v>1</v>
      </c>
      <c r="G1133">
        <v>0</v>
      </c>
      <c r="H1133" t="s">
        <v>1747</v>
      </c>
      <c r="I1133" t="s">
        <v>1748</v>
      </c>
      <c r="J1133" t="s">
        <v>1749</v>
      </c>
      <c r="K1133" t="s">
        <v>1750</v>
      </c>
      <c r="L1133">
        <v>922</v>
      </c>
      <c r="M1133" t="s">
        <v>1751</v>
      </c>
      <c r="N1133">
        <v>53</v>
      </c>
      <c r="O1133" t="s">
        <v>1967</v>
      </c>
      <c r="P1133">
        <v>1</v>
      </c>
      <c r="Q1133" t="s">
        <v>483</v>
      </c>
    </row>
    <row r="1134" spans="1:17" x14ac:dyDescent="0.3">
      <c r="A1134" t="s">
        <v>1746</v>
      </c>
      <c r="B1134" s="3">
        <v>10000000</v>
      </c>
      <c r="C1134" s="3">
        <v>15000000</v>
      </c>
      <c r="D1134" t="s">
        <v>101</v>
      </c>
      <c r="E1134" t="s">
        <v>52</v>
      </c>
      <c r="F1134">
        <v>1</v>
      </c>
      <c r="G1134">
        <v>0</v>
      </c>
      <c r="H1134" t="s">
        <v>1747</v>
      </c>
      <c r="I1134" t="s">
        <v>1748</v>
      </c>
      <c r="J1134" t="s">
        <v>1749</v>
      </c>
      <c r="K1134" t="s">
        <v>1750</v>
      </c>
      <c r="L1134">
        <v>922</v>
      </c>
      <c r="M1134" t="s">
        <v>1751</v>
      </c>
      <c r="N1134">
        <v>52</v>
      </c>
      <c r="O1134" t="s">
        <v>1959</v>
      </c>
      <c r="P1134">
        <v>1</v>
      </c>
      <c r="Q1134" t="s">
        <v>483</v>
      </c>
    </row>
    <row r="1135" spans="1:17" x14ac:dyDescent="0.3">
      <c r="A1135" t="s">
        <v>1752</v>
      </c>
      <c r="B1135" s="3">
        <v>10000000</v>
      </c>
      <c r="C1135" s="3">
        <v>15000000</v>
      </c>
      <c r="D1135" t="s">
        <v>51</v>
      </c>
      <c r="E1135" t="s">
        <v>52</v>
      </c>
      <c r="F1135">
        <v>2</v>
      </c>
      <c r="G1135" t="s">
        <v>19</v>
      </c>
      <c r="H1135" t="s">
        <v>1753</v>
      </c>
      <c r="I1135" t="s">
        <v>1754</v>
      </c>
      <c r="J1135" t="e">
        <f>- Tốt nghiệp Cao Đẳng trở lên, chuyên ngành điện - Tự động, Cơ khí chế tạo , hệ thống điện lạnh- ưu tiên có kinh nghiệm Làm việc về điện, máy móc Thiết bị trong ngành dược/ TPCN/ mỹ phẩm- Làm Theo ca</f>
        <v>#NAME?</v>
      </c>
      <c r="K1135" t="s">
        <v>1490</v>
      </c>
      <c r="L1135">
        <v>872</v>
      </c>
      <c r="M1135" t="s">
        <v>1490</v>
      </c>
      <c r="N1135">
        <v>33</v>
      </c>
      <c r="O1135" t="s">
        <v>1993</v>
      </c>
      <c r="P1135">
        <v>1</v>
      </c>
      <c r="Q1135" t="s">
        <v>483</v>
      </c>
    </row>
    <row r="1136" spans="1:17" x14ac:dyDescent="0.3">
      <c r="A1136" t="s">
        <v>1752</v>
      </c>
      <c r="B1136" s="3">
        <v>10000000</v>
      </c>
      <c r="C1136" s="3">
        <v>15000000</v>
      </c>
      <c r="D1136" t="s">
        <v>51</v>
      </c>
      <c r="E1136" t="s">
        <v>52</v>
      </c>
      <c r="F1136">
        <v>2</v>
      </c>
      <c r="G1136" t="s">
        <v>19</v>
      </c>
      <c r="H1136" t="s">
        <v>1753</v>
      </c>
      <c r="I1136" t="s">
        <v>1754</v>
      </c>
      <c r="J1136" t="e">
        <f>- Tốt nghiệp Cao Đẳng trở lên, chuyên ngành điện - Tự động, Cơ khí chế tạo , hệ thống điện lạnh- ưu tiên có kinh nghiệm Làm việc về điện, máy móc Thiết bị trong ngành dược/ TPCN/ mỹ phẩm- Làm Theo ca</f>
        <v>#NAME?</v>
      </c>
      <c r="K1136" t="s">
        <v>1490</v>
      </c>
      <c r="L1136">
        <v>872</v>
      </c>
      <c r="M1136" t="s">
        <v>1490</v>
      </c>
      <c r="N1136">
        <v>43</v>
      </c>
      <c r="O1136" t="s">
        <v>1973</v>
      </c>
      <c r="P1136">
        <v>1</v>
      </c>
      <c r="Q1136" t="s">
        <v>483</v>
      </c>
    </row>
    <row r="1137" spans="1:17" x14ac:dyDescent="0.3">
      <c r="A1137" t="s">
        <v>1755</v>
      </c>
      <c r="B1137" s="3">
        <v>10000000</v>
      </c>
      <c r="C1137" s="3">
        <v>15000000</v>
      </c>
      <c r="D1137" t="s">
        <v>51</v>
      </c>
      <c r="E1137" t="s">
        <v>52</v>
      </c>
      <c r="F1137">
        <v>2</v>
      </c>
      <c r="G1137" t="s">
        <v>19</v>
      </c>
      <c r="H1137" t="s">
        <v>1756</v>
      </c>
      <c r="I1137" t="s">
        <v>1757</v>
      </c>
      <c r="J1137" t="s">
        <v>1758</v>
      </c>
      <c r="K1137" t="s">
        <v>1759</v>
      </c>
      <c r="L1137">
        <v>875</v>
      </c>
      <c r="M1137" t="s">
        <v>1504</v>
      </c>
      <c r="N1137">
        <v>16</v>
      </c>
      <c r="O1137" t="s">
        <v>2010</v>
      </c>
      <c r="P1137">
        <v>1</v>
      </c>
      <c r="Q1137" t="s">
        <v>483</v>
      </c>
    </row>
    <row r="1138" spans="1:17" x14ac:dyDescent="0.3">
      <c r="A1138" t="s">
        <v>1755</v>
      </c>
      <c r="B1138" s="3">
        <v>10000000</v>
      </c>
      <c r="C1138" s="3">
        <v>15000000</v>
      </c>
      <c r="D1138" t="s">
        <v>51</v>
      </c>
      <c r="E1138" t="s">
        <v>52</v>
      </c>
      <c r="F1138">
        <v>2</v>
      </c>
      <c r="G1138" t="s">
        <v>19</v>
      </c>
      <c r="H1138" t="s">
        <v>1756</v>
      </c>
      <c r="I1138" t="s">
        <v>1757</v>
      </c>
      <c r="J1138" t="s">
        <v>1758</v>
      </c>
      <c r="K1138" t="s">
        <v>1759</v>
      </c>
      <c r="L1138">
        <v>875</v>
      </c>
      <c r="M1138" t="s">
        <v>1504</v>
      </c>
      <c r="N1138">
        <v>55</v>
      </c>
      <c r="O1138" t="s">
        <v>2000</v>
      </c>
      <c r="P1138">
        <v>1</v>
      </c>
      <c r="Q1138" t="s">
        <v>483</v>
      </c>
    </row>
    <row r="1139" spans="1:17" x14ac:dyDescent="0.3">
      <c r="A1139" t="s">
        <v>1755</v>
      </c>
      <c r="B1139" s="3">
        <v>10000000</v>
      </c>
      <c r="C1139" s="3">
        <v>15000000</v>
      </c>
      <c r="D1139" t="s">
        <v>51</v>
      </c>
      <c r="E1139" t="s">
        <v>52</v>
      </c>
      <c r="F1139">
        <v>2</v>
      </c>
      <c r="G1139" t="s">
        <v>19</v>
      </c>
      <c r="H1139" t="s">
        <v>1756</v>
      </c>
      <c r="I1139" t="s">
        <v>1757</v>
      </c>
      <c r="J1139" t="s">
        <v>1758</v>
      </c>
      <c r="K1139" t="s">
        <v>1759</v>
      </c>
      <c r="L1139">
        <v>875</v>
      </c>
      <c r="M1139" t="s">
        <v>1504</v>
      </c>
      <c r="N1139">
        <v>65</v>
      </c>
      <c r="O1139" t="s">
        <v>1963</v>
      </c>
      <c r="P1139">
        <v>1</v>
      </c>
      <c r="Q1139" t="s">
        <v>483</v>
      </c>
    </row>
    <row r="1140" spans="1:17" x14ac:dyDescent="0.3">
      <c r="A1140" t="s">
        <v>1760</v>
      </c>
      <c r="B1140" s="3">
        <v>7000000</v>
      </c>
      <c r="C1140" s="3">
        <v>10000000</v>
      </c>
      <c r="D1140" t="s">
        <v>39</v>
      </c>
      <c r="E1140" t="s">
        <v>82</v>
      </c>
      <c r="F1140">
        <v>5</v>
      </c>
      <c r="G1140">
        <v>1</v>
      </c>
      <c r="H1140" t="s">
        <v>1761</v>
      </c>
      <c r="I1140" t="s">
        <v>1762</v>
      </c>
      <c r="J1140" t="s">
        <v>1763</v>
      </c>
      <c r="K1140" t="s">
        <v>1425</v>
      </c>
      <c r="L1140">
        <v>859</v>
      </c>
      <c r="M1140" t="s">
        <v>1426</v>
      </c>
      <c r="N1140">
        <v>61</v>
      </c>
      <c r="O1140" t="s">
        <v>1964</v>
      </c>
      <c r="P1140">
        <v>1</v>
      </c>
      <c r="Q1140" t="s">
        <v>483</v>
      </c>
    </row>
    <row r="1141" spans="1:17" x14ac:dyDescent="0.3">
      <c r="A1141" t="s">
        <v>1760</v>
      </c>
      <c r="B1141" s="3">
        <v>7000000</v>
      </c>
      <c r="C1141" s="3">
        <v>10000000</v>
      </c>
      <c r="D1141" t="s">
        <v>39</v>
      </c>
      <c r="E1141" t="s">
        <v>82</v>
      </c>
      <c r="F1141">
        <v>5</v>
      </c>
      <c r="G1141">
        <v>1</v>
      </c>
      <c r="H1141" t="s">
        <v>1761</v>
      </c>
      <c r="I1141" t="s">
        <v>1762</v>
      </c>
      <c r="J1141" t="s">
        <v>1763</v>
      </c>
      <c r="K1141" t="s">
        <v>1425</v>
      </c>
      <c r="L1141">
        <v>859</v>
      </c>
      <c r="M1141" t="s">
        <v>1426</v>
      </c>
      <c r="N1141">
        <v>26</v>
      </c>
      <c r="O1141" t="s">
        <v>1965</v>
      </c>
      <c r="P1141">
        <v>1</v>
      </c>
      <c r="Q1141" t="s">
        <v>483</v>
      </c>
    </row>
    <row r="1142" spans="1:17" x14ac:dyDescent="0.3">
      <c r="A1142" t="s">
        <v>1760</v>
      </c>
      <c r="B1142" s="3">
        <v>7000000</v>
      </c>
      <c r="C1142" s="3">
        <v>10000000</v>
      </c>
      <c r="D1142" t="s">
        <v>39</v>
      </c>
      <c r="E1142" t="s">
        <v>82</v>
      </c>
      <c r="F1142">
        <v>5</v>
      </c>
      <c r="G1142">
        <v>1</v>
      </c>
      <c r="H1142" t="s">
        <v>1761</v>
      </c>
      <c r="I1142" t="s">
        <v>1762</v>
      </c>
      <c r="J1142" t="s">
        <v>1763</v>
      </c>
      <c r="K1142" t="s">
        <v>1425</v>
      </c>
      <c r="L1142">
        <v>859</v>
      </c>
      <c r="M1142" t="s">
        <v>1426</v>
      </c>
      <c r="N1142">
        <v>2</v>
      </c>
      <c r="O1142" t="s">
        <v>1962</v>
      </c>
      <c r="P1142">
        <v>1</v>
      </c>
      <c r="Q1142" t="s">
        <v>483</v>
      </c>
    </row>
    <row r="1143" spans="1:17" x14ac:dyDescent="0.3">
      <c r="A1143" t="s">
        <v>1764</v>
      </c>
      <c r="B1143" s="3">
        <v>7000000</v>
      </c>
      <c r="C1143" s="3">
        <v>10000000</v>
      </c>
      <c r="D1143" t="s">
        <v>27</v>
      </c>
      <c r="E1143" t="s">
        <v>52</v>
      </c>
      <c r="F1143">
        <v>10</v>
      </c>
      <c r="G1143" t="s">
        <v>19</v>
      </c>
      <c r="H1143" t="e">
        <f>- Xây dựng phát triển lộ trình chạy của từng tuyến xe , từng khu vực sao cho phù hợp và hiệu quả đạt được Cao nhất.- dựa vào hệ thống GPS Theo dõi lộ trình chạy của các xe ,các tuyến.- Theo dõi xăng Dầu đội xe các khu vực, vấn đề chu kỳ bảo trì- bảo dưỡng, hỏng hóc của các xe.- Theo dõi Giám sát việc phân hàng hóa tại các CPA,DP. phân tích , cải THIỆN để nâng Cao hiệu quả trong công việc.- Theo dõi quy phạm điểm Post.- Theo dõi hệ thống CCTV</f>
        <v>#NAME?</v>
      </c>
      <c r="I1143" t="s">
        <v>1616</v>
      </c>
      <c r="J1143" t="s">
        <v>1765</v>
      </c>
      <c r="K1143" t="s">
        <v>1617</v>
      </c>
      <c r="L1143">
        <v>895</v>
      </c>
      <c r="M1143" t="s">
        <v>1617</v>
      </c>
      <c r="N1143">
        <v>1</v>
      </c>
      <c r="O1143" t="s">
        <v>1981</v>
      </c>
      <c r="P1143">
        <v>1</v>
      </c>
      <c r="Q1143" t="s">
        <v>1382</v>
      </c>
    </row>
    <row r="1144" spans="1:17" x14ac:dyDescent="0.3">
      <c r="A1144" t="s">
        <v>1764</v>
      </c>
      <c r="B1144" s="3">
        <v>7000000</v>
      </c>
      <c r="C1144" s="3">
        <v>10000000</v>
      </c>
      <c r="D1144" t="s">
        <v>27</v>
      </c>
      <c r="E1144" t="s">
        <v>52</v>
      </c>
      <c r="F1144">
        <v>10</v>
      </c>
      <c r="G1144" t="s">
        <v>19</v>
      </c>
      <c r="H1144" t="e">
        <f>- Xây dựng phát triển lộ trình chạy của từng tuyến xe , từng khu vực sao cho phù hợp và hiệu quả đạt được Cao nhất.- dựa vào hệ thống GPS Theo dõi lộ trình chạy của các xe ,các tuyến.- Theo dõi xăng Dầu đội xe các khu vực, vấn đề chu kỳ bảo trì- bảo dưỡng, hỏng hóc của các xe.- Theo dõi Giám sát việc phân hàng hóa tại các CPA,DP. phân tích , cải THIỆN để nâng Cao hiệu quả trong công việc.- Theo dõi quy phạm điểm Post.- Theo dõi hệ thống CCTV</f>
        <v>#NAME?</v>
      </c>
      <c r="I1144" t="s">
        <v>1616</v>
      </c>
      <c r="J1144" t="s">
        <v>1765</v>
      </c>
      <c r="K1144" t="s">
        <v>1617</v>
      </c>
      <c r="L1144">
        <v>895</v>
      </c>
      <c r="M1144" t="s">
        <v>1617</v>
      </c>
      <c r="N1144">
        <v>15</v>
      </c>
      <c r="O1144" t="s">
        <v>2005</v>
      </c>
      <c r="P1144">
        <v>1</v>
      </c>
      <c r="Q1144" t="s">
        <v>1382</v>
      </c>
    </row>
    <row r="1145" spans="1:17" x14ac:dyDescent="0.3">
      <c r="A1145" t="s">
        <v>1766</v>
      </c>
      <c r="B1145" s="3">
        <v>15000000</v>
      </c>
      <c r="C1145" s="3">
        <v>20000000</v>
      </c>
      <c r="D1145" t="s">
        <v>51</v>
      </c>
      <c r="E1145" t="s">
        <v>177</v>
      </c>
      <c r="F1145">
        <v>2</v>
      </c>
      <c r="G1145" t="s">
        <v>19</v>
      </c>
      <c r="H1145" t="e">
        <f ca="1">- Tìm kiếm khách hàng tiềm năng.-Tư vấnbán hàng(sẽ được đào tạo trong Thời gian đầu)- Lập dự toán cho khách hàng ( được Hướng dẫn cụ thể )- Quản lý thực hiện hợp đồng, giao việc cho các nhà thầu Phụ- thực hiện các nội dung Theo yêu cầu của công ty, chi tiết Trao đổi khi phỏng vấn- Làm việc tại: Vinhome OceanPark gia Lâm</f>
        <v>#NAME?</v>
      </c>
      <c r="I1145" t="s">
        <v>1767</v>
      </c>
      <c r="J1145" t="e">
        <f>- đã có kinh nghiệm về mảng kinh doanh nội thất (giao tiếp, Tư vấn sản phẩm cho khách...)- nhanh nhẹn, Nhiệt tình, chăm chỉ...- có thể Làm việc độc Lập hoặc Theo nhóm</f>
        <v>#NAME?</v>
      </c>
      <c r="K1145" t="s">
        <v>1768</v>
      </c>
      <c r="L1145">
        <v>923</v>
      </c>
      <c r="M1145" t="s">
        <v>1769</v>
      </c>
      <c r="N1145">
        <v>52</v>
      </c>
      <c r="O1145" t="s">
        <v>1959</v>
      </c>
      <c r="P1145">
        <v>1</v>
      </c>
      <c r="Q1145" t="s">
        <v>483</v>
      </c>
    </row>
    <row r="1146" spans="1:17" x14ac:dyDescent="0.3">
      <c r="A1146" t="s">
        <v>1766</v>
      </c>
      <c r="B1146" s="3">
        <v>15000000</v>
      </c>
      <c r="C1146" s="3">
        <v>20000000</v>
      </c>
      <c r="D1146" t="s">
        <v>51</v>
      </c>
      <c r="E1146" t="s">
        <v>177</v>
      </c>
      <c r="F1146">
        <v>2</v>
      </c>
      <c r="G1146" t="s">
        <v>19</v>
      </c>
      <c r="H1146" t="e">
        <f ca="1">- Tìm kiếm khách hàng tiềm năng.-Tư vấnbán hàng(sẽ được đào tạo trong Thời gian đầu)- Lập dự toán cho khách hàng ( được Hướng dẫn cụ thể )- Quản lý thực hiện hợp đồng, giao việc cho các nhà thầu Phụ- thực hiện các nội dung Theo yêu cầu của công ty, chi tiết Trao đổi khi phỏng vấn- Làm việc tại: Vinhome OceanPark gia Lâm</f>
        <v>#NAME?</v>
      </c>
      <c r="I1146" t="s">
        <v>1767</v>
      </c>
      <c r="J1146" t="e">
        <f>- đã có kinh nghiệm về mảng kinh doanh nội thất (giao tiếp, Tư vấn sản phẩm cho khách...)- nhanh nhẹn, Nhiệt tình, chăm chỉ...- có thể Làm việc độc Lập hoặc Theo nhóm</f>
        <v>#NAME?</v>
      </c>
      <c r="K1146" t="s">
        <v>1768</v>
      </c>
      <c r="L1146">
        <v>923</v>
      </c>
      <c r="M1146" t="s">
        <v>1769</v>
      </c>
      <c r="N1146">
        <v>94</v>
      </c>
      <c r="O1146" t="s">
        <v>1984</v>
      </c>
      <c r="P1146">
        <v>1</v>
      </c>
      <c r="Q1146" t="s">
        <v>483</v>
      </c>
    </row>
    <row r="1147" spans="1:17" x14ac:dyDescent="0.3">
      <c r="A1147" t="s">
        <v>1770</v>
      </c>
      <c r="B1147" s="3">
        <v>10000000</v>
      </c>
      <c r="C1147" s="3">
        <v>15000000</v>
      </c>
      <c r="D1147" t="s">
        <v>101</v>
      </c>
      <c r="E1147" t="s">
        <v>28</v>
      </c>
      <c r="F1147">
        <v>10</v>
      </c>
      <c r="G1147" t="s">
        <v>19</v>
      </c>
      <c r="H1147" t="s">
        <v>1771</v>
      </c>
      <c r="I1147" t="s">
        <v>1772</v>
      </c>
      <c r="J1147" t="s">
        <v>1773</v>
      </c>
      <c r="K1147" t="s">
        <v>1774</v>
      </c>
      <c r="L1147">
        <v>924</v>
      </c>
      <c r="M1147" t="s">
        <v>1775</v>
      </c>
      <c r="N1147">
        <v>94</v>
      </c>
      <c r="O1147" t="s">
        <v>1984</v>
      </c>
      <c r="P1147">
        <v>1</v>
      </c>
      <c r="Q1147" t="s">
        <v>483</v>
      </c>
    </row>
    <row r="1148" spans="1:17" x14ac:dyDescent="0.3">
      <c r="A1148" t="s">
        <v>1770</v>
      </c>
      <c r="B1148" s="3">
        <v>10000000</v>
      </c>
      <c r="C1148" s="3">
        <v>15000000</v>
      </c>
      <c r="D1148" t="s">
        <v>101</v>
      </c>
      <c r="E1148" t="s">
        <v>28</v>
      </c>
      <c r="F1148">
        <v>10</v>
      </c>
      <c r="G1148" t="s">
        <v>19</v>
      </c>
      <c r="H1148" t="s">
        <v>1771</v>
      </c>
      <c r="I1148" t="s">
        <v>1772</v>
      </c>
      <c r="J1148" t="s">
        <v>1773</v>
      </c>
      <c r="K1148" t="s">
        <v>1774</v>
      </c>
      <c r="L1148">
        <v>924</v>
      </c>
      <c r="M1148" t="s">
        <v>1775</v>
      </c>
      <c r="N1148">
        <v>52</v>
      </c>
      <c r="O1148" t="s">
        <v>1959</v>
      </c>
      <c r="P1148">
        <v>1</v>
      </c>
      <c r="Q1148" t="s">
        <v>483</v>
      </c>
    </row>
    <row r="1149" spans="1:17" x14ac:dyDescent="0.3">
      <c r="A1149" t="s">
        <v>1770</v>
      </c>
      <c r="B1149" s="3">
        <v>10000000</v>
      </c>
      <c r="C1149" s="3">
        <v>15000000</v>
      </c>
      <c r="D1149" t="s">
        <v>101</v>
      </c>
      <c r="E1149" t="s">
        <v>28</v>
      </c>
      <c r="F1149">
        <v>10</v>
      </c>
      <c r="G1149" t="s">
        <v>19</v>
      </c>
      <c r="H1149" t="s">
        <v>1771</v>
      </c>
      <c r="I1149" t="s">
        <v>1772</v>
      </c>
      <c r="J1149" t="s">
        <v>1773</v>
      </c>
      <c r="K1149" t="s">
        <v>1774</v>
      </c>
      <c r="L1149">
        <v>924</v>
      </c>
      <c r="M1149" t="s">
        <v>1775</v>
      </c>
      <c r="N1149">
        <v>53</v>
      </c>
      <c r="O1149" t="s">
        <v>1967</v>
      </c>
      <c r="P1149">
        <v>1</v>
      </c>
      <c r="Q1149" t="s">
        <v>483</v>
      </c>
    </row>
    <row r="1150" spans="1:17" x14ac:dyDescent="0.3">
      <c r="A1150" t="s">
        <v>1776</v>
      </c>
      <c r="B1150" s="3">
        <v>7000000</v>
      </c>
      <c r="C1150" s="3">
        <v>10000000</v>
      </c>
      <c r="D1150" t="s">
        <v>27</v>
      </c>
      <c r="E1150" t="s">
        <v>177</v>
      </c>
      <c r="F1150">
        <v>10</v>
      </c>
      <c r="G1150" t="s">
        <v>19</v>
      </c>
      <c r="H1150" t="s">
        <v>1777</v>
      </c>
      <c r="I1150" t="s">
        <v>1778</v>
      </c>
      <c r="K1150" t="s">
        <v>1715</v>
      </c>
      <c r="L1150">
        <v>914</v>
      </c>
      <c r="M1150" t="s">
        <v>1716</v>
      </c>
      <c r="N1150">
        <v>52</v>
      </c>
      <c r="O1150" t="s">
        <v>1959</v>
      </c>
      <c r="P1150">
        <v>1</v>
      </c>
      <c r="Q1150" t="s">
        <v>483</v>
      </c>
    </row>
    <row r="1151" spans="1:17" x14ac:dyDescent="0.3">
      <c r="A1151" t="s">
        <v>1776</v>
      </c>
      <c r="B1151" s="3">
        <v>7000000</v>
      </c>
      <c r="C1151" s="3">
        <v>10000000</v>
      </c>
      <c r="D1151" t="s">
        <v>27</v>
      </c>
      <c r="E1151" t="s">
        <v>177</v>
      </c>
      <c r="F1151">
        <v>10</v>
      </c>
      <c r="G1151" t="s">
        <v>19</v>
      </c>
      <c r="H1151" t="s">
        <v>1777</v>
      </c>
      <c r="I1151" t="s">
        <v>1778</v>
      </c>
      <c r="K1151" t="s">
        <v>1715</v>
      </c>
      <c r="L1151">
        <v>914</v>
      </c>
      <c r="M1151" t="s">
        <v>1716</v>
      </c>
      <c r="N1151">
        <v>27</v>
      </c>
      <c r="O1151" t="s">
        <v>1995</v>
      </c>
      <c r="P1151">
        <v>1</v>
      </c>
      <c r="Q1151" t="s">
        <v>483</v>
      </c>
    </row>
    <row r="1152" spans="1:17" x14ac:dyDescent="0.3">
      <c r="A1152" t="s">
        <v>1776</v>
      </c>
      <c r="B1152" s="3">
        <v>7000000</v>
      </c>
      <c r="C1152" s="3">
        <v>10000000</v>
      </c>
      <c r="D1152" t="s">
        <v>27</v>
      </c>
      <c r="E1152" t="s">
        <v>177</v>
      </c>
      <c r="F1152">
        <v>10</v>
      </c>
      <c r="G1152" t="s">
        <v>19</v>
      </c>
      <c r="H1152" t="s">
        <v>1777</v>
      </c>
      <c r="I1152" t="s">
        <v>1778</v>
      </c>
      <c r="K1152" t="s">
        <v>1715</v>
      </c>
      <c r="L1152">
        <v>914</v>
      </c>
      <c r="M1152" t="s">
        <v>1716</v>
      </c>
      <c r="N1152">
        <v>94</v>
      </c>
      <c r="O1152" t="s">
        <v>1984</v>
      </c>
      <c r="P1152">
        <v>1</v>
      </c>
      <c r="Q1152" t="s">
        <v>483</v>
      </c>
    </row>
    <row r="1153" spans="1:17" x14ac:dyDescent="0.3">
      <c r="A1153" t="s">
        <v>1779</v>
      </c>
      <c r="B1153" s="3">
        <v>30000000</v>
      </c>
      <c r="C1153" s="3">
        <v>40000000</v>
      </c>
      <c r="D1153" t="s">
        <v>101</v>
      </c>
      <c r="E1153" t="s">
        <v>52</v>
      </c>
      <c r="F1153">
        <v>30</v>
      </c>
      <c r="G1153" t="s">
        <v>19</v>
      </c>
      <c r="H1153" t="s">
        <v>1780</v>
      </c>
      <c r="I1153" t="s">
        <v>1781</v>
      </c>
      <c r="J1153" t="s">
        <v>1782</v>
      </c>
      <c r="K1153" t="s">
        <v>1783</v>
      </c>
      <c r="L1153">
        <v>925</v>
      </c>
      <c r="M1153" t="s">
        <v>1783</v>
      </c>
      <c r="N1153">
        <v>52</v>
      </c>
      <c r="O1153" t="s">
        <v>1959</v>
      </c>
      <c r="P1153">
        <v>1</v>
      </c>
      <c r="Q1153" t="s">
        <v>483</v>
      </c>
    </row>
    <row r="1154" spans="1:17" x14ac:dyDescent="0.3">
      <c r="A1154" t="s">
        <v>1779</v>
      </c>
      <c r="B1154" s="3">
        <v>30000000</v>
      </c>
      <c r="C1154" s="3">
        <v>40000000</v>
      </c>
      <c r="D1154" t="s">
        <v>101</v>
      </c>
      <c r="E1154" t="s">
        <v>52</v>
      </c>
      <c r="F1154">
        <v>30</v>
      </c>
      <c r="G1154" t="s">
        <v>19</v>
      </c>
      <c r="H1154" t="s">
        <v>1780</v>
      </c>
      <c r="I1154" t="s">
        <v>1781</v>
      </c>
      <c r="J1154" t="s">
        <v>1782</v>
      </c>
      <c r="K1154" t="s">
        <v>1783</v>
      </c>
      <c r="L1154">
        <v>925</v>
      </c>
      <c r="M1154" t="s">
        <v>1783</v>
      </c>
      <c r="N1154">
        <v>53</v>
      </c>
      <c r="O1154" t="s">
        <v>1967</v>
      </c>
      <c r="P1154">
        <v>1</v>
      </c>
      <c r="Q1154" t="s">
        <v>483</v>
      </c>
    </row>
    <row r="1155" spans="1:17" x14ac:dyDescent="0.3">
      <c r="A1155" t="s">
        <v>1779</v>
      </c>
      <c r="B1155" s="3">
        <v>30000000</v>
      </c>
      <c r="C1155" s="3">
        <v>40000000</v>
      </c>
      <c r="D1155" t="s">
        <v>101</v>
      </c>
      <c r="E1155" t="s">
        <v>52</v>
      </c>
      <c r="F1155">
        <v>30</v>
      </c>
      <c r="G1155" t="s">
        <v>19</v>
      </c>
      <c r="H1155" t="s">
        <v>1780</v>
      </c>
      <c r="I1155" t="s">
        <v>1781</v>
      </c>
      <c r="J1155" t="s">
        <v>1782</v>
      </c>
      <c r="K1155" t="s">
        <v>1783</v>
      </c>
      <c r="L1155">
        <v>925</v>
      </c>
      <c r="M1155" t="s">
        <v>1783</v>
      </c>
      <c r="N1155">
        <v>58</v>
      </c>
      <c r="O1155" t="s">
        <v>1960</v>
      </c>
      <c r="P1155">
        <v>1</v>
      </c>
      <c r="Q1155" t="s">
        <v>483</v>
      </c>
    </row>
    <row r="1156" spans="1:17" x14ac:dyDescent="0.3">
      <c r="A1156" t="s">
        <v>1784</v>
      </c>
      <c r="B1156" s="3">
        <v>7000000</v>
      </c>
      <c r="C1156" s="3">
        <v>10000000</v>
      </c>
      <c r="D1156" t="s">
        <v>51</v>
      </c>
      <c r="E1156" t="s">
        <v>52</v>
      </c>
      <c r="F1156">
        <v>1</v>
      </c>
      <c r="G1156" t="s">
        <v>19</v>
      </c>
      <c r="H1156" t="s">
        <v>1785</v>
      </c>
      <c r="I1156" t="s">
        <v>1786</v>
      </c>
      <c r="J1156" t="s">
        <v>1787</v>
      </c>
      <c r="K1156" t="s">
        <v>1788</v>
      </c>
      <c r="L1156">
        <v>916</v>
      </c>
      <c r="M1156" t="s">
        <v>1789</v>
      </c>
      <c r="N1156">
        <v>55</v>
      </c>
      <c r="O1156" t="s">
        <v>2000</v>
      </c>
      <c r="P1156">
        <v>1</v>
      </c>
      <c r="Q1156" t="s">
        <v>25</v>
      </c>
    </row>
    <row r="1157" spans="1:17" x14ac:dyDescent="0.3">
      <c r="A1157" t="s">
        <v>1784</v>
      </c>
      <c r="B1157" s="3">
        <v>7000000</v>
      </c>
      <c r="C1157" s="3">
        <v>10000000</v>
      </c>
      <c r="D1157" t="s">
        <v>51</v>
      </c>
      <c r="E1157" t="s">
        <v>52</v>
      </c>
      <c r="F1157">
        <v>1</v>
      </c>
      <c r="G1157" t="s">
        <v>19</v>
      </c>
      <c r="H1157" t="s">
        <v>1785</v>
      </c>
      <c r="I1157" t="s">
        <v>1786</v>
      </c>
      <c r="J1157" t="s">
        <v>1787</v>
      </c>
      <c r="K1157" t="s">
        <v>1788</v>
      </c>
      <c r="L1157">
        <v>916</v>
      </c>
      <c r="M1157" t="s">
        <v>1789</v>
      </c>
      <c r="N1157">
        <v>53</v>
      </c>
      <c r="O1157" t="s">
        <v>1967</v>
      </c>
      <c r="P1157">
        <v>1</v>
      </c>
      <c r="Q1157" t="s">
        <v>25</v>
      </c>
    </row>
    <row r="1158" spans="1:17" x14ac:dyDescent="0.3">
      <c r="A1158" t="s">
        <v>1784</v>
      </c>
      <c r="B1158" s="3">
        <v>7000000</v>
      </c>
      <c r="C1158" s="3">
        <v>10000000</v>
      </c>
      <c r="D1158" t="s">
        <v>51</v>
      </c>
      <c r="E1158" t="s">
        <v>52</v>
      </c>
      <c r="F1158">
        <v>1</v>
      </c>
      <c r="G1158" t="s">
        <v>19</v>
      </c>
      <c r="H1158" t="s">
        <v>1785</v>
      </c>
      <c r="I1158" t="s">
        <v>1786</v>
      </c>
      <c r="J1158" t="s">
        <v>1787</v>
      </c>
      <c r="K1158" t="s">
        <v>1788</v>
      </c>
      <c r="L1158">
        <v>916</v>
      </c>
      <c r="M1158" t="s">
        <v>1789</v>
      </c>
      <c r="N1158">
        <v>65</v>
      </c>
      <c r="O1158" t="s">
        <v>1963</v>
      </c>
      <c r="P1158">
        <v>1</v>
      </c>
      <c r="Q1158" t="s">
        <v>25</v>
      </c>
    </row>
    <row r="1159" spans="1:17" x14ac:dyDescent="0.3">
      <c r="A1159" t="s">
        <v>1790</v>
      </c>
      <c r="B1159" s="3">
        <v>7000000</v>
      </c>
      <c r="C1159" s="3">
        <v>10000000</v>
      </c>
      <c r="D1159" t="s">
        <v>51</v>
      </c>
      <c r="E1159" t="s">
        <v>28</v>
      </c>
      <c r="F1159">
        <v>2</v>
      </c>
      <c r="G1159">
        <v>0</v>
      </c>
      <c r="H1159" t="s">
        <v>1791</v>
      </c>
      <c r="I1159" t="s">
        <v>1792</v>
      </c>
      <c r="J1159" t="s">
        <v>1793</v>
      </c>
      <c r="K1159" t="s">
        <v>1794</v>
      </c>
      <c r="L1159">
        <v>926</v>
      </c>
      <c r="M1159" t="s">
        <v>1794</v>
      </c>
      <c r="N1159">
        <v>94</v>
      </c>
      <c r="O1159" t="s">
        <v>1984</v>
      </c>
      <c r="P1159">
        <v>1</v>
      </c>
      <c r="Q1159" t="s">
        <v>483</v>
      </c>
    </row>
    <row r="1160" spans="1:17" x14ac:dyDescent="0.3">
      <c r="A1160" t="s">
        <v>1790</v>
      </c>
      <c r="B1160" s="3">
        <v>7000000</v>
      </c>
      <c r="C1160" s="3">
        <v>10000000</v>
      </c>
      <c r="D1160" t="s">
        <v>51</v>
      </c>
      <c r="E1160" t="s">
        <v>28</v>
      </c>
      <c r="F1160">
        <v>2</v>
      </c>
      <c r="G1160">
        <v>0</v>
      </c>
      <c r="H1160" t="s">
        <v>1791</v>
      </c>
      <c r="I1160" t="s">
        <v>1792</v>
      </c>
      <c r="J1160" t="s">
        <v>1793</v>
      </c>
      <c r="K1160" t="s">
        <v>1794</v>
      </c>
      <c r="L1160">
        <v>926</v>
      </c>
      <c r="M1160" t="s">
        <v>1794</v>
      </c>
      <c r="N1160">
        <v>53</v>
      </c>
      <c r="O1160" t="s">
        <v>1967</v>
      </c>
      <c r="P1160">
        <v>1</v>
      </c>
      <c r="Q1160" t="s">
        <v>483</v>
      </c>
    </row>
    <row r="1161" spans="1:17" x14ac:dyDescent="0.3">
      <c r="A1161" t="s">
        <v>1790</v>
      </c>
      <c r="B1161" s="3">
        <v>7000000</v>
      </c>
      <c r="C1161" s="3">
        <v>10000000</v>
      </c>
      <c r="D1161" t="s">
        <v>51</v>
      </c>
      <c r="E1161" t="s">
        <v>28</v>
      </c>
      <c r="F1161">
        <v>2</v>
      </c>
      <c r="G1161">
        <v>0</v>
      </c>
      <c r="H1161" t="s">
        <v>1791</v>
      </c>
      <c r="I1161" t="s">
        <v>1792</v>
      </c>
      <c r="J1161" t="s">
        <v>1793</v>
      </c>
      <c r="K1161" t="s">
        <v>1794</v>
      </c>
      <c r="L1161">
        <v>926</v>
      </c>
      <c r="M1161" t="s">
        <v>1794</v>
      </c>
      <c r="N1161">
        <v>52</v>
      </c>
      <c r="O1161" t="s">
        <v>1959</v>
      </c>
      <c r="P1161">
        <v>1</v>
      </c>
      <c r="Q1161" t="s">
        <v>483</v>
      </c>
    </row>
    <row r="1162" spans="1:17" x14ac:dyDescent="0.3">
      <c r="A1162" t="s">
        <v>1795</v>
      </c>
      <c r="B1162" s="3">
        <v>10000000</v>
      </c>
      <c r="C1162" s="3">
        <v>15000000</v>
      </c>
      <c r="D1162" t="s">
        <v>101</v>
      </c>
      <c r="E1162" t="s">
        <v>28</v>
      </c>
      <c r="F1162">
        <v>10</v>
      </c>
      <c r="G1162" t="s">
        <v>19</v>
      </c>
      <c r="H1162" t="s">
        <v>1796</v>
      </c>
      <c r="I1162" t="s">
        <v>1797</v>
      </c>
      <c r="J1162" t="e">
        <f>- Không yêu cầu kinh nghiệm (có kinh nghiệm Tư vấn giáo dục là một lợi thế)- tác phong, Thái độ Làm việc tốt.- chủ động update học hỏi và Chịu được áp lực trong công việc.</f>
        <v>#NAME?</v>
      </c>
      <c r="K1162" t="s">
        <v>1798</v>
      </c>
      <c r="L1162">
        <v>927</v>
      </c>
      <c r="M1162" t="s">
        <v>1799</v>
      </c>
      <c r="N1162">
        <v>52</v>
      </c>
      <c r="O1162" t="s">
        <v>1959</v>
      </c>
      <c r="P1162">
        <v>1</v>
      </c>
      <c r="Q1162" t="s">
        <v>483</v>
      </c>
    </row>
    <row r="1163" spans="1:17" x14ac:dyDescent="0.3">
      <c r="A1163" t="s">
        <v>1795</v>
      </c>
      <c r="B1163" s="3">
        <v>10000000</v>
      </c>
      <c r="C1163" s="3">
        <v>15000000</v>
      </c>
      <c r="D1163" t="s">
        <v>101</v>
      </c>
      <c r="E1163" t="s">
        <v>28</v>
      </c>
      <c r="F1163">
        <v>10</v>
      </c>
      <c r="G1163" t="s">
        <v>19</v>
      </c>
      <c r="H1163" t="s">
        <v>1796</v>
      </c>
      <c r="I1163" t="s">
        <v>1797</v>
      </c>
      <c r="J1163" t="e">
        <f>- Không yêu cầu kinh nghiệm (có kinh nghiệm Tư vấn giáo dục là một lợi thế)- tác phong, Thái độ Làm việc tốt.- chủ động update học hỏi và Chịu được áp lực trong công việc.</f>
        <v>#NAME?</v>
      </c>
      <c r="K1163" t="s">
        <v>1798</v>
      </c>
      <c r="L1163">
        <v>927</v>
      </c>
      <c r="M1163" t="s">
        <v>1799</v>
      </c>
      <c r="N1163">
        <v>94</v>
      </c>
      <c r="O1163" t="s">
        <v>1984</v>
      </c>
      <c r="P1163">
        <v>1</v>
      </c>
      <c r="Q1163" t="s">
        <v>483</v>
      </c>
    </row>
    <row r="1164" spans="1:17" x14ac:dyDescent="0.3">
      <c r="A1164" t="s">
        <v>1800</v>
      </c>
      <c r="B1164" s="3">
        <v>7000000</v>
      </c>
      <c r="C1164" s="3">
        <v>10000000</v>
      </c>
      <c r="D1164" t="s">
        <v>51</v>
      </c>
      <c r="E1164" t="s">
        <v>82</v>
      </c>
      <c r="F1164">
        <v>1</v>
      </c>
      <c r="G1164">
        <v>1</v>
      </c>
      <c r="H1164" t="s">
        <v>1801</v>
      </c>
      <c r="I1164" t="s">
        <v>1802</v>
      </c>
      <c r="J1164" t="s">
        <v>1803</v>
      </c>
      <c r="K1164" t="s">
        <v>1804</v>
      </c>
      <c r="L1164">
        <v>928</v>
      </c>
      <c r="M1164" t="s">
        <v>1805</v>
      </c>
      <c r="N1164">
        <v>43</v>
      </c>
      <c r="O1164" t="s">
        <v>1973</v>
      </c>
      <c r="P1164">
        <v>1</v>
      </c>
      <c r="Q1164" t="s">
        <v>760</v>
      </c>
    </row>
    <row r="1165" spans="1:17" x14ac:dyDescent="0.3">
      <c r="A1165" t="s">
        <v>1806</v>
      </c>
      <c r="B1165" s="3">
        <v>15000000</v>
      </c>
      <c r="C1165" s="3">
        <v>20000000</v>
      </c>
      <c r="D1165" t="s">
        <v>149</v>
      </c>
      <c r="E1165" t="s">
        <v>82</v>
      </c>
      <c r="F1165">
        <v>3</v>
      </c>
      <c r="G1165">
        <v>1</v>
      </c>
      <c r="H1165" t="e">
        <f>- có hiểu Biết về các bước triển khai của dự án- nắm vững các tiêu chuẩn, quy chuẩn.- lên ý tưởng concept, Thiết kế nội ngoại thất- phối hợp, Làm việc với các phòng ban liên quan để thực hiện dự án.- có thể họp và Trao đổi, thống nhất thông tin với các CĐT của mỗi dự án.- ưu tiên ứng viên đã từng làmtư vấncho các CĐT lớn: Vingroup, Sungroup...</f>
        <v>#NAME?</v>
      </c>
      <c r="I1165" t="s">
        <v>1807</v>
      </c>
      <c r="J1165" t="s">
        <v>1808</v>
      </c>
      <c r="K1165" t="s">
        <v>1425</v>
      </c>
      <c r="L1165">
        <v>859</v>
      </c>
      <c r="M1165" t="s">
        <v>1426</v>
      </c>
      <c r="N1165">
        <v>26</v>
      </c>
      <c r="O1165" t="s">
        <v>1965</v>
      </c>
      <c r="P1165">
        <v>1</v>
      </c>
      <c r="Q1165" t="s">
        <v>483</v>
      </c>
    </row>
    <row r="1166" spans="1:17" x14ac:dyDescent="0.3">
      <c r="A1166" t="s">
        <v>1806</v>
      </c>
      <c r="B1166" s="3">
        <v>15000000</v>
      </c>
      <c r="C1166" s="3">
        <v>20000000</v>
      </c>
      <c r="D1166" t="s">
        <v>149</v>
      </c>
      <c r="E1166" t="s">
        <v>82</v>
      </c>
      <c r="F1166">
        <v>3</v>
      </c>
      <c r="G1166">
        <v>1</v>
      </c>
      <c r="H1166" t="e">
        <f>- có hiểu Biết về các bước triển khai của dự án- nắm vững các tiêu chuẩn, quy chuẩn.- lên ý tưởng concept, Thiết kế nội ngoại thất- phối hợp, Làm việc với các phòng ban liên quan để thực hiện dự án.- có thể họp và Trao đổi, thống nhất thông tin với các CĐT của mỗi dự án.- ưu tiên ứng viên đã từng làmtư vấncho các CĐT lớn: Vingroup, Sungroup...</f>
        <v>#NAME?</v>
      </c>
      <c r="I1166" t="s">
        <v>1807</v>
      </c>
      <c r="J1166" t="s">
        <v>1808</v>
      </c>
      <c r="K1166" t="s">
        <v>1425</v>
      </c>
      <c r="L1166">
        <v>859</v>
      </c>
      <c r="M1166" t="s">
        <v>1426</v>
      </c>
      <c r="N1166">
        <v>2</v>
      </c>
      <c r="O1166" t="s">
        <v>1962</v>
      </c>
      <c r="P1166">
        <v>1</v>
      </c>
      <c r="Q1166" t="s">
        <v>483</v>
      </c>
    </row>
    <row r="1167" spans="1:17" x14ac:dyDescent="0.3">
      <c r="A1167" t="s">
        <v>1806</v>
      </c>
      <c r="B1167" s="3">
        <v>15000000</v>
      </c>
      <c r="C1167" s="3">
        <v>20000000</v>
      </c>
      <c r="D1167" t="s">
        <v>149</v>
      </c>
      <c r="E1167" t="s">
        <v>82</v>
      </c>
      <c r="F1167">
        <v>3</v>
      </c>
      <c r="G1167">
        <v>1</v>
      </c>
      <c r="H1167" t="e">
        <f>- có hiểu Biết về các bước triển khai của dự án- nắm vững các tiêu chuẩn, quy chuẩn.- lên ý tưởng concept, Thiết kế nội ngoại thất- phối hợp, Làm việc với các phòng ban liên quan để thực hiện dự án.- có thể họp và Trao đổi, thống nhất thông tin với các CĐT của mỗi dự án.- ưu tiên ứng viên đã từng làmtư vấncho các CĐT lớn: Vingroup, Sungroup...</f>
        <v>#NAME?</v>
      </c>
      <c r="I1167" t="s">
        <v>1807</v>
      </c>
      <c r="J1167" t="s">
        <v>1808</v>
      </c>
      <c r="K1167" t="s">
        <v>1425</v>
      </c>
      <c r="L1167">
        <v>859</v>
      </c>
      <c r="M1167" t="s">
        <v>1426</v>
      </c>
      <c r="N1167">
        <v>61</v>
      </c>
      <c r="O1167" t="s">
        <v>1964</v>
      </c>
      <c r="P1167">
        <v>1</v>
      </c>
      <c r="Q1167" t="s">
        <v>483</v>
      </c>
    </row>
    <row r="1168" spans="1:17" x14ac:dyDescent="0.3">
      <c r="A1168" t="s">
        <v>1809</v>
      </c>
      <c r="B1168" s="3">
        <v>10000000</v>
      </c>
      <c r="C1168" s="3">
        <v>15000000</v>
      </c>
      <c r="D1168" t="s">
        <v>101</v>
      </c>
      <c r="E1168" t="s">
        <v>28</v>
      </c>
      <c r="F1168">
        <v>10</v>
      </c>
      <c r="G1168" t="s">
        <v>19</v>
      </c>
      <c r="H1168" t="s">
        <v>1810</v>
      </c>
      <c r="I1168" t="s">
        <v>1811</v>
      </c>
      <c r="J1168" t="s">
        <v>1812</v>
      </c>
      <c r="K1168" t="s">
        <v>1813</v>
      </c>
      <c r="L1168">
        <v>929</v>
      </c>
      <c r="M1168" t="s">
        <v>1814</v>
      </c>
      <c r="N1168">
        <v>52</v>
      </c>
      <c r="O1168" t="s">
        <v>1959</v>
      </c>
      <c r="P1168">
        <v>1</v>
      </c>
      <c r="Q1168" t="s">
        <v>483</v>
      </c>
    </row>
    <row r="1169" spans="1:17" x14ac:dyDescent="0.3">
      <c r="A1169" t="s">
        <v>1809</v>
      </c>
      <c r="B1169" s="3">
        <v>10000000</v>
      </c>
      <c r="C1169" s="3">
        <v>15000000</v>
      </c>
      <c r="D1169" t="s">
        <v>101</v>
      </c>
      <c r="E1169" t="s">
        <v>28</v>
      </c>
      <c r="F1169">
        <v>10</v>
      </c>
      <c r="G1169" t="s">
        <v>19</v>
      </c>
      <c r="H1169" t="s">
        <v>1810</v>
      </c>
      <c r="I1169" t="s">
        <v>1811</v>
      </c>
      <c r="J1169" t="s">
        <v>1812</v>
      </c>
      <c r="K1169" t="s">
        <v>1813</v>
      </c>
      <c r="L1169">
        <v>929</v>
      </c>
      <c r="M1169" t="s">
        <v>1814</v>
      </c>
      <c r="N1169">
        <v>58</v>
      </c>
      <c r="O1169" t="s">
        <v>1960</v>
      </c>
      <c r="P1169">
        <v>1</v>
      </c>
      <c r="Q1169" t="s">
        <v>483</v>
      </c>
    </row>
    <row r="1170" spans="1:17" x14ac:dyDescent="0.3">
      <c r="A1170" t="s">
        <v>1815</v>
      </c>
      <c r="B1170" s="3">
        <v>10000000</v>
      </c>
      <c r="C1170" s="3">
        <v>15000000</v>
      </c>
      <c r="D1170" t="s">
        <v>149</v>
      </c>
      <c r="E1170" t="s">
        <v>82</v>
      </c>
      <c r="F1170">
        <v>8</v>
      </c>
      <c r="G1170" t="s">
        <v>19</v>
      </c>
      <c r="H1170" t="s">
        <v>1816</v>
      </c>
      <c r="I1170" t="s">
        <v>1817</v>
      </c>
      <c r="J1170" t="s">
        <v>1818</v>
      </c>
      <c r="K1170" t="s">
        <v>1819</v>
      </c>
      <c r="L1170">
        <v>930</v>
      </c>
      <c r="M1170" t="s">
        <v>1820</v>
      </c>
      <c r="N1170">
        <v>53</v>
      </c>
      <c r="O1170" t="s">
        <v>1967</v>
      </c>
      <c r="P1170">
        <v>1</v>
      </c>
      <c r="Q1170" t="s">
        <v>483</v>
      </c>
    </row>
    <row r="1171" spans="1:17" x14ac:dyDescent="0.3">
      <c r="A1171" t="s">
        <v>1815</v>
      </c>
      <c r="B1171" s="3">
        <v>10000000</v>
      </c>
      <c r="C1171" s="3">
        <v>15000000</v>
      </c>
      <c r="D1171" t="s">
        <v>149</v>
      </c>
      <c r="E1171" t="s">
        <v>82</v>
      </c>
      <c r="F1171">
        <v>8</v>
      </c>
      <c r="G1171" t="s">
        <v>19</v>
      </c>
      <c r="H1171" t="s">
        <v>1816</v>
      </c>
      <c r="I1171" t="s">
        <v>1817</v>
      </c>
      <c r="J1171" t="s">
        <v>1818</v>
      </c>
      <c r="K1171" t="s">
        <v>1819</v>
      </c>
      <c r="L1171">
        <v>930</v>
      </c>
      <c r="M1171" t="s">
        <v>1820</v>
      </c>
      <c r="N1171">
        <v>18</v>
      </c>
      <c r="O1171" t="s">
        <v>1989</v>
      </c>
      <c r="P1171">
        <v>1</v>
      </c>
      <c r="Q1171" t="s">
        <v>483</v>
      </c>
    </row>
    <row r="1172" spans="1:17" x14ac:dyDescent="0.3">
      <c r="A1172" t="s">
        <v>1815</v>
      </c>
      <c r="B1172" s="3">
        <v>10000000</v>
      </c>
      <c r="C1172" s="3">
        <v>15000000</v>
      </c>
      <c r="D1172" t="s">
        <v>149</v>
      </c>
      <c r="E1172" t="s">
        <v>82</v>
      </c>
      <c r="F1172">
        <v>8</v>
      </c>
      <c r="G1172" t="s">
        <v>19</v>
      </c>
      <c r="H1172" t="s">
        <v>1816</v>
      </c>
      <c r="I1172" t="s">
        <v>1817</v>
      </c>
      <c r="J1172" t="s">
        <v>1818</v>
      </c>
      <c r="K1172" t="s">
        <v>1819</v>
      </c>
      <c r="L1172">
        <v>930</v>
      </c>
      <c r="M1172" t="s">
        <v>1820</v>
      </c>
      <c r="N1172">
        <v>32</v>
      </c>
      <c r="O1172" t="s">
        <v>1966</v>
      </c>
      <c r="P1172">
        <v>1</v>
      </c>
      <c r="Q1172" t="s">
        <v>483</v>
      </c>
    </row>
    <row r="1173" spans="1:17" x14ac:dyDescent="0.3">
      <c r="A1173" t="s">
        <v>1821</v>
      </c>
      <c r="B1173" s="3">
        <v>30000000</v>
      </c>
      <c r="C1173" s="3">
        <v>40000000</v>
      </c>
      <c r="D1173" t="s">
        <v>101</v>
      </c>
      <c r="E1173" t="s">
        <v>177</v>
      </c>
      <c r="F1173">
        <v>10</v>
      </c>
      <c r="G1173" t="s">
        <v>19</v>
      </c>
      <c r="H1173" t="s">
        <v>1822</v>
      </c>
      <c r="I1173" t="s">
        <v>1823</v>
      </c>
      <c r="J1173" t="s">
        <v>1824</v>
      </c>
      <c r="K1173" t="s">
        <v>1825</v>
      </c>
      <c r="L1173">
        <v>931</v>
      </c>
      <c r="M1173" t="s">
        <v>1826</v>
      </c>
      <c r="N1173">
        <v>58</v>
      </c>
      <c r="O1173" t="s">
        <v>1960</v>
      </c>
      <c r="P1173">
        <v>1</v>
      </c>
      <c r="Q1173" t="s">
        <v>483</v>
      </c>
    </row>
    <row r="1174" spans="1:17" x14ac:dyDescent="0.3">
      <c r="A1174" t="s">
        <v>1821</v>
      </c>
      <c r="B1174" s="3">
        <v>30000000</v>
      </c>
      <c r="C1174" s="3">
        <v>40000000</v>
      </c>
      <c r="D1174" t="s">
        <v>101</v>
      </c>
      <c r="E1174" t="s">
        <v>177</v>
      </c>
      <c r="F1174">
        <v>10</v>
      </c>
      <c r="G1174" t="s">
        <v>19</v>
      </c>
      <c r="H1174" t="s">
        <v>1822</v>
      </c>
      <c r="I1174" t="s">
        <v>1823</v>
      </c>
      <c r="J1174" t="s">
        <v>1824</v>
      </c>
      <c r="K1174" t="s">
        <v>1825</v>
      </c>
      <c r="L1174">
        <v>931</v>
      </c>
      <c r="M1174" t="s">
        <v>1826</v>
      </c>
      <c r="N1174">
        <v>52</v>
      </c>
      <c r="O1174" t="s">
        <v>1959</v>
      </c>
      <c r="P1174">
        <v>1</v>
      </c>
      <c r="Q1174" t="s">
        <v>483</v>
      </c>
    </row>
    <row r="1175" spans="1:17" x14ac:dyDescent="0.3">
      <c r="A1175" t="s">
        <v>1827</v>
      </c>
      <c r="B1175" s="3">
        <v>5000000</v>
      </c>
      <c r="C1175" s="3">
        <v>7000000</v>
      </c>
      <c r="D1175" t="s">
        <v>51</v>
      </c>
      <c r="E1175" t="s">
        <v>28</v>
      </c>
      <c r="F1175">
        <v>2</v>
      </c>
      <c r="G1175">
        <v>1</v>
      </c>
      <c r="H1175" t="s">
        <v>1828</v>
      </c>
      <c r="I1175" t="s">
        <v>1829</v>
      </c>
      <c r="J1175" t="s">
        <v>1830</v>
      </c>
      <c r="K1175" t="s">
        <v>1831</v>
      </c>
      <c r="L1175">
        <v>932</v>
      </c>
      <c r="M1175" t="s">
        <v>1832</v>
      </c>
      <c r="N1175">
        <v>33</v>
      </c>
      <c r="O1175" t="s">
        <v>1993</v>
      </c>
      <c r="P1175">
        <v>1</v>
      </c>
      <c r="Q1175" t="s">
        <v>483</v>
      </c>
    </row>
    <row r="1176" spans="1:17" x14ac:dyDescent="0.3">
      <c r="A1176" t="s">
        <v>1827</v>
      </c>
      <c r="B1176" s="3">
        <v>5000000</v>
      </c>
      <c r="C1176" s="3">
        <v>7000000</v>
      </c>
      <c r="D1176" t="s">
        <v>51</v>
      </c>
      <c r="E1176" t="s">
        <v>28</v>
      </c>
      <c r="F1176">
        <v>2</v>
      </c>
      <c r="G1176">
        <v>1</v>
      </c>
      <c r="H1176" t="s">
        <v>1828</v>
      </c>
      <c r="I1176" t="s">
        <v>1829</v>
      </c>
      <c r="J1176" t="s">
        <v>1830</v>
      </c>
      <c r="K1176" t="s">
        <v>1831</v>
      </c>
      <c r="L1176">
        <v>932</v>
      </c>
      <c r="M1176" t="s">
        <v>1832</v>
      </c>
      <c r="N1176">
        <v>40</v>
      </c>
      <c r="O1176" t="s">
        <v>1972</v>
      </c>
      <c r="P1176">
        <v>1</v>
      </c>
      <c r="Q1176" t="s">
        <v>483</v>
      </c>
    </row>
    <row r="1177" spans="1:17" x14ac:dyDescent="0.3">
      <c r="A1177" t="s">
        <v>1827</v>
      </c>
      <c r="B1177" s="3">
        <v>5000000</v>
      </c>
      <c r="C1177" s="3">
        <v>7000000</v>
      </c>
      <c r="D1177" t="s">
        <v>51</v>
      </c>
      <c r="E1177" t="s">
        <v>28</v>
      </c>
      <c r="F1177">
        <v>2</v>
      </c>
      <c r="G1177">
        <v>1</v>
      </c>
      <c r="H1177" t="s">
        <v>1828</v>
      </c>
      <c r="I1177" t="s">
        <v>1829</v>
      </c>
      <c r="J1177" t="s">
        <v>1830</v>
      </c>
      <c r="K1177" t="s">
        <v>1831</v>
      </c>
      <c r="L1177">
        <v>932</v>
      </c>
      <c r="M1177" t="s">
        <v>1832</v>
      </c>
      <c r="N1177">
        <v>33</v>
      </c>
      <c r="O1177" t="s">
        <v>1993</v>
      </c>
      <c r="P1177">
        <v>1</v>
      </c>
      <c r="Q1177" t="s">
        <v>1327</v>
      </c>
    </row>
    <row r="1178" spans="1:17" x14ac:dyDescent="0.3">
      <c r="A1178" t="s">
        <v>1827</v>
      </c>
      <c r="B1178" s="3">
        <v>5000000</v>
      </c>
      <c r="C1178" s="3">
        <v>7000000</v>
      </c>
      <c r="D1178" t="s">
        <v>51</v>
      </c>
      <c r="E1178" t="s">
        <v>28</v>
      </c>
      <c r="F1178">
        <v>2</v>
      </c>
      <c r="G1178">
        <v>1</v>
      </c>
      <c r="H1178" t="s">
        <v>1828</v>
      </c>
      <c r="I1178" t="s">
        <v>1829</v>
      </c>
      <c r="J1178" t="s">
        <v>1830</v>
      </c>
      <c r="K1178" t="s">
        <v>1831</v>
      </c>
      <c r="L1178">
        <v>932</v>
      </c>
      <c r="M1178" t="s">
        <v>1832</v>
      </c>
      <c r="N1178">
        <v>40</v>
      </c>
      <c r="O1178" t="s">
        <v>1972</v>
      </c>
      <c r="P1178">
        <v>1</v>
      </c>
      <c r="Q1178" t="s">
        <v>1327</v>
      </c>
    </row>
    <row r="1179" spans="1:17" x14ac:dyDescent="0.3">
      <c r="A1179" t="s">
        <v>1833</v>
      </c>
      <c r="B1179" s="3">
        <v>10000000</v>
      </c>
      <c r="C1179" s="3">
        <v>15000000</v>
      </c>
      <c r="D1179" t="s">
        <v>51</v>
      </c>
      <c r="E1179" t="s">
        <v>52</v>
      </c>
      <c r="F1179">
        <v>8</v>
      </c>
      <c r="G1179">
        <v>1</v>
      </c>
      <c r="H1179" t="s">
        <v>1834</v>
      </c>
      <c r="I1179" t="s">
        <v>1835</v>
      </c>
      <c r="J1179" t="s">
        <v>1836</v>
      </c>
      <c r="K1179" t="s">
        <v>1837</v>
      </c>
      <c r="L1179">
        <v>933</v>
      </c>
      <c r="M1179" t="s">
        <v>1838</v>
      </c>
      <c r="N1179">
        <v>52</v>
      </c>
      <c r="O1179" t="s">
        <v>1959</v>
      </c>
      <c r="P1179">
        <v>1</v>
      </c>
      <c r="Q1179" t="s">
        <v>483</v>
      </c>
    </row>
    <row r="1180" spans="1:17" x14ac:dyDescent="0.3">
      <c r="A1180" t="s">
        <v>1833</v>
      </c>
      <c r="B1180" s="3">
        <v>10000000</v>
      </c>
      <c r="C1180" s="3">
        <v>15000000</v>
      </c>
      <c r="D1180" t="s">
        <v>51</v>
      </c>
      <c r="E1180" t="s">
        <v>52</v>
      </c>
      <c r="F1180">
        <v>8</v>
      </c>
      <c r="G1180">
        <v>1</v>
      </c>
      <c r="H1180" t="s">
        <v>1834</v>
      </c>
      <c r="I1180" t="s">
        <v>1835</v>
      </c>
      <c r="J1180" t="s">
        <v>1836</v>
      </c>
      <c r="K1180" t="s">
        <v>1837</v>
      </c>
      <c r="L1180">
        <v>933</v>
      </c>
      <c r="M1180" t="s">
        <v>1838</v>
      </c>
      <c r="N1180">
        <v>61</v>
      </c>
      <c r="O1180" t="s">
        <v>1964</v>
      </c>
      <c r="P1180">
        <v>1</v>
      </c>
      <c r="Q1180" t="s">
        <v>483</v>
      </c>
    </row>
    <row r="1181" spans="1:17" x14ac:dyDescent="0.3">
      <c r="A1181" t="s">
        <v>1833</v>
      </c>
      <c r="B1181" s="3">
        <v>10000000</v>
      </c>
      <c r="C1181" s="3">
        <v>15000000</v>
      </c>
      <c r="D1181" t="s">
        <v>51</v>
      </c>
      <c r="E1181" t="s">
        <v>52</v>
      </c>
      <c r="F1181">
        <v>8</v>
      </c>
      <c r="G1181">
        <v>1</v>
      </c>
      <c r="H1181" t="s">
        <v>1834</v>
      </c>
      <c r="I1181" t="s">
        <v>1835</v>
      </c>
      <c r="J1181" t="s">
        <v>1836</v>
      </c>
      <c r="K1181" t="s">
        <v>1837</v>
      </c>
      <c r="L1181">
        <v>933</v>
      </c>
      <c r="M1181" t="s">
        <v>1838</v>
      </c>
      <c r="N1181">
        <v>94</v>
      </c>
      <c r="O1181" t="s">
        <v>1984</v>
      </c>
      <c r="P1181">
        <v>1</v>
      </c>
      <c r="Q1181" t="s">
        <v>483</v>
      </c>
    </row>
    <row r="1182" spans="1:17" x14ac:dyDescent="0.3">
      <c r="A1182" t="s">
        <v>1833</v>
      </c>
      <c r="B1182" s="3">
        <v>10000000</v>
      </c>
      <c r="C1182" s="3">
        <v>15000000</v>
      </c>
      <c r="D1182" t="s">
        <v>51</v>
      </c>
      <c r="E1182" t="s">
        <v>52</v>
      </c>
      <c r="F1182">
        <v>8</v>
      </c>
      <c r="G1182">
        <v>1</v>
      </c>
      <c r="H1182" t="s">
        <v>1834</v>
      </c>
      <c r="I1182" t="s">
        <v>1835</v>
      </c>
      <c r="J1182" t="s">
        <v>1836</v>
      </c>
      <c r="K1182" t="s">
        <v>1837</v>
      </c>
      <c r="L1182">
        <v>933</v>
      </c>
      <c r="M1182" t="s">
        <v>1838</v>
      </c>
      <c r="N1182">
        <v>52</v>
      </c>
      <c r="O1182" t="s">
        <v>1959</v>
      </c>
      <c r="P1182">
        <v>1</v>
      </c>
      <c r="Q1182" t="s">
        <v>760</v>
      </c>
    </row>
    <row r="1183" spans="1:17" x14ac:dyDescent="0.3">
      <c r="A1183" t="s">
        <v>1833</v>
      </c>
      <c r="B1183" s="3">
        <v>10000000</v>
      </c>
      <c r="C1183" s="3">
        <v>15000000</v>
      </c>
      <c r="D1183" t="s">
        <v>51</v>
      </c>
      <c r="E1183" t="s">
        <v>52</v>
      </c>
      <c r="F1183">
        <v>8</v>
      </c>
      <c r="G1183">
        <v>1</v>
      </c>
      <c r="H1183" t="s">
        <v>1834</v>
      </c>
      <c r="I1183" t="s">
        <v>1835</v>
      </c>
      <c r="J1183" t="s">
        <v>1836</v>
      </c>
      <c r="K1183" t="s">
        <v>1837</v>
      </c>
      <c r="L1183">
        <v>933</v>
      </c>
      <c r="M1183" t="s">
        <v>1838</v>
      </c>
      <c r="N1183">
        <v>61</v>
      </c>
      <c r="O1183" t="s">
        <v>1964</v>
      </c>
      <c r="P1183">
        <v>1</v>
      </c>
      <c r="Q1183" t="s">
        <v>760</v>
      </c>
    </row>
    <row r="1184" spans="1:17" x14ac:dyDescent="0.3">
      <c r="A1184" t="s">
        <v>1833</v>
      </c>
      <c r="B1184" s="3">
        <v>10000000</v>
      </c>
      <c r="C1184" s="3">
        <v>15000000</v>
      </c>
      <c r="D1184" t="s">
        <v>51</v>
      </c>
      <c r="E1184" t="s">
        <v>52</v>
      </c>
      <c r="F1184">
        <v>8</v>
      </c>
      <c r="G1184">
        <v>1</v>
      </c>
      <c r="H1184" t="s">
        <v>1834</v>
      </c>
      <c r="I1184" t="s">
        <v>1835</v>
      </c>
      <c r="J1184" t="s">
        <v>1836</v>
      </c>
      <c r="K1184" t="s">
        <v>1837</v>
      </c>
      <c r="L1184">
        <v>933</v>
      </c>
      <c r="M1184" t="s">
        <v>1838</v>
      </c>
      <c r="N1184">
        <v>94</v>
      </c>
      <c r="O1184" t="s">
        <v>1984</v>
      </c>
      <c r="P1184">
        <v>1</v>
      </c>
      <c r="Q1184" t="s">
        <v>760</v>
      </c>
    </row>
    <row r="1185" spans="1:17" x14ac:dyDescent="0.3">
      <c r="A1185" t="s">
        <v>1833</v>
      </c>
      <c r="B1185" s="3">
        <v>10000000</v>
      </c>
      <c r="C1185" s="3">
        <v>15000000</v>
      </c>
      <c r="D1185" t="s">
        <v>51</v>
      </c>
      <c r="E1185" t="s">
        <v>52</v>
      </c>
      <c r="F1185">
        <v>8</v>
      </c>
      <c r="G1185">
        <v>1</v>
      </c>
      <c r="H1185" t="s">
        <v>1834</v>
      </c>
      <c r="I1185" t="s">
        <v>1835</v>
      </c>
      <c r="J1185" t="s">
        <v>1836</v>
      </c>
      <c r="K1185" t="s">
        <v>1837</v>
      </c>
      <c r="L1185">
        <v>933</v>
      </c>
      <c r="M1185" t="s">
        <v>1838</v>
      </c>
      <c r="N1185">
        <v>52</v>
      </c>
      <c r="O1185" t="s">
        <v>1959</v>
      </c>
      <c r="P1185">
        <v>1</v>
      </c>
      <c r="Q1185" t="s">
        <v>1024</v>
      </c>
    </row>
    <row r="1186" spans="1:17" x14ac:dyDescent="0.3">
      <c r="A1186" t="s">
        <v>1833</v>
      </c>
      <c r="B1186" s="3">
        <v>10000000</v>
      </c>
      <c r="C1186" s="3">
        <v>15000000</v>
      </c>
      <c r="D1186" t="s">
        <v>51</v>
      </c>
      <c r="E1186" t="s">
        <v>52</v>
      </c>
      <c r="F1186">
        <v>8</v>
      </c>
      <c r="G1186">
        <v>1</v>
      </c>
      <c r="H1186" t="s">
        <v>1834</v>
      </c>
      <c r="I1186" t="s">
        <v>1835</v>
      </c>
      <c r="J1186" t="s">
        <v>1836</v>
      </c>
      <c r="K1186" t="s">
        <v>1837</v>
      </c>
      <c r="L1186">
        <v>933</v>
      </c>
      <c r="M1186" t="s">
        <v>1838</v>
      </c>
      <c r="N1186">
        <v>61</v>
      </c>
      <c r="O1186" t="s">
        <v>1964</v>
      </c>
      <c r="P1186">
        <v>1</v>
      </c>
      <c r="Q1186" t="s">
        <v>1024</v>
      </c>
    </row>
    <row r="1187" spans="1:17" x14ac:dyDescent="0.3">
      <c r="A1187" t="s">
        <v>1833</v>
      </c>
      <c r="B1187" s="3">
        <v>10000000</v>
      </c>
      <c r="C1187" s="3">
        <v>15000000</v>
      </c>
      <c r="D1187" t="s">
        <v>51</v>
      </c>
      <c r="E1187" t="s">
        <v>52</v>
      </c>
      <c r="F1187">
        <v>8</v>
      </c>
      <c r="G1187">
        <v>1</v>
      </c>
      <c r="H1187" t="s">
        <v>1834</v>
      </c>
      <c r="I1187" t="s">
        <v>1835</v>
      </c>
      <c r="J1187" t="s">
        <v>1836</v>
      </c>
      <c r="K1187" t="s">
        <v>1837</v>
      </c>
      <c r="L1187">
        <v>933</v>
      </c>
      <c r="M1187" t="s">
        <v>1838</v>
      </c>
      <c r="N1187">
        <v>94</v>
      </c>
      <c r="O1187" t="s">
        <v>1984</v>
      </c>
      <c r="P1187">
        <v>1</v>
      </c>
      <c r="Q1187" t="s">
        <v>1024</v>
      </c>
    </row>
    <row r="1188" spans="1:17" x14ac:dyDescent="0.3">
      <c r="A1188" t="s">
        <v>1833</v>
      </c>
      <c r="B1188" s="3">
        <v>10000000</v>
      </c>
      <c r="C1188" s="3">
        <v>15000000</v>
      </c>
      <c r="D1188" t="s">
        <v>51</v>
      </c>
      <c r="E1188" t="s">
        <v>52</v>
      </c>
      <c r="F1188">
        <v>8</v>
      </c>
      <c r="G1188">
        <v>1</v>
      </c>
      <c r="H1188" t="s">
        <v>1834</v>
      </c>
      <c r="I1188" t="s">
        <v>1835</v>
      </c>
      <c r="J1188" t="s">
        <v>1836</v>
      </c>
      <c r="K1188" t="s">
        <v>1837</v>
      </c>
      <c r="L1188">
        <v>933</v>
      </c>
      <c r="M1188" t="s">
        <v>1838</v>
      </c>
      <c r="N1188">
        <v>52</v>
      </c>
      <c r="O1188" t="s">
        <v>1959</v>
      </c>
      <c r="P1188">
        <v>1</v>
      </c>
      <c r="Q1188" t="s">
        <v>545</v>
      </c>
    </row>
    <row r="1189" spans="1:17" x14ac:dyDescent="0.3">
      <c r="A1189" t="s">
        <v>1833</v>
      </c>
      <c r="B1189" s="3">
        <v>10000000</v>
      </c>
      <c r="C1189" s="3">
        <v>15000000</v>
      </c>
      <c r="D1189" t="s">
        <v>51</v>
      </c>
      <c r="E1189" t="s">
        <v>52</v>
      </c>
      <c r="F1189">
        <v>8</v>
      </c>
      <c r="G1189">
        <v>1</v>
      </c>
      <c r="H1189" t="s">
        <v>1834</v>
      </c>
      <c r="I1189" t="s">
        <v>1835</v>
      </c>
      <c r="J1189" t="s">
        <v>1836</v>
      </c>
      <c r="K1189" t="s">
        <v>1837</v>
      </c>
      <c r="L1189">
        <v>933</v>
      </c>
      <c r="M1189" t="s">
        <v>1838</v>
      </c>
      <c r="N1189">
        <v>61</v>
      </c>
      <c r="O1189" t="s">
        <v>1964</v>
      </c>
      <c r="P1189">
        <v>1</v>
      </c>
      <c r="Q1189" t="s">
        <v>545</v>
      </c>
    </row>
    <row r="1190" spans="1:17" x14ac:dyDescent="0.3">
      <c r="A1190" t="s">
        <v>1833</v>
      </c>
      <c r="B1190" s="3">
        <v>10000000</v>
      </c>
      <c r="C1190" s="3">
        <v>15000000</v>
      </c>
      <c r="D1190" t="s">
        <v>51</v>
      </c>
      <c r="E1190" t="s">
        <v>52</v>
      </c>
      <c r="F1190">
        <v>8</v>
      </c>
      <c r="G1190">
        <v>1</v>
      </c>
      <c r="H1190" t="s">
        <v>1834</v>
      </c>
      <c r="I1190" t="s">
        <v>1835</v>
      </c>
      <c r="J1190" t="s">
        <v>1836</v>
      </c>
      <c r="K1190" t="s">
        <v>1837</v>
      </c>
      <c r="L1190">
        <v>933</v>
      </c>
      <c r="M1190" t="s">
        <v>1838</v>
      </c>
      <c r="N1190">
        <v>94</v>
      </c>
      <c r="O1190" t="s">
        <v>1984</v>
      </c>
      <c r="P1190">
        <v>1</v>
      </c>
      <c r="Q1190" t="s">
        <v>545</v>
      </c>
    </row>
    <row r="1191" spans="1:17" x14ac:dyDescent="0.3">
      <c r="A1191" t="s">
        <v>1833</v>
      </c>
      <c r="B1191" s="3">
        <v>10000000</v>
      </c>
      <c r="C1191" s="3">
        <v>15000000</v>
      </c>
      <c r="D1191" t="s">
        <v>51</v>
      </c>
      <c r="E1191" t="s">
        <v>52</v>
      </c>
      <c r="F1191">
        <v>8</v>
      </c>
      <c r="G1191">
        <v>1</v>
      </c>
      <c r="H1191" t="s">
        <v>1834</v>
      </c>
      <c r="I1191" t="s">
        <v>1835</v>
      </c>
      <c r="J1191" t="s">
        <v>1836</v>
      </c>
      <c r="K1191" t="s">
        <v>1837</v>
      </c>
      <c r="L1191">
        <v>933</v>
      </c>
      <c r="M1191" t="s">
        <v>1838</v>
      </c>
      <c r="N1191">
        <v>52</v>
      </c>
      <c r="O1191" t="s">
        <v>1959</v>
      </c>
      <c r="P1191">
        <v>1</v>
      </c>
      <c r="Q1191" t="s">
        <v>1279</v>
      </c>
    </row>
    <row r="1192" spans="1:17" x14ac:dyDescent="0.3">
      <c r="A1192" t="s">
        <v>1833</v>
      </c>
      <c r="B1192" s="3">
        <v>10000000</v>
      </c>
      <c r="C1192" s="3">
        <v>15000000</v>
      </c>
      <c r="D1192" t="s">
        <v>51</v>
      </c>
      <c r="E1192" t="s">
        <v>52</v>
      </c>
      <c r="F1192">
        <v>8</v>
      </c>
      <c r="G1192">
        <v>1</v>
      </c>
      <c r="H1192" t="s">
        <v>1834</v>
      </c>
      <c r="I1192" t="s">
        <v>1835</v>
      </c>
      <c r="J1192" t="s">
        <v>1836</v>
      </c>
      <c r="K1192" t="s">
        <v>1837</v>
      </c>
      <c r="L1192">
        <v>933</v>
      </c>
      <c r="M1192" t="s">
        <v>1838</v>
      </c>
      <c r="N1192">
        <v>61</v>
      </c>
      <c r="O1192" t="s">
        <v>1964</v>
      </c>
      <c r="P1192">
        <v>1</v>
      </c>
      <c r="Q1192" t="s">
        <v>1279</v>
      </c>
    </row>
    <row r="1193" spans="1:17" x14ac:dyDescent="0.3">
      <c r="A1193" t="s">
        <v>1833</v>
      </c>
      <c r="B1193" s="3">
        <v>10000000</v>
      </c>
      <c r="C1193" s="3">
        <v>15000000</v>
      </c>
      <c r="D1193" t="s">
        <v>51</v>
      </c>
      <c r="E1193" t="s">
        <v>52</v>
      </c>
      <c r="F1193">
        <v>8</v>
      </c>
      <c r="G1193">
        <v>1</v>
      </c>
      <c r="H1193" t="s">
        <v>1834</v>
      </c>
      <c r="I1193" t="s">
        <v>1835</v>
      </c>
      <c r="J1193" t="s">
        <v>1836</v>
      </c>
      <c r="K1193" t="s">
        <v>1837</v>
      </c>
      <c r="L1193">
        <v>933</v>
      </c>
      <c r="M1193" t="s">
        <v>1838</v>
      </c>
      <c r="N1193">
        <v>94</v>
      </c>
      <c r="O1193" t="s">
        <v>1984</v>
      </c>
      <c r="P1193">
        <v>1</v>
      </c>
      <c r="Q1193" t="s">
        <v>1279</v>
      </c>
    </row>
    <row r="1194" spans="1:17" x14ac:dyDescent="0.3">
      <c r="A1194" t="s">
        <v>1839</v>
      </c>
      <c r="B1194" s="3">
        <v>5000000</v>
      </c>
      <c r="C1194" s="3">
        <v>7000000</v>
      </c>
      <c r="D1194" t="s">
        <v>101</v>
      </c>
      <c r="E1194" t="s">
        <v>52</v>
      </c>
      <c r="F1194">
        <v>5</v>
      </c>
      <c r="G1194">
        <v>0</v>
      </c>
      <c r="H1194" t="s">
        <v>1840</v>
      </c>
      <c r="I1194" t="s">
        <v>1841</v>
      </c>
      <c r="J1194" t="s">
        <v>1842</v>
      </c>
      <c r="K1194" t="s">
        <v>1843</v>
      </c>
      <c r="L1194">
        <v>934</v>
      </c>
      <c r="M1194" t="s">
        <v>1843</v>
      </c>
      <c r="N1194">
        <v>94</v>
      </c>
      <c r="O1194" t="s">
        <v>1984</v>
      </c>
      <c r="P1194">
        <v>1</v>
      </c>
      <c r="Q1194" t="s">
        <v>483</v>
      </c>
    </row>
    <row r="1195" spans="1:17" x14ac:dyDescent="0.3">
      <c r="A1195" t="s">
        <v>1839</v>
      </c>
      <c r="B1195" s="3">
        <v>5000000</v>
      </c>
      <c r="C1195" s="3">
        <v>7000000</v>
      </c>
      <c r="D1195" t="s">
        <v>101</v>
      </c>
      <c r="E1195" t="s">
        <v>52</v>
      </c>
      <c r="F1195">
        <v>5</v>
      </c>
      <c r="G1195">
        <v>0</v>
      </c>
      <c r="H1195" t="s">
        <v>1840</v>
      </c>
      <c r="I1195" t="s">
        <v>1841</v>
      </c>
      <c r="J1195" t="s">
        <v>1842</v>
      </c>
      <c r="K1195" t="s">
        <v>1843</v>
      </c>
      <c r="L1195">
        <v>934</v>
      </c>
      <c r="M1195" t="s">
        <v>1843</v>
      </c>
      <c r="N1195">
        <v>52</v>
      </c>
      <c r="O1195" t="s">
        <v>1959</v>
      </c>
      <c r="P1195">
        <v>1</v>
      </c>
      <c r="Q1195" t="s">
        <v>483</v>
      </c>
    </row>
    <row r="1196" spans="1:17" x14ac:dyDescent="0.3">
      <c r="A1196" t="s">
        <v>1844</v>
      </c>
      <c r="B1196" s="3">
        <v>10000000</v>
      </c>
      <c r="C1196" s="3">
        <v>15000000</v>
      </c>
      <c r="D1196" t="s">
        <v>39</v>
      </c>
      <c r="E1196" t="s">
        <v>52</v>
      </c>
      <c r="F1196">
        <v>5</v>
      </c>
      <c r="G1196">
        <v>0</v>
      </c>
      <c r="H1196" t="s">
        <v>1845</v>
      </c>
      <c r="I1196" t="s">
        <v>1846</v>
      </c>
      <c r="J1196" t="s">
        <v>1847</v>
      </c>
      <c r="K1196" t="s">
        <v>1848</v>
      </c>
      <c r="L1196">
        <v>935</v>
      </c>
      <c r="M1196" t="s">
        <v>1849</v>
      </c>
      <c r="N1196">
        <v>52</v>
      </c>
      <c r="O1196" t="s">
        <v>1959</v>
      </c>
      <c r="P1196">
        <v>1</v>
      </c>
      <c r="Q1196" t="s">
        <v>483</v>
      </c>
    </row>
    <row r="1197" spans="1:17" x14ac:dyDescent="0.3">
      <c r="A1197" t="s">
        <v>1844</v>
      </c>
      <c r="B1197" s="3">
        <v>10000000</v>
      </c>
      <c r="C1197" s="3">
        <v>15000000</v>
      </c>
      <c r="D1197" t="s">
        <v>39</v>
      </c>
      <c r="E1197" t="s">
        <v>52</v>
      </c>
      <c r="F1197">
        <v>5</v>
      </c>
      <c r="G1197">
        <v>0</v>
      </c>
      <c r="H1197" t="s">
        <v>1845</v>
      </c>
      <c r="I1197" t="s">
        <v>1846</v>
      </c>
      <c r="J1197" t="s">
        <v>1847</v>
      </c>
      <c r="K1197" t="s">
        <v>1848</v>
      </c>
      <c r="L1197">
        <v>935</v>
      </c>
      <c r="M1197" t="s">
        <v>1849</v>
      </c>
      <c r="N1197">
        <v>53</v>
      </c>
      <c r="O1197" t="s">
        <v>1967</v>
      </c>
      <c r="P1197">
        <v>1</v>
      </c>
      <c r="Q1197" t="s">
        <v>483</v>
      </c>
    </row>
    <row r="1198" spans="1:17" x14ac:dyDescent="0.3">
      <c r="A1198" t="s">
        <v>1844</v>
      </c>
      <c r="B1198" s="3">
        <v>10000000</v>
      </c>
      <c r="C1198" s="3">
        <v>15000000</v>
      </c>
      <c r="D1198" t="s">
        <v>39</v>
      </c>
      <c r="E1198" t="s">
        <v>52</v>
      </c>
      <c r="F1198">
        <v>5</v>
      </c>
      <c r="G1198">
        <v>0</v>
      </c>
      <c r="H1198" t="s">
        <v>1845</v>
      </c>
      <c r="I1198" t="s">
        <v>1846</v>
      </c>
      <c r="J1198" t="s">
        <v>1847</v>
      </c>
      <c r="K1198" t="s">
        <v>1848</v>
      </c>
      <c r="L1198">
        <v>935</v>
      </c>
      <c r="M1198" t="s">
        <v>1849</v>
      </c>
      <c r="N1198">
        <v>94</v>
      </c>
      <c r="O1198" t="s">
        <v>1984</v>
      </c>
      <c r="P1198">
        <v>1</v>
      </c>
      <c r="Q1198" t="s">
        <v>483</v>
      </c>
    </row>
    <row r="1199" spans="1:17" x14ac:dyDescent="0.3">
      <c r="A1199" t="s">
        <v>1844</v>
      </c>
      <c r="B1199" s="3">
        <v>10000000</v>
      </c>
      <c r="C1199" s="3">
        <v>15000000</v>
      </c>
      <c r="D1199" t="s">
        <v>39</v>
      </c>
      <c r="E1199" t="s">
        <v>52</v>
      </c>
      <c r="F1199">
        <v>5</v>
      </c>
      <c r="G1199">
        <v>0</v>
      </c>
      <c r="H1199" t="s">
        <v>1845</v>
      </c>
      <c r="I1199" t="s">
        <v>1846</v>
      </c>
      <c r="J1199" t="s">
        <v>1847</v>
      </c>
      <c r="K1199" t="s">
        <v>1848</v>
      </c>
      <c r="L1199">
        <v>935</v>
      </c>
      <c r="M1199" t="s">
        <v>1849</v>
      </c>
      <c r="N1199">
        <v>52</v>
      </c>
      <c r="O1199" t="s">
        <v>1959</v>
      </c>
      <c r="P1199">
        <v>1</v>
      </c>
      <c r="Q1199" t="s">
        <v>1327</v>
      </c>
    </row>
    <row r="1200" spans="1:17" x14ac:dyDescent="0.3">
      <c r="A1200" t="s">
        <v>1844</v>
      </c>
      <c r="B1200" s="3">
        <v>10000000</v>
      </c>
      <c r="C1200" s="3">
        <v>15000000</v>
      </c>
      <c r="D1200" t="s">
        <v>39</v>
      </c>
      <c r="E1200" t="s">
        <v>52</v>
      </c>
      <c r="F1200">
        <v>5</v>
      </c>
      <c r="G1200">
        <v>0</v>
      </c>
      <c r="H1200" t="s">
        <v>1845</v>
      </c>
      <c r="I1200" t="s">
        <v>1846</v>
      </c>
      <c r="J1200" t="s">
        <v>1847</v>
      </c>
      <c r="K1200" t="s">
        <v>1848</v>
      </c>
      <c r="L1200">
        <v>935</v>
      </c>
      <c r="M1200" t="s">
        <v>1849</v>
      </c>
      <c r="N1200">
        <v>53</v>
      </c>
      <c r="O1200" t="s">
        <v>1967</v>
      </c>
      <c r="P1200">
        <v>1</v>
      </c>
      <c r="Q1200" t="s">
        <v>1327</v>
      </c>
    </row>
    <row r="1201" spans="1:17" x14ac:dyDescent="0.3">
      <c r="A1201" t="s">
        <v>1844</v>
      </c>
      <c r="B1201" s="3">
        <v>10000000</v>
      </c>
      <c r="C1201" s="3">
        <v>15000000</v>
      </c>
      <c r="D1201" t="s">
        <v>39</v>
      </c>
      <c r="E1201" t="s">
        <v>52</v>
      </c>
      <c r="F1201">
        <v>5</v>
      </c>
      <c r="G1201">
        <v>0</v>
      </c>
      <c r="H1201" t="s">
        <v>1845</v>
      </c>
      <c r="I1201" t="s">
        <v>1846</v>
      </c>
      <c r="J1201" t="s">
        <v>1847</v>
      </c>
      <c r="K1201" t="s">
        <v>1848</v>
      </c>
      <c r="L1201">
        <v>935</v>
      </c>
      <c r="M1201" t="s">
        <v>1849</v>
      </c>
      <c r="N1201">
        <v>94</v>
      </c>
      <c r="O1201" t="s">
        <v>1984</v>
      </c>
      <c r="P1201">
        <v>1</v>
      </c>
      <c r="Q1201" t="s">
        <v>1327</v>
      </c>
    </row>
    <row r="1202" spans="1:17" x14ac:dyDescent="0.3">
      <c r="A1202" t="s">
        <v>1850</v>
      </c>
      <c r="B1202" s="3">
        <v>10000000</v>
      </c>
      <c r="C1202" s="3">
        <v>15000000</v>
      </c>
      <c r="D1202" t="s">
        <v>101</v>
      </c>
      <c r="E1202" t="s">
        <v>18</v>
      </c>
      <c r="F1202">
        <v>10</v>
      </c>
      <c r="G1202">
        <v>0</v>
      </c>
      <c r="H1202" t="e">
        <f>- tiếp đón khách tại khu vực lễ tân.- xác nhận thông tin khách hàng Sử dụng dịch vụ- Setup phòng khách Sử dụng dịch vụ.- thực hiện các thao tác dịch vụ Theo liệu trình chuyên môn được đào tạo- Trao đổi - Tư vấn về các chương trình - sản phẩm của công ty.- tương tác với khách hàng- Thường xuyên tương tác với khách bằngfacebook- zalo..v..v bằng điện thoại và sim mà công ty cung cấp.</f>
        <v>#NAME?</v>
      </c>
      <c r="I1202" t="s">
        <v>1851</v>
      </c>
      <c r="J1202" t="s">
        <v>1852</v>
      </c>
      <c r="K1202" t="s">
        <v>1853</v>
      </c>
      <c r="L1202">
        <v>936</v>
      </c>
      <c r="M1202" t="s">
        <v>1853</v>
      </c>
      <c r="N1202">
        <v>94</v>
      </c>
      <c r="O1202" t="s">
        <v>1984</v>
      </c>
      <c r="P1202">
        <v>1</v>
      </c>
      <c r="Q1202" t="s">
        <v>483</v>
      </c>
    </row>
    <row r="1203" spans="1:17" x14ac:dyDescent="0.3">
      <c r="A1203" t="s">
        <v>1850</v>
      </c>
      <c r="B1203" s="3">
        <v>10000000</v>
      </c>
      <c r="C1203" s="3">
        <v>15000000</v>
      </c>
      <c r="D1203" t="s">
        <v>101</v>
      </c>
      <c r="E1203" t="s">
        <v>18</v>
      </c>
      <c r="F1203">
        <v>10</v>
      </c>
      <c r="G1203">
        <v>0</v>
      </c>
      <c r="H1203" t="e">
        <f>- tiếp đón khách tại khu vực lễ tân.- xác nhận thông tin khách hàng Sử dụng dịch vụ- Setup phòng khách Sử dụng dịch vụ.- thực hiện các thao tác dịch vụ Theo liệu trình chuyên môn được đào tạo- Trao đổi - Tư vấn về các chương trình - sản phẩm của công ty.- tương tác với khách hàng- Thường xuyên tương tác với khách bằngfacebook- zalo..v..v bằng điện thoại và sim mà công ty cung cấp.</f>
        <v>#NAME?</v>
      </c>
      <c r="I1203" t="s">
        <v>1851</v>
      </c>
      <c r="J1203" t="s">
        <v>1852</v>
      </c>
      <c r="K1203" t="s">
        <v>1853</v>
      </c>
      <c r="L1203">
        <v>936</v>
      </c>
      <c r="M1203" t="s">
        <v>1853</v>
      </c>
      <c r="N1203">
        <v>62</v>
      </c>
      <c r="O1203" t="s">
        <v>1992</v>
      </c>
      <c r="P1203">
        <v>1</v>
      </c>
      <c r="Q1203" t="s">
        <v>483</v>
      </c>
    </row>
    <row r="1204" spans="1:17" x14ac:dyDescent="0.3">
      <c r="A1204" t="s">
        <v>1850</v>
      </c>
      <c r="B1204" s="3">
        <v>10000000</v>
      </c>
      <c r="C1204" s="3">
        <v>15000000</v>
      </c>
      <c r="D1204" t="s">
        <v>101</v>
      </c>
      <c r="E1204" t="s">
        <v>18</v>
      </c>
      <c r="F1204">
        <v>10</v>
      </c>
      <c r="G1204">
        <v>0</v>
      </c>
      <c r="H1204" t="e">
        <f>- tiếp đón khách tại khu vực lễ tân.- xác nhận thông tin khách hàng Sử dụng dịch vụ- Setup phòng khách Sử dụng dịch vụ.- thực hiện các thao tác dịch vụ Theo liệu trình chuyên môn được đào tạo- Trao đổi - Tư vấn về các chương trình - sản phẩm của công ty.- tương tác với khách hàng- Thường xuyên tương tác với khách bằngfacebook- zalo..v..v bằng điện thoại và sim mà công ty cung cấp.</f>
        <v>#NAME?</v>
      </c>
      <c r="I1204" t="s">
        <v>1851</v>
      </c>
      <c r="J1204" t="s">
        <v>1852</v>
      </c>
      <c r="K1204" t="s">
        <v>1853</v>
      </c>
      <c r="L1204">
        <v>936</v>
      </c>
      <c r="M1204" t="s">
        <v>1853</v>
      </c>
      <c r="N1204">
        <v>49</v>
      </c>
      <c r="O1204" t="s">
        <v>1958</v>
      </c>
      <c r="P1204">
        <v>1</v>
      </c>
      <c r="Q1204" t="s">
        <v>483</v>
      </c>
    </row>
    <row r="1205" spans="1:17" x14ac:dyDescent="0.3">
      <c r="A1205" t="s">
        <v>1854</v>
      </c>
      <c r="B1205" s="3">
        <v>10000000</v>
      </c>
      <c r="C1205" s="3">
        <v>15000000</v>
      </c>
      <c r="D1205" t="s">
        <v>101</v>
      </c>
      <c r="E1205" t="s">
        <v>52</v>
      </c>
      <c r="F1205">
        <v>6</v>
      </c>
      <c r="G1205" t="s">
        <v>19</v>
      </c>
      <c r="H1205" t="s">
        <v>1855</v>
      </c>
      <c r="I1205" t="s">
        <v>1856</v>
      </c>
      <c r="J1205" t="e">
        <f>- giọng nói hay, nhanh nhẹn, năng động, thích giao tiếp, ham học hỏi, yêu thích công việc kinh doanh- kỹ năng trình bày và thuyết phục khách hàng Tốt- có tinh thần trách nhiệm với bản THÂN và đồng đội- khả năng Chịu được áp lực và chủ động trong mọi tình huống- Vui vẻ, hòa đồng và luôn duy trì Thái độ tích cực- trình độ học vấn Từ Trung cấp trở lên.* có kinh nghiệm trong lĩnh vựcbán hàngqua điện thoại là một lợi thế nhưng Không bắt buộc bởi vì bạn sẽ được training lại Từ đầu</f>
        <v>#NAME?</v>
      </c>
      <c r="K1205" t="s">
        <v>1857</v>
      </c>
      <c r="L1205">
        <v>937</v>
      </c>
      <c r="M1205" t="s">
        <v>1857</v>
      </c>
      <c r="N1205">
        <v>27</v>
      </c>
      <c r="O1205" t="s">
        <v>1995</v>
      </c>
      <c r="P1205">
        <v>1</v>
      </c>
      <c r="Q1205" t="s">
        <v>483</v>
      </c>
    </row>
    <row r="1206" spans="1:17" x14ac:dyDescent="0.3">
      <c r="A1206" t="s">
        <v>1854</v>
      </c>
      <c r="B1206" s="3">
        <v>10000000</v>
      </c>
      <c r="C1206" s="3">
        <v>15000000</v>
      </c>
      <c r="D1206" t="s">
        <v>101</v>
      </c>
      <c r="E1206" t="s">
        <v>52</v>
      </c>
      <c r="F1206">
        <v>6</v>
      </c>
      <c r="G1206" t="s">
        <v>19</v>
      </c>
      <c r="H1206" t="s">
        <v>1855</v>
      </c>
      <c r="I1206" t="s">
        <v>1856</v>
      </c>
      <c r="J1206" t="e">
        <f>- giọng nói hay, nhanh nhẹn, năng động, thích giao tiếp, ham học hỏi, yêu thích công việc kinh doanh- kỹ năng trình bày và thuyết phục khách hàng Tốt- có tinh thần trách nhiệm với bản THÂN và đồng đội- khả năng Chịu được áp lực và chủ động trong mọi tình huống- Vui vẻ, hòa đồng và luôn duy trì Thái độ tích cực- trình độ học vấn Từ Trung cấp trở lên.* có kinh nghiệm trong lĩnh vựcbán hàngqua điện thoại là một lợi thế nhưng Không bắt buộc bởi vì bạn sẽ được training lại Từ đầu</f>
        <v>#NAME?</v>
      </c>
      <c r="K1206" t="s">
        <v>1857</v>
      </c>
      <c r="L1206">
        <v>937</v>
      </c>
      <c r="M1206" t="s">
        <v>1857</v>
      </c>
      <c r="N1206">
        <v>52</v>
      </c>
      <c r="O1206" t="s">
        <v>1959</v>
      </c>
      <c r="P1206">
        <v>1</v>
      </c>
      <c r="Q1206" t="s">
        <v>483</v>
      </c>
    </row>
    <row r="1207" spans="1:17" x14ac:dyDescent="0.3">
      <c r="A1207" t="s">
        <v>1854</v>
      </c>
      <c r="B1207" s="3">
        <v>10000000</v>
      </c>
      <c r="C1207" s="3">
        <v>15000000</v>
      </c>
      <c r="D1207" t="s">
        <v>101</v>
      </c>
      <c r="E1207" t="s">
        <v>52</v>
      </c>
      <c r="F1207">
        <v>6</v>
      </c>
      <c r="G1207" t="s">
        <v>19</v>
      </c>
      <c r="H1207" t="s">
        <v>1855</v>
      </c>
      <c r="I1207" t="s">
        <v>1856</v>
      </c>
      <c r="J1207" t="e">
        <f>- giọng nói hay, nhanh nhẹn, năng động, thích giao tiếp, ham học hỏi, yêu thích công việc kinh doanh- kỹ năng trình bày và thuyết phục khách hàng Tốt- có tinh thần trách nhiệm với bản THÂN và đồng đội- khả năng Chịu được áp lực và chủ động trong mọi tình huống- Vui vẻ, hòa đồng và luôn duy trì Thái độ tích cực- trình độ học vấn Từ Trung cấp trở lên.* có kinh nghiệm trong lĩnh vựcbán hàngqua điện thoại là một lợi thế nhưng Không bắt buộc bởi vì bạn sẽ được training lại Từ đầu</f>
        <v>#NAME?</v>
      </c>
      <c r="K1207" t="s">
        <v>1857</v>
      </c>
      <c r="L1207">
        <v>937</v>
      </c>
      <c r="M1207" t="s">
        <v>1857</v>
      </c>
      <c r="N1207">
        <v>94</v>
      </c>
      <c r="O1207" t="s">
        <v>1984</v>
      </c>
      <c r="P1207">
        <v>1</v>
      </c>
      <c r="Q1207" t="s">
        <v>483</v>
      </c>
    </row>
    <row r="1208" spans="1:17" x14ac:dyDescent="0.3">
      <c r="A1208" t="s">
        <v>1858</v>
      </c>
      <c r="B1208" s="3">
        <v>7000000</v>
      </c>
      <c r="C1208" s="3">
        <v>10000000</v>
      </c>
      <c r="D1208" t="s">
        <v>51</v>
      </c>
      <c r="E1208" t="s">
        <v>52</v>
      </c>
      <c r="F1208">
        <v>2</v>
      </c>
      <c r="G1208" t="s">
        <v>19</v>
      </c>
      <c r="H1208" t="e">
        <f>- content Marketing: lên ý tưởng và Xây dựng nội dung cho các kênh social media- thực hiện Tối ưu Từ khoá, SEO onpage, offpage cho website- Hỗ trợ Xây dựng các nội dung kịch bản Video khách hàng, Video Giới thiệu sản phẩm (nếu cần)- đo lường các Chỉ số và Tối ưu hóa hiệu quả về mặt nội dung của các chiến dịch Marketing Thường xuyên và liên tục- lên kế hoạch sản xuất nội dung dài hạn &amp; ngắn hạn, Theo tuần/tháng/Quý Theo kế hoạch khung của bộ phận- Theo dõi và cập nhật thông tin về các kênh, đưa ra report hàng tuần để có kế hoạch điều chỉnh- Graphic designer: thiêt kế hình ảnh, tham gia hoàn THIỆN hình ảnh cho công tác truyền thông Marketing của công ty- Thiết kế Poster, Brochure, flyer, các mẫu template, hình ảnhquảng cáo...- chỉnh sửa ảnh sau khi chụp- Phụ trách hình ảnh hiển thị trên website định kỳ của công ty- đảm bảo công việc đúng hạn, có khả năng Làm việc độc Lập, Đóng góp ý kiến, Xây dựng phòng Marketing</f>
        <v>#NAME?</v>
      </c>
      <c r="I1208" t="s">
        <v>1859</v>
      </c>
      <c r="J1208" t="s">
        <v>1860</v>
      </c>
      <c r="K1208" t="s">
        <v>1861</v>
      </c>
      <c r="L1208">
        <v>938</v>
      </c>
      <c r="M1208" t="s">
        <v>1861</v>
      </c>
      <c r="N1208">
        <v>65</v>
      </c>
      <c r="O1208" t="s">
        <v>1963</v>
      </c>
      <c r="P1208">
        <v>1</v>
      </c>
      <c r="Q1208" t="s">
        <v>483</v>
      </c>
    </row>
    <row r="1209" spans="1:17" x14ac:dyDescent="0.3">
      <c r="A1209" t="s">
        <v>1858</v>
      </c>
      <c r="B1209" s="3">
        <v>7000000</v>
      </c>
      <c r="C1209" s="3">
        <v>10000000</v>
      </c>
      <c r="D1209" t="s">
        <v>51</v>
      </c>
      <c r="E1209" t="s">
        <v>52</v>
      </c>
      <c r="F1209">
        <v>2</v>
      </c>
      <c r="G1209" t="s">
        <v>19</v>
      </c>
      <c r="H1209" t="e">
        <f>- content Marketing: lên ý tưởng và Xây dựng nội dung cho các kênh social media- thực hiện Tối ưu Từ khoá, SEO onpage, offpage cho website- Hỗ trợ Xây dựng các nội dung kịch bản Video khách hàng, Video Giới thiệu sản phẩm (nếu cần)- đo lường các Chỉ số và Tối ưu hóa hiệu quả về mặt nội dung của các chiến dịch Marketing Thường xuyên và liên tục- lên kế hoạch sản xuất nội dung dài hạn &amp; ngắn hạn, Theo tuần/tháng/Quý Theo kế hoạch khung của bộ phận- Theo dõi và cập nhật thông tin về các kênh, đưa ra report hàng tuần để có kế hoạch điều chỉnh- Graphic designer: thiêt kế hình ảnh, tham gia hoàn THIỆN hình ảnh cho công tác truyền thông Marketing của công ty- Thiết kế Poster, Brochure, flyer, các mẫu template, hình ảnhquảng cáo...- chỉnh sửa ảnh sau khi chụp- Phụ trách hình ảnh hiển thị trên website định kỳ của công ty- đảm bảo công việc đúng hạn, có khả năng Làm việc độc Lập, Đóng góp ý kiến, Xây dựng phòng Marketing</f>
        <v>#NAME?</v>
      </c>
      <c r="I1209" t="s">
        <v>1859</v>
      </c>
      <c r="J1209" t="s">
        <v>1860</v>
      </c>
      <c r="K1209" t="s">
        <v>1861</v>
      </c>
      <c r="L1209">
        <v>938</v>
      </c>
      <c r="M1209" t="s">
        <v>1861</v>
      </c>
      <c r="N1209">
        <v>55</v>
      </c>
      <c r="O1209" t="s">
        <v>2000</v>
      </c>
      <c r="P1209">
        <v>1</v>
      </c>
      <c r="Q1209" t="s">
        <v>483</v>
      </c>
    </row>
    <row r="1210" spans="1:17" x14ac:dyDescent="0.3">
      <c r="A1210" t="s">
        <v>1858</v>
      </c>
      <c r="B1210" s="3">
        <v>7000000</v>
      </c>
      <c r="C1210" s="3">
        <v>10000000</v>
      </c>
      <c r="D1210" t="s">
        <v>51</v>
      </c>
      <c r="E1210" t="s">
        <v>52</v>
      </c>
      <c r="F1210">
        <v>2</v>
      </c>
      <c r="G1210" t="s">
        <v>19</v>
      </c>
      <c r="H1210" t="e">
        <f>- content Marketing: lên ý tưởng và Xây dựng nội dung cho các kênh social media- thực hiện Tối ưu Từ khoá, SEO onpage, offpage cho website- Hỗ trợ Xây dựng các nội dung kịch bản Video khách hàng, Video Giới thiệu sản phẩm (nếu cần)- đo lường các Chỉ số và Tối ưu hóa hiệu quả về mặt nội dung của các chiến dịch Marketing Thường xuyên và liên tục- lên kế hoạch sản xuất nội dung dài hạn &amp; ngắn hạn, Theo tuần/tháng/Quý Theo kế hoạch khung của bộ phận- Theo dõi và cập nhật thông tin về các kênh, đưa ra report hàng tuần để có kế hoạch điều chỉnh- Graphic designer: thiêt kế hình ảnh, tham gia hoàn THIỆN hình ảnh cho công tác truyền thông Marketing của công ty- Thiết kế Poster, Brochure, flyer, các mẫu template, hình ảnhquảng cáo...- chỉnh sửa ảnh sau khi chụp- Phụ trách hình ảnh hiển thị trên website định kỳ của công ty- đảm bảo công việc đúng hạn, có khả năng Làm việc độc Lập, Đóng góp ý kiến, Xây dựng phòng Marketing</f>
        <v>#NAME?</v>
      </c>
      <c r="I1210" t="s">
        <v>1859</v>
      </c>
      <c r="J1210" t="s">
        <v>1860</v>
      </c>
      <c r="K1210" t="s">
        <v>1861</v>
      </c>
      <c r="L1210">
        <v>938</v>
      </c>
      <c r="M1210" t="s">
        <v>1861</v>
      </c>
      <c r="N1210">
        <v>3</v>
      </c>
      <c r="O1210" t="s">
        <v>1990</v>
      </c>
      <c r="P1210">
        <v>1</v>
      </c>
      <c r="Q1210" t="s">
        <v>483</v>
      </c>
    </row>
    <row r="1211" spans="1:17" x14ac:dyDescent="0.3">
      <c r="A1211" t="s">
        <v>1862</v>
      </c>
      <c r="B1211" s="3">
        <v>10000000</v>
      </c>
      <c r="C1211" s="3">
        <v>15000000</v>
      </c>
      <c r="D1211" t="s">
        <v>51</v>
      </c>
      <c r="E1211" t="s">
        <v>82</v>
      </c>
      <c r="F1211">
        <v>10</v>
      </c>
      <c r="G1211" t="s">
        <v>19</v>
      </c>
      <c r="H1211" t="s">
        <v>1863</v>
      </c>
      <c r="I1211" t="s">
        <v>1864</v>
      </c>
      <c r="J1211" t="s">
        <v>1865</v>
      </c>
      <c r="K1211" t="s">
        <v>1866</v>
      </c>
      <c r="L1211">
        <v>939</v>
      </c>
      <c r="M1211" t="s">
        <v>1866</v>
      </c>
      <c r="N1211">
        <v>3</v>
      </c>
      <c r="O1211" t="s">
        <v>1990</v>
      </c>
      <c r="P1211">
        <v>1</v>
      </c>
      <c r="Q1211" t="s">
        <v>483</v>
      </c>
    </row>
    <row r="1212" spans="1:17" x14ac:dyDescent="0.3">
      <c r="A1212" t="s">
        <v>1862</v>
      </c>
      <c r="B1212" s="3">
        <v>10000000</v>
      </c>
      <c r="C1212" s="3">
        <v>15000000</v>
      </c>
      <c r="D1212" t="s">
        <v>51</v>
      </c>
      <c r="E1212" t="s">
        <v>82</v>
      </c>
      <c r="F1212">
        <v>10</v>
      </c>
      <c r="G1212" t="s">
        <v>19</v>
      </c>
      <c r="H1212" t="s">
        <v>1863</v>
      </c>
      <c r="I1212" t="s">
        <v>1864</v>
      </c>
      <c r="J1212" t="s">
        <v>1865</v>
      </c>
      <c r="K1212" t="s">
        <v>1866</v>
      </c>
      <c r="L1212">
        <v>939</v>
      </c>
      <c r="M1212" t="s">
        <v>1866</v>
      </c>
      <c r="N1212">
        <v>2</v>
      </c>
      <c r="O1212" t="s">
        <v>1962</v>
      </c>
      <c r="P1212">
        <v>1</v>
      </c>
      <c r="Q1212" t="s">
        <v>483</v>
      </c>
    </row>
    <row r="1213" spans="1:17" x14ac:dyDescent="0.3">
      <c r="A1213" t="s">
        <v>1862</v>
      </c>
      <c r="B1213" s="3">
        <v>10000000</v>
      </c>
      <c r="C1213" s="3">
        <v>15000000</v>
      </c>
      <c r="D1213" t="s">
        <v>51</v>
      </c>
      <c r="E1213" t="s">
        <v>82</v>
      </c>
      <c r="F1213">
        <v>10</v>
      </c>
      <c r="G1213" t="s">
        <v>19</v>
      </c>
      <c r="H1213" t="s">
        <v>1863</v>
      </c>
      <c r="I1213" t="s">
        <v>1864</v>
      </c>
      <c r="J1213" t="s">
        <v>1865</v>
      </c>
      <c r="K1213" t="s">
        <v>1866</v>
      </c>
      <c r="L1213">
        <v>939</v>
      </c>
      <c r="M1213" t="s">
        <v>1866</v>
      </c>
      <c r="N1213">
        <v>26</v>
      </c>
      <c r="O1213" t="s">
        <v>1965</v>
      </c>
      <c r="P1213">
        <v>1</v>
      </c>
      <c r="Q1213" t="s">
        <v>483</v>
      </c>
    </row>
    <row r="1214" spans="1:17" x14ac:dyDescent="0.3">
      <c r="A1214" t="s">
        <v>1867</v>
      </c>
      <c r="B1214" s="3">
        <v>7000000</v>
      </c>
      <c r="C1214" s="3">
        <v>10000000</v>
      </c>
      <c r="D1214" t="s">
        <v>27</v>
      </c>
      <c r="E1214" t="s">
        <v>28</v>
      </c>
      <c r="F1214">
        <v>2</v>
      </c>
      <c r="G1214">
        <v>0</v>
      </c>
      <c r="H1214" t="e">
        <f>-bán hàngtạivăn phòng- Theo dõi tiến độ thực hiện đơn hàng- Viết và đăng bài Facebook- Quản lý fanpage: Rep cmt và tin nhắn của khách hàng</f>
        <v>#NAME?</v>
      </c>
      <c r="I1214" t="s">
        <v>1868</v>
      </c>
      <c r="J1214" t="e">
        <f>- có khả năng giao tiếp, kỹ năng bán hàng- Biết Viết lách, sáng tạo nội dung- Nhiệt tình với công việc, ham học hỏi- Làm việc độc Lập, Theo nhóm và có trách nhiệm Cao với công việc</f>
        <v>#NAME?</v>
      </c>
      <c r="K1214" t="s">
        <v>1869</v>
      </c>
      <c r="L1214">
        <v>940</v>
      </c>
      <c r="M1214" t="s">
        <v>1869</v>
      </c>
      <c r="N1214">
        <v>53</v>
      </c>
      <c r="O1214" t="s">
        <v>1967</v>
      </c>
      <c r="P1214">
        <v>1</v>
      </c>
      <c r="Q1214" t="s">
        <v>483</v>
      </c>
    </row>
    <row r="1215" spans="1:17" x14ac:dyDescent="0.3">
      <c r="A1215" t="s">
        <v>1867</v>
      </c>
      <c r="B1215" s="3">
        <v>7000000</v>
      </c>
      <c r="C1215" s="3">
        <v>10000000</v>
      </c>
      <c r="D1215" t="s">
        <v>27</v>
      </c>
      <c r="E1215" t="s">
        <v>28</v>
      </c>
      <c r="F1215">
        <v>2</v>
      </c>
      <c r="G1215">
        <v>0</v>
      </c>
      <c r="H1215" t="e">
        <f>-bán hàngtạivăn phòng- Theo dõi tiến độ thực hiện đơn hàng- Viết và đăng bài Facebook- Quản lý fanpage: Rep cmt và tin nhắn của khách hàng</f>
        <v>#NAME?</v>
      </c>
      <c r="I1215" t="s">
        <v>1868</v>
      </c>
      <c r="J1215" t="e">
        <f>- có khả năng giao tiếp, kỹ năng bán hàng- Biết Viết lách, sáng tạo nội dung- Nhiệt tình với công việc, ham học hỏi- Làm việc độc Lập, Theo nhóm và có trách nhiệm Cao với công việc</f>
        <v>#NAME?</v>
      </c>
      <c r="K1215" t="s">
        <v>1869</v>
      </c>
      <c r="L1215">
        <v>940</v>
      </c>
      <c r="M1215" t="s">
        <v>1869</v>
      </c>
      <c r="N1215">
        <v>52</v>
      </c>
      <c r="O1215" t="s">
        <v>1959</v>
      </c>
      <c r="P1215">
        <v>1</v>
      </c>
      <c r="Q1215" t="s">
        <v>483</v>
      </c>
    </row>
    <row r="1216" spans="1:17" x14ac:dyDescent="0.3">
      <c r="A1216" t="s">
        <v>1870</v>
      </c>
      <c r="B1216" s="3">
        <v>15000000</v>
      </c>
      <c r="C1216" s="3">
        <v>20000000</v>
      </c>
      <c r="D1216" t="s">
        <v>101</v>
      </c>
      <c r="E1216" t="s">
        <v>52</v>
      </c>
      <c r="F1216">
        <v>20</v>
      </c>
      <c r="G1216" t="s">
        <v>19</v>
      </c>
      <c r="H1216" t="s">
        <v>1871</v>
      </c>
      <c r="I1216" t="s">
        <v>1872</v>
      </c>
      <c r="J1216" t="s">
        <v>1873</v>
      </c>
      <c r="K1216" t="s">
        <v>1874</v>
      </c>
      <c r="L1216">
        <v>941</v>
      </c>
      <c r="M1216" t="s">
        <v>1874</v>
      </c>
      <c r="N1216">
        <v>52</v>
      </c>
      <c r="O1216" t="s">
        <v>1959</v>
      </c>
      <c r="P1216">
        <v>1</v>
      </c>
      <c r="Q1216" t="s">
        <v>483</v>
      </c>
    </row>
    <row r="1217" spans="1:17" x14ac:dyDescent="0.3">
      <c r="A1217" t="s">
        <v>1870</v>
      </c>
      <c r="B1217" s="3">
        <v>15000000</v>
      </c>
      <c r="C1217" s="3">
        <v>20000000</v>
      </c>
      <c r="D1217" t="s">
        <v>101</v>
      </c>
      <c r="E1217" t="s">
        <v>52</v>
      </c>
      <c r="F1217">
        <v>20</v>
      </c>
      <c r="G1217" t="s">
        <v>19</v>
      </c>
      <c r="H1217" t="s">
        <v>1871</v>
      </c>
      <c r="I1217" t="s">
        <v>1872</v>
      </c>
      <c r="J1217" t="s">
        <v>1873</v>
      </c>
      <c r="K1217" t="s">
        <v>1874</v>
      </c>
      <c r="L1217">
        <v>941</v>
      </c>
      <c r="M1217" t="s">
        <v>1874</v>
      </c>
      <c r="N1217">
        <v>58</v>
      </c>
      <c r="O1217" t="s">
        <v>1960</v>
      </c>
      <c r="P1217">
        <v>1</v>
      </c>
      <c r="Q1217" t="s">
        <v>483</v>
      </c>
    </row>
    <row r="1218" spans="1:17" x14ac:dyDescent="0.3">
      <c r="A1218" t="s">
        <v>1875</v>
      </c>
      <c r="B1218" s="3">
        <v>10000000</v>
      </c>
      <c r="C1218" s="3">
        <v>15000000</v>
      </c>
      <c r="D1218" t="s">
        <v>51</v>
      </c>
      <c r="E1218" t="s">
        <v>28</v>
      </c>
      <c r="F1218">
        <v>5</v>
      </c>
      <c r="G1218" t="s">
        <v>19</v>
      </c>
      <c r="H1218" t="s">
        <v>1876</v>
      </c>
      <c r="I1218" t="s">
        <v>1877</v>
      </c>
      <c r="J1218" t="s">
        <v>1878</v>
      </c>
      <c r="K1218" t="s">
        <v>1879</v>
      </c>
      <c r="L1218">
        <v>942</v>
      </c>
      <c r="M1218" t="s">
        <v>1879</v>
      </c>
      <c r="N1218">
        <v>52</v>
      </c>
      <c r="O1218" t="s">
        <v>1959</v>
      </c>
      <c r="P1218">
        <v>1</v>
      </c>
      <c r="Q1218" t="s">
        <v>483</v>
      </c>
    </row>
    <row r="1219" spans="1:17" x14ac:dyDescent="0.3">
      <c r="A1219" t="s">
        <v>1875</v>
      </c>
      <c r="B1219" s="3">
        <v>10000000</v>
      </c>
      <c r="C1219" s="3">
        <v>15000000</v>
      </c>
      <c r="D1219" t="s">
        <v>51</v>
      </c>
      <c r="E1219" t="s">
        <v>28</v>
      </c>
      <c r="F1219">
        <v>5</v>
      </c>
      <c r="G1219" t="s">
        <v>19</v>
      </c>
      <c r="H1219" t="s">
        <v>1876</v>
      </c>
      <c r="I1219" t="s">
        <v>1877</v>
      </c>
      <c r="J1219" t="s">
        <v>1878</v>
      </c>
      <c r="K1219" t="s">
        <v>1879</v>
      </c>
      <c r="L1219">
        <v>942</v>
      </c>
      <c r="M1219" t="s">
        <v>1879</v>
      </c>
      <c r="N1219">
        <v>43</v>
      </c>
      <c r="O1219" t="s">
        <v>1973</v>
      </c>
      <c r="P1219">
        <v>1</v>
      </c>
      <c r="Q1219" t="s">
        <v>483</v>
      </c>
    </row>
    <row r="1220" spans="1:17" x14ac:dyDescent="0.3">
      <c r="A1220" t="s">
        <v>1880</v>
      </c>
      <c r="B1220" s="3">
        <v>10000000</v>
      </c>
      <c r="C1220" s="3">
        <v>15000000</v>
      </c>
      <c r="D1220" t="s">
        <v>39</v>
      </c>
      <c r="E1220" t="s">
        <v>52</v>
      </c>
      <c r="F1220">
        <v>2</v>
      </c>
      <c r="G1220">
        <v>1</v>
      </c>
      <c r="H1220" t="s">
        <v>1881</v>
      </c>
      <c r="I1220" t="s">
        <v>1882</v>
      </c>
      <c r="J1220" t="s">
        <v>1883</v>
      </c>
      <c r="K1220" t="s">
        <v>1884</v>
      </c>
      <c r="L1220">
        <v>742</v>
      </c>
      <c r="M1220" t="s">
        <v>856</v>
      </c>
      <c r="N1220">
        <v>24</v>
      </c>
      <c r="O1220" t="s">
        <v>2001</v>
      </c>
      <c r="P1220">
        <v>1</v>
      </c>
      <c r="Q1220" t="s">
        <v>1279</v>
      </c>
    </row>
    <row r="1221" spans="1:17" x14ac:dyDescent="0.3">
      <c r="A1221" t="s">
        <v>1880</v>
      </c>
      <c r="B1221" s="3">
        <v>10000000</v>
      </c>
      <c r="C1221" s="3">
        <v>15000000</v>
      </c>
      <c r="D1221" t="s">
        <v>39</v>
      </c>
      <c r="E1221" t="s">
        <v>52</v>
      </c>
      <c r="F1221">
        <v>2</v>
      </c>
      <c r="G1221">
        <v>1</v>
      </c>
      <c r="H1221" t="s">
        <v>1881</v>
      </c>
      <c r="I1221" t="s">
        <v>1882</v>
      </c>
      <c r="J1221" t="s">
        <v>1883</v>
      </c>
      <c r="K1221" t="s">
        <v>1884</v>
      </c>
      <c r="L1221">
        <v>742</v>
      </c>
      <c r="M1221" t="s">
        <v>856</v>
      </c>
      <c r="N1221">
        <v>52</v>
      </c>
      <c r="O1221" t="s">
        <v>1959</v>
      </c>
      <c r="P1221">
        <v>1</v>
      </c>
      <c r="Q1221" t="s">
        <v>1279</v>
      </c>
    </row>
    <row r="1222" spans="1:17" x14ac:dyDescent="0.3">
      <c r="A1222" t="s">
        <v>1880</v>
      </c>
      <c r="B1222" s="3">
        <v>10000000</v>
      </c>
      <c r="C1222" s="3">
        <v>15000000</v>
      </c>
      <c r="D1222" t="s">
        <v>39</v>
      </c>
      <c r="E1222" t="s">
        <v>52</v>
      </c>
      <c r="F1222">
        <v>2</v>
      </c>
      <c r="G1222">
        <v>1</v>
      </c>
      <c r="H1222" t="s">
        <v>1881</v>
      </c>
      <c r="I1222" t="s">
        <v>1882</v>
      </c>
      <c r="J1222" t="s">
        <v>1883</v>
      </c>
      <c r="K1222" t="s">
        <v>1884</v>
      </c>
      <c r="L1222">
        <v>742</v>
      </c>
      <c r="M1222" t="s">
        <v>856</v>
      </c>
      <c r="N1222">
        <v>94</v>
      </c>
      <c r="O1222" t="s">
        <v>1984</v>
      </c>
      <c r="P1222">
        <v>1</v>
      </c>
      <c r="Q1222" t="s">
        <v>1279</v>
      </c>
    </row>
    <row r="1223" spans="1:17" x14ac:dyDescent="0.3">
      <c r="A1223" t="s">
        <v>1880</v>
      </c>
      <c r="B1223" s="3">
        <v>10000000</v>
      </c>
      <c r="C1223" s="3">
        <v>15000000</v>
      </c>
      <c r="D1223" t="s">
        <v>39</v>
      </c>
      <c r="E1223" t="s">
        <v>52</v>
      </c>
      <c r="F1223">
        <v>2</v>
      </c>
      <c r="G1223">
        <v>1</v>
      </c>
      <c r="H1223" t="s">
        <v>1881</v>
      </c>
      <c r="I1223" t="s">
        <v>1882</v>
      </c>
      <c r="J1223" t="s">
        <v>1883</v>
      </c>
      <c r="K1223" t="s">
        <v>1884</v>
      </c>
      <c r="L1223">
        <v>742</v>
      </c>
      <c r="M1223" t="s">
        <v>856</v>
      </c>
      <c r="N1223">
        <v>24</v>
      </c>
      <c r="O1223" t="s">
        <v>2001</v>
      </c>
      <c r="P1223">
        <v>1</v>
      </c>
      <c r="Q1223" t="s">
        <v>483</v>
      </c>
    </row>
    <row r="1224" spans="1:17" x14ac:dyDescent="0.3">
      <c r="A1224" t="s">
        <v>1880</v>
      </c>
      <c r="B1224" s="3">
        <v>10000000</v>
      </c>
      <c r="C1224" s="3">
        <v>15000000</v>
      </c>
      <c r="D1224" t="s">
        <v>39</v>
      </c>
      <c r="E1224" t="s">
        <v>52</v>
      </c>
      <c r="F1224">
        <v>2</v>
      </c>
      <c r="G1224">
        <v>1</v>
      </c>
      <c r="H1224" t="s">
        <v>1881</v>
      </c>
      <c r="I1224" t="s">
        <v>1882</v>
      </c>
      <c r="J1224" t="s">
        <v>1883</v>
      </c>
      <c r="K1224" t="s">
        <v>1884</v>
      </c>
      <c r="L1224">
        <v>742</v>
      </c>
      <c r="M1224" t="s">
        <v>856</v>
      </c>
      <c r="N1224">
        <v>52</v>
      </c>
      <c r="O1224" t="s">
        <v>1959</v>
      </c>
      <c r="P1224">
        <v>1</v>
      </c>
      <c r="Q1224" t="s">
        <v>483</v>
      </c>
    </row>
    <row r="1225" spans="1:17" x14ac:dyDescent="0.3">
      <c r="A1225" t="s">
        <v>1880</v>
      </c>
      <c r="B1225" s="3">
        <v>10000000</v>
      </c>
      <c r="C1225" s="3">
        <v>15000000</v>
      </c>
      <c r="D1225" t="s">
        <v>39</v>
      </c>
      <c r="E1225" t="s">
        <v>52</v>
      </c>
      <c r="F1225">
        <v>2</v>
      </c>
      <c r="G1225">
        <v>1</v>
      </c>
      <c r="H1225" t="s">
        <v>1881</v>
      </c>
      <c r="I1225" t="s">
        <v>1882</v>
      </c>
      <c r="J1225" t="s">
        <v>1883</v>
      </c>
      <c r="K1225" t="s">
        <v>1884</v>
      </c>
      <c r="L1225">
        <v>742</v>
      </c>
      <c r="M1225" t="s">
        <v>856</v>
      </c>
      <c r="N1225">
        <v>94</v>
      </c>
      <c r="O1225" t="s">
        <v>1984</v>
      </c>
      <c r="P1225">
        <v>1</v>
      </c>
      <c r="Q1225" t="s">
        <v>483</v>
      </c>
    </row>
    <row r="1226" spans="1:17" x14ac:dyDescent="0.3">
      <c r="A1226" t="s">
        <v>1885</v>
      </c>
      <c r="B1226" s="3">
        <v>20000000</v>
      </c>
      <c r="C1226" s="3">
        <v>30000000</v>
      </c>
      <c r="D1226" t="s">
        <v>39</v>
      </c>
      <c r="E1226" t="s">
        <v>28</v>
      </c>
      <c r="F1226">
        <v>2</v>
      </c>
      <c r="G1226" t="s">
        <v>19</v>
      </c>
      <c r="H1226" t="s">
        <v>1886</v>
      </c>
      <c r="I1226" t="s">
        <v>1887</v>
      </c>
      <c r="J1226" t="e">
        <f>- ngoại hình ưa nhìn- giao tiếp Tốt, giọng nói dễ nghe.- Trung thực, Tự tin, kiên trì.- có khả năng Chịu được áp lực công việc cao.- có phương tiện đi lại</f>
        <v>#NAME?</v>
      </c>
      <c r="K1226" t="s">
        <v>1888</v>
      </c>
      <c r="L1226">
        <v>943</v>
      </c>
      <c r="M1226" t="s">
        <v>1888</v>
      </c>
      <c r="N1226">
        <v>52</v>
      </c>
      <c r="O1226" t="s">
        <v>1959</v>
      </c>
      <c r="P1226">
        <v>1</v>
      </c>
      <c r="Q1226" t="s">
        <v>483</v>
      </c>
    </row>
    <row r="1227" spans="1:17" x14ac:dyDescent="0.3">
      <c r="A1227" t="s">
        <v>1885</v>
      </c>
      <c r="B1227" s="3">
        <v>20000000</v>
      </c>
      <c r="C1227" s="3">
        <v>30000000</v>
      </c>
      <c r="D1227" t="s">
        <v>39</v>
      </c>
      <c r="E1227" t="s">
        <v>28</v>
      </c>
      <c r="F1227">
        <v>2</v>
      </c>
      <c r="G1227" t="s">
        <v>19</v>
      </c>
      <c r="H1227" t="s">
        <v>1886</v>
      </c>
      <c r="I1227" t="s">
        <v>1887</v>
      </c>
      <c r="J1227" t="e">
        <f>- ngoại hình ưa nhìn- giao tiếp Tốt, giọng nói dễ nghe.- Trung thực, Tự tin, kiên trì.- có khả năng Chịu được áp lực công việc cao.- có phương tiện đi lại</f>
        <v>#NAME?</v>
      </c>
      <c r="K1227" t="s">
        <v>1888</v>
      </c>
      <c r="L1227">
        <v>943</v>
      </c>
      <c r="M1227" t="s">
        <v>1888</v>
      </c>
      <c r="N1227">
        <v>43</v>
      </c>
      <c r="O1227" t="s">
        <v>1973</v>
      </c>
      <c r="P1227">
        <v>1</v>
      </c>
      <c r="Q1227" t="s">
        <v>483</v>
      </c>
    </row>
    <row r="1228" spans="1:17" x14ac:dyDescent="0.3">
      <c r="A1228" t="s">
        <v>1889</v>
      </c>
      <c r="B1228" s="3">
        <v>7000000</v>
      </c>
      <c r="C1228" s="3">
        <v>10000000</v>
      </c>
      <c r="D1228" t="s">
        <v>27</v>
      </c>
      <c r="E1228" t="s">
        <v>52</v>
      </c>
      <c r="F1228">
        <v>5</v>
      </c>
      <c r="G1228">
        <v>0</v>
      </c>
      <c r="H1228" t="e">
        <f>- Tư vấn ghi danh, Tìm hiểu nhu cầu và lưu trữ thông tin khách hàng.- Tư vấn học tập và chăm sóc học viên tái ghi danh.- tổ chức thi xếp lớp, coi thi, Chấm điểm và thực hiện công tác điều phối học viên dự thi.- Hướng dẫn thủ tục và nhận đăng ký thi quốc Tế.- thực hiện các công tác KHÁC Theo sự sắp xếp của cấp trên.</f>
        <v>#NAME?</v>
      </c>
      <c r="I1228" t="s">
        <v>1890</v>
      </c>
      <c r="J1228" t="s">
        <v>1891</v>
      </c>
      <c r="K1228" t="s">
        <v>1892</v>
      </c>
      <c r="L1228">
        <v>944</v>
      </c>
      <c r="M1228" t="s">
        <v>1893</v>
      </c>
      <c r="N1228">
        <v>13</v>
      </c>
      <c r="O1228" t="s">
        <v>1997</v>
      </c>
      <c r="P1228">
        <v>1</v>
      </c>
      <c r="Q1228" t="s">
        <v>483</v>
      </c>
    </row>
    <row r="1229" spans="1:17" x14ac:dyDescent="0.3">
      <c r="A1229" t="s">
        <v>1889</v>
      </c>
      <c r="B1229" s="3">
        <v>7000000</v>
      </c>
      <c r="C1229" s="3">
        <v>10000000</v>
      </c>
      <c r="D1229" t="s">
        <v>27</v>
      </c>
      <c r="E1229" t="s">
        <v>52</v>
      </c>
      <c r="F1229">
        <v>5</v>
      </c>
      <c r="G1229">
        <v>0</v>
      </c>
      <c r="H1229" t="e">
        <f>- Tư vấn ghi danh, Tìm hiểu nhu cầu và lưu trữ thông tin khách hàng.- Tư vấn học tập và chăm sóc học viên tái ghi danh.- tổ chức thi xếp lớp, coi thi, Chấm điểm và thực hiện công tác điều phối học viên dự thi.- Hướng dẫn thủ tục và nhận đăng ký thi quốc Tế.- thực hiện các công tác KHÁC Theo sự sắp xếp của cấp trên.</f>
        <v>#NAME?</v>
      </c>
      <c r="I1229" t="s">
        <v>1890</v>
      </c>
      <c r="J1229" t="s">
        <v>1891</v>
      </c>
      <c r="K1229" t="s">
        <v>1892</v>
      </c>
      <c r="L1229">
        <v>944</v>
      </c>
      <c r="M1229" t="s">
        <v>1893</v>
      </c>
      <c r="N1229">
        <v>53</v>
      </c>
      <c r="O1229" t="s">
        <v>1967</v>
      </c>
      <c r="P1229">
        <v>1</v>
      </c>
      <c r="Q1229" t="s">
        <v>483</v>
      </c>
    </row>
    <row r="1230" spans="1:17" x14ac:dyDescent="0.3">
      <c r="A1230" t="s">
        <v>1889</v>
      </c>
      <c r="B1230" s="3">
        <v>7000000</v>
      </c>
      <c r="C1230" s="3">
        <v>10000000</v>
      </c>
      <c r="D1230" t="s">
        <v>27</v>
      </c>
      <c r="E1230" t="s">
        <v>52</v>
      </c>
      <c r="F1230">
        <v>5</v>
      </c>
      <c r="G1230">
        <v>0</v>
      </c>
      <c r="H1230" t="e">
        <f>- Tư vấn ghi danh, Tìm hiểu nhu cầu và lưu trữ thông tin khách hàng.- Tư vấn học tập và chăm sóc học viên tái ghi danh.- tổ chức thi xếp lớp, coi thi, Chấm điểm và thực hiện công tác điều phối học viên dự thi.- Hướng dẫn thủ tục và nhận đăng ký thi quốc Tế.- thực hiện các công tác KHÁC Theo sự sắp xếp của cấp trên.</f>
        <v>#NAME?</v>
      </c>
      <c r="I1230" t="s">
        <v>1890</v>
      </c>
      <c r="J1230" t="s">
        <v>1891</v>
      </c>
      <c r="K1230" t="s">
        <v>1892</v>
      </c>
      <c r="L1230">
        <v>944</v>
      </c>
      <c r="M1230" t="s">
        <v>1893</v>
      </c>
      <c r="N1230">
        <v>94</v>
      </c>
      <c r="O1230" t="s">
        <v>1984</v>
      </c>
      <c r="P1230">
        <v>1</v>
      </c>
      <c r="Q1230" t="s">
        <v>483</v>
      </c>
    </row>
    <row r="1231" spans="1:17" x14ac:dyDescent="0.3">
      <c r="A1231" t="s">
        <v>1894</v>
      </c>
      <c r="B1231" s="3">
        <v>10000000</v>
      </c>
      <c r="C1231" s="3">
        <v>15000000</v>
      </c>
      <c r="D1231" t="s">
        <v>149</v>
      </c>
      <c r="E1231" t="s">
        <v>28</v>
      </c>
      <c r="F1231">
        <v>3</v>
      </c>
      <c r="G1231" t="s">
        <v>19</v>
      </c>
      <c r="H1231" t="s">
        <v>1895</v>
      </c>
      <c r="I1231" t="s">
        <v>1896</v>
      </c>
      <c r="J1231" t="s">
        <v>1897</v>
      </c>
      <c r="K1231" t="s">
        <v>1898</v>
      </c>
      <c r="L1231">
        <v>945</v>
      </c>
      <c r="M1231" t="s">
        <v>1899</v>
      </c>
      <c r="N1231">
        <v>52</v>
      </c>
      <c r="O1231" t="s">
        <v>1959</v>
      </c>
      <c r="P1231">
        <v>1</v>
      </c>
      <c r="Q1231" t="s">
        <v>483</v>
      </c>
    </row>
    <row r="1232" spans="1:17" x14ac:dyDescent="0.3">
      <c r="A1232" t="s">
        <v>1900</v>
      </c>
      <c r="B1232" s="3">
        <v>15000000</v>
      </c>
      <c r="C1232" s="3">
        <v>20000000</v>
      </c>
      <c r="D1232" t="s">
        <v>27</v>
      </c>
      <c r="E1232" t="s">
        <v>28</v>
      </c>
      <c r="F1232">
        <v>5</v>
      </c>
      <c r="G1232" t="s">
        <v>19</v>
      </c>
      <c r="H1232" t="e">
        <f>- Tìm kiếm, liên hệ Tư vấn với khách hàng có nhu cầu Sử dụng sản phẩm, dịch vụ của công ty- tiếp cận, đàm phán, ký Kết hợp đồng với khách hàng- Xây dựng và duy trì mối quan hệ với khách hàng- công việc Trao đổi cụ thể khi phỏng vấn</f>
        <v>#NAME?</v>
      </c>
      <c r="I1232" t="s">
        <v>1901</v>
      </c>
      <c r="J1232" t="s">
        <v>1902</v>
      </c>
      <c r="K1232" t="s">
        <v>1903</v>
      </c>
      <c r="L1232">
        <v>946</v>
      </c>
      <c r="M1232" t="s">
        <v>1903</v>
      </c>
      <c r="N1232">
        <v>52</v>
      </c>
      <c r="O1232" t="s">
        <v>1959</v>
      </c>
      <c r="P1232">
        <v>1</v>
      </c>
      <c r="Q1232" t="s">
        <v>483</v>
      </c>
    </row>
    <row r="1233" spans="1:17" x14ac:dyDescent="0.3">
      <c r="A1233" t="s">
        <v>1900</v>
      </c>
      <c r="B1233" s="3">
        <v>15000000</v>
      </c>
      <c r="C1233" s="3">
        <v>20000000</v>
      </c>
      <c r="D1233" t="s">
        <v>27</v>
      </c>
      <c r="E1233" t="s">
        <v>28</v>
      </c>
      <c r="F1233">
        <v>5</v>
      </c>
      <c r="G1233" t="s">
        <v>19</v>
      </c>
      <c r="H1233" t="e">
        <f>- Tìm kiếm, liên hệ Tư vấn với khách hàng có nhu cầu Sử dụng sản phẩm, dịch vụ của công ty- tiếp cận, đàm phán, ký Kết hợp đồng với khách hàng- Xây dựng và duy trì mối quan hệ với khách hàng- công việc Trao đổi cụ thể khi phỏng vấn</f>
        <v>#NAME?</v>
      </c>
      <c r="I1233" t="s">
        <v>1901</v>
      </c>
      <c r="J1233" t="s">
        <v>1902</v>
      </c>
      <c r="K1233" t="s">
        <v>1903</v>
      </c>
      <c r="L1233">
        <v>946</v>
      </c>
      <c r="M1233" t="s">
        <v>1903</v>
      </c>
      <c r="N1233">
        <v>94</v>
      </c>
      <c r="O1233" t="s">
        <v>1984</v>
      </c>
      <c r="P1233">
        <v>1</v>
      </c>
      <c r="Q1233" t="s">
        <v>483</v>
      </c>
    </row>
    <row r="1234" spans="1:17" x14ac:dyDescent="0.3">
      <c r="A1234" t="s">
        <v>1904</v>
      </c>
      <c r="B1234" s="3">
        <v>7000000</v>
      </c>
      <c r="C1234" s="3">
        <v>10000000</v>
      </c>
      <c r="D1234" t="s">
        <v>101</v>
      </c>
      <c r="E1234" t="s">
        <v>28</v>
      </c>
      <c r="F1234">
        <v>4</v>
      </c>
      <c r="G1234">
        <v>0</v>
      </c>
      <c r="H1234" t="s">
        <v>1905</v>
      </c>
      <c r="I1234" t="s">
        <v>1906</v>
      </c>
      <c r="J1234" t="s">
        <v>1907</v>
      </c>
      <c r="K1234" t="s">
        <v>1908</v>
      </c>
      <c r="L1234">
        <v>947</v>
      </c>
      <c r="M1234" t="s">
        <v>1908</v>
      </c>
      <c r="N1234">
        <v>94</v>
      </c>
      <c r="O1234" t="s">
        <v>1984</v>
      </c>
      <c r="P1234">
        <v>1</v>
      </c>
      <c r="Q1234" t="s">
        <v>760</v>
      </c>
    </row>
    <row r="1235" spans="1:17" x14ac:dyDescent="0.3">
      <c r="A1235" t="s">
        <v>1904</v>
      </c>
      <c r="B1235" s="3">
        <v>7000000</v>
      </c>
      <c r="C1235" s="3">
        <v>10000000</v>
      </c>
      <c r="D1235" t="s">
        <v>101</v>
      </c>
      <c r="E1235" t="s">
        <v>28</v>
      </c>
      <c r="F1235">
        <v>4</v>
      </c>
      <c r="G1235">
        <v>0</v>
      </c>
      <c r="H1235" t="s">
        <v>1905</v>
      </c>
      <c r="I1235" t="s">
        <v>1906</v>
      </c>
      <c r="J1235" t="s">
        <v>1907</v>
      </c>
      <c r="K1235" t="s">
        <v>1908</v>
      </c>
      <c r="L1235">
        <v>947</v>
      </c>
      <c r="M1235" t="s">
        <v>1908</v>
      </c>
      <c r="N1235">
        <v>52</v>
      </c>
      <c r="O1235" t="s">
        <v>1959</v>
      </c>
      <c r="P1235">
        <v>1</v>
      </c>
      <c r="Q1235" t="s">
        <v>760</v>
      </c>
    </row>
    <row r="1236" spans="1:17" x14ac:dyDescent="0.3">
      <c r="A1236" t="s">
        <v>1909</v>
      </c>
      <c r="B1236" s="3">
        <v>10000000</v>
      </c>
      <c r="C1236" s="3">
        <v>15000000</v>
      </c>
      <c r="D1236" t="s">
        <v>27</v>
      </c>
      <c r="E1236" t="s">
        <v>18</v>
      </c>
      <c r="F1236">
        <v>5</v>
      </c>
      <c r="G1236" t="s">
        <v>19</v>
      </c>
      <c r="H1236" t="e">
        <f>- Tư vấn, giải đáp thắc mắc khách hàng về sản phẩm Theo data có sẵn- chăm sóc khách hàng của công ty- Làm việc tạivăn phòng, Không yêu cầu Tìm kiếm khách hàng</f>
        <v>#NAME?</v>
      </c>
      <c r="I1236" t="s">
        <v>1910</v>
      </c>
      <c r="J1236" t="s">
        <v>1911</v>
      </c>
      <c r="K1236" t="s">
        <v>1912</v>
      </c>
      <c r="L1236">
        <v>948</v>
      </c>
      <c r="M1236" t="s">
        <v>1913</v>
      </c>
      <c r="N1236">
        <v>52</v>
      </c>
      <c r="O1236" t="s">
        <v>1959</v>
      </c>
      <c r="P1236">
        <v>1</v>
      </c>
      <c r="Q1236" t="s">
        <v>483</v>
      </c>
    </row>
    <row r="1237" spans="1:17" x14ac:dyDescent="0.3">
      <c r="A1237" t="s">
        <v>1909</v>
      </c>
      <c r="B1237" s="3">
        <v>10000000</v>
      </c>
      <c r="C1237" s="3">
        <v>15000000</v>
      </c>
      <c r="D1237" t="s">
        <v>27</v>
      </c>
      <c r="E1237" t="s">
        <v>18</v>
      </c>
      <c r="F1237">
        <v>5</v>
      </c>
      <c r="G1237" t="s">
        <v>19</v>
      </c>
      <c r="H1237" t="e">
        <f>- Tư vấn, giải đáp thắc mắc khách hàng về sản phẩm Theo data có sẵn- chăm sóc khách hàng của công ty- Làm việc tạivăn phòng, Không yêu cầu Tìm kiếm khách hàng</f>
        <v>#NAME?</v>
      </c>
      <c r="I1237" t="s">
        <v>1910</v>
      </c>
      <c r="J1237" t="s">
        <v>1911</v>
      </c>
      <c r="K1237" t="s">
        <v>1912</v>
      </c>
      <c r="L1237">
        <v>948</v>
      </c>
      <c r="M1237" t="s">
        <v>1913</v>
      </c>
      <c r="N1237">
        <v>94</v>
      </c>
      <c r="O1237" t="s">
        <v>1984</v>
      </c>
      <c r="P1237">
        <v>1</v>
      </c>
      <c r="Q1237" t="s">
        <v>483</v>
      </c>
    </row>
    <row r="1238" spans="1:17" x14ac:dyDescent="0.3">
      <c r="A1238" t="s">
        <v>1914</v>
      </c>
      <c r="B1238" s="3">
        <v>15000000</v>
      </c>
      <c r="C1238" s="3">
        <v>20000000</v>
      </c>
      <c r="D1238" t="s">
        <v>51</v>
      </c>
      <c r="E1238" t="s">
        <v>28</v>
      </c>
      <c r="F1238">
        <v>5</v>
      </c>
      <c r="G1238">
        <v>1</v>
      </c>
      <c r="H1238" t="s">
        <v>1915</v>
      </c>
      <c r="I1238" t="s">
        <v>1916</v>
      </c>
      <c r="J1238" t="s">
        <v>1917</v>
      </c>
      <c r="K1238" t="s">
        <v>1918</v>
      </c>
      <c r="L1238">
        <v>949</v>
      </c>
      <c r="M1238" t="s">
        <v>1919</v>
      </c>
      <c r="N1238">
        <v>94</v>
      </c>
      <c r="O1238" t="s">
        <v>1984</v>
      </c>
      <c r="P1238">
        <v>1</v>
      </c>
      <c r="Q1238" t="s">
        <v>483</v>
      </c>
    </row>
    <row r="1239" spans="1:17" x14ac:dyDescent="0.3">
      <c r="A1239" t="s">
        <v>1914</v>
      </c>
      <c r="B1239" s="3">
        <v>15000000</v>
      </c>
      <c r="C1239" s="3">
        <v>20000000</v>
      </c>
      <c r="D1239" t="s">
        <v>51</v>
      </c>
      <c r="E1239" t="s">
        <v>28</v>
      </c>
      <c r="F1239">
        <v>5</v>
      </c>
      <c r="G1239">
        <v>1</v>
      </c>
      <c r="H1239" t="s">
        <v>1915</v>
      </c>
      <c r="I1239" t="s">
        <v>1916</v>
      </c>
      <c r="J1239" t="s">
        <v>1917</v>
      </c>
      <c r="K1239" t="s">
        <v>1918</v>
      </c>
      <c r="L1239">
        <v>949</v>
      </c>
      <c r="M1239" t="s">
        <v>1919</v>
      </c>
      <c r="N1239">
        <v>52</v>
      </c>
      <c r="O1239" t="s">
        <v>1959</v>
      </c>
      <c r="P1239">
        <v>1</v>
      </c>
      <c r="Q1239" t="s">
        <v>483</v>
      </c>
    </row>
    <row r="1240" spans="1:17" x14ac:dyDescent="0.3">
      <c r="A1240" t="s">
        <v>1920</v>
      </c>
      <c r="B1240" s="3">
        <v>15000000</v>
      </c>
      <c r="C1240" s="3">
        <v>20000000</v>
      </c>
      <c r="D1240" t="s">
        <v>39</v>
      </c>
      <c r="E1240" t="s">
        <v>82</v>
      </c>
      <c r="F1240">
        <v>2</v>
      </c>
      <c r="G1240">
        <v>1</v>
      </c>
      <c r="H1240" t="s">
        <v>1921</v>
      </c>
      <c r="I1240" t="s">
        <v>1922</v>
      </c>
      <c r="J1240" t="s">
        <v>1923</v>
      </c>
      <c r="K1240" t="s">
        <v>1924</v>
      </c>
      <c r="L1240">
        <v>950</v>
      </c>
      <c r="M1240" t="s">
        <v>1925</v>
      </c>
      <c r="N1240">
        <v>43</v>
      </c>
      <c r="O1240" t="s">
        <v>1973</v>
      </c>
      <c r="P1240">
        <v>1</v>
      </c>
      <c r="Q1240" t="s">
        <v>483</v>
      </c>
    </row>
    <row r="1241" spans="1:17" x14ac:dyDescent="0.3">
      <c r="A1241" t="s">
        <v>1920</v>
      </c>
      <c r="B1241" s="3">
        <v>15000000</v>
      </c>
      <c r="C1241" s="3">
        <v>20000000</v>
      </c>
      <c r="D1241" t="s">
        <v>39</v>
      </c>
      <c r="E1241" t="s">
        <v>82</v>
      </c>
      <c r="F1241">
        <v>2</v>
      </c>
      <c r="G1241">
        <v>1</v>
      </c>
      <c r="H1241" t="s">
        <v>1921</v>
      </c>
      <c r="I1241" t="s">
        <v>1922</v>
      </c>
      <c r="J1241" t="s">
        <v>1923</v>
      </c>
      <c r="K1241" t="s">
        <v>1924</v>
      </c>
      <c r="L1241">
        <v>950</v>
      </c>
      <c r="M1241" t="s">
        <v>1925</v>
      </c>
      <c r="N1241">
        <v>33</v>
      </c>
      <c r="O1241" t="s">
        <v>1993</v>
      </c>
      <c r="P1241">
        <v>1</v>
      </c>
      <c r="Q1241" t="s">
        <v>483</v>
      </c>
    </row>
    <row r="1242" spans="1:17" x14ac:dyDescent="0.3">
      <c r="A1242" t="s">
        <v>1926</v>
      </c>
      <c r="B1242" s="3">
        <v>7000000</v>
      </c>
      <c r="C1242" s="3">
        <v>10000000</v>
      </c>
      <c r="D1242" t="s">
        <v>27</v>
      </c>
      <c r="E1242" t="s">
        <v>82</v>
      </c>
      <c r="F1242">
        <v>2</v>
      </c>
      <c r="G1242" t="s">
        <v>19</v>
      </c>
      <c r="H1242" t="s">
        <v>1927</v>
      </c>
      <c r="I1242" t="s">
        <v>1928</v>
      </c>
      <c r="J1242" t="s">
        <v>1929</v>
      </c>
      <c r="K1242" t="s">
        <v>1930</v>
      </c>
      <c r="L1242">
        <v>951</v>
      </c>
      <c r="M1242" t="s">
        <v>1931</v>
      </c>
      <c r="N1242">
        <v>52</v>
      </c>
      <c r="O1242" t="s">
        <v>1959</v>
      </c>
      <c r="P1242">
        <v>1</v>
      </c>
      <c r="Q1242" t="s">
        <v>483</v>
      </c>
    </row>
    <row r="1243" spans="1:17" x14ac:dyDescent="0.3">
      <c r="A1243" t="s">
        <v>1926</v>
      </c>
      <c r="B1243" s="3">
        <v>7000000</v>
      </c>
      <c r="C1243" s="3">
        <v>10000000</v>
      </c>
      <c r="D1243" t="s">
        <v>27</v>
      </c>
      <c r="E1243" t="s">
        <v>82</v>
      </c>
      <c r="F1243">
        <v>2</v>
      </c>
      <c r="G1243" t="s">
        <v>19</v>
      </c>
      <c r="H1243" t="s">
        <v>1927</v>
      </c>
      <c r="I1243" t="s">
        <v>1928</v>
      </c>
      <c r="J1243" t="s">
        <v>1929</v>
      </c>
      <c r="K1243" t="s">
        <v>1930</v>
      </c>
      <c r="L1243">
        <v>951</v>
      </c>
      <c r="M1243" t="s">
        <v>1931</v>
      </c>
      <c r="N1243">
        <v>62</v>
      </c>
      <c r="O1243" t="s">
        <v>1992</v>
      </c>
      <c r="P1243">
        <v>1</v>
      </c>
      <c r="Q1243" t="s">
        <v>483</v>
      </c>
    </row>
    <row r="1244" spans="1:17" x14ac:dyDescent="0.3">
      <c r="A1244" t="s">
        <v>1932</v>
      </c>
      <c r="B1244" s="3">
        <v>10000000</v>
      </c>
      <c r="C1244" s="3">
        <v>15000000</v>
      </c>
      <c r="D1244" t="s">
        <v>101</v>
      </c>
      <c r="E1244" t="s">
        <v>52</v>
      </c>
      <c r="F1244">
        <v>10</v>
      </c>
      <c r="G1244" t="s">
        <v>19</v>
      </c>
      <c r="H1244" t="s">
        <v>1933</v>
      </c>
      <c r="I1244" t="s">
        <v>1934</v>
      </c>
      <c r="J1244" t="s">
        <v>1935</v>
      </c>
      <c r="K1244" t="s">
        <v>1936</v>
      </c>
      <c r="L1244">
        <v>952</v>
      </c>
      <c r="M1244" t="s">
        <v>1936</v>
      </c>
      <c r="N1244">
        <v>94</v>
      </c>
      <c r="O1244" t="s">
        <v>1984</v>
      </c>
      <c r="P1244">
        <v>1</v>
      </c>
      <c r="Q1244" t="s">
        <v>483</v>
      </c>
    </row>
    <row r="1245" spans="1:17" x14ac:dyDescent="0.3">
      <c r="A1245" t="s">
        <v>1932</v>
      </c>
      <c r="B1245" s="3">
        <v>10000000</v>
      </c>
      <c r="C1245" s="3">
        <v>15000000</v>
      </c>
      <c r="D1245" t="s">
        <v>101</v>
      </c>
      <c r="E1245" t="s">
        <v>52</v>
      </c>
      <c r="F1245">
        <v>10</v>
      </c>
      <c r="G1245" t="s">
        <v>19</v>
      </c>
      <c r="H1245" t="s">
        <v>1933</v>
      </c>
      <c r="I1245" t="s">
        <v>1934</v>
      </c>
      <c r="J1245" t="s">
        <v>1935</v>
      </c>
      <c r="K1245" t="s">
        <v>1936</v>
      </c>
      <c r="L1245">
        <v>952</v>
      </c>
      <c r="M1245" t="s">
        <v>1936</v>
      </c>
      <c r="N1245">
        <v>52</v>
      </c>
      <c r="O1245" t="s">
        <v>1959</v>
      </c>
      <c r="P1245">
        <v>1</v>
      </c>
      <c r="Q1245" t="s">
        <v>483</v>
      </c>
    </row>
    <row r="1246" spans="1:17" x14ac:dyDescent="0.3">
      <c r="A1246" t="s">
        <v>1937</v>
      </c>
      <c r="B1246" s="3">
        <v>15000000</v>
      </c>
      <c r="C1246" s="3">
        <v>20000000</v>
      </c>
      <c r="D1246" t="s">
        <v>51</v>
      </c>
      <c r="E1246" t="s">
        <v>177</v>
      </c>
      <c r="F1246">
        <v>5</v>
      </c>
      <c r="G1246" t="s">
        <v>19</v>
      </c>
      <c r="H1246" t="e">
        <f>- chạy fb ads- Lập kế hoạch chạyquảng cáohàng tuần, tháng- nắm bắt xu Hướng và được thử nghiệm các kênh Marketing mới- Làm việc tại khu ngoại giao đoàn, HN</f>
        <v>#NAME?</v>
      </c>
      <c r="I1246" t="s">
        <v>1938</v>
      </c>
      <c r="J1246" t="s">
        <v>1939</v>
      </c>
      <c r="K1246" t="s">
        <v>1940</v>
      </c>
      <c r="L1246">
        <v>953</v>
      </c>
      <c r="M1246" t="s">
        <v>1940</v>
      </c>
      <c r="N1246">
        <v>65</v>
      </c>
      <c r="O1246" t="s">
        <v>1963</v>
      </c>
      <c r="P1246">
        <v>1</v>
      </c>
      <c r="Q1246" t="s">
        <v>483</v>
      </c>
    </row>
    <row r="1247" spans="1:17" x14ac:dyDescent="0.3">
      <c r="A1247" t="s">
        <v>1941</v>
      </c>
      <c r="B1247" s="3">
        <v>10000000</v>
      </c>
      <c r="C1247" s="3">
        <v>15000000</v>
      </c>
      <c r="D1247" t="s">
        <v>149</v>
      </c>
      <c r="E1247" t="s">
        <v>28</v>
      </c>
      <c r="F1247">
        <v>1</v>
      </c>
      <c r="G1247" t="s">
        <v>19</v>
      </c>
      <c r="H1247" t="s">
        <v>1942</v>
      </c>
      <c r="I1247" t="s">
        <v>1943</v>
      </c>
      <c r="J1247" t="s">
        <v>1944</v>
      </c>
      <c r="K1247" t="s">
        <v>1945</v>
      </c>
      <c r="L1247">
        <v>954</v>
      </c>
      <c r="M1247" t="s">
        <v>1946</v>
      </c>
      <c r="N1247">
        <v>60</v>
      </c>
      <c r="O1247" t="s">
        <v>1991</v>
      </c>
      <c r="P1247">
        <v>1</v>
      </c>
      <c r="Q1247" t="s">
        <v>483</v>
      </c>
    </row>
    <row r="1248" spans="1:17" x14ac:dyDescent="0.3">
      <c r="A1248" t="s">
        <v>1941</v>
      </c>
      <c r="B1248" s="3">
        <v>10000000</v>
      </c>
      <c r="C1248" s="3">
        <v>15000000</v>
      </c>
      <c r="D1248" t="s">
        <v>149</v>
      </c>
      <c r="E1248" t="s">
        <v>28</v>
      </c>
      <c r="F1248">
        <v>1</v>
      </c>
      <c r="G1248" t="s">
        <v>19</v>
      </c>
      <c r="H1248" t="s">
        <v>1942</v>
      </c>
      <c r="I1248" t="s">
        <v>1943</v>
      </c>
      <c r="J1248" t="s">
        <v>1944</v>
      </c>
      <c r="K1248" t="s">
        <v>1945</v>
      </c>
      <c r="L1248">
        <v>954</v>
      </c>
      <c r="M1248" t="s">
        <v>1946</v>
      </c>
      <c r="N1248">
        <v>51</v>
      </c>
      <c r="O1248" t="s">
        <v>1994</v>
      </c>
      <c r="P1248">
        <v>1</v>
      </c>
      <c r="Q1248" t="s">
        <v>483</v>
      </c>
    </row>
    <row r="1249" spans="1:17" x14ac:dyDescent="0.3">
      <c r="A1249" t="s">
        <v>1941</v>
      </c>
      <c r="B1249" s="3">
        <v>10000000</v>
      </c>
      <c r="C1249" s="3">
        <v>15000000</v>
      </c>
      <c r="D1249" t="s">
        <v>149</v>
      </c>
      <c r="E1249" t="s">
        <v>28</v>
      </c>
      <c r="F1249">
        <v>1</v>
      </c>
      <c r="G1249" t="s">
        <v>19</v>
      </c>
      <c r="H1249" t="s">
        <v>1942</v>
      </c>
      <c r="I1249" t="s">
        <v>1943</v>
      </c>
      <c r="J1249" t="s">
        <v>1944</v>
      </c>
      <c r="K1249" t="s">
        <v>1945</v>
      </c>
      <c r="L1249">
        <v>954</v>
      </c>
      <c r="M1249" t="s">
        <v>1946</v>
      </c>
      <c r="N1249">
        <v>32</v>
      </c>
      <c r="O1249" t="s">
        <v>1966</v>
      </c>
      <c r="P1249">
        <v>1</v>
      </c>
      <c r="Q1249" t="s">
        <v>483</v>
      </c>
    </row>
  </sheetData>
  <pageMargins left="0.7" right="0.7" top="0.75" bottom="0.75" header="0.3" footer="0.3"/>
  <pageSetup paperSize="0" orientation="portrait" horizontalDpi="0" verticalDpi="0" copies="0"/>
  <extLst>
    <ext xmlns:x14="http://schemas.microsoft.com/office/spreadsheetml/2009/9/main" uri="{CCE6A557-97BC-4b89-ADB6-D9C93CAAB3DF}">
      <x14:dataValidations xmlns:xm="http://schemas.microsoft.com/office/excel/2006/main" count="6">
        <x14:dataValidation type="list" allowBlank="1" showInputMessage="1" showErrorMessage="1">
          <x14:formula1>
            <xm:f>DataValidation!$A$2:$A$55</xm:f>
          </x14:formula1>
          <xm:sqref>R3:T1048576</xm:sqref>
        </x14:dataValidation>
        <x14:dataValidation type="list" allowBlank="1" showInputMessage="1" showErrorMessage="1">
          <x14:formula1>
            <xm:f>DataValidation!$L$2:$L$66</xm:f>
          </x14:formula1>
          <xm:sqref>U3:U1048576</xm:sqref>
        </x14:dataValidation>
        <x14:dataValidation type="list" allowBlank="1" showInputMessage="1" showErrorMessage="1">
          <x14:formula1>
            <xm:f>DataValidation!$P$2:$P$68</xm:f>
          </x14:formula1>
          <xm:sqref>V3:V1048576</xm:sqref>
        </x14:dataValidation>
        <x14:dataValidation type="list" allowBlank="1" showInputMessage="1" showErrorMessage="1">
          <x14:formula1>
            <xm:f>DataValidation!$R$2:$R$6</xm:f>
          </x14:formula1>
          <xm:sqref>W3:W1048576</xm:sqref>
        </x14:dataValidation>
        <x14:dataValidation type="list" allowBlank="1" showInputMessage="1" showErrorMessage="1">
          <x14:formula1>
            <xm:f>DataValidation!$T$2:$T$6</xm:f>
          </x14:formula1>
          <xm:sqref>X3:X1048576</xm:sqref>
        </x14:dataValidation>
        <x14:dataValidation type="list" allowBlank="1" showInputMessage="1" showErrorMessage="1">
          <x14:formula1>
            <xm:f>DataValidation!$G$2:$G$22</xm:f>
          </x14:formula1>
          <xm:sqref>Y3:AA1048576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8"/>
  <sheetViews>
    <sheetView topLeftCell="F1" workbookViewId="0">
      <selection activeCell="A2" sqref="A2:A55"/>
    </sheetView>
  </sheetViews>
  <sheetFormatPr defaultRowHeight="14.4" x14ac:dyDescent="0.3"/>
  <cols>
    <col min="16" max="16" width="35.21875" bestFit="1" customWidth="1"/>
  </cols>
  <sheetData>
    <row r="1" spans="1:26" x14ac:dyDescent="0.3">
      <c r="A1" s="1" t="s">
        <v>1947</v>
      </c>
      <c r="G1" s="1" t="s">
        <v>2056</v>
      </c>
      <c r="L1" s="1" t="s">
        <v>2057</v>
      </c>
      <c r="P1" s="1" t="s">
        <v>2058</v>
      </c>
      <c r="R1" s="1" t="s">
        <v>2059</v>
      </c>
      <c r="T1" s="1" t="s">
        <v>2060</v>
      </c>
      <c r="V1" s="1" t="s">
        <v>2061</v>
      </c>
      <c r="Z1" s="1" t="s">
        <v>2062</v>
      </c>
    </row>
    <row r="2" spans="1:26" x14ac:dyDescent="0.3">
      <c r="A2" t="s">
        <v>2127</v>
      </c>
      <c r="G2" t="s">
        <v>2106</v>
      </c>
      <c r="L2" t="s">
        <v>249</v>
      </c>
      <c r="P2" t="s">
        <v>1981</v>
      </c>
      <c r="R2" t="s">
        <v>2046</v>
      </c>
      <c r="T2" t="s">
        <v>2041</v>
      </c>
      <c r="V2" t="s">
        <v>2095</v>
      </c>
      <c r="Z2" t="s">
        <v>2087</v>
      </c>
    </row>
    <row r="3" spans="1:26" x14ac:dyDescent="0.3">
      <c r="A3" t="s">
        <v>2128</v>
      </c>
      <c r="G3" t="s">
        <v>2107</v>
      </c>
      <c r="L3" t="s">
        <v>99</v>
      </c>
      <c r="P3" t="s">
        <v>1962</v>
      </c>
      <c r="R3" t="s">
        <v>2043</v>
      </c>
      <c r="T3" t="s">
        <v>2043</v>
      </c>
      <c r="V3" t="s">
        <v>2096</v>
      </c>
      <c r="Z3" t="s">
        <v>2088</v>
      </c>
    </row>
    <row r="4" spans="1:26" x14ac:dyDescent="0.3">
      <c r="A4" t="s">
        <v>2129</v>
      </c>
      <c r="G4" t="s">
        <v>2108</v>
      </c>
      <c r="L4" t="s">
        <v>1681</v>
      </c>
      <c r="P4" t="s">
        <v>1990</v>
      </c>
      <c r="R4" t="s">
        <v>2040</v>
      </c>
      <c r="T4" t="s">
        <v>2040</v>
      </c>
      <c r="V4" t="s">
        <v>2097</v>
      </c>
      <c r="Z4" t="s">
        <v>2089</v>
      </c>
    </row>
    <row r="5" spans="1:26" x14ac:dyDescent="0.3">
      <c r="A5" t="s">
        <v>2130</v>
      </c>
      <c r="G5" t="s">
        <v>2109</v>
      </c>
      <c r="L5" t="s">
        <v>2016</v>
      </c>
      <c r="P5" t="s">
        <v>2004</v>
      </c>
      <c r="R5" t="s">
        <v>2045</v>
      </c>
      <c r="T5" t="s">
        <v>2039</v>
      </c>
      <c r="V5" t="s">
        <v>2098</v>
      </c>
      <c r="Z5" t="s">
        <v>2090</v>
      </c>
    </row>
    <row r="6" spans="1:26" x14ac:dyDescent="0.3">
      <c r="A6" t="s">
        <v>2131</v>
      </c>
      <c r="G6" t="s">
        <v>2110</v>
      </c>
      <c r="L6" t="s">
        <v>181</v>
      </c>
      <c r="P6" t="s">
        <v>1976</v>
      </c>
      <c r="R6" t="s">
        <v>2042</v>
      </c>
      <c r="T6" t="s">
        <v>2044</v>
      </c>
      <c r="V6" t="s">
        <v>2099</v>
      </c>
      <c r="Z6" t="s">
        <v>2091</v>
      </c>
    </row>
    <row r="7" spans="1:26" x14ac:dyDescent="0.3">
      <c r="A7" t="s">
        <v>2132</v>
      </c>
      <c r="G7" t="s">
        <v>2111</v>
      </c>
      <c r="L7" t="s">
        <v>1382</v>
      </c>
      <c r="P7" t="s">
        <v>1987</v>
      </c>
      <c r="V7" t="s">
        <v>2100</v>
      </c>
      <c r="Z7" t="s">
        <v>2092</v>
      </c>
    </row>
    <row r="8" spans="1:26" x14ac:dyDescent="0.3">
      <c r="A8" t="s">
        <v>2133</v>
      </c>
      <c r="G8" t="s">
        <v>2112</v>
      </c>
      <c r="L8" t="s">
        <v>250</v>
      </c>
      <c r="P8" t="s">
        <v>1971</v>
      </c>
      <c r="V8" t="s">
        <v>2101</v>
      </c>
      <c r="Z8" t="s">
        <v>2093</v>
      </c>
    </row>
    <row r="9" spans="1:26" x14ac:dyDescent="0.3">
      <c r="A9" t="s">
        <v>2134</v>
      </c>
      <c r="G9" t="s">
        <v>2113</v>
      </c>
      <c r="L9" t="s">
        <v>759</v>
      </c>
      <c r="P9" t="s">
        <v>1975</v>
      </c>
      <c r="V9" t="s">
        <v>2102</v>
      </c>
      <c r="Z9" t="s">
        <v>2094</v>
      </c>
    </row>
    <row r="10" spans="1:26" x14ac:dyDescent="0.3">
      <c r="A10" t="s">
        <v>2135</v>
      </c>
      <c r="G10" t="s">
        <v>2114</v>
      </c>
      <c r="L10" t="s">
        <v>49</v>
      </c>
      <c r="P10" t="s">
        <v>216</v>
      </c>
      <c r="V10" t="s">
        <v>2103</v>
      </c>
    </row>
    <row r="11" spans="1:26" x14ac:dyDescent="0.3">
      <c r="A11" t="s">
        <v>2136</v>
      </c>
      <c r="G11" t="s">
        <v>2115</v>
      </c>
      <c r="L11" t="s">
        <v>98</v>
      </c>
      <c r="P11" t="s">
        <v>1988</v>
      </c>
      <c r="V11" t="s">
        <v>2104</v>
      </c>
    </row>
    <row r="12" spans="1:26" x14ac:dyDescent="0.3">
      <c r="A12" t="s">
        <v>2137</v>
      </c>
      <c r="G12" t="s">
        <v>2116</v>
      </c>
      <c r="L12" t="s">
        <v>2017</v>
      </c>
      <c r="P12" t="s">
        <v>1980</v>
      </c>
      <c r="V12" t="s">
        <v>2105</v>
      </c>
    </row>
    <row r="13" spans="1:26" x14ac:dyDescent="0.3">
      <c r="A13" t="s">
        <v>2138</v>
      </c>
      <c r="G13" t="s">
        <v>2117</v>
      </c>
      <c r="L13" t="s">
        <v>2018</v>
      </c>
      <c r="P13" t="s">
        <v>1978</v>
      </c>
    </row>
    <row r="14" spans="1:26" x14ac:dyDescent="0.3">
      <c r="A14" t="s">
        <v>2139</v>
      </c>
      <c r="G14" t="s">
        <v>2118</v>
      </c>
      <c r="L14" t="s">
        <v>126</v>
      </c>
      <c r="P14" t="s">
        <v>1997</v>
      </c>
    </row>
    <row r="15" spans="1:26" x14ac:dyDescent="0.3">
      <c r="A15" t="s">
        <v>2140</v>
      </c>
      <c r="G15" t="s">
        <v>2119</v>
      </c>
      <c r="L15" t="s">
        <v>2019</v>
      </c>
      <c r="P15" t="s">
        <v>2009</v>
      </c>
    </row>
    <row r="16" spans="1:26" x14ac:dyDescent="0.3">
      <c r="A16" t="s">
        <v>2141</v>
      </c>
      <c r="G16" t="s">
        <v>2120</v>
      </c>
      <c r="L16" t="s">
        <v>1327</v>
      </c>
      <c r="P16" t="s">
        <v>2005</v>
      </c>
    </row>
    <row r="17" spans="1:16" x14ac:dyDescent="0.3">
      <c r="A17" t="s">
        <v>2142</v>
      </c>
      <c r="G17" t="s">
        <v>2121</v>
      </c>
      <c r="L17" t="s">
        <v>1046</v>
      </c>
      <c r="P17" t="s">
        <v>2010</v>
      </c>
    </row>
    <row r="18" spans="1:16" x14ac:dyDescent="0.3">
      <c r="A18" t="s">
        <v>2143</v>
      </c>
      <c r="G18" t="s">
        <v>2122</v>
      </c>
      <c r="L18" t="s">
        <v>834</v>
      </c>
      <c r="P18" t="s">
        <v>2047</v>
      </c>
    </row>
    <row r="19" spans="1:16" x14ac:dyDescent="0.3">
      <c r="A19" t="s">
        <v>2144</v>
      </c>
      <c r="G19" t="s">
        <v>2123</v>
      </c>
      <c r="L19" t="s">
        <v>2020</v>
      </c>
      <c r="P19" t="s">
        <v>1989</v>
      </c>
    </row>
    <row r="20" spans="1:16" x14ac:dyDescent="0.3">
      <c r="A20" t="s">
        <v>2145</v>
      </c>
      <c r="G20" t="s">
        <v>2124</v>
      </c>
      <c r="L20" t="s">
        <v>87</v>
      </c>
      <c r="P20" t="s">
        <v>2048</v>
      </c>
    </row>
    <row r="21" spans="1:16" x14ac:dyDescent="0.3">
      <c r="A21" t="s">
        <v>2146</v>
      </c>
      <c r="G21" t="s">
        <v>2125</v>
      </c>
      <c r="L21" t="s">
        <v>251</v>
      </c>
      <c r="P21" t="s">
        <v>2012</v>
      </c>
    </row>
    <row r="22" spans="1:16" x14ac:dyDescent="0.3">
      <c r="A22" t="s">
        <v>2147</v>
      </c>
      <c r="G22" t="s">
        <v>2126</v>
      </c>
      <c r="L22" t="s">
        <v>857</v>
      </c>
      <c r="P22" t="s">
        <v>1985</v>
      </c>
    </row>
    <row r="23" spans="1:16" x14ac:dyDescent="0.3">
      <c r="A23" t="s">
        <v>2148</v>
      </c>
      <c r="L23" t="s">
        <v>2021</v>
      </c>
      <c r="P23" t="s">
        <v>2049</v>
      </c>
    </row>
    <row r="24" spans="1:16" x14ac:dyDescent="0.3">
      <c r="A24" t="s">
        <v>2149</v>
      </c>
      <c r="L24" t="s">
        <v>1347</v>
      </c>
      <c r="P24" t="s">
        <v>2008</v>
      </c>
    </row>
    <row r="25" spans="1:16" x14ac:dyDescent="0.3">
      <c r="A25" t="s">
        <v>2150</v>
      </c>
      <c r="L25" t="s">
        <v>483</v>
      </c>
      <c r="P25" t="s">
        <v>2001</v>
      </c>
    </row>
    <row r="26" spans="1:16" x14ac:dyDescent="0.3">
      <c r="A26" t="s">
        <v>2151</v>
      </c>
      <c r="L26" t="s">
        <v>2022</v>
      </c>
      <c r="P26" t="s">
        <v>2050</v>
      </c>
    </row>
    <row r="27" spans="1:16" x14ac:dyDescent="0.3">
      <c r="A27" t="s">
        <v>2152</v>
      </c>
      <c r="L27" t="s">
        <v>760</v>
      </c>
      <c r="P27" t="s">
        <v>1965</v>
      </c>
    </row>
    <row r="28" spans="1:16" x14ac:dyDescent="0.3">
      <c r="A28" t="s">
        <v>2153</v>
      </c>
      <c r="L28" t="s">
        <v>1024</v>
      </c>
      <c r="P28" t="s">
        <v>1995</v>
      </c>
    </row>
    <row r="29" spans="1:16" x14ac:dyDescent="0.3">
      <c r="A29" t="s">
        <v>2154</v>
      </c>
      <c r="L29" t="s">
        <v>2023</v>
      </c>
      <c r="P29" t="s">
        <v>2051</v>
      </c>
    </row>
    <row r="30" spans="1:16" x14ac:dyDescent="0.3">
      <c r="A30" t="s">
        <v>2155</v>
      </c>
      <c r="L30" t="s">
        <v>1271</v>
      </c>
      <c r="P30" t="s">
        <v>1974</v>
      </c>
    </row>
    <row r="31" spans="1:16" x14ac:dyDescent="0.3">
      <c r="A31" t="s">
        <v>2156</v>
      </c>
      <c r="L31" t="s">
        <v>545</v>
      </c>
      <c r="P31" t="s">
        <v>2014</v>
      </c>
    </row>
    <row r="32" spans="1:16" x14ac:dyDescent="0.3">
      <c r="A32" t="s">
        <v>2157</v>
      </c>
      <c r="L32" t="s">
        <v>780</v>
      </c>
      <c r="P32" t="s">
        <v>2011</v>
      </c>
    </row>
    <row r="33" spans="1:16" x14ac:dyDescent="0.3">
      <c r="A33" t="s">
        <v>2158</v>
      </c>
      <c r="L33" t="s">
        <v>304</v>
      </c>
      <c r="P33" t="s">
        <v>1966</v>
      </c>
    </row>
    <row r="34" spans="1:16" x14ac:dyDescent="0.3">
      <c r="A34" t="s">
        <v>2159</v>
      </c>
      <c r="L34" t="s">
        <v>2024</v>
      </c>
      <c r="P34" t="s">
        <v>1993</v>
      </c>
    </row>
    <row r="35" spans="1:16" x14ac:dyDescent="0.3">
      <c r="A35" t="s">
        <v>2160</v>
      </c>
      <c r="L35" t="s">
        <v>2025</v>
      </c>
      <c r="P35" t="s">
        <v>2052</v>
      </c>
    </row>
    <row r="36" spans="1:16" x14ac:dyDescent="0.3">
      <c r="A36" t="s">
        <v>2161</v>
      </c>
      <c r="L36" t="s">
        <v>2026</v>
      </c>
      <c r="P36" t="s">
        <v>2013</v>
      </c>
    </row>
    <row r="37" spans="1:16" x14ac:dyDescent="0.3">
      <c r="A37" t="s">
        <v>2162</v>
      </c>
      <c r="L37" t="s">
        <v>2027</v>
      </c>
      <c r="P37" t="s">
        <v>1998</v>
      </c>
    </row>
    <row r="38" spans="1:16" x14ac:dyDescent="0.3">
      <c r="A38" t="s">
        <v>2163</v>
      </c>
      <c r="L38" t="s">
        <v>2028</v>
      </c>
      <c r="P38" t="s">
        <v>1961</v>
      </c>
    </row>
    <row r="39" spans="1:16" x14ac:dyDescent="0.3">
      <c r="A39" t="s">
        <v>2164</v>
      </c>
      <c r="L39" t="s">
        <v>93</v>
      </c>
      <c r="P39" t="s">
        <v>1983</v>
      </c>
    </row>
    <row r="40" spans="1:16" x14ac:dyDescent="0.3">
      <c r="A40" t="s">
        <v>2165</v>
      </c>
      <c r="L40" t="s">
        <v>2029</v>
      </c>
      <c r="P40" t="s">
        <v>2053</v>
      </c>
    </row>
    <row r="41" spans="1:16" x14ac:dyDescent="0.3">
      <c r="A41" t="s">
        <v>2166</v>
      </c>
      <c r="L41" t="s">
        <v>1253</v>
      </c>
      <c r="P41" t="s">
        <v>1972</v>
      </c>
    </row>
    <row r="42" spans="1:16" x14ac:dyDescent="0.3">
      <c r="A42" t="s">
        <v>2167</v>
      </c>
      <c r="L42" t="s">
        <v>1254</v>
      </c>
      <c r="P42" t="s">
        <v>1996</v>
      </c>
    </row>
    <row r="43" spans="1:16" x14ac:dyDescent="0.3">
      <c r="A43" t="s">
        <v>2168</v>
      </c>
      <c r="L43" t="s">
        <v>2030</v>
      </c>
      <c r="P43" t="s">
        <v>2006</v>
      </c>
    </row>
    <row r="44" spans="1:16" x14ac:dyDescent="0.3">
      <c r="A44" t="s">
        <v>2169</v>
      </c>
      <c r="L44" t="s">
        <v>2031</v>
      </c>
      <c r="P44" t="s">
        <v>1973</v>
      </c>
    </row>
    <row r="45" spans="1:16" x14ac:dyDescent="0.3">
      <c r="A45" t="s">
        <v>2170</v>
      </c>
      <c r="L45" t="s">
        <v>544</v>
      </c>
      <c r="P45" t="s">
        <v>2054</v>
      </c>
    </row>
    <row r="46" spans="1:16" x14ac:dyDescent="0.3">
      <c r="A46" t="s">
        <v>2171</v>
      </c>
      <c r="L46" t="s">
        <v>2032</v>
      </c>
      <c r="P46" t="s">
        <v>2002</v>
      </c>
    </row>
    <row r="47" spans="1:16" x14ac:dyDescent="0.3">
      <c r="A47" t="s">
        <v>2172</v>
      </c>
      <c r="L47" t="s">
        <v>1702</v>
      </c>
      <c r="P47" t="s">
        <v>2007</v>
      </c>
    </row>
    <row r="48" spans="1:16" x14ac:dyDescent="0.3">
      <c r="A48" t="s">
        <v>2173</v>
      </c>
      <c r="L48" t="s">
        <v>835</v>
      </c>
      <c r="P48" t="s">
        <v>1977</v>
      </c>
    </row>
    <row r="49" spans="1:16" x14ac:dyDescent="0.3">
      <c r="A49" t="s">
        <v>2174</v>
      </c>
      <c r="L49" t="s">
        <v>2033</v>
      </c>
      <c r="P49" t="s">
        <v>1970</v>
      </c>
    </row>
    <row r="50" spans="1:16" x14ac:dyDescent="0.3">
      <c r="A50" t="s">
        <v>2175</v>
      </c>
      <c r="L50" t="s">
        <v>1279</v>
      </c>
      <c r="P50" t="s">
        <v>1958</v>
      </c>
    </row>
    <row r="51" spans="1:16" x14ac:dyDescent="0.3">
      <c r="A51" t="s">
        <v>2176</v>
      </c>
      <c r="L51" t="s">
        <v>2034</v>
      </c>
      <c r="P51" t="s">
        <v>1986</v>
      </c>
    </row>
    <row r="52" spans="1:16" x14ac:dyDescent="0.3">
      <c r="A52" t="s">
        <v>2177</v>
      </c>
      <c r="L52" t="s">
        <v>155</v>
      </c>
      <c r="P52" t="s">
        <v>1994</v>
      </c>
    </row>
    <row r="53" spans="1:16" x14ac:dyDescent="0.3">
      <c r="A53" t="s">
        <v>2178</v>
      </c>
      <c r="L53" t="s">
        <v>2035</v>
      </c>
      <c r="P53" t="s">
        <v>1959</v>
      </c>
    </row>
    <row r="54" spans="1:16" x14ac:dyDescent="0.3">
      <c r="A54" t="s">
        <v>2179</v>
      </c>
      <c r="L54" t="s">
        <v>1000</v>
      </c>
      <c r="P54" t="s">
        <v>1967</v>
      </c>
    </row>
    <row r="55" spans="1:16" x14ac:dyDescent="0.3">
      <c r="A55" t="s">
        <v>2180</v>
      </c>
      <c r="L55" t="s">
        <v>2036</v>
      </c>
      <c r="P55" t="s">
        <v>2003</v>
      </c>
    </row>
    <row r="56" spans="1:16" x14ac:dyDescent="0.3">
      <c r="L56" t="s">
        <v>1270</v>
      </c>
      <c r="P56" t="s">
        <v>2000</v>
      </c>
    </row>
    <row r="57" spans="1:16" x14ac:dyDescent="0.3">
      <c r="L57" t="s">
        <v>1063</v>
      </c>
      <c r="P57" t="s">
        <v>1968</v>
      </c>
    </row>
    <row r="58" spans="1:16" x14ac:dyDescent="0.3">
      <c r="L58" t="s">
        <v>543</v>
      </c>
      <c r="P58" t="s">
        <v>1979</v>
      </c>
    </row>
    <row r="59" spans="1:16" x14ac:dyDescent="0.3">
      <c r="L59" t="s">
        <v>125</v>
      </c>
      <c r="P59" t="s">
        <v>1960</v>
      </c>
    </row>
    <row r="60" spans="1:16" x14ac:dyDescent="0.3">
      <c r="L60" t="s">
        <v>542</v>
      </c>
      <c r="P60" t="s">
        <v>2055</v>
      </c>
    </row>
    <row r="61" spans="1:16" x14ac:dyDescent="0.3">
      <c r="L61" t="s">
        <v>25</v>
      </c>
      <c r="P61" t="s">
        <v>1991</v>
      </c>
    </row>
    <row r="62" spans="1:16" x14ac:dyDescent="0.3">
      <c r="L62" t="s">
        <v>127</v>
      </c>
      <c r="P62" t="s">
        <v>1964</v>
      </c>
    </row>
    <row r="63" spans="1:16" x14ac:dyDescent="0.3">
      <c r="L63" t="s">
        <v>1272</v>
      </c>
      <c r="P63" t="s">
        <v>1992</v>
      </c>
    </row>
    <row r="64" spans="1:16" x14ac:dyDescent="0.3">
      <c r="L64" t="s">
        <v>128</v>
      </c>
      <c r="P64" t="s">
        <v>1999</v>
      </c>
    </row>
    <row r="65" spans="12:16" x14ac:dyDescent="0.3">
      <c r="L65" t="s">
        <v>2037</v>
      </c>
      <c r="P65" t="s">
        <v>1982</v>
      </c>
    </row>
    <row r="66" spans="12:16" x14ac:dyDescent="0.3">
      <c r="L66" t="s">
        <v>2038</v>
      </c>
      <c r="P66" t="s">
        <v>1963</v>
      </c>
    </row>
    <row r="67" spans="12:16" x14ac:dyDescent="0.3">
      <c r="P67" t="s">
        <v>1969</v>
      </c>
    </row>
    <row r="68" spans="12:16" x14ac:dyDescent="0.3">
      <c r="P68" t="s">
        <v>1984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DataSurvey</vt:lpstr>
      <vt:lpstr>DataValidation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2020-06-21T15:07:55Z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e078051d-7391-45c6-9248-6e30f7dd561c</vt:lpwstr>
  </property>
</Properties>
</file>