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fullstack\next-mantine-sqllite\prisma\data\"/>
    </mc:Choice>
  </mc:AlternateContent>
  <xr:revisionPtr revIDLastSave="0" documentId="13_ncr:1_{550A9324-C001-4218-A015-57E63895F210}" xr6:coauthVersionLast="36" xr6:coauthVersionMax="47" xr10:uidLastSave="{00000000-0000-0000-0000-000000000000}"/>
  <bookViews>
    <workbookView xWindow="-120" yWindow="-120" windowWidth="29040" windowHeight="15720" firstSheet="4" activeTab="6" xr2:uid="{00000000-000D-0000-FFFF-FFFF00000000}"/>
  </bookViews>
  <sheets>
    <sheet name="foxz" sheetId="4" state="veryHidden" r:id="rId1"/>
    <sheet name="Ra soat nang bac tho 2 NM" sheetId="5" state="hidden" r:id="rId2"/>
    <sheet name="Sheet1" sheetId="8" state="hidden" r:id="rId3"/>
    <sheet name="Sheet1 (2)" sheetId="9" state="hidden" r:id="rId4"/>
    <sheet name="Bangtheodoi" sheetId="1" r:id="rId5"/>
    <sheet name="schema" sheetId="11" r:id="rId6"/>
    <sheet name="Bang do" sheetId="2" r:id="rId7"/>
    <sheet name="Sosanhheso" sheetId="3" r:id="rId8"/>
    <sheet name="Thoi viec" sheetId="7" r:id="rId9"/>
    <sheet name="Bang do (2)" sheetId="10" r:id="rId10"/>
  </sheets>
  <externalReferences>
    <externalReference r:id="rId11"/>
    <externalReference r:id="rId12"/>
  </externalReferences>
  <definedNames>
    <definedName name="_xlnm._FilterDatabase" localSheetId="4" hidden="1">Bangtheodoi!$A$7:$N$125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8" i="1" l="1"/>
  <c r="L28" i="1" s="1"/>
  <c r="A14" i="1" l="1"/>
  <c r="A15" i="1" s="1"/>
  <c r="A16" i="1" s="1"/>
  <c r="A17" i="1" s="1"/>
  <c r="A19" i="1" s="1"/>
  <c r="F71" i="10" l="1"/>
  <c r="E71" i="10"/>
  <c r="D71" i="10"/>
  <c r="H67" i="10"/>
  <c r="E67" i="10"/>
  <c r="F67" i="10"/>
  <c r="G67" i="10"/>
  <c r="D67" i="10"/>
  <c r="H60" i="10"/>
  <c r="E60" i="10"/>
  <c r="F60" i="10"/>
  <c r="G60" i="10"/>
  <c r="D60" i="10"/>
  <c r="J52" i="10"/>
  <c r="E52" i="10"/>
  <c r="F52" i="10"/>
  <c r="G52" i="10"/>
  <c r="H52" i="10"/>
  <c r="I52" i="10"/>
  <c r="D52" i="10"/>
  <c r="E48" i="10"/>
  <c r="D48" i="10"/>
  <c r="G44" i="10"/>
  <c r="E44" i="10"/>
  <c r="F44" i="10"/>
  <c r="D44" i="10"/>
  <c r="H40" i="10"/>
  <c r="E40" i="10"/>
  <c r="F40" i="10"/>
  <c r="G40" i="10"/>
  <c r="D40" i="10"/>
  <c r="H33" i="10"/>
  <c r="E33" i="10"/>
  <c r="F33" i="10"/>
  <c r="G33" i="10"/>
  <c r="D33" i="10"/>
  <c r="H29" i="10"/>
  <c r="E29" i="10"/>
  <c r="F29" i="10"/>
  <c r="G29" i="10"/>
  <c r="D29" i="10"/>
  <c r="K25" i="10"/>
  <c r="E25" i="10"/>
  <c r="F25" i="10"/>
  <c r="G25" i="10"/>
  <c r="H25" i="10"/>
  <c r="I25" i="10"/>
  <c r="J25" i="10"/>
  <c r="D25" i="10"/>
  <c r="G21" i="10"/>
  <c r="E21" i="10"/>
  <c r="F21" i="10"/>
  <c r="D21" i="10"/>
  <c r="F10" i="10"/>
  <c r="E10" i="10"/>
  <c r="D10" i="10"/>
  <c r="F8" i="10"/>
  <c r="E8" i="10"/>
  <c r="D8" i="10"/>
  <c r="F6" i="10"/>
  <c r="E6" i="10"/>
  <c r="D6" i="10"/>
  <c r="F4" i="10"/>
  <c r="E4" i="10"/>
  <c r="D4" i="10"/>
  <c r="G120" i="10"/>
  <c r="H34" i="10"/>
  <c r="G34" i="10"/>
  <c r="F34" i="10"/>
  <c r="E34" i="10"/>
  <c r="D34" i="10"/>
  <c r="H30" i="10"/>
  <c r="G30" i="10"/>
  <c r="F30" i="10"/>
  <c r="E30" i="10"/>
  <c r="D30" i="10"/>
  <c r="K26" i="10"/>
  <c r="J26" i="10"/>
  <c r="I26" i="10"/>
  <c r="H26" i="10"/>
  <c r="G26" i="10"/>
  <c r="F26" i="10"/>
  <c r="E26" i="10"/>
  <c r="D26" i="10"/>
  <c r="G22" i="10"/>
  <c r="F22" i="10"/>
  <c r="E22" i="10"/>
  <c r="D22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J14" i="1"/>
  <c r="J27" i="1"/>
  <c r="I27" i="1"/>
  <c r="L27" i="1" s="1"/>
  <c r="J81" i="1"/>
  <c r="I81" i="1"/>
  <c r="J112" i="1" l="1"/>
  <c r="I112" i="1"/>
  <c r="J101" i="1"/>
  <c r="I101" i="1"/>
  <c r="J109" i="1"/>
  <c r="I109" i="1"/>
  <c r="L109" i="1" s="1"/>
  <c r="I11" i="1" l="1"/>
  <c r="L11" i="1" s="1"/>
  <c r="D7" i="2"/>
  <c r="E7" i="2"/>
  <c r="F7" i="2"/>
  <c r="J24" i="1" l="1"/>
  <c r="J82" i="1" l="1"/>
  <c r="I82" i="1"/>
  <c r="I83" i="1"/>
  <c r="J88" i="1" l="1"/>
  <c r="J115" i="1" l="1"/>
  <c r="I115" i="1"/>
  <c r="L115" i="1" s="1"/>
  <c r="J114" i="1"/>
  <c r="I114" i="1"/>
  <c r="L114" i="1" s="1"/>
  <c r="J113" i="1"/>
  <c r="J85" i="1" l="1"/>
  <c r="I85" i="1"/>
  <c r="L85" i="1" s="1"/>
  <c r="J117" i="1" l="1"/>
  <c r="I117" i="1"/>
  <c r="L117" i="1" s="1"/>
  <c r="J116" i="1" l="1"/>
  <c r="J70" i="1" l="1"/>
  <c r="J83" i="1" l="1"/>
  <c r="L83" i="1"/>
  <c r="L82" i="1"/>
  <c r="L81" i="1"/>
  <c r="L75" i="1" l="1"/>
  <c r="J78" i="1"/>
  <c r="I78" i="1"/>
  <c r="J80" i="1"/>
  <c r="I80" i="1"/>
  <c r="J79" i="1" l="1"/>
  <c r="I79" i="1"/>
  <c r="J73" i="1"/>
  <c r="I73" i="1"/>
  <c r="L73" i="1" s="1"/>
  <c r="J68" i="1"/>
  <c r="I68" i="1"/>
  <c r="J84" i="1"/>
  <c r="I84" i="1"/>
  <c r="L84" i="1" s="1"/>
  <c r="J121" i="1" l="1"/>
  <c r="I121" i="1"/>
  <c r="L121" i="1" s="1"/>
  <c r="J13" i="1" l="1"/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7"/>
  <c r="A20" i="7" s="1"/>
  <c r="A34" i="7"/>
  <c r="A36" i="7" s="1"/>
  <c r="A37" i="7" s="1"/>
  <c r="A38" i="7" s="1"/>
  <c r="A39" i="7" s="1"/>
  <c r="A40" i="7" s="1"/>
  <c r="A41" i="7" s="1"/>
  <c r="A22" i="7"/>
  <c r="A23" i="7" s="1"/>
  <c r="I30" i="1" l="1"/>
  <c r="I32" i="1"/>
  <c r="I33" i="1"/>
  <c r="I66" i="1"/>
  <c r="I67" i="1"/>
  <c r="I69" i="1"/>
  <c r="I71" i="1"/>
  <c r="L71" i="1" s="1"/>
  <c r="I72" i="1"/>
  <c r="L72" i="1" s="1"/>
  <c r="I74" i="1"/>
  <c r="I76" i="1"/>
  <c r="I77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10" i="1"/>
  <c r="I111" i="1"/>
  <c r="I119" i="1"/>
  <c r="I120" i="1"/>
  <c r="I122" i="1"/>
  <c r="I123" i="1"/>
  <c r="I124" i="1"/>
  <c r="G105" i="2" l="1"/>
  <c r="J99" i="1"/>
  <c r="L99" i="1"/>
  <c r="J106" i="1"/>
  <c r="L106" i="1"/>
  <c r="L105" i="1"/>
  <c r="J105" i="1"/>
  <c r="J104" i="1"/>
  <c r="L104" i="1"/>
  <c r="J103" i="1"/>
  <c r="L103" i="1"/>
  <c r="J108" i="1"/>
  <c r="L108" i="1"/>
  <c r="J102" i="1"/>
  <c r="L102" i="1"/>
  <c r="J107" i="1"/>
  <c r="L107" i="1"/>
  <c r="J16" i="1"/>
  <c r="L112" i="1"/>
  <c r="J110" i="1" l="1"/>
  <c r="J111" i="1"/>
  <c r="L110" i="1"/>
  <c r="L111" i="1"/>
  <c r="L101" i="1"/>
  <c r="D43" i="5" l="1"/>
  <c r="C43" i="5"/>
  <c r="D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A23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D22" i="5"/>
  <c r="C22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A7" i="5"/>
  <c r="A8" i="5" s="1"/>
  <c r="A9" i="5" s="1"/>
  <c r="A10" i="5" s="1"/>
  <c r="A16" i="5" s="1"/>
  <c r="A11" i="5" s="1"/>
  <c r="A12" i="5" s="1"/>
  <c r="A13" i="5" s="1"/>
  <c r="A14" i="5" s="1"/>
  <c r="A15" i="5" s="1"/>
  <c r="A17" i="5" s="1"/>
  <c r="A18" i="5" s="1"/>
  <c r="A19" i="5" s="1"/>
  <c r="A20" i="5" s="1"/>
  <c r="D6" i="5"/>
  <c r="C6" i="5"/>
  <c r="M120" i="1" l="1"/>
  <c r="M122" i="1"/>
  <c r="M123" i="1"/>
  <c r="M124" i="1"/>
  <c r="M119" i="1"/>
  <c r="M88" i="1"/>
  <c r="M89" i="1"/>
  <c r="M90" i="1"/>
  <c r="M87" i="1"/>
  <c r="M64" i="1"/>
  <c r="M65" i="1"/>
  <c r="M63" i="1"/>
  <c r="M31" i="1"/>
  <c r="M54" i="1"/>
  <c r="M53" i="1"/>
  <c r="M55" i="1"/>
  <c r="M56" i="1"/>
  <c r="M57" i="1"/>
  <c r="M58" i="1"/>
  <c r="M59" i="1"/>
  <c r="M52" i="1"/>
  <c r="M44" i="1"/>
  <c r="M45" i="1"/>
  <c r="M46" i="1"/>
  <c r="M47" i="1"/>
  <c r="M48" i="1"/>
  <c r="M49" i="1"/>
  <c r="M43" i="1"/>
  <c r="M60" i="1"/>
  <c r="M50" i="1"/>
  <c r="M61" i="1"/>
  <c r="M26" i="1"/>
  <c r="M38" i="1"/>
  <c r="M39" i="1"/>
  <c r="M41" i="1"/>
  <c r="M37" i="1"/>
  <c r="M40" i="1"/>
  <c r="M29" i="1"/>
  <c r="M30" i="1"/>
  <c r="M32" i="1"/>
  <c r="M33" i="1"/>
  <c r="M34" i="1"/>
  <c r="M35" i="1"/>
  <c r="M16" i="1"/>
  <c r="L96" i="1"/>
  <c r="J96" i="1"/>
  <c r="L97" i="1"/>
  <c r="J97" i="1"/>
  <c r="L98" i="1"/>
  <c r="J98" i="1"/>
  <c r="L100" i="1"/>
  <c r="J100" i="1"/>
  <c r="J95" i="1"/>
  <c r="L95" i="1"/>
  <c r="L94" i="1"/>
  <c r="J94" i="1"/>
  <c r="J90" i="1"/>
  <c r="J89" i="1"/>
  <c r="J87" i="1"/>
  <c r="L76" i="1"/>
  <c r="J76" i="1"/>
  <c r="L77" i="1"/>
  <c r="J77" i="1"/>
  <c r="L78" i="1"/>
  <c r="L79" i="1"/>
  <c r="L80" i="1"/>
  <c r="J74" i="1"/>
  <c r="J71" i="1"/>
  <c r="J72" i="1"/>
  <c r="J65" i="1"/>
  <c r="J29" i="1"/>
  <c r="J120" i="1"/>
  <c r="J122" i="1"/>
  <c r="J123" i="1"/>
  <c r="J124" i="1"/>
  <c r="J119" i="1"/>
  <c r="J93" i="1" l="1"/>
  <c r="L93" i="1"/>
  <c r="J91" i="1"/>
  <c r="L91" i="1"/>
  <c r="J92" i="1"/>
  <c r="L92" i="1"/>
  <c r="J67" i="1"/>
  <c r="L67" i="1"/>
  <c r="L68" i="1"/>
  <c r="J69" i="1"/>
  <c r="L69" i="1"/>
  <c r="M22" i="1"/>
  <c r="M23" i="1"/>
  <c r="M21" i="1"/>
  <c r="M15" i="1"/>
  <c r="J66" i="1"/>
  <c r="L66" i="1"/>
  <c r="J64" i="1"/>
  <c r="J63" i="1"/>
  <c r="J17" i="1"/>
  <c r="J31" i="1"/>
  <c r="J54" i="1"/>
  <c r="J59" i="1"/>
  <c r="J58" i="1"/>
  <c r="J57" i="1"/>
  <c r="J56" i="1"/>
  <c r="J53" i="1"/>
  <c r="J55" i="1"/>
  <c r="J52" i="1"/>
  <c r="J49" i="1"/>
  <c r="J48" i="1"/>
  <c r="J47" i="1"/>
  <c r="J46" i="1"/>
  <c r="J45" i="1"/>
  <c r="J44" i="1"/>
  <c r="J43" i="1"/>
  <c r="J61" i="1"/>
  <c r="J50" i="1"/>
  <c r="J60" i="1"/>
  <c r="J26" i="1"/>
  <c r="J41" i="1"/>
  <c r="J39" i="1"/>
  <c r="J38" i="1"/>
  <c r="J37" i="1"/>
  <c r="J33" i="1"/>
  <c r="J32" i="1"/>
  <c r="J30" i="1"/>
  <c r="J35" i="1"/>
  <c r="J34" i="1"/>
  <c r="J40" i="1"/>
  <c r="J21" i="1"/>
  <c r="J23" i="1"/>
  <c r="E23" i="2"/>
  <c r="D23" i="2"/>
  <c r="E26" i="2"/>
  <c r="D26" i="2"/>
  <c r="H26" i="2"/>
  <c r="G26" i="2"/>
  <c r="F26" i="2"/>
  <c r="G23" i="2"/>
  <c r="H23" i="2"/>
  <c r="F23" i="2"/>
  <c r="I70" i="1" s="1"/>
  <c r="L70" i="1" s="1"/>
  <c r="E17" i="2"/>
  <c r="F17" i="2"/>
  <c r="G17" i="2"/>
  <c r="D17" i="2"/>
  <c r="E20" i="2"/>
  <c r="F20" i="2"/>
  <c r="G20" i="2"/>
  <c r="H20" i="2"/>
  <c r="I24" i="1" s="1"/>
  <c r="L24" i="1" s="1"/>
  <c r="I20" i="2"/>
  <c r="J20" i="2"/>
  <c r="K20" i="2"/>
  <c r="D20" i="2"/>
  <c r="J22" i="1"/>
  <c r="I88" i="1" l="1"/>
  <c r="I113" i="1"/>
  <c r="L113" i="1" s="1"/>
  <c r="I116" i="1"/>
  <c r="L116" i="1" s="1"/>
  <c r="L21" i="1"/>
  <c r="I46" i="1"/>
  <c r="L46" i="1" s="1"/>
  <c r="I52" i="1"/>
  <c r="L52" i="1" s="1"/>
  <c r="I38" i="1"/>
  <c r="L38" i="1" s="1"/>
  <c r="I44" i="1"/>
  <c r="L44" i="1" s="1"/>
  <c r="I64" i="1"/>
  <c r="L64" i="1" s="1"/>
  <c r="I50" i="1"/>
  <c r="L50" i="1" s="1"/>
  <c r="I22" i="1"/>
  <c r="L22" i="1" s="1"/>
  <c r="I26" i="1"/>
  <c r="L26" i="1" s="1"/>
  <c r="I63" i="1"/>
  <c r="L63" i="1" s="1"/>
  <c r="I87" i="1"/>
  <c r="L87" i="1" s="1"/>
  <c r="I23" i="1"/>
  <c r="L23" i="1" s="1"/>
  <c r="I39" i="1"/>
  <c r="L39" i="1" s="1"/>
  <c r="I45" i="1"/>
  <c r="L45" i="1" s="1"/>
  <c r="I35" i="1"/>
  <c r="L35" i="1" s="1"/>
  <c r="I61" i="1"/>
  <c r="L61" i="1" s="1"/>
  <c r="I57" i="1"/>
  <c r="L57" i="1" s="1"/>
  <c r="I34" i="1"/>
  <c r="L34" i="1" s="1"/>
  <c r="I49" i="1"/>
  <c r="L49" i="1" s="1"/>
  <c r="I56" i="1"/>
  <c r="L56" i="1" s="1"/>
  <c r="I31" i="1"/>
  <c r="L31" i="1" s="1"/>
  <c r="I40" i="1"/>
  <c r="L40" i="1" s="1"/>
  <c r="I47" i="1"/>
  <c r="L47" i="1" s="1"/>
  <c r="I58" i="1"/>
  <c r="L58" i="1" s="1"/>
  <c r="I48" i="1"/>
  <c r="L48" i="1" s="1"/>
  <c r="I59" i="1"/>
  <c r="L59" i="1" s="1"/>
  <c r="I65" i="1"/>
  <c r="L65" i="1" s="1"/>
  <c r="I29" i="1"/>
  <c r="I41" i="1"/>
  <c r="L41" i="1" s="1"/>
  <c r="I55" i="1"/>
  <c r="L55" i="1" s="1"/>
  <c r="I37" i="1"/>
  <c r="L37" i="1" s="1"/>
  <c r="I43" i="1"/>
  <c r="L43" i="1" s="1"/>
  <c r="I53" i="1"/>
  <c r="L53" i="1" s="1"/>
  <c r="I60" i="1"/>
  <c r="L60" i="1" s="1"/>
  <c r="I54" i="1"/>
  <c r="L54" i="1" s="1"/>
  <c r="L88" i="1"/>
  <c r="I89" i="1"/>
  <c r="L89" i="1" s="1"/>
  <c r="D9" i="2" l="1"/>
  <c r="E9" i="2"/>
  <c r="F9" i="2"/>
  <c r="D10" i="2"/>
  <c r="E10" i="2"/>
  <c r="F10" i="2"/>
  <c r="E8" i="2"/>
  <c r="F8" i="2"/>
  <c r="D8" i="2"/>
  <c r="J15" i="1"/>
  <c r="I17" i="1" l="1"/>
  <c r="I16" i="1"/>
  <c r="L16" i="1" s="1"/>
  <c r="I15" i="1"/>
  <c r="A21" i="1"/>
  <c r="A22" i="1" l="1"/>
  <c r="A23" i="1" s="1"/>
  <c r="A24" i="1" s="1"/>
  <c r="A26" i="1" s="1"/>
  <c r="A27" i="1" s="1"/>
  <c r="A28" i="1" l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7" i="1" s="1"/>
  <c r="A120" i="1" s="1"/>
  <c r="A121" i="1" s="1"/>
  <c r="A122" i="1" s="1"/>
  <c r="A123" i="1" s="1"/>
  <c r="A1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 danh dang ky bhxh: Vận hành chính -
C danh hiên tại: Tr ca vận hành: nhưng theo bậc của VH chính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Mr.</author>
    <author>Windows User</author>
    <author>Administrator</author>
  </authors>
  <commentList>
    <comment ref="F17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Tăng từ 1/2019
Tăng từ -1/2022
</t>
        </r>
      </text>
    </comment>
    <comment ref="F2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
tăng từ 01/2021
tăng từ 01/2024</t>
        </r>
      </text>
    </comment>
    <comment ref="F2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Nâng lương BH theo QĐ số 56/19/QĐ-S3-TCHC ngày 31/07/2019 bâc 3/8 - 4/8 từ 1/8/19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3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BN chức danh TPTCHC từ ngày 1/10/2019-30/09/2023 theo QĐ 78/20/QĐ-S3-TCHC ngày 18/9/20
</t>
        </r>
      </text>
    </comment>
    <comment ref="F26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nâng lương BH từ 1,32-1,39 từ 01/07/2020</t>
        </r>
        <r>
          <rPr>
            <sz val="9"/>
            <color indexed="81"/>
            <rFont val="Tahoma"/>
            <family val="2"/>
          </rPr>
          <t xml:space="preserve">
nang lương BH từ 1,39-1,46 từ 01/7/2023</t>
        </r>
      </text>
    </comment>
    <comment ref="F27" authorId="1" shapeId="0" xr:uid="{3019B40D-D92D-4007-A74D-0AFD398E4BB1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
tăng từ 01/2021
tăng từ 01/2024</t>
        </r>
      </text>
    </comment>
    <comment ref="F2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Tăng từ 07/2019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0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Mr.:</t>
        </r>
        <r>
          <rPr>
            <sz val="9"/>
            <color indexed="81"/>
            <rFont val="Tahoma"/>
            <family val="2"/>
          </rPr>
          <t xml:space="preserve">
tăng từ 01/2018</t>
        </r>
      </text>
    </comment>
    <comment ref="F31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2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Tăng từ 01/2019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3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Tăng từ 01/2019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4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QD nâng luong 1,19-1,25 từ ngày 1/10/2020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QD63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Nâng lương BH từ 1,32 lên 1,39 ap dung 1/7/2020</t>
        </r>
        <r>
          <rPr>
            <sz val="9"/>
            <color indexed="81"/>
            <rFont val="Tahoma"/>
            <family val="2"/>
          </rPr>
          <t xml:space="preserve">
năng lương BH từ 1,39-1,46 ngày 01/7/2023</t>
        </r>
      </text>
    </comment>
    <comment ref="F40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1" authorId="2" shapeId="0" xr:uid="{00000000-0006-0000-0300-000012000000}">
      <text>
        <r>
          <rPr>
            <b/>
            <sz val="9"/>
            <color indexed="81"/>
            <rFont val="Tahoma"/>
            <family val="2"/>
          </rPr>
          <t>Tham gia đóng BHXH từ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3" authorId="2" shapeId="0" xr:uid="{00000000-0006-0000-0300-000015000000}">
      <text>
        <r>
          <rPr>
            <b/>
            <sz val="9"/>
            <color indexed="81"/>
            <rFont val="Tahoma"/>
            <family val="2"/>
          </rPr>
          <t>QD62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nâng lương bh từ 1,32-1,39 ap dụng 1/7/2020
nâng lương bh từ 1,39-1,46 ap dụng 1/7/2023</t>
        </r>
      </text>
    </comment>
    <comment ref="F47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Nâng 1/8-1,19 lên 2/8-1,25: từ ngày 1/9 theo QĐ: 68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8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nâng lương BHXH: 1,32 từ 1/11/23</t>
        </r>
      </text>
    </comment>
    <comment ref="F49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4" authorId="2" shapeId="0" xr:uid="{00000000-0006-0000-0300-00001C000000}">
      <text>
        <r>
          <rPr>
            <b/>
            <sz val="9"/>
            <color indexed="81"/>
            <rFont val="Tahoma"/>
            <family val="2"/>
          </rPr>
          <t>QD64 ngày 22/7 Ky sư bậc 4/8- 5/8 - từ ngày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6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Nâng 1/8-1,19 lên 2/8-1,25: từ ngày 1/9 theo QĐ: 69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7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Nâng 1/8-1,19 lên 2/8-1,25: từ ngày 1/9 theo QĐ: 70 ngày 30/8/19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1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5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nâng lương BHXH: 1,25 từ 1/11/20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0" shapeId="0" xr:uid="{00000000-0006-0000-0300-000022000000}">
      <text>
        <r>
          <rPr>
            <sz val="9"/>
            <color indexed="81"/>
            <rFont val="Tahoma"/>
            <family val="2"/>
          </rPr>
          <t xml:space="preserve">Bậc lương -VHC
</t>
        </r>
      </text>
    </comment>
    <comment ref="F81" authorId="3" shapeId="0" xr:uid="{0B17C68F-0F6B-44ED-98BE-880081FC9A12}">
      <text>
        <r>
          <rPr>
            <b/>
            <sz val="9"/>
            <color indexed="81"/>
            <rFont val="Tahoma"/>
            <family val="2"/>
            <charset val="163"/>
          </rPr>
          <t>tháng 1/2022 tham gia BHXH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82" authorId="3" shapeId="0" xr:uid="{E843D338-BE07-4F23-B91A-13FC4BBDDB08}">
      <text>
        <r>
          <rPr>
            <b/>
            <sz val="9"/>
            <color indexed="81"/>
            <rFont val="Tahoma"/>
            <family val="2"/>
            <charset val="163"/>
          </rPr>
          <t>Tham gia BHXH từ tháng 1/2022</t>
        </r>
      </text>
    </comment>
    <comment ref="F116" authorId="2" shapeId="0" xr:uid="{4ED13208-223D-485E-8B9F-804E3B18A0C4}">
      <text>
        <r>
          <rPr>
            <b/>
            <sz val="9"/>
            <color indexed="81"/>
            <rFont val="Tahoma"/>
            <family val="2"/>
          </rPr>
          <t>Tham gia đóng BHXH từ 1/8/2020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1" authorId="3" shapeId="0" xr:uid="{58AFAF82-0A5A-4716-878C-F986E25CEB35}">
      <text>
        <r>
          <rPr>
            <b/>
            <sz val="9"/>
            <color indexed="81"/>
            <rFont val="Tahoma"/>
            <family val="2"/>
            <charset val="163"/>
          </rPr>
          <t>Administrator:</t>
        </r>
        <r>
          <rPr>
            <sz val="9"/>
            <color indexed="81"/>
            <rFont val="Tahoma"/>
            <family val="2"/>
            <charset val="163"/>
          </rPr>
          <t xml:space="preserve">
KK T 8/2022. Tham gia dóng T7/2022</t>
        </r>
      </text>
    </comment>
  </commentList>
</comments>
</file>

<file path=xl/sharedStrings.xml><?xml version="1.0" encoding="utf-8"?>
<sst xmlns="http://schemas.openxmlformats.org/spreadsheetml/2006/main" count="2559" uniqueCount="1042">
  <si>
    <t xml:space="preserve">CÔNG TY CỔ PHẦN </t>
  </si>
  <si>
    <t>SÔNG BA</t>
  </si>
  <si>
    <t>3920000</t>
  </si>
  <si>
    <t>STT</t>
  </si>
  <si>
    <t>Họ và tên</t>
  </si>
  <si>
    <t>Hệ số lương</t>
  </si>
  <si>
    <t>I</t>
  </si>
  <si>
    <t>Đinh Châu Hiếu Thiện</t>
  </si>
  <si>
    <t>II</t>
  </si>
  <si>
    <t>Ban TGĐ &amp; KTT</t>
  </si>
  <si>
    <t>Nguyễn Thế Duy</t>
  </si>
  <si>
    <t>Phan Đình Thạnh</t>
  </si>
  <si>
    <t>Phạm Thái Hùng</t>
  </si>
  <si>
    <t>III</t>
  </si>
  <si>
    <t>Phan Thị Anh Đào</t>
  </si>
  <si>
    <t>IV</t>
  </si>
  <si>
    <t>Phòng Tài Chính - Kế Toán</t>
  </si>
  <si>
    <t>Trương Ngọc Hùng</t>
  </si>
  <si>
    <t>Võ Thị Minh Thu</t>
  </si>
  <si>
    <t>Nguyễn Võ Hiền Trang</t>
  </si>
  <si>
    <t>V</t>
  </si>
  <si>
    <t>Phòng Tổ chức - Hành chính</t>
  </si>
  <si>
    <t>Nguyễn Hà Anh Vũ</t>
  </si>
  <si>
    <t>Võ Văn Trường</t>
  </si>
  <si>
    <t>Hứa Huy Hiệu</t>
  </si>
  <si>
    <t>Đặng Công Hiếu</t>
  </si>
  <si>
    <t>Nguyễn Ngọc Thành</t>
  </si>
  <si>
    <t>Trần Thanh Nhân</t>
  </si>
  <si>
    <t>Nguyễn Văn Trúc</t>
  </si>
  <si>
    <t>Nguyễn Ngọc Anh</t>
  </si>
  <si>
    <t>Võ Anh Thùy An</t>
  </si>
  <si>
    <t>Trần Ngọc Thùy Vy</t>
  </si>
  <si>
    <t>VI</t>
  </si>
  <si>
    <t>Phòng Kinh Tế - Kế Hoạch</t>
  </si>
  <si>
    <t>Phan Đình Long</t>
  </si>
  <si>
    <t>Huỳnh Văn Sanh</t>
  </si>
  <si>
    <t>Phan Vũ Quang Nhật</t>
  </si>
  <si>
    <t>Hồ Ngọc Ba</t>
  </si>
  <si>
    <t>VII</t>
  </si>
  <si>
    <t>Phạm Văn Luận</t>
  </si>
  <si>
    <t>Trần Văn Tân</t>
  </si>
  <si>
    <t>Nguyễn Cường</t>
  </si>
  <si>
    <t>Huỳnh Tấn Minh Vũ</t>
  </si>
  <si>
    <t>VIII</t>
  </si>
  <si>
    <t>Phòng Cơ Điện</t>
  </si>
  <si>
    <t>Nguyễn Đăng Hùng</t>
  </si>
  <si>
    <t>Đinh Thế Tú</t>
  </si>
  <si>
    <t>Trần Thanh Phú</t>
  </si>
  <si>
    <t>Nguyễn Văn Tiến</t>
  </si>
  <si>
    <t>Trần Văn Kỳ</t>
  </si>
  <si>
    <t>Trần Hoài Bảo</t>
  </si>
  <si>
    <t>Huỳnh Bá Anh Nhật</t>
  </si>
  <si>
    <t>IX</t>
  </si>
  <si>
    <t>TTTV&amp;KĐ an toàn đập</t>
  </si>
  <si>
    <t>Trần Ngọc Hoành</t>
  </si>
  <si>
    <t>Trần Thanh Hằng</t>
  </si>
  <si>
    <t>Hứa Minh Hoàng</t>
  </si>
  <si>
    <t>Hồ Sĩ Bản</t>
  </si>
  <si>
    <t>Nguyễn Văn Thế</t>
  </si>
  <si>
    <t>Huỳnh Bá Vinh</t>
  </si>
  <si>
    <t>Vũ Đức Tịnh</t>
  </si>
  <si>
    <t>X</t>
  </si>
  <si>
    <t>Lương Quang Phụng</t>
  </si>
  <si>
    <t>Nguyễn Phước Sinh</t>
  </si>
  <si>
    <t>Phạm Việt Khoa</t>
  </si>
  <si>
    <t>Nguyễn Đức Rin</t>
  </si>
  <si>
    <t>Nguyễn Hữu Bảo Khánh</t>
  </si>
  <si>
    <t>Nguyễn Thành Phát</t>
  </si>
  <si>
    <t>XI</t>
  </si>
  <si>
    <t>NMTĐ Khe Diên</t>
  </si>
  <si>
    <t>Phan Minh Thạch</t>
  </si>
  <si>
    <t>Võ Cao Trí</t>
  </si>
  <si>
    <t>Mai Văn Hiền</t>
  </si>
  <si>
    <t>Lê Văn Thuận</t>
  </si>
  <si>
    <t>Nguyễn Văn Thắng</t>
  </si>
  <si>
    <t>Mai Đức Bình</t>
  </si>
  <si>
    <t>Phan Quang Hòa</t>
  </si>
  <si>
    <t>Hà Công Phú</t>
  </si>
  <si>
    <t>Huỳnh Xuân Toàn</t>
  </si>
  <si>
    <t>Cao Thanh Tài</t>
  </si>
  <si>
    <t>Võ Văn Bốn</t>
  </si>
  <si>
    <t>Thái Thanh Hùng</t>
  </si>
  <si>
    <t>Lưu Văn Duy</t>
  </si>
  <si>
    <t>Võ Tuyến Sinh</t>
  </si>
  <si>
    <t>Lê Hữu Vĩ</t>
  </si>
  <si>
    <t>Nguyễn Tấn Hiền</t>
  </si>
  <si>
    <t>Ngô Sĩ Văn</t>
  </si>
  <si>
    <t>Trần Hồng Diệp</t>
  </si>
  <si>
    <t>Phan Gia Khải</t>
  </si>
  <si>
    <t>Trần Kim Phúc</t>
  </si>
  <si>
    <t>NMTĐ Krông H'năng</t>
  </si>
  <si>
    <t>Nguyễn Tuấn Đạt</t>
  </si>
  <si>
    <t>Nguyễn Đình Đức</t>
  </si>
  <si>
    <t>Nguyễn Quốc Dương</t>
  </si>
  <si>
    <t>Hoàng Tiến Dũng</t>
  </si>
  <si>
    <t>Phan Thế Hoàng</t>
  </si>
  <si>
    <t>Lê Văn Tuấn</t>
  </si>
  <si>
    <t>Lê Đình Mạo</t>
  </si>
  <si>
    <t>Lê Văn Vui</t>
  </si>
  <si>
    <t>Vũ Văn Đề</t>
  </si>
  <si>
    <t>Cao Thế Hà</t>
  </si>
  <si>
    <t>Phạm Lương Hiển Chí</t>
  </si>
  <si>
    <t>Nguyễn Văn Lai</t>
  </si>
  <si>
    <t>Ksor Y Tỷ</t>
  </si>
  <si>
    <t>Trần Văn Thiện</t>
  </si>
  <si>
    <t>Trần Văn Cường</t>
  </si>
  <si>
    <t>Trần Quang Văn</t>
  </si>
  <si>
    <t>Lò Minh Quách</t>
  </si>
  <si>
    <t>Lê Văn Tri</t>
  </si>
  <si>
    <t>Trần Thanh Tịnh</t>
  </si>
  <si>
    <t>Châu Đình Duy</t>
  </si>
  <si>
    <t>Nguyễn Ngọc Tây</t>
  </si>
  <si>
    <t>Nguyễn Bá Cảnh</t>
  </si>
  <si>
    <t>Trần Khánh Thuật</t>
  </si>
  <si>
    <t>Bùi Xuân Nam</t>
  </si>
  <si>
    <t>Nguyễn Thanh Trà</t>
  </si>
  <si>
    <t>Trương Phạm Tuân</t>
  </si>
  <si>
    <t>XIII</t>
  </si>
  <si>
    <t>Hợp đồng lương khoán</t>
  </si>
  <si>
    <t>Đặng Sơn</t>
  </si>
  <si>
    <t>Phan Thanh Vinh</t>
  </si>
  <si>
    <t>Thái Văn Mai</t>
  </si>
  <si>
    <t>Quảng Đình Rạng</t>
  </si>
  <si>
    <t>Hà Thủy Sơn</t>
  </si>
  <si>
    <t>TỔNG:</t>
  </si>
  <si>
    <t>TT</t>
  </si>
  <si>
    <t>Mã số</t>
  </si>
  <si>
    <t>Chức danh</t>
  </si>
  <si>
    <t>Bậc</t>
  </si>
  <si>
    <t>Tổng Giám đốc</t>
  </si>
  <si>
    <t>QL.01</t>
  </si>
  <si>
    <t>Hệ Số</t>
  </si>
  <si>
    <t>2,50</t>
  </si>
  <si>
    <t>2,63</t>
  </si>
  <si>
    <t>2,77</t>
  </si>
  <si>
    <t>Thời gian nâng bậc (tháng)</t>
  </si>
  <si>
    <t>QL.02</t>
  </si>
  <si>
    <t>2,23</t>
  </si>
  <si>
    <t>2,35</t>
  </si>
  <si>
    <t>2,47</t>
  </si>
  <si>
    <t>Kế toán trưởng</t>
  </si>
  <si>
    <t>QL.03</t>
  </si>
  <si>
    <t>Hệ số</t>
  </si>
  <si>
    <t>2,09</t>
  </si>
  <si>
    <t>2,20</t>
  </si>
  <si>
    <t>2,31</t>
  </si>
  <si>
    <t>A4</t>
  </si>
  <si>
    <t>Chuyên viên chính, Kinh tế viên chính, Kỹ sư chính</t>
  </si>
  <si>
    <t>1,80</t>
  </si>
  <si>
    <t>1,89</t>
  </si>
  <si>
    <t>1,99</t>
  </si>
  <si>
    <t>A3</t>
  </si>
  <si>
    <t>Chuyên viên, Kinh tế viên, Kỹ sư</t>
  </si>
  <si>
    <t>1,19</t>
  </si>
  <si>
    <t>1,25</t>
  </si>
  <si>
    <t>1,32</t>
  </si>
  <si>
    <t>1,39</t>
  </si>
  <si>
    <t>1,46</t>
  </si>
  <si>
    <t>1,54</t>
  </si>
  <si>
    <t>1,62</t>
  </si>
  <si>
    <t>1,71</t>
  </si>
  <si>
    <t>A2</t>
  </si>
  <si>
    <t>1,13</t>
  </si>
  <si>
    <t>Nhân viên thừa hành, phục vụ</t>
  </si>
  <si>
    <t>1,07</t>
  </si>
  <si>
    <t>CHUYÊN VIÊN, NHÂN VIÊN</t>
  </si>
  <si>
    <t>Cán sự, Nghiệp vụ, Kỹ thuật viên, Kế toán viên</t>
  </si>
  <si>
    <t>B4</t>
  </si>
  <si>
    <t>Vận hành máy, vận hành điện trong nhà máy điện (Trưởng ca)</t>
  </si>
  <si>
    <t>Thời gian giữ bậc (tháng)</t>
  </si>
  <si>
    <t>B3</t>
  </si>
  <si>
    <t>Vận hành máy, vận hành điện trong nhà máy điẹn (Vận hành chính)</t>
  </si>
  <si>
    <t>B2</t>
  </si>
  <si>
    <t>Vận hành máy, vận hành điện trong nhà máy điện (Vận hành phụ)</t>
  </si>
  <si>
    <t>Sửa chữa cơ, điện phụ trong hang hầm nhà máy điện (Nhân viên sửa chữa)</t>
  </si>
  <si>
    <t>Stt</t>
  </si>
  <si>
    <t>VT</t>
  </si>
  <si>
    <t>Văn thư</t>
  </si>
  <si>
    <t>LX</t>
  </si>
  <si>
    <t>Lái xe con, xe tải dưới 3,5 tấn</t>
  </si>
  <si>
    <t>Bảo vệ</t>
  </si>
  <si>
    <t>BV</t>
  </si>
  <si>
    <t>Hệ số phụ cấp</t>
  </si>
  <si>
    <t>Trưởng phòng, Giám đốc chi nhánh trực thuộc Công ty hoặc tương đương</t>
  </si>
  <si>
    <t>0,2</t>
  </si>
  <si>
    <t>Phó trưởng phòng, Phó Giám đốc Chi nhánh trực thuộc Công ty hoặc tương đương.</t>
  </si>
  <si>
    <t>0,1</t>
  </si>
  <si>
    <t>Chửc danh</t>
  </si>
  <si>
    <t>Trưởng phòng chi nhánh trực thuộc Công ty</t>
  </si>
  <si>
    <t>Tổ trưởng</t>
  </si>
  <si>
    <t>0,05</t>
  </si>
  <si>
    <t>Trưởng ca</t>
  </si>
  <si>
    <t>CÔNG NHÂN, NHÂN VIÊN TRỰC TIẾP SẢN XUẤT KINH DOANH</t>
  </si>
  <si>
    <t>VĂN THƯ</t>
  </si>
  <si>
    <t>LÁI XE</t>
  </si>
  <si>
    <t xml:space="preserve"> Chức danh</t>
  </si>
  <si>
    <t>HỆ SỐ PHỤ CẤP</t>
  </si>
  <si>
    <t>HS TRÁCH NHIỆM</t>
  </si>
  <si>
    <t>Phó TGĐ</t>
  </si>
  <si>
    <t xml:space="preserve">Bậc </t>
  </si>
  <si>
    <t>Thời gian nâng</t>
  </si>
  <si>
    <t>Ngày áp dụng</t>
  </si>
  <si>
    <t>Ngày nâng tiếp theo</t>
  </si>
  <si>
    <t>A1</t>
  </si>
  <si>
    <t>B1</t>
  </si>
  <si>
    <t>Hệ số MAX</t>
  </si>
  <si>
    <t>Theo dõi hệ số</t>
  </si>
  <si>
    <t>CỘNG HÒA XÃ HỘI CHỦ NGHĨA VIỆT NAM</t>
  </si>
  <si>
    <t>Thái Hồng Quân</t>
  </si>
  <si>
    <t>Thời điểm vào công ty</t>
  </si>
  <si>
    <t>Bậc thợ hiện tại</t>
  </si>
  <si>
    <t>Thời điểm giữ bậc, nâng bậc</t>
  </si>
  <si>
    <t>Ghi chú</t>
  </si>
  <si>
    <t>NM KHE DIÊN</t>
  </si>
  <si>
    <t>5 bậc</t>
  </si>
  <si>
    <t>T gian giữ bậc</t>
  </si>
  <si>
    <t>Bậc 1/5</t>
  </si>
  <si>
    <t>QĐ số 136/10/QĐ-S3-KH ngày 23/12/2010</t>
  </si>
  <si>
    <t>VHC</t>
  </si>
  <si>
    <t>4 bậc</t>
  </si>
  <si>
    <t>Bậc 2/4</t>
  </si>
  <si>
    <t>VHP</t>
  </si>
  <si>
    <t>2 bậc</t>
  </si>
  <si>
    <t>QĐ số 43/14/QĐ-S3-TCHC ngày 29/10/2014</t>
  </si>
  <si>
    <t>NVSC</t>
  </si>
  <si>
    <t>7 bậc</t>
  </si>
  <si>
    <t>Bậc 4/7</t>
  </si>
  <si>
    <t>BC 01/16/BC-S3-HĐTXB ngày 14/01/2016</t>
  </si>
  <si>
    <t>Bậc 5/7</t>
  </si>
  <si>
    <t>Bậc 3/7</t>
  </si>
  <si>
    <t>Bậc 2/7</t>
  </si>
  <si>
    <t>Bậc 1/4</t>
  </si>
  <si>
    <t>QĐ số 08/10/QĐ-S3-TH ngày 01/02/2010</t>
  </si>
  <si>
    <t>QĐ số 28/11/QĐ-S3-KH ngày 11/05/2011</t>
  </si>
  <si>
    <t>QĐ số 51/14/QĐ-S3-TCHC ngày 26/11/2014</t>
  </si>
  <si>
    <t>QĐ số 10/19/QĐ-S3-TCHC ngày 18/12/2019</t>
  </si>
  <si>
    <t>Nâng bậc/ BB 01/17/S3hđt ngày 31/03/2020</t>
  </si>
  <si>
    <t>Giữ bậc/ BB 01/17/S3hđt ngày 31/03/2020</t>
  </si>
  <si>
    <t>BC số 45/15/BC-S3-HDDG ngày 08/06/2015</t>
  </si>
  <si>
    <t>Giữ bậc/BB 01/17/S3hđt ngày 31/03/2020</t>
  </si>
  <si>
    <t>Giảm từ bậc 3/7-2/7</t>
  </si>
  <si>
    <t>QĐ số 40/13/QĐ-S3-TCHC ngày 05/08/2013</t>
  </si>
  <si>
    <t>Bậc 1/2</t>
  </si>
  <si>
    <t>Bậc 1/7</t>
  </si>
  <si>
    <t>Nhân viên sửa chữa</t>
  </si>
  <si>
    <t>BẢNG THEO DÕI NÂNG LƯƠNG BHXH</t>
  </si>
  <si>
    <t>Độc lập - Tự do - Hạnh phúc</t>
  </si>
  <si>
    <t>Quyết định</t>
  </si>
  <si>
    <t>QĐ số 23/20/QĐ-S3-TCHC ngày 16/04/2020</t>
  </si>
  <si>
    <t>QĐ số 109/18/QĐ-S3-TCHC ngày 28/12/2018</t>
  </si>
  <si>
    <t>QĐ số 110/18/QĐ-S3-TCHC ngày 28/12/2018</t>
  </si>
  <si>
    <t>QĐ số 12/17/QĐ-S3-TCHC ngày 10/05/2017</t>
  </si>
  <si>
    <t>QĐ số 13/17/QĐ-S3-TCHC ngày 10/05/2017</t>
  </si>
  <si>
    <t>TCVH</t>
  </si>
  <si>
    <t>NV VHC</t>
  </si>
  <si>
    <t>BB 01/17/S3-HĐT ngày 31/03/2020</t>
  </si>
  <si>
    <t>NVVH phụ</t>
  </si>
  <si>
    <t>Ngày sinh</t>
  </si>
  <si>
    <t>Chức vụ</t>
  </si>
  <si>
    <t>Địa chỉ</t>
  </si>
  <si>
    <t>30/03/1966</t>
  </si>
  <si>
    <t>Ko x/đ thời hạn</t>
  </si>
  <si>
    <t>Phạm Phong</t>
  </si>
  <si>
    <t>22/05/1958</t>
  </si>
  <si>
    <t>0913443611</t>
  </si>
  <si>
    <t>Thời hạn 5 năm</t>
  </si>
  <si>
    <t>Trợ lý Tổng Giám đốc</t>
  </si>
  <si>
    <t>Võ Anh Tuấn</t>
  </si>
  <si>
    <t>19/10/1960</t>
  </si>
  <si>
    <t>0914287988</t>
  </si>
  <si>
    <t>Chuyên viên</t>
  </si>
  <si>
    <t>Thời hạn 3 năm</t>
  </si>
  <si>
    <t>0964833596</t>
  </si>
  <si>
    <t>0932197502</t>
  </si>
  <si>
    <t>Chuyên viên Hỗ trợ KT</t>
  </si>
  <si>
    <t>Thời hạn 1 năm</t>
  </si>
  <si>
    <t>4809013452</t>
  </si>
  <si>
    <t>20/01/1978</t>
  </si>
  <si>
    <t>10/02/1983</t>
  </si>
  <si>
    <t>18/10/1980</t>
  </si>
  <si>
    <t>10/10/1993</t>
  </si>
  <si>
    <t>0935556840</t>
  </si>
  <si>
    <t>0772423332</t>
  </si>
  <si>
    <t>Trưởng ca vận hành</t>
  </si>
  <si>
    <t>Cán bộ kỹ thuật</t>
  </si>
  <si>
    <t>27/03/1981</t>
  </si>
  <si>
    <t>Công nhân điện</t>
  </si>
  <si>
    <t>10/01/1982</t>
  </si>
  <si>
    <t>20/09/1987</t>
  </si>
  <si>
    <t>4810020803</t>
  </si>
  <si>
    <t>04/04/1972</t>
  </si>
  <si>
    <t>22/10/1981</t>
  </si>
  <si>
    <t>10/11/1980</t>
  </si>
  <si>
    <t>15/09/1981</t>
  </si>
  <si>
    <t>02/11/1985</t>
  </si>
  <si>
    <t>02/09/1982</t>
  </si>
  <si>
    <t>05/05/1986</t>
  </si>
  <si>
    <t>02/09/1983</t>
  </si>
  <si>
    <t>28/12/1968</t>
  </si>
  <si>
    <t>15/04/1984</t>
  </si>
  <si>
    <t>05/11/1988</t>
  </si>
  <si>
    <t>14/05/1982</t>
  </si>
  <si>
    <t>Nhân viên vận hành</t>
  </si>
  <si>
    <t>Lê Quang Lặng</t>
  </si>
  <si>
    <t>0938481857</t>
  </si>
  <si>
    <t>19/02/1996</t>
  </si>
  <si>
    <t>25/05/1991</t>
  </si>
  <si>
    <t>23/02/1991</t>
  </si>
  <si>
    <t>Thôn Tân Yên, xã Ealy, huyện Sông Hinh, tỉnh Phú Yên</t>
  </si>
  <si>
    <t>Ban ISO</t>
  </si>
  <si>
    <t>Phạm Trương Kỳ Nam</t>
  </si>
  <si>
    <t>14/03/1976</t>
  </si>
  <si>
    <t>0969468535</t>
  </si>
  <si>
    <t>Trưởng Ban ISO</t>
  </si>
  <si>
    <t>Trương Đức Thắng</t>
  </si>
  <si>
    <t>04/04/1963</t>
  </si>
  <si>
    <t>0963636777</t>
  </si>
  <si>
    <t>Nguyễn Thị Thanh Thủy</t>
  </si>
  <si>
    <t>11/07/1983</t>
  </si>
  <si>
    <t>0961852752</t>
  </si>
  <si>
    <t>Phụ trách phòng</t>
  </si>
  <si>
    <t>Phan Quốc Việt</t>
  </si>
  <si>
    <t>0963657945</t>
  </si>
  <si>
    <t>Thư ký Tổng Giám đốc</t>
  </si>
  <si>
    <t xml:space="preserve">Thời hạn 3 năm </t>
  </si>
  <si>
    <t>Nguyễn Sỹ Hiền</t>
  </si>
  <si>
    <t>0987278350</t>
  </si>
  <si>
    <t>Phan Hữu Minh</t>
  </si>
  <si>
    <t>0767448237</t>
  </si>
  <si>
    <t>Nguyễn Công Bốn</t>
  </si>
  <si>
    <t>0703667927</t>
  </si>
  <si>
    <t>Nguyễn Quang Hà</t>
  </si>
  <si>
    <t>0386699796</t>
  </si>
  <si>
    <t>Ngô Phước Thanh</t>
  </si>
  <si>
    <t>0974495747</t>
  </si>
  <si>
    <t>Nguyễn Duy Tuyên</t>
  </si>
  <si>
    <t>01/12/1982</t>
  </si>
  <si>
    <t>0978170953</t>
  </si>
  <si>
    <t>Nguyễn Đức Huy</t>
  </si>
  <si>
    <t>0914030309</t>
  </si>
  <si>
    <t>Hoàng Đình Quý</t>
  </si>
  <si>
    <t>0905094828</t>
  </si>
  <si>
    <t>Đào Trần Vĩnh Quốc</t>
  </si>
  <si>
    <t>27/12/1990</t>
  </si>
  <si>
    <t>0988576671</t>
  </si>
  <si>
    <t>Nguyễn Võ Nhất</t>
  </si>
  <si>
    <t>0935353462</t>
  </si>
  <si>
    <t>Thời hạn hợp đồng</t>
  </si>
  <si>
    <t xml:space="preserve">Bắt đầu </t>
  </si>
  <si>
    <t>Kết thúc</t>
  </si>
  <si>
    <t>30/11/2022</t>
  </si>
  <si>
    <t>Ban Tổng Giám đốc &amp; KTT</t>
  </si>
  <si>
    <t>4820459835</t>
  </si>
  <si>
    <t>Phòng NCPT</t>
  </si>
  <si>
    <t>Nghỉ hưu tháng 10/2020</t>
  </si>
  <si>
    <t>Phạm Sĩ Huân</t>
  </si>
  <si>
    <t>3497077936</t>
  </si>
  <si>
    <t>4816014943</t>
  </si>
  <si>
    <t>7416124610</t>
  </si>
  <si>
    <t>4909014909</t>
  </si>
  <si>
    <t>5416003143</t>
  </si>
  <si>
    <t>QĐ số 118/QĐ-S3-TCHC ngày 30/08/2021</t>
  </si>
  <si>
    <t>Họ tên</t>
  </si>
  <si>
    <t>Số đt</t>
  </si>
  <si>
    <t>HĐLĐ</t>
  </si>
  <si>
    <t>Thời gian kết thúc HĐLĐ</t>
  </si>
  <si>
    <t>Từ ngày 17/03/2020 đến 16/03/2021
(Chấm dứt HĐLĐ ngày 15/3/2021)</t>
  </si>
  <si>
    <t>Xin thôi việc từ ngày 31/12/2021</t>
  </si>
  <si>
    <t>Từ ngày 10/07/2020 đến 09/07/2021
(Xin thôi việc từ 10/4/2021)</t>
  </si>
  <si>
    <t>Từ 01/11/2018 đến 31/10/2021
(Xin thôi việc từ 10/5/2021)</t>
  </si>
  <si>
    <t xml:space="preserve">Xin thôi việc </t>
  </si>
  <si>
    <t>Hết nhiệm kỳ từ ngày 30/6/2021)</t>
  </si>
  <si>
    <t>Xin thôi việc từ tháng 12/2019</t>
  </si>
  <si>
    <t xml:space="preserve">Từ ngày 01/09/2020
(Xin thôi việc từ 30/6/2021) </t>
  </si>
  <si>
    <t>Qua đời</t>
  </si>
  <si>
    <t>Xin thôi việc</t>
  </si>
  <si>
    <t>DANH SÁCH CBCNV CHẤM DỨT HĐLĐ</t>
  </si>
  <si>
    <t>Xin thôi việc tháng 03/2019</t>
  </si>
  <si>
    <t>Xin thôi việc tháng 08/20219</t>
  </si>
  <si>
    <t>Xin thôi việc tháng 04/2019</t>
  </si>
  <si>
    <t>Xin thôi việc 30/8/2019</t>
  </si>
  <si>
    <t>Xin thôi việc từ 15/08/2019</t>
  </si>
  <si>
    <t>Xin thôi việc từ tháng 4/2019</t>
  </si>
  <si>
    <t>Xin thôi việc 01/08/2019</t>
  </si>
  <si>
    <t>Xin thôi việc từ ngày 16/09/20219 (Qua đời)</t>
  </si>
  <si>
    <t>Nguyễn Văn Thuật</t>
  </si>
  <si>
    <t>Xin thôi việc từ tháng 03/2019</t>
  </si>
  <si>
    <t>Trần Ngọc Tuấn</t>
  </si>
  <si>
    <t>Nghỉ hưu tháng 10/2019</t>
  </si>
  <si>
    <t>Max hệ số</t>
  </si>
  <si>
    <t>Tổ trưởng TTH</t>
  </si>
  <si>
    <t>Xin thôi việc 01/4/2022</t>
  </si>
  <si>
    <t>TP TCHC</t>
  </si>
  <si>
    <t>Xin thôi việc từ 01/4/2022</t>
  </si>
  <si>
    <t>DANH SÁCH CBCNV CÓ NGÀY SINH THÁNG 6+7/2022</t>
  </si>
  <si>
    <t xml:space="preserve">Đơn vị </t>
  </si>
  <si>
    <t>Đoàn Anh Minh</t>
  </si>
  <si>
    <t>Bảo vệ văn phòng Công ty</t>
  </si>
  <si>
    <t>Nguyễn Tấn Thoại</t>
  </si>
  <si>
    <t>QĐ số 44/20/QĐ-S3-TCHC ngày 25/06/2019
Tờ trình số 300/22/TTr-S3-TCHC ngày 15/6/2022</t>
  </si>
  <si>
    <t>QĐ số 45/20/QĐ-S3-TCHC ngày 25/06/2019
Tờ trình số 300/22/TTr-S3-TCHC ngày 15/6/2022</t>
  </si>
  <si>
    <t>QĐ số 50/20/QĐ-S3-TCHC ngày 25/06/2019
Tờ trình số 300/22/TTr-S3-TCHC ngày 15/6/2022</t>
  </si>
  <si>
    <t>QĐ số 49/20/QĐ-S3-TCHC ngày 25/06/2019
Tờ trình số 300/22/TTr-S3-TCHC ngày 15/6/2022</t>
  </si>
  <si>
    <t>QĐ số 48/20/QĐ-S3-TCHC ngày 25/06/2019
Tờ trình số 300/22/TTr-S3-TCHC ngày 15/6/2022</t>
  </si>
  <si>
    <t>QĐ số 165/22/QĐ-S3-TCHC ngày 22/7/2022</t>
  </si>
  <si>
    <t>QĐ số 202/22/QĐ-S3-TCHC ngày 25/8/2022</t>
  </si>
  <si>
    <t>QĐ số 201/22/QĐ-S3-TCHC ngày 25/8/2022</t>
  </si>
  <si>
    <t>QĐ số 203/22/QĐ-S3-TCHC ngày 25/8/2022</t>
  </si>
  <si>
    <t>QĐ số 85/19/QĐ-S3-TCHC ngày 1/11/2019
QĐ số 253/22/QĐ-S3-TCHC ngày 24/10/2022</t>
  </si>
  <si>
    <t>QĐ số 06/20/QĐ-S3-TCHC ngày 21/02/2020
QĐ số 30/23/QĐ-S3-TCHC ngày13/3/2023</t>
  </si>
  <si>
    <t>QĐ số 55/20/QĐ-S3-TCHC ngày 25/6/2020
QĐ số 132/23/QĐ-S3-TCHC ngày 20/6/2023</t>
  </si>
  <si>
    <t>QĐ số52/20/QĐ-S3-TCHC ngày 24/6/2020
QĐ số 133/23/QĐ-S3-TCHC ngày 20/6/2023</t>
  </si>
  <si>
    <t>QĐ số 53/20/QĐ-S3-TCHC ngày 24/6/2020
QĐ số 134/23/QĐ-S3-TCHC ngày 20/6/2023</t>
  </si>
  <si>
    <t>QĐ số 63/20/QĐ-S3-TCHC ngày 22/07/2020
QĐ số 171/23/QĐ-S3-TCHC ngày 27/7/2023</t>
  </si>
  <si>
    <t>QĐ số 66/20/QĐ-S3-TCHC ngày 31/07/2020
QĐ số 172/23QĐ-S3-TCHC ngày 27/7/2023</t>
  </si>
  <si>
    <t>QĐ số 64/20/QĐ-S3-TCHC ngày 22/07/2020
QĐ số 173/23/QĐ-S3-TCHC ngày 27/7/2023</t>
  </si>
  <si>
    <t>QĐ số 62/20/QĐ-S3-TCHC ngày 22/07/2020
QĐ số 174/23/QĐ-S3-TCHC ngày 27/7/2023</t>
  </si>
  <si>
    <t>QĐ số 82/20/QĐ-S3-TCHC ngày 23/09/2020
QĐ số 229/23/QĐ-S3-TCHC ngày 20/9/2023</t>
  </si>
  <si>
    <t>QĐ số 83/20/QĐ-S3-TCHC ngày 23/09/2020
QĐ số 230/23/QĐ-S3-TCHC ngày 20/9/2023</t>
  </si>
  <si>
    <t>QĐ số 84/20/QĐ-S3-TCHC ngày 23/09/2020
QĐ số 231/23/QĐ-S3-TCHC ngày 20/9/2023</t>
  </si>
  <si>
    <t>QĐ số 95/20/QĐ-S3-TCHC ngày 26/10/2020
QĐ số 242/QĐ-S3-TCHC ngày 24/10/2023</t>
  </si>
  <si>
    <t>QĐ số 96/20/QĐ-S3-TCHC ngày 26/10/2020
QĐ số 243/QĐ-S3-TCHC ngày 24/10/2023</t>
  </si>
  <si>
    <t>QĐ số 97/20/QĐ-S3-TCHC ngày 26/10/2020
QĐ số 244/QĐ-S3-TCHC ngày 24/10/2023</t>
  </si>
  <si>
    <t>QĐ số 99/20/QĐ-S3-TCHC ngày 26/10/2020
QĐ số 245/QĐ-S3-TCHC ngày 24/10/2023</t>
  </si>
  <si>
    <t>QĐ số 136/10/QĐ-S3-KH ngày 23/12/2010
QĐ số 164/21/QĐ-S3-TCHC ngày 18/11/2021</t>
  </si>
  <si>
    <t>QĐ số 43/14/QĐ-S3-TCHC ngày 29/10/2014
QĐ số 164/21/QĐ-S3-TCHC ngày 18/11/2021</t>
  </si>
  <si>
    <t>BC số 01/16/BC-S3-HĐTXB ngày 14/01/2016
QĐ số 164/21/QĐ-S3-TCHC ngày 18/11/2021</t>
  </si>
  <si>
    <t>Nguyễn Sinh</t>
  </si>
  <si>
    <t>Lê Đức Dưỡng</t>
  </si>
  <si>
    <t>Nguyễn Văn Khôi</t>
  </si>
  <si>
    <t>14/12/2025</t>
  </si>
  <si>
    <t>14/02/2026</t>
  </si>
  <si>
    <t>THƯ KÝ TGĐ</t>
  </si>
  <si>
    <t>Lưu Văn Tuấn</t>
  </si>
  <si>
    <t>Xin thôi việc từ ngày 01/4/2024</t>
  </si>
  <si>
    <t>Dương Vương Vũ</t>
  </si>
  <si>
    <t>TÊN ĐƠN VỊ: CÔNG TY CỔ PHẦN SÔNG BA</t>
  </si>
  <si>
    <t>MÃ ĐƠN VỊ: TC3545C</t>
  </si>
  <si>
    <t xml:space="preserve">MÃ KCB: </t>
  </si>
  <si>
    <t>DANH SÁCH THAM GIA BHXH, BHYT, BHTN, BHTNLĐ-BNN</t>
  </si>
  <si>
    <t>Tháng 07 năm 2024</t>
  </si>
  <si>
    <t>Mã số BHXH</t>
  </si>
  <si>
    <t>Số sổ cũ</t>
  </si>
  <si>
    <t>Số thẻ BHYT</t>
  </si>
  <si>
    <t>Giới tính</t>
  </si>
  <si>
    <t>Nơi đăng ký KCB</t>
  </si>
  <si>
    <t>Căn cứ đóng BHXH, BHYT, BHTN, BHTNLĐ-BNN</t>
  </si>
  <si>
    <t/>
  </si>
  <si>
    <t>Tiền lương đóng BHXH</t>
  </si>
  <si>
    <t>Tiền lương đóng BHYT</t>
  </si>
  <si>
    <t>Tiền lương đóng BHTN</t>
  </si>
  <si>
    <t>Tiền lương đóng BHTNLĐ, BNN</t>
  </si>
  <si>
    <t>Chức danh công việc</t>
  </si>
  <si>
    <t>Tiền lương tiền công</t>
  </si>
  <si>
    <t>Phụ cấp</t>
  </si>
  <si>
    <t>TN VK</t>
  </si>
  <si>
    <t>TN NG</t>
  </si>
  <si>
    <t>Khác</t>
  </si>
  <si>
    <t>Hòa Minh. Liên Chiểu Đà Nẵng</t>
  </si>
  <si>
    <t>0402008484</t>
  </si>
  <si>
    <t>DN4480402008484</t>
  </si>
  <si>
    <t>Nam</t>
  </si>
  <si>
    <t>48 - 001</t>
  </si>
  <si>
    <t>Chuyên viên Phòng KTKH, kỹ sư bậc 5/8</t>
  </si>
  <si>
    <t>An Hải Bắc, Sơn Trà Đà Nẵng</t>
  </si>
  <si>
    <t>0404020270</t>
  </si>
  <si>
    <t>DN4480404020270</t>
  </si>
  <si>
    <t>22/12/1980</t>
  </si>
  <si>
    <t>Phó giám đốc chi nhánh, kỹ sư bậc 6/8</t>
  </si>
  <si>
    <t>Tổ 149, P. Khuê Trung, Cẩm Lệ Đà Nẵng</t>
  </si>
  <si>
    <t>0404020271</t>
  </si>
  <si>
    <t>DN4480404020271</t>
  </si>
  <si>
    <t>09/04/1980</t>
  </si>
  <si>
    <t>Kỹ sư bậc 6/8</t>
  </si>
  <si>
    <t>Hoà Mỹ - Hoà Minh Đà Nẵng</t>
  </si>
  <si>
    <t>0404020277</t>
  </si>
  <si>
    <t>DN4480404020277</t>
  </si>
  <si>
    <t>13/08/1971</t>
  </si>
  <si>
    <t>Lái xe, bậc 5/5</t>
  </si>
  <si>
    <t>22 Trương Chí Trạch, P. An hải Bắc, Sơn Trà Đà nẵng</t>
  </si>
  <si>
    <t>0405005195</t>
  </si>
  <si>
    <t>DN4480405005195</t>
  </si>
  <si>
    <t>14/04/1980</t>
  </si>
  <si>
    <t>Phó tổng giám đốc, bậc 3/3</t>
  </si>
  <si>
    <t>Hòa Xuân, Cẩm Lệ Đà nẵng</t>
  </si>
  <si>
    <t>0405005197</t>
  </si>
  <si>
    <t>DN4480405005197</t>
  </si>
  <si>
    <t>Khuê Trung - Cẩm Lệ - Đà Nẵng</t>
  </si>
  <si>
    <t>0407002721</t>
  </si>
  <si>
    <t>DN4480407002721</t>
  </si>
  <si>
    <t>15/12/1982</t>
  </si>
  <si>
    <t>Trưởng phòng KTCĐ, kỹ sư bậc 6/8</t>
  </si>
  <si>
    <t>Khuê Mỹ, Ngũ Hành Sơn, Đà Nẵng</t>
  </si>
  <si>
    <t>0407002723</t>
  </si>
  <si>
    <t>DN4480407002723</t>
  </si>
  <si>
    <t>23/12/1982</t>
  </si>
  <si>
    <t>Phó giám đốc Trung tâm tư vấn và Kiểm định an toàn đập, bậc 6/8</t>
  </si>
  <si>
    <t>Núi thành, Hòa Cường bắc, Hải Châu Đà Nẵng</t>
  </si>
  <si>
    <t>0407002725</t>
  </si>
  <si>
    <t>DN4480407002725</t>
  </si>
  <si>
    <t>20/12/1982</t>
  </si>
  <si>
    <t>Phó Tổng Giám đốc, bậc 2/3</t>
  </si>
  <si>
    <t>Tổ 14 - Hải Châu 2 Đà Nẵng</t>
  </si>
  <si>
    <t>0407002727</t>
  </si>
  <si>
    <t>DN4480407002727</t>
  </si>
  <si>
    <t>15/08/1981</t>
  </si>
  <si>
    <t>Trưởng phòng KTKH, kỹ sư bậc 6/8</t>
  </si>
  <si>
    <t>Hòa Cường Bắc, Hải Châu Đà nẵng</t>
  </si>
  <si>
    <t>0407002729</t>
  </si>
  <si>
    <t>DN4480407002729</t>
  </si>
  <si>
    <t>11/01/1980</t>
  </si>
  <si>
    <t>Nhân viên hành chính - an ninh, Cán sự bậc 3/5</t>
  </si>
  <si>
    <t>0407002730</t>
  </si>
  <si>
    <t>DN4480407002730</t>
  </si>
  <si>
    <t>03/09/1980</t>
  </si>
  <si>
    <t>Vận hành máy, vận hành điện trong nhà máy điện (Trưởng ca) , bậc 2/5</t>
  </si>
  <si>
    <t>Hòa Cường Bắc, Hải Châu Đà Nẵng</t>
  </si>
  <si>
    <t>0407002733</t>
  </si>
  <si>
    <t>DN4480407002733</t>
  </si>
  <si>
    <t>21/07/1981</t>
  </si>
  <si>
    <t>Núi Thành, Hòa Cường Nam, Hải Châu Đà Nẵng</t>
  </si>
  <si>
    <t>0407002737</t>
  </si>
  <si>
    <t>DN4480407002737</t>
  </si>
  <si>
    <t>20/04/1984</t>
  </si>
  <si>
    <t>Cán sự, bậc 5/5</t>
  </si>
  <si>
    <t>Hòa Cường Bắc , Hải Châu Đà nẵng</t>
  </si>
  <si>
    <t>0407002738</t>
  </si>
  <si>
    <t>DN4480407002738</t>
  </si>
  <si>
    <t>Hòa Cường, Hải Châu Đà nẵng</t>
  </si>
  <si>
    <t>0407002739</t>
  </si>
  <si>
    <t>DN4480407002739</t>
  </si>
  <si>
    <t>15/11/1971</t>
  </si>
  <si>
    <t>Hòa Cường, Hải Châu Đà Nẵng</t>
  </si>
  <si>
    <t>0407006296</t>
  </si>
  <si>
    <t>DN4480407006296</t>
  </si>
  <si>
    <t>10/07/1982</t>
  </si>
  <si>
    <t>Giám đốc chi nhánh, kỹ sư bậc 5/8</t>
  </si>
  <si>
    <t>Vĩnh Trung Thanh Khê Đà Nẵng</t>
  </si>
  <si>
    <t>0407006300</t>
  </si>
  <si>
    <t>DN4480407006300</t>
  </si>
  <si>
    <t>25/12/1967</t>
  </si>
  <si>
    <t>Hòa Thọ Đông, Cẩm Lệ Đà Nẵng</t>
  </si>
  <si>
    <t>0407019267</t>
  </si>
  <si>
    <t>DN4480407019267</t>
  </si>
  <si>
    <t>01/01/1981</t>
  </si>
  <si>
    <t>Kỹ sư bậc 5/8; Phó Phòng KTCĐ</t>
  </si>
  <si>
    <t>Đường Lương Văn Chánh , KP 6, TT  Hai Riêng , Huyện Sông Hinh, Phú Yên</t>
  </si>
  <si>
    <t>3106004563</t>
  </si>
  <si>
    <t>DN4483106004563</t>
  </si>
  <si>
    <t>54 - 004</t>
  </si>
  <si>
    <t>Trưởng phòng tổng hợp NMTĐ Krông H'năng, bậc 4/8</t>
  </si>
  <si>
    <t>573 Núi Thành</t>
  </si>
  <si>
    <t>3197020616</t>
  </si>
  <si>
    <t>DN4483197020616</t>
  </si>
  <si>
    <t>25/04/1965</t>
  </si>
  <si>
    <t>48 - 003</t>
  </si>
  <si>
    <t>Chủ tịch Hội đồng quản trị</t>
  </si>
  <si>
    <t>K62/10 Núi Thành - Đà Nẵng , Phường Thạch Thang , Quận Hải Châu , Thành phố Đà Nẵng</t>
  </si>
  <si>
    <t>3497070988</t>
  </si>
  <si>
    <t>DN4483497070988</t>
  </si>
  <si>
    <t>Tổng giám đốc, bậc 3/3</t>
  </si>
  <si>
    <t>DN4483497077936</t>
  </si>
  <si>
    <t>17/03/1964</t>
  </si>
  <si>
    <t>Thư ký Tổng giám đốc</t>
  </si>
  <si>
    <t>3705002462</t>
  </si>
  <si>
    <t>DN4483705002462</t>
  </si>
  <si>
    <t>10/11/1979</t>
  </si>
  <si>
    <t>52 - 013</t>
  </si>
  <si>
    <t>Vận hành máy, vận hành điện trong nhà máy điện (Vận hành phụ), bậc 1/2</t>
  </si>
  <si>
    <t>Đinh Quang Nhật</t>
  </si>
  <si>
    <t>3806003983</t>
  </si>
  <si>
    <t>DN4483806003983</t>
  </si>
  <si>
    <t>01/10/1981</t>
  </si>
  <si>
    <t>48 - 008</t>
  </si>
  <si>
    <t>Tổ trưởng tổ tổng hợp Phòng TCHC, kỹ sư bậc 3/8</t>
  </si>
  <si>
    <t>Ealy, Sông Hinh, Phú Yên</t>
  </si>
  <si>
    <t>3902004105</t>
  </si>
  <si>
    <t>DN4483902004105</t>
  </si>
  <si>
    <t>Tổ trưởng tổ sửa chữa, Sửa chữa cơ, điện phụ trong hang hầm nhà máy điện (Nhân viên sửa chữa), bậc 6/7</t>
  </si>
  <si>
    <t>573 Núí Thành, Hòa Cường Nam, Hải Châu, Đà Nẵng</t>
  </si>
  <si>
    <t>3902004109</t>
  </si>
  <si>
    <t>DN4483902004109</t>
  </si>
  <si>
    <t>16/10/1975</t>
  </si>
  <si>
    <t>Sửa chữa cơ, điện phụ trong hang hầm nhà máy điện (Nhân viên sửa chữa), bậc 6/7</t>
  </si>
  <si>
    <t>Tuy Hòa - Phú yên</t>
  </si>
  <si>
    <t>3903000792</t>
  </si>
  <si>
    <t>DN4483903000792</t>
  </si>
  <si>
    <t>Hòa Trị, Phú Hòa, Phú Yên</t>
  </si>
  <si>
    <t>3907006076</t>
  </si>
  <si>
    <t>DN4483907006076</t>
  </si>
  <si>
    <t>54 - 016</t>
  </si>
  <si>
    <t>Sửa chữa cơ, điện phụ trong hang hầm nhà máy điện (Nhân viên sửa chữa), bậc 4/7</t>
  </si>
  <si>
    <t>Buôn Thứ , Xã EaBar , Huyện Sông Hinh , Tỉnh Phú Yên</t>
  </si>
  <si>
    <t>3997001469</t>
  </si>
  <si>
    <t>DN4483997001469</t>
  </si>
  <si>
    <t>12/10/1972</t>
  </si>
  <si>
    <t>54 - 099</t>
  </si>
  <si>
    <t>Bảo vệ bậc 3/3</t>
  </si>
  <si>
    <t>Tuy Hoà - Phú Yên</t>
  </si>
  <si>
    <t>3998000315</t>
  </si>
  <si>
    <t>DN4483998000315</t>
  </si>
  <si>
    <t>Tuy Hoà - Phú yên</t>
  </si>
  <si>
    <t>3998000555</t>
  </si>
  <si>
    <t>DN4483998000555</t>
  </si>
  <si>
    <t>54 - 012</t>
  </si>
  <si>
    <t>Phan Nguyên Tuấn</t>
  </si>
  <si>
    <t>4808001276</t>
  </si>
  <si>
    <t>DN4484808001276</t>
  </si>
  <si>
    <t>24/11/1965</t>
  </si>
  <si>
    <t>Bảo vệ bậc 1/3</t>
  </si>
  <si>
    <t>197 Hải phòng Đà nẵng</t>
  </si>
  <si>
    <t>4808007737</t>
  </si>
  <si>
    <t>DN4484808007737</t>
  </si>
  <si>
    <t>26/12/1983</t>
  </si>
  <si>
    <t>Nữ</t>
  </si>
  <si>
    <t>Chuyên viên, bậc 5/8</t>
  </si>
  <si>
    <t>4808007742</t>
  </si>
  <si>
    <t>DN4484808007742</t>
  </si>
  <si>
    <t>04/11/1981</t>
  </si>
  <si>
    <t>Sửa chữa cơ, điện phụ trong hang hầm nhà máy điện (Nhân viên sửa chữa), bậc 3/7</t>
  </si>
  <si>
    <t>Tổ 61, Phường Hòa Khê, Quận Thanh Khê, Thành phố Đà Nẵng</t>
  </si>
  <si>
    <t>4808007743</t>
  </si>
  <si>
    <t>DN4484808007743</t>
  </si>
  <si>
    <t>28/01/1983</t>
  </si>
  <si>
    <t>Trưởng ban kiểm soát</t>
  </si>
  <si>
    <t>An Khê, Thanh Khê Đà Nẵng</t>
  </si>
  <si>
    <t>4809013449</t>
  </si>
  <si>
    <t>DN4484809013449</t>
  </si>
  <si>
    <t>04/05/1984</t>
  </si>
  <si>
    <t>Chuyên viên Phòng KTCĐ; Kỹ sư bậc 5/8</t>
  </si>
  <si>
    <t>573 Núi Thành, Phường Hòa Cường Nam, Quận Hải Châu, TP Đà Nẵng</t>
  </si>
  <si>
    <t>4809013450</t>
  </si>
  <si>
    <t>DN4484809013450</t>
  </si>
  <si>
    <t>28/02/1982</t>
  </si>
  <si>
    <t>Hoà Khánh-Liên Chiểu Đà Nẵng</t>
  </si>
  <si>
    <t>DN4484809013452</t>
  </si>
  <si>
    <t>02/02/1984</t>
  </si>
  <si>
    <t>Trưởng Phòng TCHC, kỹ sư bậc 5/8</t>
  </si>
  <si>
    <t>Ealy, sông Hinh, Phú Yên , Thị trấn Hai Riêng , Huyện Sông Hinh , Tỉnh Phú Yên</t>
  </si>
  <si>
    <t>4809013453</t>
  </si>
  <si>
    <t>DN4484809013453</t>
  </si>
  <si>
    <t>Tổ trưởng tổ vận hành, Vận hành máy, vận hành điện trong nhà máy điện (Trưởng ca) , bậc 2/5</t>
  </si>
  <si>
    <t>Núi thành, Hòa Cường Bắc, Hải Châu Đà Nẵng</t>
  </si>
  <si>
    <t>4809013455</t>
  </si>
  <si>
    <t>DN4484809013455</t>
  </si>
  <si>
    <t>07/09/1979</t>
  </si>
  <si>
    <t>Bình Trung - Thăng Bình - Quảng Nam</t>
  </si>
  <si>
    <t>4809013464</t>
  </si>
  <si>
    <t>DN4484809013464</t>
  </si>
  <si>
    <t>28/11/1979</t>
  </si>
  <si>
    <t>49 - 111</t>
  </si>
  <si>
    <t>Vận hành máy, vận hành điện trong nhà máy điện (Vận hành chính) bậc 3/4</t>
  </si>
  <si>
    <t>Thôn 2, Quế Ninh - Nông Sơn - Quảng nam</t>
  </si>
  <si>
    <t>4809013465</t>
  </si>
  <si>
    <t>DN4484809013465</t>
  </si>
  <si>
    <t>08/08/1980</t>
  </si>
  <si>
    <t>49 - 088</t>
  </si>
  <si>
    <t>Vận hành máy, vận hành điện trong nhà máy điện (Vận hành chính), bậc 3/4</t>
  </si>
  <si>
    <t>514 Nguyễn Tri Phương, quận Thanh Khê, Đà Nẵng</t>
  </si>
  <si>
    <t>4809013466</t>
  </si>
  <si>
    <t>DN4484809013466</t>
  </si>
  <si>
    <t>23/01/1985</t>
  </si>
  <si>
    <t>Vận hành máy, vận hành điện trong nhà máy điện (Trưởng ca), bậc 2/5</t>
  </si>
  <si>
    <t>4809021740</t>
  </si>
  <si>
    <t>DN4484809021740</t>
  </si>
  <si>
    <t>16/10/1985</t>
  </si>
  <si>
    <t>48 - 128</t>
  </si>
  <si>
    <t>Hoà Khánh - Liên Chiểu - TP ĐN</t>
  </si>
  <si>
    <t>4810020800</t>
  </si>
  <si>
    <t>DN4484810020800</t>
  </si>
  <si>
    <t>01/08/1984</t>
  </si>
  <si>
    <t>Phó trưởng phòng KTKH, kỹ sư bậc 5/8</t>
  </si>
  <si>
    <t>Xã Sông  Hinh - Phú Yên</t>
  </si>
  <si>
    <t>4810020801</t>
  </si>
  <si>
    <t>DN4484810020801</t>
  </si>
  <si>
    <t>15/07/1980</t>
  </si>
  <si>
    <t>1/8 Nguyễn Công Trứ - Tuy Hoà - Phú Yên</t>
  </si>
  <si>
    <t>4810020802</t>
  </si>
  <si>
    <t>DN4484810020802</t>
  </si>
  <si>
    <t>14/07/1989</t>
  </si>
  <si>
    <t>thôn 9</t>
  </si>
  <si>
    <t>DN4484810020803</t>
  </si>
  <si>
    <t>66 - 003</t>
  </si>
  <si>
    <t>K130/17 Phan Văn Định- Phường Hòa Khánh - Liên Chiểu- Đà Nẵng</t>
  </si>
  <si>
    <t>4810021705</t>
  </si>
  <si>
    <t>DN4484810021705</t>
  </si>
  <si>
    <t>123/2A Hoàng Hoa Thám , Phường Vĩnh Trung , Quận Thanh Khê , Thành phố Đà Nẵng</t>
  </si>
  <si>
    <t>4810022065</t>
  </si>
  <si>
    <t>DN4484810022065</t>
  </si>
  <si>
    <t>02/05/1988</t>
  </si>
  <si>
    <t>4811036589</t>
  </si>
  <si>
    <t>DN4484811036589</t>
  </si>
  <si>
    <t>08/07/1983</t>
  </si>
  <si>
    <t>An Phú Tuy Hòa- Phú yên</t>
  </si>
  <si>
    <t>4811036591</t>
  </si>
  <si>
    <t>DN4484811036591</t>
  </si>
  <si>
    <t>Kế toán viên bậc 4/5</t>
  </si>
  <si>
    <t>198/33 Nguyễn Công Trứ Đà Nẵng</t>
  </si>
  <si>
    <t>4811036592</t>
  </si>
  <si>
    <t>DN4484811036592</t>
  </si>
  <si>
    <t>Sông Hinh - Phú Yên</t>
  </si>
  <si>
    <t>4812001820</t>
  </si>
  <si>
    <t>DN4484812001820</t>
  </si>
  <si>
    <t>Xã Hòa Phú - TP Buôn Mê Thuộc - Đăklal , Xã Hòa Phú , Thành phố Buôn Ma Thuột , Tỉnh Đắk Lắk</t>
  </si>
  <si>
    <t>4812001821</t>
  </si>
  <si>
    <t>DN4484812001821</t>
  </si>
  <si>
    <t>16/07/1988</t>
  </si>
  <si>
    <t>Tuy Hòa - Phú Yên</t>
  </si>
  <si>
    <t>4812001822</t>
  </si>
  <si>
    <t>DN4484812001822</t>
  </si>
  <si>
    <t>4812001823</t>
  </si>
  <si>
    <t>DN4484812001823</t>
  </si>
  <si>
    <t>Vận hành máy, vận hành điện trong nhà máy điện (Vận hành chính), bậc 2/4</t>
  </si>
  <si>
    <t>4812007233</t>
  </si>
  <si>
    <t>DN4484812007233</t>
  </si>
  <si>
    <t>10/10/1986</t>
  </si>
  <si>
    <t>Phó giám đốc CN Công ty CP Sông Ba - NMTĐ Khe Diên, kỹ sư bậc 5/8</t>
  </si>
  <si>
    <t>Phước Lộc 1 - Hòa Thành - Đông Hòa - Phú Yên</t>
  </si>
  <si>
    <t>4813003311</t>
  </si>
  <si>
    <t>DN4484813003311</t>
  </si>
  <si>
    <t>23/07/1984</t>
  </si>
  <si>
    <t>Hòa Bình I - Tây Hòa - Phú Yên</t>
  </si>
  <si>
    <t>4813003313</t>
  </si>
  <si>
    <t>DN4484813003313</t>
  </si>
  <si>
    <t>03/06/1991</t>
  </si>
  <si>
    <t>Vận hành máy, vận hành điện trong nhà máy điện (Trưởng ca) , bậc 3/5</t>
  </si>
  <si>
    <t>Thôn Đại An, Đại Lãnh, Đại Lộc, Quảng Nam</t>
  </si>
  <si>
    <t>4815007475</t>
  </si>
  <si>
    <t>DN4484815007475</t>
  </si>
  <si>
    <t>16/05/1990</t>
  </si>
  <si>
    <t>49 - 159</t>
  </si>
  <si>
    <t>Thôn Phú Hương, Xã Đại Quang, Đại Lộc, Quảng Nam</t>
  </si>
  <si>
    <t>4815022929</t>
  </si>
  <si>
    <t>DN4484815022929</t>
  </si>
  <si>
    <t>17/04/1987</t>
  </si>
  <si>
    <t>Thôn Đại Bình, Quế Trung, Nông Sơn  Tỉnh Quảng Nam , Xã Quế Trung , Huyện Nông Sơn , Tỉnh Quảng Nam</t>
  </si>
  <si>
    <t>4815022930</t>
  </si>
  <si>
    <t>DN4484815022930</t>
  </si>
  <si>
    <t>26/02/1988</t>
  </si>
  <si>
    <t>4815025005</t>
  </si>
  <si>
    <t>DN4484815025005</t>
  </si>
  <si>
    <t>26/02/1992</t>
  </si>
  <si>
    <t>573 Núi Thành, P Hòa Cường Nam, Q Hải Châu, Tp Đà Nẵng</t>
  </si>
  <si>
    <t>DN4484816014943</t>
  </si>
  <si>
    <t>21/05/1993</t>
  </si>
  <si>
    <t>Chuyên viên Phòng KTKH, kỹ sư bậc 2/8</t>
  </si>
  <si>
    <t>72 Ông ích Khiêm , Phường Thanh Bình , Quận Hải Châu , Thành phố Đà Nẵng</t>
  </si>
  <si>
    <t>4816025639</t>
  </si>
  <si>
    <t>DN4484816025639</t>
  </si>
  <si>
    <t>11/01/1992</t>
  </si>
  <si>
    <t>Kỹ sư bậc 3/8</t>
  </si>
  <si>
    <t>Quang Thành 3A , Phường Hòa Khánh Bắc , Quận Liên Chiểu , Thành phố Đà Nẵng</t>
  </si>
  <si>
    <t>4816025640</t>
  </si>
  <si>
    <t>DN4484816025640</t>
  </si>
  <si>
    <t>02/01/1991</t>
  </si>
  <si>
    <t>453/14 Cách mạng tháng 8 , Phường Hòa Thọ Đông , Quận Cẩm Lệ , Thành phố Đà Nẵng</t>
  </si>
  <si>
    <t>4816025643</t>
  </si>
  <si>
    <t>DN4484816025643</t>
  </si>
  <si>
    <t>22/12/1992</t>
  </si>
  <si>
    <t>48 - 075</t>
  </si>
  <si>
    <t>Chuyên viên Phòng KTCĐ, kỹ sư bậc 3/8</t>
  </si>
  <si>
    <t>Tổ 77 KHối phố Khái Tây , Phường Hòa Quý , Quận Ngũ Hành Sơn , Thành phố Đà Nẵng</t>
  </si>
  <si>
    <t>4816025645</t>
  </si>
  <si>
    <t>DN4484816025645</t>
  </si>
  <si>
    <t>117 Trần Văn Dư , Phường Mỹ An , Quận Ngũ Hành Sơn , Thành phố Đà Nẵng</t>
  </si>
  <si>
    <t>4816025646</t>
  </si>
  <si>
    <t>DN2484816025646</t>
  </si>
  <si>
    <t>1964</t>
  </si>
  <si>
    <t>48 - 005</t>
  </si>
  <si>
    <t>Thôn 2/4 , Xã Ealy , Huyện Sông Hinh , Tỉnh Phú Yên</t>
  </si>
  <si>
    <t>4816025647</t>
  </si>
  <si>
    <t>DN4484816025647</t>
  </si>
  <si>
    <t>06/10/1974</t>
  </si>
  <si>
    <t>383/8 Núi Thành , Phường Hòa Cường Bắc , Quận Hải Châu , Thành phố Đà Nẵng</t>
  </si>
  <si>
    <t>4816025648</t>
  </si>
  <si>
    <t>DN4484816025648</t>
  </si>
  <si>
    <t>10/06/1962</t>
  </si>
  <si>
    <t>4816025649</t>
  </si>
  <si>
    <t>DN4484816025649</t>
  </si>
  <si>
    <t>12/01/1987</t>
  </si>
  <si>
    <t>Thôn Nông Sơn, Xã Quế Trung , Tỉnh Quảng Nam</t>
  </si>
  <si>
    <t>4816025650</t>
  </si>
  <si>
    <t>DN4484816025650</t>
  </si>
  <si>
    <t>05/08/1974</t>
  </si>
  <si>
    <t>Thanh Khê Đông_BĐ , Phường Thanh Khê Đông , Quận Thanh Khê , Thành phố Đà Nẵng</t>
  </si>
  <si>
    <t>4816039096</t>
  </si>
  <si>
    <t>DN4484816039096</t>
  </si>
  <si>
    <t>10/04/1994</t>
  </si>
  <si>
    <t>Chuyên viên Phòng TCHC, bậc 3/8</t>
  </si>
  <si>
    <t>Trần Hoàng Lân</t>
  </si>
  <si>
    <t>573 Núi Thành, Hòa Cường Nam, Hải Châu, Đà Nẵng</t>
  </si>
  <si>
    <t>4820416173</t>
  </si>
  <si>
    <t>DN4484820416173</t>
  </si>
  <si>
    <t>22/11/1996</t>
  </si>
  <si>
    <t>Kỹ sư bậc 1/8</t>
  </si>
  <si>
    <t>Tổ 100 , Phường Thanh Bình , Quận Hải Châu , Thành phố Đà Nẵng</t>
  </si>
  <si>
    <t>DN4484820459835</t>
  </si>
  <si>
    <t>02/03/1985</t>
  </si>
  <si>
    <t>Tổ 64 , Phường Hòa Hải , Quận Ngũ Hành Sơn , Thành phố Đà Nẵng</t>
  </si>
  <si>
    <t>4820730917</t>
  </si>
  <si>
    <t>DN4484820730917</t>
  </si>
  <si>
    <t>20/04/1993</t>
  </si>
  <si>
    <t>48 - 010</t>
  </si>
  <si>
    <t>Núi Thành, Hòa Cường Bắc Quận Hải Châu, Đà nẵng</t>
  </si>
  <si>
    <t>4908007789</t>
  </si>
  <si>
    <t>DN4484908007789</t>
  </si>
  <si>
    <t>25/09/1982</t>
  </si>
  <si>
    <t>573 Núi Thành, Hòa Cường Nam, Đà Nẵng , Xã Quế Trung , Huyện Nông Sơn , Tỉnh Quảng Nam</t>
  </si>
  <si>
    <t>DN4484909014909</t>
  </si>
  <si>
    <t>16/09/1988</t>
  </si>
  <si>
    <t>4920383678</t>
  </si>
  <si>
    <t>DN4484920383678</t>
  </si>
  <si>
    <t>30/01/1997</t>
  </si>
  <si>
    <t>49 - 899</t>
  </si>
  <si>
    <t>Vận hành máy, vận hành điện trong nhà máy điện (Vận hành chính), bậc 1/4</t>
  </si>
  <si>
    <t>573 Núi Thành , Phường Hòa Cường Nam , Quận Hải Châu , Thành phố Đà Nẵng</t>
  </si>
  <si>
    <t>4920629855</t>
  </si>
  <si>
    <t>DN4484920629855</t>
  </si>
  <si>
    <t>03/08/1994</t>
  </si>
  <si>
    <t>Chuyên viên Phòng KTKH, kỹ sư bậc 3/8</t>
  </si>
  <si>
    <t>4921487808</t>
  </si>
  <si>
    <t>DN4484921487808</t>
  </si>
  <si>
    <t>24/09/1991</t>
  </si>
  <si>
    <t>Thôn Đại Bình , Xã Quế Trung , Huyện Nông Sơn , Tỉnh Quảng Nam</t>
  </si>
  <si>
    <t>4921518360</t>
  </si>
  <si>
    <t>DN4484921518360</t>
  </si>
  <si>
    <t>14/10/1994</t>
  </si>
  <si>
    <t>Tổ trưởng tổ tổng hợp NMTĐ Khe Diên, kỹ sư bậc 3/8</t>
  </si>
  <si>
    <t>Xóm 8 , Xã Diễn Thịnh , Huyện Diễn Châu , Tỉnh Nghệ An</t>
  </si>
  <si>
    <t>5212004228</t>
  </si>
  <si>
    <t>DN4485212004228</t>
  </si>
  <si>
    <t>14/08/1988</t>
  </si>
  <si>
    <t>Chuyên viên TTTV&amp;amp;KĐ ATĐ, kỹ sư bậc 3/8</t>
  </si>
  <si>
    <t>Thị trấn Hai Riêng, Sông Hinh, Phú Yên</t>
  </si>
  <si>
    <t>5408003455</t>
  </si>
  <si>
    <t>DN4485408003455</t>
  </si>
  <si>
    <t>Vạn Lộc, Hòa Mỹ Đông, Tây Hòa, Phú Yên , Xã Hòa Mỹ Đông , Huyện Tây Hòa , Tỉnh Phú Yên</t>
  </si>
  <si>
    <t>DN4485416003143</t>
  </si>
  <si>
    <t>54 - 136</t>
  </si>
  <si>
    <t>Xuân Dục, An Phú, Tuy Hòa, Phú Yên , Xã An Phú , Thành phố Tuy Hòa , Tỉnh Phú Yên</t>
  </si>
  <si>
    <t>5420139570</t>
  </si>
  <si>
    <t>DN4485420139570</t>
  </si>
  <si>
    <t>Khu phố Ngô Quyền, Hai Riền, Sông Hinh, Phú Yên , Thị trấn Hai Riêng , Huyện Sông Hinh , Tỉnh Phú Yên</t>
  </si>
  <si>
    <t>5420531224</t>
  </si>
  <si>
    <t>DN4485420531224</t>
  </si>
  <si>
    <t>5420546470</t>
  </si>
  <si>
    <t>DN4485420546470</t>
  </si>
  <si>
    <t>24/06/1994</t>
  </si>
  <si>
    <t>5420552004</t>
  </si>
  <si>
    <t>DN4485420552004</t>
  </si>
  <si>
    <t>07/06/1997</t>
  </si>
  <si>
    <t>Sửa chữa cơ, điện phụ trong hang hầm nhà máy điện (Nhân viên sửa chữa), bậc 2/7</t>
  </si>
  <si>
    <t>5420751591</t>
  </si>
  <si>
    <t>DN4485420751591</t>
  </si>
  <si>
    <t>20/07/1999</t>
  </si>
  <si>
    <t>54 - 028</t>
  </si>
  <si>
    <t>Cán bộ kỹ thuật, kỹ sư bậc 1/8</t>
  </si>
  <si>
    <t>5616000007</t>
  </si>
  <si>
    <t>DN4485616000007</t>
  </si>
  <si>
    <t>10/03/1992</t>
  </si>
  <si>
    <t>6408001762</t>
  </si>
  <si>
    <t>DN4486408001762</t>
  </si>
  <si>
    <t>06/06/1983</t>
  </si>
  <si>
    <t>Tổ trưởng tổ vận hành, Vận hành máy, vận hành điện trong nhà máy (Trưởng ca), bậc 2/5</t>
  </si>
  <si>
    <t>Đào Công Hiên</t>
  </si>
  <si>
    <t>6623065162</t>
  </si>
  <si>
    <t>DN4486623065162</t>
  </si>
  <si>
    <t>25/08/1996</t>
  </si>
  <si>
    <t>66 - 022</t>
  </si>
  <si>
    <t>Vận hành máy, vận hành điện trong nhà máy điện (vận hành phụ bậc 2/2)</t>
  </si>
  <si>
    <t>DN4487416124610</t>
  </si>
  <si>
    <t>26/11/1992</t>
  </si>
  <si>
    <t>, Phường Phước Ninh , Quận Hải Châu , Thành phố Đà Nẵng</t>
  </si>
  <si>
    <t>7916473979</t>
  </si>
  <si>
    <t>DN4487916473979</t>
  </si>
  <si>
    <t>02/01/1994</t>
  </si>
  <si>
    <t>9001000596</t>
  </si>
  <si>
    <t>DN4489001000596</t>
  </si>
  <si>
    <t>02/12/1974</t>
  </si>
  <si>
    <t>Chuyên viên Phòng KTCĐ, Kỹ sư bậc 5/8</t>
  </si>
  <si>
    <t>150 Nguyễn Hiền, Nại Hiên Đông, Sơn Trà Đà Nẵng</t>
  </si>
  <si>
    <t>9004000580</t>
  </si>
  <si>
    <t>DN4489004000580</t>
  </si>
  <si>
    <t>25/09/1979</t>
  </si>
  <si>
    <t>Kế toán trưởng bậc 3/3</t>
  </si>
  <si>
    <t>Bình Quí - Thăng Bình - Quảng Nam</t>
  </si>
  <si>
    <t>9005001022</t>
  </si>
  <si>
    <t>DN4489005001022</t>
  </si>
  <si>
    <t>05/12/1967</t>
  </si>
  <si>
    <t>49 - 009</t>
  </si>
  <si>
    <t>9006006712</t>
  </si>
  <si>
    <t>DN4489006006712</t>
  </si>
  <si>
    <t>30/12/1982</t>
  </si>
  <si>
    <t>Văn thư, bậc 5/5</t>
  </si>
  <si>
    <t>Cộng HS</t>
  </si>
  <si>
    <t>Cộng ML</t>
  </si>
  <si>
    <t>Tổng cộng</t>
  </si>
  <si>
    <t>TỔNG HỢP CHUNG</t>
  </si>
  <si>
    <t xml:space="preserve">1. Số lao động: </t>
  </si>
  <si>
    <t>Ngày 17 tháng 07 năm 2024</t>
  </si>
  <si>
    <t xml:space="preserve">2. Số lao động TN: </t>
  </si>
  <si>
    <t>CÁN BỘ THU</t>
  </si>
  <si>
    <t>PHỤ TRÁCH THU BHXH</t>
  </si>
  <si>
    <t>NGƯỜI LẬP BIỂU</t>
  </si>
  <si>
    <t>NGƯỜI SỬ DỤNG</t>
  </si>
  <si>
    <t xml:space="preserve">3. Quỹ lương BHXH: </t>
  </si>
  <si>
    <t>(Ký, ghi rõ họ tên)</t>
  </si>
  <si>
    <t xml:space="preserve">4. BHXH phải đóng: </t>
  </si>
  <si>
    <t xml:space="preserve">5. Trừ 2% đơn vị giữ lại: </t>
  </si>
  <si>
    <t xml:space="preserve">6. Quỹ lương BHYT: </t>
  </si>
  <si>
    <t xml:space="preserve">7 .BHYT phải đóng: </t>
  </si>
  <si>
    <t>Nguyễn Thị Thao</t>
  </si>
  <si>
    <t xml:space="preserve">8. Quỹ lương BHTN: </t>
  </si>
  <si>
    <t xml:space="preserve">9 .BHTN phải đóng: </t>
  </si>
  <si>
    <t xml:space="preserve">10. Quỹ lương BHTNLĐ, BNN: </t>
  </si>
  <si>
    <t xml:space="preserve">11 .BHTNLĐ, BNN phải đóng: </t>
  </si>
  <si>
    <t>QĐ số 108/18/QĐ-S3-TCHC ngày 28/12/2018
Quyết định số 01/22/QĐ-S3-1 ngày 04/1/2022</t>
  </si>
  <si>
    <t>HỘI ĐỒNG QUẢNG TRỊ</t>
  </si>
  <si>
    <t>QĐ số 07/18/QĐ-S3-TCHC ngày 16/01/2018
QĐ số 123/20/QĐ-S3-TCHC ngày 31/12/2020
QĐ số 305/23/QĐ-S3-TCHC ngày 29/12/2023</t>
  </si>
  <si>
    <t>QĐ số 06/18/QĐ-S3-TCHC ngày 16/01/2018
QĐ số 122/20/QĐ-S3-TCHC ngày 31/12/2020
QĐ số 304/23/QĐ-S3-TCHC ngày 29/12/2023</t>
  </si>
  <si>
    <t>QĐ số 43/20/QĐ-S3-TCHC ngày29/05/2020
QĐ số 102/24/QĐ-SBA-TCHC ngày 28/5/2024</t>
  </si>
  <si>
    <t>QĐ số 92/19/QĐ-S3-TCHC ngày 26/11/2019
QĐ số 274/22/QĐ-S3-TCHC ngày 24/11/2022</t>
  </si>
  <si>
    <t>QĐ số 91/19/QĐ-S3-TCHC ngày 26/11/2019
QĐ số 273/22/QĐ-S3-TCHC ngày 24/11/2022</t>
  </si>
  <si>
    <t>Chuyên sang nhân viên hành chính từ ngày 1/9/2022
QĐ số 231/22/QĐ-S3-TCHC ngày 05/9/2022</t>
  </si>
  <si>
    <t>NVHC-AN</t>
  </si>
  <si>
    <t>QĐ số 80/19/QĐ-S3-TCHC ngày 30/09/2019
QĐ số 229/22/QĐ-S3-TCHC ngày 21/9/2022</t>
  </si>
  <si>
    <t>QĐ số 79/19/QĐ-S3-TCHC ngày 30/09/2019
QĐ số 228/22/QĐ-S3-TCHC ngày 21/9/2022</t>
  </si>
  <si>
    <t>QĐ số 46/18/QĐ-S3-TCHC ngày 20/07/2018
QĐ số 73/21/QĐ-S3-1 ngày 13/7/2021
QĐ số 190/24/QĐ-SBA-TCHC ngày 29/7/2024</t>
  </si>
  <si>
    <t>QĐ số 45/18/QĐ-S3-TCHC ngày 20/07/2018
QĐ số 71/21/QĐ-S3-1 ngày 13/7/2021
QĐ số 191/24/QĐ-SBA-TCHC ngày 29/7/2024</t>
  </si>
  <si>
    <t>QĐ số 46/18/QĐ-S3-TCHC ngày 20/07/2018
QĐ số 72/21/QĐ-S3-1 ngày 13/7/2021
QĐ số 192/24/QĐ-SBA-TCHC ngày 29/7/2024</t>
  </si>
  <si>
    <t>QĐ số 44/18/QĐ-S3-TCHC ngày 20/07/2018
QĐ số 70/21/QĐ-S3-1 ngày 13/7/2021
QĐ số 193/24/QĐ-SBA-TCHC ngày 29/7/2024</t>
  </si>
  <si>
    <t>QĐ số 43/18/QĐ-S3-TCHC ngày 20/07/2018
QĐ số 69/21/QĐ-S3-TCHC ngày 13/7/2021
QĐ số 194/24/QĐ-SBA-TCHC ngày 29/7/2024</t>
  </si>
  <si>
    <t>QĐ số 159/22/QĐ-S3-TCHC ngày 15/7/2022
QĐ số 195/24/QĐ-SBA-TCHC ngày 29/7/2024</t>
  </si>
  <si>
    <t>CBKT, kỹ sư</t>
  </si>
  <si>
    <t>QĐ số 273/QĐ-S3-TCHC ngày 06/11/2023</t>
  </si>
  <si>
    <t>QĐ số 40/24/QĐ-SBA-TCHC ngày 19/3/2024</t>
  </si>
  <si>
    <t>QĐ số 07/20/QĐ-S3-TCHC ngày 21/02/2020
QĐ số 31/23/QĐ-S3-TCHC ngày 13/3/2023
QĐ số 284/23/QĐ-S3-TCHC ngày 01/12/2023</t>
  </si>
  <si>
    <t>QĐ số 100/20/QĐ-S3-TCHC ngày 26/10/2020
QĐ số 246/QĐ-S3-TCHC ngày 24/10/2023
QĐ số 283/23/QĐ-S3-TCHC ngày 01/12/2023</t>
  </si>
  <si>
    <t>QĐ số 42/18/QĐ-S3-TCHC ngày 20/07/2018
QĐ số 68/21/QĐ-S3-TCHC ngày 13/7/2021
Thay đổi chức danh, hệ số từ tháng 9/2021
QĐ số 115/21/QĐ-S3-1  ngày 30/8/2021</t>
  </si>
  <si>
    <t>NVVH chính</t>
  </si>
  <si>
    <t>QĐ số 68/18/QĐ-S3-TCHC ngày 01/10/2018
Quyết định số 131/21/QĐ-S3-1 ngày 22/9/2021
Quyết định số 244/24/QĐ-SBA-TCHC ngày 09/9/2024</t>
  </si>
  <si>
    <t>Hồ Thủy Tiên</t>
  </si>
  <si>
    <t>Chuyên viên, bậc 1/8</t>
  </si>
  <si>
    <t>Quyết định số 260/24/QĐ-SBA-TCHC ngày 01/10/2024</t>
  </si>
  <si>
    <t>QL.05</t>
  </si>
  <si>
    <t>Phó Tổng Giám đốc, bậc 3/3</t>
  </si>
  <si>
    <t>Kế toán viên bậc 5/5</t>
  </si>
  <si>
    <t>QĐ số 106/20/QĐ-S3-TCHC ngày 01/11/2020
Quyết định số 18/21/QĐ-S3-HĐQT ngày 02/08/2021.
Quyết định số 23/24/QĐ-SBA-HĐQT ngày 25/12/2024</t>
  </si>
  <si>
    <t>QĐ số 162/21/QĐ-S3-TCHC ngày 16/11/2021
QĐ số 287/24/QĐ-SBA-TCHC ngày 13/11/2024</t>
  </si>
  <si>
    <t>QĐ số 163/21/QĐ-S3-TCHC ngày 16/11/2021
QĐ số 288/24/QĐ-SBA-TCHC ngày 13/11/2024</t>
  </si>
  <si>
    <t>QĐ số 136/10/QĐ-S3-KH ngày 23/12/2010
QĐ số 164/21/QĐ-S3-TCHC ngày 18/11/2021
QĐ số 02/25/QĐ-SBA-TCHC ngày 10/01/2025</t>
  </si>
  <si>
    <t>QĐ số 164/21/QĐ-S3-TCHC ngày 18/11/2021
QĐ số 02/25/QĐ-SBA-TCHC ngày 10/01/2025</t>
  </si>
  <si>
    <t>BC số 01/16/BC-S3-HĐTXB ngày 14/01/2016
QĐ số 02/25/QĐ-SBA-TCHC ngày 10/01/2025</t>
  </si>
  <si>
    <t>QĐ số 08/10/QĐ-S3-TH ngày 01/02/2010
QĐ số 02/25/QĐ-SBA-TCHC ngày 10/01/2025</t>
  </si>
  <si>
    <t>QĐ số 40/13/QĐ-S3-TCHC ngày 05/08/2013
QĐ số 02/25/QĐ-SBA-TCHC ngày 10/01/2025</t>
  </si>
  <si>
    <t>QĐ số 183/21/QĐ-S3-TCHC ngày 15/12/2021
QĐ số 03/25/QĐ-SBA-TCHC ngày 03/01/2025</t>
  </si>
  <si>
    <t>Chuyên viên Phòng KTKH, kỹ sư bậc 6/8</t>
  </si>
  <si>
    <t>Chuyên viên Phòng KTCĐ, Kỹ sư bậc 6/8</t>
  </si>
  <si>
    <t>Phó giám đốc chi nhánh, kỹ sư bậc 7/8</t>
  </si>
  <si>
    <t>Chuyên viên TTTV&amp;amp;KĐ ATĐ, kỹ sư bậc 4/8</t>
  </si>
  <si>
    <t>Kỹ sư bậc 7/8</t>
  </si>
  <si>
    <t>Giám đốc chi nhánh, kỹ sư bậc 6/8</t>
  </si>
  <si>
    <t>Tổ trưởng tổ vận hành, Vận hành máy, vận hành điện trong nhà máy (Trưởng ca), bậc 3/5</t>
  </si>
  <si>
    <t>Vận hành máy, vận hành điện trong nhà máy điện (Vận hành chính) bậc 4/4</t>
  </si>
  <si>
    <t>Sửa chữa cơ, điện phụ trong hang hầm nhà máy điện (Nhân viên sửa chữa), bậc 5/7</t>
  </si>
  <si>
    <t>Tổ trưởng tổ vận hành, Vận hành máy, vận hành điện trong nhà máy điện (Trưởng ca) , bậc 3/5</t>
  </si>
  <si>
    <t>QĐ số 14/17/QĐ-S3-TCHC ngày 10/05/2017
QĐ 04/24/QĐ-SBA-TCHC ngày 12/1/2024</t>
  </si>
  <si>
    <t>QĐ số 87/19/QĐ-S3-TCHC ngày 01/11/2019
QĐ 04/24/QĐ-SBA-TCHC ngày 12/1/2024</t>
  </si>
  <si>
    <t>Thôi việc</t>
  </si>
  <si>
    <t>QĐ số 07/23/QĐ-S3-TCHC ngày 10/2/2023
Thôi việc từ tháng 12/2024</t>
  </si>
  <si>
    <t>QĐ số 79/18/QĐ-S3-TCHC ngày 23/10/2018
QĐ 04/24/QĐ-SBA-TCHC ngày 12/1/2024</t>
  </si>
  <si>
    <t>QĐ số 164/21/QĐ-S3-TCHC ngày 18/11/2021
QĐ số 04/24/QĐ-SBA-TCHC ngày 12/01/2024</t>
  </si>
  <si>
    <t>BC số 01/16/BC-S3-HĐTXB ngày 14/01/2016
QĐ số 164/21/QĐ-S3-TCHC ngày 18/11/2021
QĐ số 04/24/QĐ-SBA-TCHC ngày 10/01/2024</t>
  </si>
  <si>
    <t>QĐ số 15/17/QĐ-S3-TCHC ngày 10/05/2017
QĐ số 164/21/QĐ-S3-TCHC ngày 18/11/2021
QĐ số 04/24/QĐ-SBA-TCHC ngày 10/01/2024</t>
  </si>
  <si>
    <t>QĐ số 183/21/QĐ-S3-TCHC ngày 15/12/2021
QĐ số 04/24/QĐ-SBA-TCHC ngày 10/01/2024</t>
  </si>
  <si>
    <t>QĐ số 183/21/QĐ-S3-TCHC ngày 15/12/2021
Quyết định số 10/22/QĐ-S3-TCHC ngày 14/2/2022
QĐ số 285/23/QĐ-S3-TCHC ngày 01/12/2023
QĐ số 04/24/QĐ-SBA-TCHC ngày 10/01/2024</t>
  </si>
  <si>
    <t>QĐ số 10/19/QĐ-S3-TCHC ngày 18/02/2019
QĐ số 04/24/QĐ-SBA-TCHC ngày 10/01/2024</t>
  </si>
  <si>
    <t>BC số 45/15/BC-S3-HDĐG ngày 08/06/2015
QĐ số 04/24/QĐ-SBA-TCHC ngày 10/01/2024</t>
  </si>
  <si>
    <t>QĐ số 40/13/QĐ-S3-TCHC ngày 05/08/2013
QĐ số 04/24/QĐ-SBA-TCHC ngày 10/01/2024</t>
  </si>
  <si>
    <t>QĐ số 28/11/QĐ-S3-KH ngày 11/05/2011
QĐ số 04/24/QĐ-SBA-TCHC ngày 10/01/2024</t>
  </si>
  <si>
    <t>QĐ số 80A/18/QĐ-S3-TCHC ngày 23/10/2018
QĐ 04/24/QĐ-SBA-TCHC ngày 10/1/2024</t>
  </si>
  <si>
    <t>QĐ số 80B/18/QĐ-S3-TCHC ngày 23/10/2018
QĐ 04/24/QĐ-SBA-TCHC ngày 10/1/2024</t>
  </si>
  <si>
    <t>QĐ số 183/21/QĐ-S3-TCHC ngày 15/12/2021
QĐ 04/24/QĐ-SBA-TCHC ngày 10/1/2024</t>
  </si>
  <si>
    <t>QĐ số 04/24/QĐ-SBA-TCHC ngày 10/1/2024</t>
  </si>
  <si>
    <t>QĐ số 125/20/QĐ-S3-TCHC ngày 31/12/2020
QĐ số 164/21/QĐ-S3-TCHC ngày 18/11/2021
QĐ số 197/21/QĐ-S3-TCHC ngày 27/12/2021</t>
  </si>
  <si>
    <t>NĂM 2025</t>
  </si>
  <si>
    <t>QĐ số 05/16/QĐ-S3-HĐQT ngày 09/06/2016
Quyết định số 42/25/QĐ-SBA-TCHC ngày 01/4/2025</t>
  </si>
  <si>
    <t>Nguyễn Hùng Việt</t>
  </si>
  <si>
    <t>Quyết định số 07/25/QĐ-SBA-HĐQT ngày 10/4/2025</t>
  </si>
  <si>
    <t>QĐ số 03/18/QĐ-S3-HĐQT ngày 09/05/2018
Quyết định số 17/21/QĐ-S3-HĐQT ngày 03/08/2021
Kết thúc nhiệm kỳ từ 1/4/2025</t>
  </si>
  <si>
    <t>Vùng II</t>
  </si>
  <si>
    <t>Mức lương</t>
  </si>
  <si>
    <t>Điều chỉnh nâng trong tháng 7/2025</t>
  </si>
  <si>
    <t>Điều chỉnh nâng trong tháng 5/2025</t>
  </si>
  <si>
    <t>Điều chỉnh nâng trong tháng 11/2025</t>
  </si>
  <si>
    <t>Điều chỉnh nâng trong tháng 8/2025</t>
  </si>
  <si>
    <t>Điều chỉnh nâng trong tháng 10/2025</t>
  </si>
  <si>
    <t>Điều chỉnh nâng trong tháng 9/2025</t>
  </si>
  <si>
    <t>QĐ số 46/20/QĐ-S3-TCHC ngày 25/06/2019
Tờ trình số 300/22/TTr-S3-TCHC ngày 15/6/2022
Thôi việc từ tháng 5/2025</t>
  </si>
  <si>
    <t>Chuyên viên bậc 4/8</t>
  </si>
  <si>
    <t>Quyết định số 69/22/QĐ-S3-TCHC ngày 06/5/2022
QĐ số 87 và QĐ số 88/QĐ-SBA-TCHC ngày 30/5/2025</t>
  </si>
  <si>
    <t>Phong</t>
  </si>
  <si>
    <t>ten</t>
  </si>
  <si>
    <t>ThongTinBHXH</t>
  </si>
  <si>
    <t>MucLuongToiThieuVung</t>
  </si>
  <si>
    <t>tenVietTat</t>
  </si>
  <si>
    <t>nhanVien</t>
  </si>
  <si>
    <t>mucLuong</t>
  </si>
  <si>
    <t>soThuTu</t>
  </si>
  <si>
    <t>thongTinBHXH</t>
  </si>
  <si>
    <t>bacNgachHienTai</t>
  </si>
  <si>
    <t>thoiGianApdung</t>
  </si>
  <si>
    <t>nhanVien[]</t>
  </si>
  <si>
    <t>mucLuongBHHX</t>
  </si>
  <si>
    <t>tối thiểu x tổng hệ số</t>
  </si>
  <si>
    <t>canCuPhapLy</t>
  </si>
  <si>
    <t>BacNgachLuong</t>
  </si>
  <si>
    <t>tính ra Ngạch và Lương mức tiếp theo</t>
  </si>
  <si>
    <t>lưu ý max</t>
  </si>
  <si>
    <t>bac</t>
  </si>
  <si>
    <t>number</t>
  </si>
  <si>
    <t>int</t>
  </si>
  <si>
    <t>NhanVien</t>
  </si>
  <si>
    <t>phuCapHienTai</t>
  </si>
  <si>
    <t>NgachLuong</t>
  </si>
  <si>
    <t>heSo</t>
  </si>
  <si>
    <t>ChucVu</t>
  </si>
  <si>
    <t>thongTinQĐ</t>
  </si>
  <si>
    <t>maNgach</t>
  </si>
  <si>
    <t>thoiGianNangBac</t>
  </si>
  <si>
    <t>phong</t>
  </si>
  <si>
    <t>chucDanh</t>
  </si>
  <si>
    <t>ngach</t>
  </si>
  <si>
    <t>chucVu</t>
  </si>
  <si>
    <t>LichSuNangBHXH</t>
  </si>
  <si>
    <t>bacNgachLuong[]</t>
  </si>
  <si>
    <t>isActive</t>
  </si>
  <si>
    <t>ThongTinNghiViec</t>
  </si>
  <si>
    <t>thongTinNangBHXH</t>
  </si>
  <si>
    <t>mỗi lần nâng update vô</t>
  </si>
  <si>
    <t>HesoPhuCap/TrachNhiem</t>
  </si>
  <si>
    <t>thongTinThem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</si>
</sst>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₫_-;\-* #,##0.00\ _₫_-;_-* &quot;-&quot;??\ _₫_-;_-@_-"/>
    <numFmt numFmtId="164" formatCode="#,##0.000"/>
    <numFmt numFmtId="165" formatCode="#,###"/>
  </numFmts>
  <fonts count="48" x14ac:knownFonts="1">
    <font>
      <sz val="11"/>
      <color theme="1"/>
      <name val="Calibri"/>
      <family val="2"/>
      <scheme val="minor"/>
    </font>
    <font>
      <sz val="10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2"/>
      <charset val="163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2"/>
      <charset val="163"/>
    </font>
    <font>
      <b/>
      <i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3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3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2310B0"/>
      <name val="Times New Roman"/>
      <family val="1"/>
    </font>
    <font>
      <sz val="11"/>
      <color rgb="FF990099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  <charset val="163"/>
    </font>
    <font>
      <b/>
      <sz val="11"/>
      <name val="Times New Roman"/>
      <family val="1"/>
      <charset val="163"/>
    </font>
    <font>
      <b/>
      <sz val="10"/>
      <name val="Times New Roman"/>
      <family val="1"/>
      <charset val="163"/>
    </font>
    <font>
      <b/>
      <sz val="11"/>
      <color theme="1"/>
      <name val="Calibri"/>
      <family val="2"/>
      <charset val="163"/>
      <scheme val="minor"/>
    </font>
    <font>
      <sz val="15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5"/>
      <color theme="1"/>
      <name val="Times New Roman"/>
      <family val="1"/>
      <charset val="163"/>
    </font>
    <font>
      <sz val="9"/>
      <color indexed="81"/>
      <name val="Tahoma"/>
      <family val="2"/>
      <charset val="163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  <charset val="163"/>
    </font>
    <font>
      <sz val="13"/>
      <name val="Times New Roman"/>
      <family val="1"/>
      <charset val="163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indexed="64"/>
      </top>
      <bottom style="thin">
        <color auto="1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11" fillId="0" borderId="0">
      <alignment vertical="top"/>
    </xf>
    <xf numFmtId="0" fontId="1" fillId="0" borderId="0"/>
    <xf numFmtId="43" fontId="12" fillId="0" borderId="0" applyFont="0" applyFill="0" applyBorder="0" applyAlignment="0" applyProtection="0"/>
    <xf numFmtId="0" fontId="29" fillId="0" borderId="0"/>
    <xf numFmtId="0" fontId="41" fillId="0" borderId="0"/>
  </cellStyleXfs>
  <cellXfs count="295">
    <xf numFmtId="0" fontId="0" fillId="0" borderId="0" xfId="0"/>
    <xf numFmtId="0" fontId="3" fillId="0" borderId="0" xfId="2" applyFont="1"/>
    <xf numFmtId="0" fontId="8" fillId="0" borderId="0" xfId="2" applyFont="1"/>
    <xf numFmtId="0" fontId="7" fillId="2" borderId="0" xfId="1" applyFont="1" applyFill="1" applyAlignment="1">
      <alignment horizontal="center" vertical="center"/>
    </xf>
    <xf numFmtId="3" fontId="8" fillId="0" borderId="0" xfId="2" applyNumberFormat="1" applyFont="1"/>
    <xf numFmtId="0" fontId="10" fillId="0" borderId="0" xfId="2" applyFont="1"/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top"/>
    </xf>
    <xf numFmtId="0" fontId="17" fillId="0" borderId="10" xfId="0" applyFont="1" applyBorder="1" applyAlignment="1">
      <alignment horizontal="left" wrapText="1"/>
    </xf>
    <xf numFmtId="0" fontId="17" fillId="0" borderId="10" xfId="0" applyFont="1" applyBorder="1" applyAlignment="1">
      <alignment horizontal="left" vertical="center"/>
    </xf>
    <xf numFmtId="0" fontId="17" fillId="0" borderId="13" xfId="0" applyFont="1" applyBorder="1" applyAlignment="1">
      <alignment horizontal="center" vertical="top"/>
    </xf>
    <xf numFmtId="0" fontId="17" fillId="0" borderId="0" xfId="2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8" fillId="0" borderId="0" xfId="2" applyFont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5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24" xfId="0" applyFont="1" applyBorder="1" applyAlignment="1">
      <alignment horizontal="center" vertical="top"/>
    </xf>
    <xf numFmtId="0" fontId="17" fillId="0" borderId="28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28" xfId="0" applyFont="1" applyBorder="1" applyAlignment="1">
      <alignment vertical="center"/>
    </xf>
    <xf numFmtId="0" fontId="19" fillId="0" borderId="28" xfId="0" applyFont="1" applyBorder="1" applyAlignment="1">
      <alignment horizontal="center"/>
    </xf>
    <xf numFmtId="0" fontId="16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6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/>
    <xf numFmtId="0" fontId="22" fillId="0" borderId="0" xfId="0" applyFont="1"/>
    <xf numFmtId="0" fontId="22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0" fontId="0" fillId="4" borderId="1" xfId="0" applyFill="1" applyBorder="1"/>
    <xf numFmtId="0" fontId="21" fillId="0" borderId="1" xfId="0" applyFont="1" applyBorder="1"/>
    <xf numFmtId="0" fontId="0" fillId="3" borderId="1" xfId="0" applyFill="1" applyBorder="1"/>
    <xf numFmtId="14" fontId="22" fillId="0" borderId="1" xfId="0" applyNumberFormat="1" applyFont="1" applyBorder="1" applyAlignment="1">
      <alignment wrapText="1"/>
    </xf>
    <xf numFmtId="0" fontId="24" fillId="3" borderId="1" xfId="2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vertical="center"/>
    </xf>
    <xf numFmtId="4" fontId="24" fillId="3" borderId="1" xfId="2" applyNumberFormat="1" applyFont="1" applyFill="1" applyBorder="1" applyAlignment="1" applyProtection="1">
      <alignment horizontal="center" vertical="center"/>
      <protection locked="0"/>
    </xf>
    <xf numFmtId="0" fontId="25" fillId="3" borderId="1" xfId="2" applyFont="1" applyFill="1" applyBorder="1" applyAlignment="1">
      <alignment horizontal="center" vertical="center"/>
    </xf>
    <xf numFmtId="0" fontId="25" fillId="3" borderId="1" xfId="2" applyFont="1" applyFill="1" applyBorder="1" applyAlignment="1">
      <alignment horizontal="left" vertical="center"/>
    </xf>
    <xf numFmtId="4" fontId="25" fillId="3" borderId="1" xfId="1" quotePrefix="1" applyNumberFormat="1" applyFont="1" applyFill="1" applyBorder="1" applyAlignment="1">
      <alignment horizontal="center" vertical="center" wrapText="1"/>
    </xf>
    <xf numFmtId="0" fontId="25" fillId="3" borderId="1" xfId="2" applyFont="1" applyFill="1" applyBorder="1" applyAlignment="1">
      <alignment vertical="center"/>
    </xf>
    <xf numFmtId="4" fontId="25" fillId="3" borderId="1" xfId="2" applyNumberFormat="1" applyFont="1" applyFill="1" applyBorder="1" applyAlignment="1">
      <alignment horizontal="center" vertical="center"/>
    </xf>
    <xf numFmtId="49" fontId="24" fillId="3" borderId="1" xfId="4" applyNumberFormat="1" applyFont="1" applyFill="1" applyBorder="1" applyAlignment="1">
      <alignment vertical="center"/>
    </xf>
    <xf numFmtId="4" fontId="25" fillId="3" borderId="1" xfId="5" applyNumberFormat="1" applyFont="1" applyFill="1" applyBorder="1" applyAlignment="1">
      <alignment horizontal="center" vertical="center"/>
    </xf>
    <xf numFmtId="0" fontId="24" fillId="3" borderId="1" xfId="2" applyFont="1" applyFill="1" applyBorder="1" applyAlignment="1" applyProtection="1">
      <alignment vertical="center"/>
      <protection locked="0"/>
    </xf>
    <xf numFmtId="4" fontId="24" fillId="3" borderId="1" xfId="3" applyNumberFormat="1" applyFont="1" applyFill="1" applyBorder="1" applyAlignment="1">
      <alignment horizontal="center" vertical="center" wrapText="1"/>
    </xf>
    <xf numFmtId="3" fontId="24" fillId="3" borderId="1" xfId="3" applyNumberFormat="1" applyFont="1" applyFill="1" applyBorder="1" applyAlignment="1">
      <alignment horizontal="left" vertical="center" wrapText="1"/>
    </xf>
    <xf numFmtId="14" fontId="24" fillId="3" borderId="1" xfId="2" applyNumberFormat="1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 vertical="center"/>
    </xf>
    <xf numFmtId="49" fontId="24" fillId="3" borderId="1" xfId="4" applyNumberFormat="1" applyFont="1" applyFill="1" applyBorder="1" applyAlignment="1" applyProtection="1">
      <alignment vertical="center"/>
      <protection locked="0"/>
    </xf>
    <xf numFmtId="49" fontId="26" fillId="3" borderId="1" xfId="4" applyNumberFormat="1" applyFont="1" applyFill="1" applyBorder="1" applyAlignment="1">
      <alignment vertical="center"/>
    </xf>
    <xf numFmtId="0" fontId="26" fillId="3" borderId="1" xfId="2" applyFont="1" applyFill="1" applyBorder="1" applyAlignment="1">
      <alignment vertical="center"/>
    </xf>
    <xf numFmtId="0" fontId="24" fillId="3" borderId="1" xfId="2" applyFont="1" applyFill="1" applyBorder="1" applyAlignment="1">
      <alignment vertical="center" wrapText="1"/>
    </xf>
    <xf numFmtId="0" fontId="7" fillId="3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left" vertical="center"/>
    </xf>
    <xf numFmtId="49" fontId="9" fillId="3" borderId="0" xfId="1" applyNumberFormat="1" applyFont="1" applyFill="1" applyAlignment="1">
      <alignment horizontal="center" vertical="center"/>
    </xf>
    <xf numFmtId="0" fontId="17" fillId="3" borderId="0" xfId="2" applyFont="1" applyFill="1" applyAlignment="1">
      <alignment horizontal="center" vertical="center"/>
    </xf>
    <xf numFmtId="0" fontId="8" fillId="3" borderId="0" xfId="2" applyFont="1" applyFill="1"/>
    <xf numFmtId="0" fontId="24" fillId="3" borderId="1" xfId="2" applyFont="1" applyFill="1" applyBorder="1"/>
    <xf numFmtId="14" fontId="26" fillId="3" borderId="1" xfId="2" applyNumberFormat="1" applyFont="1" applyFill="1" applyBorder="1" applyAlignment="1">
      <alignment horizontal="center" vertical="center"/>
    </xf>
    <xf numFmtId="3" fontId="24" fillId="3" borderId="1" xfId="2" applyNumberFormat="1" applyFont="1" applyFill="1" applyBorder="1" applyAlignment="1">
      <alignment horizontal="center" vertical="center"/>
    </xf>
    <xf numFmtId="3" fontId="24" fillId="3" borderId="1" xfId="2" applyNumberFormat="1" applyFont="1" applyFill="1" applyBorder="1"/>
    <xf numFmtId="14" fontId="28" fillId="3" borderId="1" xfId="2" applyNumberFormat="1" applyFont="1" applyFill="1" applyBorder="1" applyAlignment="1">
      <alignment horizontal="center" vertical="center"/>
    </xf>
    <xf numFmtId="0" fontId="25" fillId="3" borderId="1" xfId="2" applyFont="1" applyFill="1" applyBorder="1" applyAlignment="1">
      <alignment horizontal="center"/>
    </xf>
    <xf numFmtId="0" fontId="25" fillId="3" borderId="1" xfId="1" applyFont="1" applyFill="1" applyBorder="1" applyAlignment="1">
      <alignment horizontal="center" vertical="center" wrapText="1"/>
    </xf>
    <xf numFmtId="14" fontId="24" fillId="3" borderId="1" xfId="2" applyNumberFormat="1" applyFont="1" applyFill="1" applyBorder="1" applyAlignment="1">
      <alignment vertical="center"/>
    </xf>
    <xf numFmtId="49" fontId="24" fillId="3" borderId="1" xfId="4" applyNumberFormat="1" applyFont="1" applyFill="1" applyBorder="1" applyAlignment="1">
      <alignment horizontal="right" vertical="center"/>
    </xf>
    <xf numFmtId="14" fontId="24" fillId="5" borderId="1" xfId="2" applyNumberFormat="1" applyFont="1" applyFill="1" applyBorder="1" applyAlignment="1">
      <alignment vertical="center"/>
    </xf>
    <xf numFmtId="1" fontId="24" fillId="3" borderId="1" xfId="2" applyNumberFormat="1" applyFont="1" applyFill="1" applyBorder="1" applyAlignment="1">
      <alignment horizontal="center" vertical="center"/>
    </xf>
    <xf numFmtId="14" fontId="24" fillId="6" borderId="1" xfId="2" applyNumberFormat="1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horizontal="center" vertical="center"/>
    </xf>
    <xf numFmtId="0" fontId="31" fillId="3" borderId="1" xfId="2" applyFont="1" applyFill="1" applyBorder="1" applyAlignment="1">
      <alignment vertical="center"/>
    </xf>
    <xf numFmtId="14" fontId="31" fillId="3" borderId="1" xfId="2" applyNumberFormat="1" applyFont="1" applyFill="1" applyBorder="1" applyAlignment="1">
      <alignment vertical="center"/>
    </xf>
    <xf numFmtId="4" fontId="31" fillId="3" borderId="1" xfId="2" applyNumberFormat="1" applyFont="1" applyFill="1" applyBorder="1" applyAlignment="1" applyProtection="1">
      <alignment horizontal="center" vertical="center"/>
      <protection locked="0"/>
    </xf>
    <xf numFmtId="1" fontId="31" fillId="3" borderId="1" xfId="2" applyNumberFormat="1" applyFont="1" applyFill="1" applyBorder="1" applyAlignment="1">
      <alignment horizontal="center" vertical="center"/>
    </xf>
    <xf numFmtId="14" fontId="31" fillId="3" borderId="1" xfId="2" applyNumberFormat="1" applyFont="1" applyFill="1" applyBorder="1" applyAlignment="1">
      <alignment horizontal="center" vertical="center"/>
    </xf>
    <xf numFmtId="0" fontId="31" fillId="3" borderId="1" xfId="2" applyFont="1" applyFill="1" applyBorder="1"/>
    <xf numFmtId="0" fontId="32" fillId="0" borderId="0" xfId="2" applyFont="1"/>
    <xf numFmtId="14" fontId="0" fillId="0" borderId="1" xfId="0" applyNumberFormat="1" applyBorder="1" applyAlignment="1">
      <alignment horizontal="right"/>
    </xf>
    <xf numFmtId="0" fontId="33" fillId="0" borderId="1" xfId="0" applyFont="1" applyBorder="1"/>
    <xf numFmtId="0" fontId="33" fillId="0" borderId="0" xfId="0" applyFont="1"/>
    <xf numFmtId="14" fontId="33" fillId="0" borderId="1" xfId="0" applyNumberFormat="1" applyFont="1" applyBorder="1" applyAlignment="1">
      <alignment horizontal="right"/>
    </xf>
    <xf numFmtId="0" fontId="33" fillId="0" borderId="1" xfId="0" applyFont="1" applyBorder="1" applyAlignment="1">
      <alignment horizontal="center"/>
    </xf>
    <xf numFmtId="14" fontId="24" fillId="7" borderId="1" xfId="2" applyNumberFormat="1" applyFont="1" applyFill="1" applyBorder="1" applyAlignment="1">
      <alignment horizontal="center" vertical="center"/>
    </xf>
    <xf numFmtId="0" fontId="36" fillId="0" borderId="0" xfId="0" applyFont="1"/>
    <xf numFmtId="0" fontId="36" fillId="0" borderId="1" xfId="0" applyFont="1" applyBorder="1"/>
    <xf numFmtId="14" fontId="36" fillId="0" borderId="1" xfId="0" applyNumberFormat="1" applyFont="1" applyBorder="1"/>
    <xf numFmtId="0" fontId="3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/>
    </xf>
    <xf numFmtId="14" fontId="35" fillId="3" borderId="1" xfId="2" applyNumberFormat="1" applyFont="1" applyFill="1" applyBorder="1" applyAlignment="1">
      <alignment horizontal="center" vertical="center"/>
    </xf>
    <xf numFmtId="0" fontId="24" fillId="3" borderId="1" xfId="2" applyFont="1" applyFill="1" applyBorder="1" applyAlignment="1">
      <alignment horizontal="center" vertical="center" wrapText="1"/>
    </xf>
    <xf numFmtId="14" fontId="24" fillId="5" borderId="1" xfId="2" applyNumberFormat="1" applyFont="1" applyFill="1" applyBorder="1" applyAlignment="1">
      <alignment horizontal="center" vertical="center"/>
    </xf>
    <xf numFmtId="14" fontId="24" fillId="0" borderId="1" xfId="2" applyNumberFormat="1" applyFont="1" applyBorder="1" applyAlignment="1">
      <alignment horizontal="center" vertical="center"/>
    </xf>
    <xf numFmtId="14" fontId="26" fillId="5" borderId="1" xfId="2" applyNumberFormat="1" applyFont="1" applyFill="1" applyBorder="1" applyAlignment="1">
      <alignment horizontal="center" vertical="center"/>
    </xf>
    <xf numFmtId="4" fontId="19" fillId="0" borderId="0" xfId="0" applyNumberFormat="1" applyFont="1"/>
    <xf numFmtId="0" fontId="26" fillId="3" borderId="1" xfId="2" applyFont="1" applyFill="1" applyBorder="1" applyAlignment="1">
      <alignment horizontal="center" vertical="center" wrapText="1"/>
    </xf>
    <xf numFmtId="0" fontId="42" fillId="0" borderId="0" xfId="7" applyFont="1" applyAlignment="1">
      <alignment vertical="center" wrapText="1"/>
    </xf>
    <xf numFmtId="0" fontId="41" fillId="0" borderId="0" xfId="7"/>
    <xf numFmtId="0" fontId="44" fillId="0" borderId="40" xfId="7" applyFont="1" applyBorder="1" applyAlignment="1">
      <alignment horizontal="center" vertical="center" wrapText="1"/>
    </xf>
    <xf numFmtId="0" fontId="42" fillId="0" borderId="40" xfId="7" applyFont="1" applyBorder="1" applyAlignment="1">
      <alignment horizontal="center" vertical="center" wrapText="1"/>
    </xf>
    <xf numFmtId="0" fontId="42" fillId="0" borderId="40" xfId="7" applyFont="1" applyBorder="1" applyAlignment="1">
      <alignment vertical="center" wrapText="1"/>
    </xf>
    <xf numFmtId="3" fontId="42" fillId="0" borderId="40" xfId="7" applyNumberFormat="1" applyFont="1" applyBorder="1" applyAlignment="1">
      <alignment horizontal="right" vertical="center" wrapText="1"/>
    </xf>
    <xf numFmtId="164" fontId="42" fillId="0" borderId="40" xfId="7" applyNumberFormat="1" applyFont="1" applyBorder="1" applyAlignment="1">
      <alignment horizontal="right" vertical="center" wrapText="1"/>
    </xf>
    <xf numFmtId="165" fontId="44" fillId="0" borderId="40" xfId="7" applyNumberFormat="1" applyFont="1" applyBorder="1" applyAlignment="1">
      <alignment horizontal="right" vertical="center" wrapText="1"/>
    </xf>
    <xf numFmtId="4" fontId="42" fillId="0" borderId="40" xfId="7" applyNumberFormat="1" applyFont="1" applyBorder="1" applyAlignment="1">
      <alignment horizontal="right" vertical="center" wrapText="1"/>
    </xf>
    <xf numFmtId="164" fontId="44" fillId="0" borderId="40" xfId="7" applyNumberFormat="1" applyFont="1" applyBorder="1" applyAlignment="1">
      <alignment horizontal="right" vertical="center" wrapText="1"/>
    </xf>
    <xf numFmtId="3" fontId="42" fillId="0" borderId="0" xfId="7" applyNumberFormat="1" applyFont="1" applyAlignment="1">
      <alignment horizontal="right" vertical="center" wrapText="1"/>
    </xf>
    <xf numFmtId="0" fontId="25" fillId="3" borderId="1" xfId="2" applyFont="1" applyFill="1" applyBorder="1" applyAlignment="1">
      <alignment horizontal="left" vertical="center" wrapText="1"/>
    </xf>
    <xf numFmtId="0" fontId="25" fillId="3" borderId="1" xfId="2" applyFont="1" applyFill="1" applyBorder="1" applyAlignment="1">
      <alignment vertical="center" wrapText="1"/>
    </xf>
    <xf numFmtId="0" fontId="31" fillId="3" borderId="1" xfId="2" applyFont="1" applyFill="1" applyBorder="1" applyAlignment="1">
      <alignment vertical="center" wrapText="1"/>
    </xf>
    <xf numFmtId="0" fontId="24" fillId="5" borderId="1" xfId="2" applyFont="1" applyFill="1" applyBorder="1" applyAlignment="1">
      <alignment horizontal="center" vertical="center"/>
    </xf>
    <xf numFmtId="0" fontId="26" fillId="3" borderId="1" xfId="2" applyFont="1" applyFill="1" applyBorder="1" applyAlignment="1">
      <alignment vertical="center" wrapText="1"/>
    </xf>
    <xf numFmtId="1" fontId="24" fillId="5" borderId="1" xfId="2" applyNumberFormat="1" applyFont="1" applyFill="1" applyBorder="1" applyAlignment="1">
      <alignment horizontal="center" vertical="center"/>
    </xf>
    <xf numFmtId="0" fontId="46" fillId="0" borderId="6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 vertical="center" wrapText="1"/>
    </xf>
    <xf numFmtId="4" fontId="46" fillId="0" borderId="1" xfId="0" applyNumberFormat="1" applyFont="1" applyBorder="1" applyAlignment="1">
      <alignment horizontal="center" vertical="center"/>
    </xf>
    <xf numFmtId="4" fontId="46" fillId="0" borderId="11" xfId="0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4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left" vertical="center"/>
    </xf>
    <xf numFmtId="0" fontId="17" fillId="0" borderId="44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14" fontId="26" fillId="0" borderId="1" xfId="2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0" fontId="24" fillId="5" borderId="1" xfId="2" applyFont="1" applyFill="1" applyBorder="1" applyAlignment="1">
      <alignment vertical="center"/>
    </xf>
    <xf numFmtId="0" fontId="16" fillId="0" borderId="46" xfId="0" applyFont="1" applyBorder="1" applyAlignment="1">
      <alignment horizontal="left" vertical="center"/>
    </xf>
    <xf numFmtId="0" fontId="46" fillId="0" borderId="4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3" fontId="46" fillId="8" borderId="1" xfId="0" applyNumberFormat="1" applyFont="1" applyFill="1" applyBorder="1" applyAlignment="1">
      <alignment horizontal="center" vertical="center"/>
    </xf>
    <xf numFmtId="3" fontId="46" fillId="8" borderId="11" xfId="0" applyNumberFormat="1" applyFont="1" applyFill="1" applyBorder="1" applyAlignment="1">
      <alignment horizontal="center" vertical="center"/>
    </xf>
    <xf numFmtId="3" fontId="17" fillId="8" borderId="1" xfId="0" applyNumberFormat="1" applyFont="1" applyFill="1" applyBorder="1" applyAlignment="1">
      <alignment horizontal="center" vertical="center"/>
    </xf>
    <xf numFmtId="3" fontId="17" fillId="8" borderId="11" xfId="0" applyNumberFormat="1" applyFont="1" applyFill="1" applyBorder="1" applyAlignment="1">
      <alignment horizontal="center" vertical="center"/>
    </xf>
    <xf numFmtId="3" fontId="17" fillId="8" borderId="5" xfId="0" applyNumberFormat="1" applyFont="1" applyFill="1" applyBorder="1" applyAlignment="1">
      <alignment horizontal="center" vertical="center"/>
    </xf>
    <xf numFmtId="3" fontId="17" fillId="8" borderId="26" xfId="0" applyNumberFormat="1" applyFont="1" applyFill="1" applyBorder="1" applyAlignment="1">
      <alignment horizontal="center" vertical="center"/>
    </xf>
    <xf numFmtId="3" fontId="17" fillId="8" borderId="2" xfId="0" applyNumberFormat="1" applyFont="1" applyFill="1" applyBorder="1" applyAlignment="1">
      <alignment horizontal="center" vertical="center"/>
    </xf>
    <xf numFmtId="3" fontId="17" fillId="8" borderId="32" xfId="0" applyNumberFormat="1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/>
    </xf>
    <xf numFmtId="0" fontId="17" fillId="8" borderId="5" xfId="0" applyFont="1" applyFill="1" applyBorder="1" applyAlignment="1">
      <alignment horizontal="center"/>
    </xf>
    <xf numFmtId="0" fontId="24" fillId="5" borderId="1" xfId="2" applyFont="1" applyFill="1" applyBorder="1" applyAlignment="1">
      <alignment vertical="center" wrapText="1"/>
    </xf>
    <xf numFmtId="4" fontId="24" fillId="5" borderId="1" xfId="2" applyNumberFormat="1" applyFont="1" applyFill="1" applyBorder="1" applyAlignment="1" applyProtection="1">
      <alignment horizontal="center" vertical="center"/>
      <protection locked="0"/>
    </xf>
    <xf numFmtId="0" fontId="24" fillId="5" borderId="1" xfId="2" applyFont="1" applyFill="1" applyBorder="1" applyAlignment="1">
      <alignment horizontal="center" vertical="center" wrapText="1"/>
    </xf>
    <xf numFmtId="0" fontId="17" fillId="0" borderId="0" xfId="2" applyFont="1"/>
    <xf numFmtId="0" fontId="17" fillId="7" borderId="0" xfId="2" applyFont="1" applyFill="1"/>
    <xf numFmtId="0" fontId="22" fillId="9" borderId="1" xfId="0" applyFont="1" applyFill="1" applyBorder="1"/>
    <xf numFmtId="0" fontId="22" fillId="0" borderId="0" xfId="0" applyFont="1" applyFill="1"/>
    <xf numFmtId="0" fontId="22" fillId="10" borderId="1" xfId="0" applyFont="1" applyFill="1" applyBorder="1"/>
    <xf numFmtId="0" fontId="22" fillId="11" borderId="1" xfId="0" applyFont="1" applyFill="1" applyBorder="1"/>
    <xf numFmtId="0" fontId="0" fillId="12" borderId="0" xfId="0" applyFill="1"/>
    <xf numFmtId="0" fontId="0" fillId="0" borderId="0" xfId="0" applyFill="1"/>
    <xf numFmtId="0" fontId="0" fillId="12" borderId="1" xfId="0" applyFill="1" applyBorder="1"/>
    <xf numFmtId="0" fontId="0" fillId="5" borderId="1" xfId="0" applyFill="1" applyBorder="1"/>
    <xf numFmtId="0" fontId="0" fillId="11" borderId="1" xfId="0" applyFill="1" applyBorder="1"/>
    <xf numFmtId="0" fontId="22" fillId="5" borderId="1" xfId="0" applyFont="1" applyFill="1" applyBorder="1"/>
    <xf numFmtId="0" fontId="21" fillId="0" borderId="0" xfId="0" applyFont="1"/>
    <xf numFmtId="0" fontId="22" fillId="12" borderId="1" xfId="0" applyFont="1" applyFill="1" applyBorder="1"/>
    <xf numFmtId="0" fontId="22" fillId="7" borderId="1" xfId="0" applyFont="1" applyFill="1" applyBorder="1"/>
    <xf numFmtId="0" fontId="22" fillId="13" borderId="1" xfId="0" applyFont="1" applyFill="1" applyBorder="1"/>
    <xf numFmtId="0" fontId="0" fillId="9" borderId="1" xfId="0" applyFill="1" applyBorder="1"/>
    <xf numFmtId="0" fontId="0" fillId="7" borderId="1" xfId="0" applyFill="1" applyBorder="1"/>
    <xf numFmtId="0" fontId="0" fillId="13" borderId="1" xfId="0" applyFill="1" applyBorder="1"/>
    <xf numFmtId="0" fontId="47" fillId="14" borderId="1" xfId="0" applyFont="1" applyFill="1" applyBorder="1"/>
    <xf numFmtId="0" fontId="0" fillId="0" borderId="1" xfId="0" applyFill="1" applyBorder="1"/>
    <xf numFmtId="0" fontId="0" fillId="10" borderId="1" xfId="0" applyFill="1" applyBorder="1"/>
    <xf numFmtId="0" fontId="0" fillId="12" borderId="1" xfId="0" applyFont="1" applyFill="1" applyBorder="1"/>
    <xf numFmtId="0" fontId="22" fillId="0" borderId="0" xfId="0" applyFont="1" applyFill="1" applyBorder="1"/>
    <xf numFmtId="0" fontId="0" fillId="0" borderId="0" xfId="0" applyFill="1" applyBorder="1"/>
    <xf numFmtId="0" fontId="22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44" fillId="0" borderId="0" xfId="7" applyFont="1" applyAlignment="1">
      <alignment horizontal="center" vertical="center"/>
    </xf>
    <xf numFmtId="0" fontId="41" fillId="0" borderId="0" xfId="7"/>
    <xf numFmtId="0" fontId="45" fillId="0" borderId="0" xfId="7" applyFont="1" applyAlignment="1">
      <alignment horizontal="center" vertical="center"/>
    </xf>
    <xf numFmtId="0" fontId="44" fillId="0" borderId="40" xfId="7" applyFont="1" applyBorder="1" applyAlignment="1">
      <alignment horizontal="center" vertical="center" wrapText="1"/>
    </xf>
    <xf numFmtId="165" fontId="44" fillId="0" borderId="40" xfId="7" applyNumberFormat="1" applyFont="1" applyBorder="1" applyAlignment="1">
      <alignment horizontal="right" vertical="center" wrapText="1"/>
    </xf>
    <xf numFmtId="4" fontId="42" fillId="0" borderId="40" xfId="7" applyNumberFormat="1" applyFont="1" applyBorder="1" applyAlignment="1">
      <alignment horizontal="right" vertical="center" wrapText="1"/>
    </xf>
    <xf numFmtId="0" fontId="44" fillId="0" borderId="0" xfId="7" applyFont="1" applyAlignment="1">
      <alignment vertical="center"/>
    </xf>
    <xf numFmtId="0" fontId="42" fillId="0" borderId="0" xfId="7" applyFont="1" applyAlignment="1">
      <alignment vertical="center" wrapText="1"/>
    </xf>
    <xf numFmtId="0" fontId="43" fillId="0" borderId="0" xfId="7" applyFont="1" applyAlignment="1">
      <alignment horizontal="center" vertical="center"/>
    </xf>
    <xf numFmtId="0" fontId="42" fillId="0" borderId="0" xfId="7" applyFont="1" applyAlignment="1">
      <alignment horizontal="center" vertical="center" wrapText="1"/>
    </xf>
    <xf numFmtId="0" fontId="25" fillId="3" borderId="5" xfId="1" applyFont="1" applyFill="1" applyBorder="1" applyAlignment="1">
      <alignment horizontal="center" vertical="center" wrapText="1"/>
    </xf>
    <xf numFmtId="0" fontId="25" fillId="3" borderId="6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top"/>
    </xf>
    <xf numFmtId="0" fontId="5" fillId="2" borderId="0" xfId="1" applyFont="1" applyFill="1" applyAlignment="1">
      <alignment horizontal="center" vertical="top"/>
    </xf>
    <xf numFmtId="0" fontId="16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4" fontId="25" fillId="3" borderId="5" xfId="1" quotePrefix="1" applyNumberFormat="1" applyFont="1" applyFill="1" applyBorder="1" applyAlignment="1">
      <alignment horizontal="center" vertical="center" wrapText="1"/>
    </xf>
    <xf numFmtId="4" fontId="25" fillId="3" borderId="6" xfId="1" quotePrefix="1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25" fillId="3" borderId="1" xfId="2" applyFont="1" applyFill="1" applyBorder="1" applyAlignment="1">
      <alignment horizontal="center"/>
    </xf>
    <xf numFmtId="0" fontId="13" fillId="0" borderId="0" xfId="2" applyFont="1" applyAlignment="1">
      <alignment horizontal="center"/>
    </xf>
    <xf numFmtId="0" fontId="25" fillId="3" borderId="1" xfId="1" applyFont="1" applyFill="1" applyBorder="1" applyAlignment="1">
      <alignment horizontal="center" vertical="center" wrapText="1"/>
    </xf>
    <xf numFmtId="0" fontId="25" fillId="3" borderId="2" xfId="1" applyFont="1" applyFill="1" applyBorder="1" applyAlignment="1">
      <alignment horizontal="center" vertical="center" wrapText="1"/>
    </xf>
    <xf numFmtId="0" fontId="25" fillId="3" borderId="39" xfId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16" fillId="0" borderId="3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34" fillId="0" borderId="0" xfId="0" applyFont="1" applyAlignment="1">
      <alignment horizontal="center"/>
    </xf>
    <xf numFmtId="0" fontId="16" fillId="0" borderId="2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center" vertical="center"/>
    </xf>
    <xf numFmtId="0" fontId="24" fillId="15" borderId="1" xfId="2" applyFont="1" applyFill="1" applyBorder="1" applyAlignment="1">
      <alignment horizontal="center" vertical="center"/>
    </xf>
    <xf numFmtId="0" fontId="24" fillId="15" borderId="1" xfId="2" applyFont="1" applyFill="1" applyBorder="1" applyAlignment="1">
      <alignment vertical="center"/>
    </xf>
    <xf numFmtId="0" fontId="24" fillId="15" borderId="1" xfId="2" applyFont="1" applyFill="1" applyBorder="1" applyAlignment="1">
      <alignment vertical="center" wrapText="1"/>
    </xf>
    <xf numFmtId="14" fontId="24" fillId="15" borderId="1" xfId="2" applyNumberFormat="1" applyFont="1" applyFill="1" applyBorder="1" applyAlignment="1">
      <alignment vertical="center"/>
    </xf>
    <xf numFmtId="4" fontId="24" fillId="15" borderId="1" xfId="2" applyNumberFormat="1" applyFont="1" applyFill="1" applyBorder="1" applyAlignment="1" applyProtection="1">
      <alignment horizontal="center" vertical="center"/>
      <protection locked="0"/>
    </xf>
    <xf numFmtId="1" fontId="24" fillId="15" borderId="1" xfId="2" applyNumberFormat="1" applyFont="1" applyFill="1" applyBorder="1" applyAlignment="1">
      <alignment horizontal="center" vertical="center"/>
    </xf>
    <xf numFmtId="14" fontId="24" fillId="15" borderId="1" xfId="2" applyNumberFormat="1" applyFont="1" applyFill="1" applyBorder="1" applyAlignment="1">
      <alignment horizontal="center" vertical="center"/>
    </xf>
    <xf numFmtId="0" fontId="8" fillId="15" borderId="0" xfId="2" applyFont="1" applyFill="1"/>
    <xf numFmtId="0" fontId="24" fillId="15" borderId="1" xfId="2" applyFont="1" applyFill="1" applyBorder="1" applyAlignment="1">
      <alignment horizontal="center" vertical="center" wrapText="1"/>
    </xf>
    <xf numFmtId="49" fontId="24" fillId="15" borderId="1" xfId="4" applyNumberFormat="1" applyFont="1" applyFill="1" applyBorder="1" applyAlignment="1">
      <alignment vertical="center"/>
    </xf>
  </cellXfs>
  <cellStyles count="8">
    <cellStyle name="Comma 2" xfId="5" xr:uid="{00000000-0005-0000-0000-000000000000}"/>
    <cellStyle name="Normal" xfId="0" builtinId="0"/>
    <cellStyle name="Normal 2" xfId="7" xr:uid="{57510D55-F319-475F-8440-4909E64137D2}"/>
    <cellStyle name="Normal 2 2" xfId="2" xr:uid="{00000000-0005-0000-0000-000002000000}"/>
    <cellStyle name="Normal 3" xfId="6" xr:uid="{00000000-0005-0000-0000-000003000000}"/>
    <cellStyle name="Normal_BHXH T11-2010" xfId="1" xr:uid="{00000000-0005-0000-0000-000004000000}"/>
    <cellStyle name="Normal_Luong HDQT_T11" xfId="3" xr:uid="{00000000-0005-0000-0000-000005000000}"/>
    <cellStyle name="Normal_LUONG THANG 08_luongthang1" xfId="4" xr:uid="{00000000-0005-0000-0000-000006000000}"/>
  </cellStyles>
  <dxfs count="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0099"/>
      <color rgb="FFFF99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LUONG_SBA\Nam%202020\01.%20Luong%20thang\Bangluong%203P_3012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heo%20doi%20phep%20nam%20toan%20cong%20t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PL-P1"/>
      <sheetName val="BTH- DG P1"/>
      <sheetName val="P2"/>
      <sheetName val="PL-P3"/>
      <sheetName val="L-HDQT (QIV.2020)"/>
      <sheetName val="1-1(DL-2021)"/>
      <sheetName val="BHXH T12.20"/>
      <sheetName val="BANGLUONG"/>
      <sheetName val="TU-Đ1"/>
      <sheetName val="DS chuyển Đ1"/>
      <sheetName val="Thanh toan Đ2 "/>
      <sheetName val="DS chuyển Đ2"/>
      <sheetName val="KPCĐ"/>
      <sheetName val="Khoan VP-3"/>
      <sheetName val="Khoan 2NM"/>
      <sheetName val="TGD - EVNCPC"/>
      <sheetName val="CT-HĐQT.T12.20"/>
      <sheetName val="HDQT"/>
      <sheetName val="Ds TL HDQ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B11" t="str">
            <v>Thái Hồng Quân</v>
          </cell>
          <cell r="C11" t="str">
            <v>Phó Tổng Giám đốc</v>
          </cell>
        </row>
        <row r="12">
          <cell r="B12" t="str">
            <v>Nguyễn Thế Duy</v>
          </cell>
          <cell r="C12" t="str">
            <v>Phó Tổng Giám đốc Kinh doanh</v>
          </cell>
        </row>
        <row r="13">
          <cell r="B13" t="str">
            <v>Phan Đình Thạnh</v>
          </cell>
          <cell r="C13" t="str">
            <v>Phó Tổng Giám đốc Kỹ thuật</v>
          </cell>
        </row>
        <row r="14">
          <cell r="B14" t="str">
            <v>Phạm Thái Hùng</v>
          </cell>
          <cell r="C14" t="str">
            <v>Kế toán trưởng</v>
          </cell>
        </row>
        <row r="15">
          <cell r="B15" t="str">
            <v>PHÒNG TC-KT</v>
          </cell>
          <cell r="C15">
            <v>0</v>
          </cell>
        </row>
        <row r="16">
          <cell r="B16" t="str">
            <v>Trương Ngọc Hùng</v>
          </cell>
          <cell r="C16" t="str">
            <v>Chuyên viên (Kế toán tổng hợp)</v>
          </cell>
        </row>
        <row r="17">
          <cell r="B17" t="str">
            <v>Võ Thị Minh Thu</v>
          </cell>
          <cell r="C17" t="str">
            <v>Chuyên viên (TQ, KT, QLCĐ…)</v>
          </cell>
        </row>
        <row r="18">
          <cell r="B18" t="str">
            <v>Nguyễn Võ Hiền Trang</v>
          </cell>
          <cell r="C18" t="str">
            <v>Chuyên viên (PTTC, KT…)</v>
          </cell>
        </row>
        <row r="19">
          <cell r="B19" t="str">
            <v>PHÒNG KT-KH</v>
          </cell>
          <cell r="C19">
            <v>0</v>
          </cell>
        </row>
        <row r="20">
          <cell r="B20" t="str">
            <v>Phan Đình Long</v>
          </cell>
          <cell r="C20" t="str">
            <v>Trưởng phòng KTKH</v>
          </cell>
        </row>
        <row r="21">
          <cell r="B21" t="str">
            <v>Huỳnh Văn Sanh</v>
          </cell>
          <cell r="C21" t="str">
            <v>Phó phòng KTKH</v>
          </cell>
        </row>
        <row r="22">
          <cell r="B22" t="str">
            <v>Phan Vũ Quang Nhật</v>
          </cell>
          <cell r="C22" t="str">
            <v>Chuyên viên (VTTB...)</v>
          </cell>
        </row>
        <row r="23">
          <cell r="B23" t="str">
            <v>Hồ Ngọc Ba</v>
          </cell>
          <cell r="C23" t="str">
            <v>Chuyên viên (XDCB...)</v>
          </cell>
        </row>
        <row r="24">
          <cell r="B24" t="str">
            <v>BAN QUẢN LÝ DỰ ÁN</v>
          </cell>
          <cell r="C24">
            <v>0</v>
          </cell>
        </row>
        <row r="25">
          <cell r="B25" t="str">
            <v>Phạm Văn Luận</v>
          </cell>
          <cell r="C25" t="str">
            <v>Phó Ban QLDA</v>
          </cell>
        </row>
        <row r="26">
          <cell r="B26" t="str">
            <v>Trần Văn Tân</v>
          </cell>
          <cell r="C26" t="str">
            <v>Chuyên viên (Giải quyết thủ tục đầu tư)</v>
          </cell>
        </row>
        <row r="27">
          <cell r="B27" t="str">
            <v>Huỳnh Tấn Minh Vũ</v>
          </cell>
          <cell r="C27" t="str">
            <v>Chuyên viên (Giám sát công trình)</v>
          </cell>
        </row>
        <row r="28">
          <cell r="B28" t="str">
            <v>Nguyễn Cường</v>
          </cell>
          <cell r="C28" t="str">
            <v>Chuyên viên (Giám sát công trình)</v>
          </cell>
        </row>
        <row r="29">
          <cell r="B29" t="str">
            <v>PHÒNG TC-HC</v>
          </cell>
          <cell r="C29">
            <v>0</v>
          </cell>
        </row>
        <row r="30">
          <cell r="B30" t="str">
            <v>Nguyễn Hà Anh Vũ</v>
          </cell>
          <cell r="C30" t="str">
            <v xml:space="preserve">Trưởng Phòng TCHC </v>
          </cell>
        </row>
        <row r="31">
          <cell r="B31" t="str">
            <v>Võ Văn Trường</v>
          </cell>
          <cell r="C31" t="str">
            <v>Thư ký Tổng Giám đốc</v>
          </cell>
        </row>
        <row r="32">
          <cell r="B32" t="str">
            <v>Đặng Công Hiếu</v>
          </cell>
          <cell r="C32" t="str">
            <v>Chuyên viên (Tư vấn)</v>
          </cell>
        </row>
        <row r="33">
          <cell r="B33" t="str">
            <v>Võ Anh Thùy An</v>
          </cell>
          <cell r="C33" t="str">
            <v>Chuyên viên (Nhân sự)</v>
          </cell>
        </row>
        <row r="34">
          <cell r="B34" t="str">
            <v>Hứa Huy Hiệu</v>
          </cell>
          <cell r="C34" t="str">
            <v>Chuyên viên (ISO)</v>
          </cell>
        </row>
        <row r="35">
          <cell r="B35" t="str">
            <v>Trần Thanh Nhân</v>
          </cell>
          <cell r="C35" t="str">
            <v>Nhân viên (Tổng hợp: Văn thư, Thông tin…)</v>
          </cell>
        </row>
        <row r="36">
          <cell r="B36" t="str">
            <v>Trần Ngọc Thùy Vy</v>
          </cell>
          <cell r="C36" t="str">
            <v>Chuyên viên (Tiền lương chế độ)</v>
          </cell>
        </row>
        <row r="37">
          <cell r="B37" t="str">
            <v>Nguyễn Ngọc Thành</v>
          </cell>
          <cell r="C37" t="str">
            <v>Nhân viên (Hành chính)</v>
          </cell>
        </row>
        <row r="38">
          <cell r="B38" t="str">
            <v>Nguyễn Văn Trúc</v>
          </cell>
          <cell r="C38" t="str">
            <v>Nhân viên lái xe Văn phòng Công ty</v>
          </cell>
        </row>
        <row r="39">
          <cell r="B39" t="str">
            <v>Nguyễn Ngọc Anh</v>
          </cell>
          <cell r="C39" t="str">
            <v>Nhân viên lái xe Văn phòng Công ty</v>
          </cell>
        </row>
        <row r="40">
          <cell r="B40" t="str">
            <v>PHÒNG NC-PT</v>
          </cell>
          <cell r="C40">
            <v>0</v>
          </cell>
        </row>
        <row r="41">
          <cell r="B41" t="str">
            <v>Lương Quang Phụng</v>
          </cell>
          <cell r="C41" t="str">
            <v>Trưởng phòng NC&amp;PT</v>
          </cell>
        </row>
        <row r="42">
          <cell r="B42" t="str">
            <v>Nguyễn Phước Sinh</v>
          </cell>
          <cell r="C42" t="str">
            <v>Chuyên viên (Nghiên cứu XD tài nguyên nước, TVTK...)</v>
          </cell>
        </row>
        <row r="43">
          <cell r="B43" t="str">
            <v>Phạm Việt Khoa</v>
          </cell>
          <cell r="C43" t="str">
            <v>Chuyên viên (Nghiên cứu XD tài nguyên nước, TVTK...)</v>
          </cell>
        </row>
        <row r="44">
          <cell r="B44" t="str">
            <v>Nguyễn Đức Rin</v>
          </cell>
          <cell r="C44" t="str">
            <v>Chuyên viên (Nghiên cứu tự động hóa, TVTK...)</v>
          </cell>
        </row>
        <row r="45">
          <cell r="B45" t="str">
            <v>Nguyễn Hữu Bảo Khánh</v>
          </cell>
          <cell r="C45" t="str">
            <v>Chuyên viên (Công nghệ thông tin...)</v>
          </cell>
        </row>
        <row r="46">
          <cell r="B46" t="str">
            <v>Nguyễn Thành Phát</v>
          </cell>
          <cell r="C46" t="str">
            <v>Chuyên viên (Công nghệ thông tin...)</v>
          </cell>
        </row>
        <row r="47">
          <cell r="B47" t="str">
            <v>TTTV &amp; KĐ ATĐ</v>
          </cell>
          <cell r="C47">
            <v>0</v>
          </cell>
        </row>
        <row r="48">
          <cell r="B48" t="str">
            <v>Trần Ngọc Hoành</v>
          </cell>
          <cell r="C48" t="str">
            <v>Giám đốc TTTV&amp;KĐ ATĐ</v>
          </cell>
        </row>
        <row r="49">
          <cell r="B49" t="str">
            <v>Trần Thanh Hằng</v>
          </cell>
          <cell r="C49" t="str">
            <v>Phó Giám đốc TTTV&amp;KĐ ATĐ</v>
          </cell>
        </row>
        <row r="50">
          <cell r="B50" t="str">
            <v>Hứa Minh Hoàng</v>
          </cell>
          <cell r="C50" t="str">
            <v>Chuyên viên (Tư vấn, môi trường, tổng hợp…)</v>
          </cell>
        </row>
        <row r="51">
          <cell r="B51" t="str">
            <v>Nguyễn Văn Thế</v>
          </cell>
          <cell r="C51" t="str">
            <v>Chuyên viên (Tư vấn thiết kế)</v>
          </cell>
        </row>
        <row r="52">
          <cell r="B52" t="str">
            <v>Huỳnh Bá Vinh</v>
          </cell>
          <cell r="C52" t="str">
            <v>Chuyên viên (Tư vấn thiết kế)</v>
          </cell>
        </row>
        <row r="53">
          <cell r="B53" t="str">
            <v>Hồ Sĩ Bản</v>
          </cell>
          <cell r="C53" t="str">
            <v>Chuyên viên (Tư vấn thiết kế)</v>
          </cell>
        </row>
        <row r="54">
          <cell r="B54" t="str">
            <v>Vũ Đức Tịnh</v>
          </cell>
          <cell r="C54" t="str">
            <v>Chuyên viên (Dự toán thi công)</v>
          </cell>
        </row>
        <row r="55">
          <cell r="B55" t="str">
            <v>PHÒNG CƠ ĐIỆN</v>
          </cell>
          <cell r="C55">
            <v>0</v>
          </cell>
        </row>
        <row r="56">
          <cell r="B56" t="str">
            <v>Nguyễn Đăng Hùng</v>
          </cell>
          <cell r="C56" t="str">
            <v>Trưởng phòng Cơ điện</v>
          </cell>
        </row>
        <row r="57">
          <cell r="B57" t="str">
            <v>Đinh Thế Tú</v>
          </cell>
          <cell r="C57" t="str">
            <v>Chuyên viên (Tổng hợp)</v>
          </cell>
        </row>
        <row r="58">
          <cell r="B58" t="str">
            <v>Trần Thanh Phú</v>
          </cell>
          <cell r="C58" t="str">
            <v>Chuyên viên (Quản lý kỹ thuật, TVKT…)</v>
          </cell>
        </row>
        <row r="59">
          <cell r="B59" t="str">
            <v>Nguyễn Văn Tiến</v>
          </cell>
          <cell r="C59" t="str">
            <v>Chuyên viên (Quản lý kỹ thuật, TVKT…)</v>
          </cell>
        </row>
        <row r="60">
          <cell r="B60" t="str">
            <v>Huỳnh Bá Anh Nhật</v>
          </cell>
          <cell r="C60" t="str">
            <v>Chuyên viên (Quản lý kỹ thuật, TVKT…)</v>
          </cell>
        </row>
        <row r="61">
          <cell r="B61" t="str">
            <v>Trần Văn Kỳ</v>
          </cell>
          <cell r="C61" t="str">
            <v>Chuyên viên (Quản lý kỹ thuật, TVKT…)</v>
          </cell>
        </row>
        <row r="62">
          <cell r="B62" t="str">
            <v>Trần Hoài Bảo</v>
          </cell>
          <cell r="C62" t="str">
            <v>Chuyên viên (TVTK, QLKT...)</v>
          </cell>
        </row>
        <row r="63">
          <cell r="B63" t="str">
            <v>NMTĐ KRÔNG H'NĂNG</v>
          </cell>
          <cell r="C63">
            <v>0</v>
          </cell>
        </row>
        <row r="64">
          <cell r="B64" t="str">
            <v>Nguyễn Tuấn Đạt</v>
          </cell>
          <cell r="C64" t="str">
            <v>Giám đốc Nhà máy Krông H'năng</v>
          </cell>
        </row>
        <row r="65">
          <cell r="B65" t="str">
            <v>Hoàng Tiến Dũng</v>
          </cell>
          <cell r="C65" t="str">
            <v>Trưởng ca vận hành</v>
          </cell>
        </row>
        <row r="66">
          <cell r="B66" t="str">
            <v>Phan Thế Hoàng</v>
          </cell>
          <cell r="C66" t="str">
            <v>Trưởng ca vận hành</v>
          </cell>
        </row>
        <row r="67">
          <cell r="B67" t="str">
            <v>Lò Minh Quách</v>
          </cell>
          <cell r="C67" t="str">
            <v>Trưởng ca vận hành</v>
          </cell>
        </row>
        <row r="68">
          <cell r="B68" t="str">
            <v>Châu Đình Duy</v>
          </cell>
          <cell r="C68" t="str">
            <v>Trưởng ca vận hành</v>
          </cell>
        </row>
        <row r="69">
          <cell r="B69" t="str">
            <v>Lê Văn Tri</v>
          </cell>
          <cell r="C69" t="str">
            <v>Vận hành chính</v>
          </cell>
        </row>
        <row r="70">
          <cell r="B70" t="str">
            <v>Lê Đình Mạo</v>
          </cell>
          <cell r="C70" t="str">
            <v>Vận hành chính</v>
          </cell>
        </row>
        <row r="71">
          <cell r="B71" t="str">
            <v>Ksor Y Tỷ</v>
          </cell>
          <cell r="C71" t="str">
            <v>Vận hành chính</v>
          </cell>
        </row>
        <row r="72">
          <cell r="B72" t="str">
            <v>Nguyễn Đình Đức</v>
          </cell>
          <cell r="C72" t="str">
            <v>Vận hành chính</v>
          </cell>
        </row>
        <row r="73">
          <cell r="B73" t="str">
            <v>Trần Quang Văn</v>
          </cell>
          <cell r="C73" t="str">
            <v>Nhân viên sửa chữa cấp 1</v>
          </cell>
        </row>
        <row r="74">
          <cell r="B74" t="str">
            <v>Trần Thanh Tịnh</v>
          </cell>
          <cell r="C74" t="str">
            <v>Vận hành chính</v>
          </cell>
        </row>
        <row r="75">
          <cell r="B75" t="str">
            <v>Nguyễn Ngọc Tây</v>
          </cell>
          <cell r="C75" t="str">
            <v>Nhân viên sửa chữa cấp 1</v>
          </cell>
        </row>
        <row r="76">
          <cell r="B76" t="str">
            <v>Trần Khánh Thuật</v>
          </cell>
          <cell r="C76" t="str">
            <v>Vận hành phụ</v>
          </cell>
        </row>
        <row r="77">
          <cell r="B77" t="str">
            <v>Lê Văn Vui</v>
          </cell>
          <cell r="C77" t="str">
            <v>Nhân viên sửa chữa cấp 2</v>
          </cell>
        </row>
        <row r="78">
          <cell r="B78" t="str">
            <v>Vũ Văn Đề</v>
          </cell>
          <cell r="C78" t="str">
            <v>Nhân viên sửa chữa cấp 2</v>
          </cell>
        </row>
        <row r="79">
          <cell r="B79" t="str">
            <v>Cao Thế Hà</v>
          </cell>
          <cell r="C79" t="str">
            <v>Nhân viên sửa chữa cấp 2</v>
          </cell>
        </row>
        <row r="80">
          <cell r="B80" t="str">
            <v>Nguyễn Bá Cảnh</v>
          </cell>
          <cell r="C80" t="str">
            <v>Nhân viên sửa chữa cấp 1</v>
          </cell>
        </row>
        <row r="81">
          <cell r="B81" t="str">
            <v>Nguyễn Quốc Dương</v>
          </cell>
          <cell r="C81" t="str">
            <v>Nhân viên sửa chữa cấp 2</v>
          </cell>
        </row>
        <row r="82">
          <cell r="B82" t="str">
            <v>Bùi Xuân Nam</v>
          </cell>
          <cell r="C82" t="str">
            <v>Nhân viên sửa chữa cấp 1</v>
          </cell>
        </row>
        <row r="83">
          <cell r="B83" t="str">
            <v>Nguyễn Thanh Trà</v>
          </cell>
          <cell r="C83" t="str">
            <v>Vận hành phụ</v>
          </cell>
        </row>
        <row r="84">
          <cell r="B84" t="str">
            <v>Trương Phạm Tuân</v>
          </cell>
          <cell r="C84" t="str">
            <v>Nhân viên sửa chữa cấp 1</v>
          </cell>
        </row>
        <row r="85">
          <cell r="B85" t="str">
            <v>Lê Văn Tuấn</v>
          </cell>
          <cell r="C85" t="str">
            <v>Nhân viên sửa chữa cấp 2</v>
          </cell>
        </row>
        <row r="86">
          <cell r="B86" t="str">
            <v>Phạm Lương Hiển Chí</v>
          </cell>
          <cell r="C86" t="str">
            <v>Nhân viên sửa chữa cấp 1</v>
          </cell>
        </row>
        <row r="87">
          <cell r="B87" t="str">
            <v>Trần Văn Thiện</v>
          </cell>
          <cell r="C87" t="str">
            <v>Nhân viên tổng hợp Nhà máy Krông H'năng</v>
          </cell>
        </row>
        <row r="88">
          <cell r="B88" t="str">
            <v>Nguyễn Văn Lai</v>
          </cell>
          <cell r="C88" t="str">
            <v>Nhân viên kế toán</v>
          </cell>
        </row>
        <row r="89">
          <cell r="B89" t="str">
            <v>Trần Văn Cường</v>
          </cell>
          <cell r="C89" t="str">
            <v>Nhân viên lái xe nhà máy</v>
          </cell>
        </row>
        <row r="90">
          <cell r="B90" t="str">
            <v>NMTĐ KHE DIÊN</v>
          </cell>
          <cell r="C90">
            <v>0</v>
          </cell>
        </row>
        <row r="91">
          <cell r="B91" t="str">
            <v>Phan Minh Thạch</v>
          </cell>
          <cell r="C91" t="str">
            <v>Giám đốc Nhà máy Khe Diên</v>
          </cell>
        </row>
        <row r="92">
          <cell r="B92" t="str">
            <v>Võ Cao Trí</v>
          </cell>
          <cell r="C92" t="str">
            <v>Quản đốc Nhà máy</v>
          </cell>
        </row>
        <row r="93">
          <cell r="B93" t="str">
            <v>Phan Gia Khải</v>
          </cell>
          <cell r="C93" t="str">
            <v>Cán bộ kỹ thuật</v>
          </cell>
        </row>
        <row r="94">
          <cell r="B94" t="str">
            <v>Mai Văn Hiền</v>
          </cell>
          <cell r="C94" t="str">
            <v>Trưởng ca vận hành</v>
          </cell>
        </row>
        <row r="95">
          <cell r="B95" t="str">
            <v>Nguyễn Văn Thắng</v>
          </cell>
          <cell r="C95" t="str">
            <v>Trưởng ca vận hành</v>
          </cell>
        </row>
        <row r="96">
          <cell r="B96" t="str">
            <v>Võ Văn Bốn</v>
          </cell>
          <cell r="C96" t="str">
            <v>Trưởng ca vận hành</v>
          </cell>
        </row>
        <row r="97">
          <cell r="B97" t="str">
            <v>Phan Quang Hòa</v>
          </cell>
          <cell r="C97" t="str">
            <v>Trưởng ca vận hành</v>
          </cell>
        </row>
        <row r="98">
          <cell r="B98" t="str">
            <v>Mai Đức Bình</v>
          </cell>
          <cell r="C98" t="str">
            <v>Vận hành chính</v>
          </cell>
        </row>
        <row r="99">
          <cell r="B99" t="str">
            <v>Hà Công Phú</v>
          </cell>
          <cell r="C99" t="str">
            <v>Vận hành chính</v>
          </cell>
        </row>
        <row r="100">
          <cell r="B100" t="str">
            <v>Huỳnh Xuân Toàn</v>
          </cell>
          <cell r="C100" t="str">
            <v>Vận hành chính</v>
          </cell>
        </row>
        <row r="101">
          <cell r="B101" t="str">
            <v>Cao Thanh Tài</v>
          </cell>
          <cell r="C101" t="str">
            <v>Vận hành chính</v>
          </cell>
        </row>
        <row r="102">
          <cell r="B102" t="str">
            <v>Thái Thanh Hùng</v>
          </cell>
          <cell r="C102" t="str">
            <v>Nhân viên sửa chữa cấp 1</v>
          </cell>
        </row>
        <row r="103">
          <cell r="B103" t="str">
            <v>Lưu Văn Duy</v>
          </cell>
          <cell r="C103" t="str">
            <v>Nhân viên sửa chữa cấp 2</v>
          </cell>
        </row>
        <row r="104">
          <cell r="B104" t="str">
            <v>Võ Tuyến Sinh</v>
          </cell>
          <cell r="C104" t="str">
            <v>Nhân viên sửa chữa cấp 1</v>
          </cell>
        </row>
        <row r="105">
          <cell r="B105" t="str">
            <v>Nguyễn Tấn Hiền</v>
          </cell>
          <cell r="C105" t="str">
            <v>Nhân viên sửa chữa cấp 1</v>
          </cell>
        </row>
        <row r="106">
          <cell r="B106" t="str">
            <v>Ngô Sĩ Văn</v>
          </cell>
          <cell r="C106" t="str">
            <v>Nhân viên sửa chữa cấp 1</v>
          </cell>
        </row>
        <row r="107">
          <cell r="B107" t="str">
            <v>Trần Hồng Diệp</v>
          </cell>
          <cell r="C107" t="str">
            <v>Nhân viên sửa chữa cấp 1</v>
          </cell>
        </row>
        <row r="108">
          <cell r="B108" t="str">
            <v>Lê Văn Thuận</v>
          </cell>
          <cell r="C108" t="str">
            <v>Nhân viên sửa chữa cấp 1</v>
          </cell>
        </row>
        <row r="109">
          <cell r="B109" t="str">
            <v>Lê Hữu Vĩ</v>
          </cell>
          <cell r="C109" t="str">
            <v>Nhân viên tổng hợp Nhà máy Khe Diên</v>
          </cell>
        </row>
        <row r="110">
          <cell r="B110" t="str">
            <v>Lê Ngọc Vương</v>
          </cell>
          <cell r="C110" t="str">
            <v>Nhân viên kế toán</v>
          </cell>
        </row>
        <row r="111">
          <cell r="B111" t="str">
            <v>Trần Kim Phúc</v>
          </cell>
          <cell r="C111" t="str">
            <v>Nhân viên lái xe Nhà máy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BHXH-YT-TN"/>
      <sheetName val="Thông tin HĐ - nghi che do-2018"/>
      <sheetName val="TTnhansu2018"/>
      <sheetName val="Phepnam2018"/>
      <sheetName val="Phepnam2019"/>
      <sheetName val="Phepnam2020"/>
      <sheetName val="TTnhansu2019"/>
      <sheetName val="TH-NANGLUONGBHX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5">
          <cell r="B65" t="str">
            <v>Phan Minh Thạch</v>
          </cell>
          <cell r="C65" t="str">
            <v>10/07/1982</v>
          </cell>
          <cell r="D65">
            <v>0</v>
          </cell>
          <cell r="E65" t="str">
            <v>0949198098</v>
          </cell>
          <cell r="F65">
            <v>205046356</v>
          </cell>
          <cell r="G65" t="str">
            <v>0407006296</v>
          </cell>
          <cell r="H65">
            <v>4000513785</v>
          </cell>
          <cell r="I65">
            <v>39773</v>
          </cell>
          <cell r="J65" t="str">
            <v>Kỹ sư cơ - điện tử</v>
          </cell>
          <cell r="K65" t="str">
            <v>Bậc 4/8</v>
          </cell>
          <cell r="L65" t="str">
            <v>08/2021</v>
          </cell>
          <cell r="M65" t="str">
            <v xml:space="preserve">Giám đốc chi nhánh
Kỹ sư </v>
          </cell>
          <cell r="N65" t="str">
            <v xml:space="preserve">Giám đốc </v>
          </cell>
          <cell r="O65">
            <v>38930</v>
          </cell>
        </row>
        <row r="66">
          <cell r="B66" t="str">
            <v>Võ Cao Trí</v>
          </cell>
          <cell r="C66" t="str">
            <v>10/10/1986</v>
          </cell>
          <cell r="D66">
            <v>0</v>
          </cell>
          <cell r="E66" t="str">
            <v>0914151713</v>
          </cell>
          <cell r="F66">
            <v>205216721</v>
          </cell>
          <cell r="G66" t="str">
            <v xml:space="preserve">4812007233      </v>
          </cell>
          <cell r="H66">
            <v>8099105885</v>
          </cell>
          <cell r="I66">
            <v>40632</v>
          </cell>
          <cell r="J66" t="str">
            <v>Kỹ sư Điện</v>
          </cell>
          <cell r="K66" t="str">
            <v>Bậc 4/8</v>
          </cell>
          <cell r="L66" t="str">
            <v>02/2023</v>
          </cell>
          <cell r="M66" t="str">
            <v>Quản đốc
Kỹ sư</v>
          </cell>
          <cell r="N66" t="str">
            <v>Quản đốc phân xưởng vận hành</v>
          </cell>
          <cell r="O66">
            <v>40452</v>
          </cell>
        </row>
        <row r="67">
          <cell r="B67" t="str">
            <v>Mai Văn Hiền</v>
          </cell>
          <cell r="C67" t="str">
            <v>03/09/1980</v>
          </cell>
          <cell r="D67">
            <v>0</v>
          </cell>
          <cell r="E67" t="str">
            <v>0917347484</v>
          </cell>
          <cell r="F67">
            <v>205945006</v>
          </cell>
          <cell r="G67" t="str">
            <v xml:space="preserve">0407002730      </v>
          </cell>
          <cell r="H67">
            <v>0</v>
          </cell>
          <cell r="I67">
            <v>0</v>
          </cell>
          <cell r="J67" t="str">
            <v>Trung cấp Điện</v>
          </cell>
          <cell r="K67" t="str">
            <v>Bậc 1/5</v>
          </cell>
          <cell r="L67">
            <v>0</v>
          </cell>
          <cell r="M67" t="str">
            <v>Vận hành máy, vận hành điện trong nhà máy điện
(Trưởng ca)</v>
          </cell>
          <cell r="N67" t="str">
            <v>Trưởng ca vận hành</v>
          </cell>
          <cell r="O67" t="str">
            <v>10/2005</v>
          </cell>
        </row>
        <row r="68">
          <cell r="B68" t="str">
            <v>Lê Văn Thuận</v>
          </cell>
          <cell r="C68" t="str">
            <v>05/12/1967</v>
          </cell>
          <cell r="D68">
            <v>0</v>
          </cell>
          <cell r="E68" t="str">
            <v>0982022694</v>
          </cell>
          <cell r="F68">
            <v>205437806</v>
          </cell>
          <cell r="G68" t="str">
            <v xml:space="preserve">9005001022      </v>
          </cell>
          <cell r="H68">
            <v>4000513697</v>
          </cell>
          <cell r="I68">
            <v>39773</v>
          </cell>
          <cell r="J68" t="str">
            <v>Trung cấp Điện</v>
          </cell>
          <cell r="K68" t="str">
            <v>Bậc 4/7</v>
          </cell>
          <cell r="L68">
            <v>0</v>
          </cell>
          <cell r="M68" t="str">
            <v>Sửa chữa cơ, điện phụ trong hang hầm nhà máy điện
(Nhân viên sửa chữa)</v>
          </cell>
          <cell r="N68" t="str">
            <v>Nhân viên sửa chữa</v>
          </cell>
          <cell r="O68" t="str">
            <v>10/2005</v>
          </cell>
        </row>
        <row r="69">
          <cell r="B69" t="str">
            <v>Nguyễn Văn Thắng</v>
          </cell>
          <cell r="C69" t="str">
            <v>21/07/1981</v>
          </cell>
          <cell r="D69">
            <v>0</v>
          </cell>
          <cell r="E69" t="str">
            <v>0915363003</v>
          </cell>
          <cell r="F69">
            <v>205079886</v>
          </cell>
          <cell r="G69" t="str">
            <v>0407002733</v>
          </cell>
          <cell r="H69">
            <v>4000513714</v>
          </cell>
          <cell r="I69">
            <v>39773</v>
          </cell>
          <cell r="J69" t="str">
            <v>Trung cấp Điện</v>
          </cell>
          <cell r="K69" t="str">
            <v>Bậc 1/5</v>
          </cell>
          <cell r="L69">
            <v>0</v>
          </cell>
          <cell r="M69" t="str">
            <v>Vận hành máy, vận hành điện trong nhà máy điện
(Trưởng ca)</v>
          </cell>
          <cell r="N69" t="str">
            <v>Trưởng ca vận hành</v>
          </cell>
          <cell r="O69" t="str">
            <v>10/2005</v>
          </cell>
        </row>
        <row r="70">
          <cell r="B70" t="str">
            <v>Mai Đức Bình</v>
          </cell>
          <cell r="C70" t="str">
            <v>11/01/1980</v>
          </cell>
          <cell r="D70">
            <v>0</v>
          </cell>
          <cell r="E70" t="str">
            <v>0912904004</v>
          </cell>
          <cell r="F70">
            <v>205694484</v>
          </cell>
          <cell r="G70" t="str">
            <v xml:space="preserve">0407002729      </v>
          </cell>
          <cell r="H70">
            <v>8104350677</v>
          </cell>
          <cell r="I70">
            <v>40716</v>
          </cell>
          <cell r="J70" t="str">
            <v>Trung cấp Điện</v>
          </cell>
          <cell r="K70" t="str">
            <v>Bậc 2/4</v>
          </cell>
          <cell r="L70">
            <v>0</v>
          </cell>
          <cell r="M70" t="str">
            <v>Vận hành máy, vận hành điện trong nhà máy điện
(Vận hành chính)</v>
          </cell>
          <cell r="N70" t="str">
            <v>Vận hành chính</v>
          </cell>
          <cell r="O70" t="str">
            <v>10/2005</v>
          </cell>
        </row>
        <row r="71">
          <cell r="B71" t="str">
            <v>Phan Quang Hòa</v>
          </cell>
          <cell r="C71">
            <v>26252</v>
          </cell>
          <cell r="D71">
            <v>0</v>
          </cell>
          <cell r="E71" t="str">
            <v>0837312977</v>
          </cell>
          <cell r="F71">
            <v>205989195</v>
          </cell>
          <cell r="G71" t="str">
            <v>0407002739</v>
          </cell>
          <cell r="H71">
            <v>0</v>
          </cell>
          <cell r="I71">
            <v>0</v>
          </cell>
          <cell r="J71" t="str">
            <v>Trung cấp Điện</v>
          </cell>
          <cell r="K71" t="str">
            <v>Bậc 2/4</v>
          </cell>
          <cell r="L71">
            <v>0</v>
          </cell>
          <cell r="M71" t="str">
            <v>Vận hành máy, vận hành điện trong nhà máy điện
(Vận hành chính)</v>
          </cell>
          <cell r="N71" t="str">
            <v>Vận hành chính</v>
          </cell>
          <cell r="O71">
            <v>38626</v>
          </cell>
        </row>
        <row r="72">
          <cell r="B72" t="str">
            <v>Hà Công Phú</v>
          </cell>
          <cell r="C72" t="str">
            <v>08/08/1980</v>
          </cell>
          <cell r="D72">
            <v>0</v>
          </cell>
          <cell r="E72" t="str">
            <v>0913222549</v>
          </cell>
          <cell r="F72">
            <v>205113678</v>
          </cell>
          <cell r="G72" t="str">
            <v xml:space="preserve">4809013465      </v>
          </cell>
          <cell r="H72">
            <v>8020776701</v>
          </cell>
          <cell r="I72">
            <v>40046</v>
          </cell>
          <cell r="J72" t="str">
            <v>Trung cấp Điện</v>
          </cell>
          <cell r="K72" t="str">
            <v>Bậc 1/4</v>
          </cell>
          <cell r="L72">
            <v>0</v>
          </cell>
          <cell r="M72" t="str">
            <v>Vận hành máy, vận hành điện trong nhà máy điện
(Vận hành chính)</v>
          </cell>
          <cell r="N72" t="str">
            <v>Vận hành chính</v>
          </cell>
          <cell r="O72">
            <v>39783</v>
          </cell>
        </row>
        <row r="73">
          <cell r="B73" t="str">
            <v>Huỳnh Xuân Toàn</v>
          </cell>
          <cell r="C73" t="str">
            <v>28/11/1979</v>
          </cell>
          <cell r="D73">
            <v>0</v>
          </cell>
          <cell r="E73" t="str">
            <v>0944211313</v>
          </cell>
          <cell r="F73">
            <v>205073858</v>
          </cell>
          <cell r="G73" t="str">
            <v xml:space="preserve">4809013464      </v>
          </cell>
          <cell r="H73">
            <v>8020776645</v>
          </cell>
          <cell r="I73">
            <v>40046</v>
          </cell>
          <cell r="J73" t="str">
            <v>Cao đẳng điện</v>
          </cell>
          <cell r="K73" t="str">
            <v>Bậc 2/4</v>
          </cell>
          <cell r="L73">
            <v>0</v>
          </cell>
          <cell r="M73" t="str">
            <v>Vận hành máy, vận hành điện trong nhà máy điện
(Vận hành chính)</v>
          </cell>
          <cell r="N73" t="str">
            <v>Vận hành chính</v>
          </cell>
          <cell r="O73">
            <v>39873</v>
          </cell>
        </row>
        <row r="74">
          <cell r="B74" t="str">
            <v>Cao Thanh Tài</v>
          </cell>
          <cell r="C74" t="str">
            <v>23/01/1985</v>
          </cell>
          <cell r="D74">
            <v>0</v>
          </cell>
          <cell r="E74" t="str">
            <v>0942101414</v>
          </cell>
          <cell r="F74">
            <v>205271299</v>
          </cell>
          <cell r="G74" t="str">
            <v>4809013466</v>
          </cell>
          <cell r="H74">
            <v>8020776684</v>
          </cell>
          <cell r="I74">
            <v>40046</v>
          </cell>
          <cell r="J74" t="str">
            <v>Trung cấp Điện</v>
          </cell>
          <cell r="K74" t="str">
            <v>Bậc 1/4</v>
          </cell>
          <cell r="L74">
            <v>0</v>
          </cell>
          <cell r="M74" t="str">
            <v>Vận hành máy, vận hành điện trong nhà máy điện
(Vận hành chính)</v>
          </cell>
          <cell r="N74" t="str">
            <v>Vận hành chính</v>
          </cell>
          <cell r="O74">
            <v>39873</v>
          </cell>
        </row>
        <row r="75">
          <cell r="B75" t="str">
            <v>Võ Văn Bốn</v>
          </cell>
          <cell r="C75" t="str">
            <v>06/06/1983</v>
          </cell>
          <cell r="D75">
            <v>0</v>
          </cell>
          <cell r="E75" t="str">
            <v>0944949198</v>
          </cell>
          <cell r="F75">
            <v>205084981</v>
          </cell>
          <cell r="G75" t="str">
            <v xml:space="preserve">6408001762      </v>
          </cell>
          <cell r="H75">
            <v>8020776726</v>
          </cell>
          <cell r="I75">
            <v>40046</v>
          </cell>
          <cell r="J75" t="str">
            <v>Cao đẳng nghề</v>
          </cell>
          <cell r="K75" t="str">
            <v>Bậc 1/5</v>
          </cell>
          <cell r="L75">
            <v>0</v>
          </cell>
          <cell r="M75" t="str">
            <v>Vận hành máy, vận hành điện trong nhà máy điện
(Trưởng ca)</v>
          </cell>
          <cell r="N75" t="str">
            <v>Trưởng ca vận hành</v>
          </cell>
          <cell r="O75">
            <v>39873</v>
          </cell>
        </row>
        <row r="76">
          <cell r="B76" t="str">
            <v>Thái Thanh Hùng</v>
          </cell>
          <cell r="C76" t="str">
            <v>04/11/1981</v>
          </cell>
          <cell r="D76">
            <v>0</v>
          </cell>
          <cell r="E76" t="str">
            <v>0942198098</v>
          </cell>
          <cell r="F76">
            <v>205216466</v>
          </cell>
          <cell r="G76" t="str">
            <v xml:space="preserve">4808007742      </v>
          </cell>
          <cell r="H76">
            <v>4000513986</v>
          </cell>
          <cell r="I76">
            <v>39776</v>
          </cell>
          <cell r="J76" t="str">
            <v>Công nhân lái xe cơ giới</v>
          </cell>
          <cell r="K76" t="str">
            <v>Bậc 2/7</v>
          </cell>
          <cell r="L76">
            <v>0</v>
          </cell>
          <cell r="M76" t="str">
            <v>Sửa chữa cơ, điện phụ trong hang hầm nhà máy điện
(Nhân viên sửa chữa)</v>
          </cell>
          <cell r="N76" t="str">
            <v>Nhân viên sửa chữa</v>
          </cell>
          <cell r="O76">
            <v>39173</v>
          </cell>
        </row>
        <row r="77">
          <cell r="B77" t="str">
            <v>Lưu Văn Duy</v>
          </cell>
          <cell r="C77" t="str">
            <v>16/10/1975</v>
          </cell>
          <cell r="D77">
            <v>0</v>
          </cell>
          <cell r="E77" t="str">
            <v>0914050706</v>
          </cell>
          <cell r="F77">
            <v>186069274</v>
          </cell>
          <cell r="G77" t="str">
            <v>3902004109</v>
          </cell>
          <cell r="H77">
            <v>4000513979</v>
          </cell>
          <cell r="I77">
            <v>39776</v>
          </cell>
          <cell r="J77" t="str">
            <v>Lắp đặt máy</v>
          </cell>
          <cell r="K77" t="str">
            <v>Bậc 5/7</v>
          </cell>
          <cell r="L77">
            <v>0</v>
          </cell>
          <cell r="M77" t="str">
            <v>Sửa chữa cơ, điện phụ trong hang hầm nhà máy điện
(Nhân viên sửa chữa)</v>
          </cell>
          <cell r="N77" t="str">
            <v>Nhân viên sửa chữa</v>
          </cell>
          <cell r="O77">
            <v>39569</v>
          </cell>
        </row>
        <row r="78">
          <cell r="B78" t="str">
            <v>Võ Tuyến Sinh</v>
          </cell>
          <cell r="C78" t="str">
            <v>28/02/1982</v>
          </cell>
          <cell r="D78">
            <v>0</v>
          </cell>
          <cell r="E78" t="str">
            <v>0787521884</v>
          </cell>
          <cell r="F78">
            <v>205250465</v>
          </cell>
          <cell r="G78" t="str">
            <v>4809013450</v>
          </cell>
          <cell r="H78">
            <v>4000519184</v>
          </cell>
          <cell r="I78">
            <v>39801</v>
          </cell>
          <cell r="J78" t="str">
            <v>Trung cấp Điện</v>
          </cell>
          <cell r="K78" t="str">
            <v>Bậc 3/7</v>
          </cell>
          <cell r="L78">
            <v>0</v>
          </cell>
          <cell r="M78" t="str">
            <v>Sửa chữa cơ, điện phụ trong hang hầm nhà máy điện
(Nhân viên sửa chữa)</v>
          </cell>
          <cell r="N78" t="str">
            <v>Nhân viên sửa chữa</v>
          </cell>
          <cell r="O78">
            <v>39387</v>
          </cell>
        </row>
        <row r="79">
          <cell r="B79" t="str">
            <v>Lê Hữu Vĩ</v>
          </cell>
          <cell r="C79" t="str">
            <v>16/01/1983</v>
          </cell>
          <cell r="D79">
            <v>0</v>
          </cell>
          <cell r="E79" t="str">
            <v>0944142888</v>
          </cell>
          <cell r="F79">
            <v>201476732</v>
          </cell>
          <cell r="G79" t="str">
            <v xml:space="preserve">0407002734      </v>
          </cell>
          <cell r="H79">
            <v>4000513753</v>
          </cell>
          <cell r="I79">
            <v>39773</v>
          </cell>
          <cell r="J79" t="str">
            <v>CN Quản lý Điện và trạm điện</v>
          </cell>
          <cell r="K79" t="str">
            <v>Bậc 4/5</v>
          </cell>
          <cell r="L79" t="str">
            <v>07/2022</v>
          </cell>
          <cell r="M79" t="str">
            <v>Cán sự
(Tổ trưởng tổ tổng hợp)</v>
          </cell>
          <cell r="N79" t="str">
            <v>Tổ trưởng Tổ tổng hợp</v>
          </cell>
          <cell r="O79">
            <v>38626</v>
          </cell>
        </row>
        <row r="80">
          <cell r="B80" t="str">
            <v>Lê Ngọc Vương</v>
          </cell>
          <cell r="C80" t="str">
            <v>01/01/1960</v>
          </cell>
          <cell r="D80">
            <v>0</v>
          </cell>
          <cell r="E80" t="str">
            <v>0906578267</v>
          </cell>
          <cell r="F80">
            <v>205600504</v>
          </cell>
          <cell r="G80" t="str">
            <v xml:space="preserve">4808007749      </v>
          </cell>
          <cell r="H80">
            <v>4000514027</v>
          </cell>
          <cell r="I80">
            <v>39776</v>
          </cell>
          <cell r="J80" t="str">
            <v>Trung cấp Kế toán</v>
          </cell>
          <cell r="K80" t="str">
            <v>Bậc 3/5</v>
          </cell>
          <cell r="L80" t="str">
            <v>Đã nghỉ hưu</v>
          </cell>
          <cell r="M80" t="str">
            <v>Kế toán viên</v>
          </cell>
          <cell r="N80" t="str">
            <v>Kế toán viên</v>
          </cell>
          <cell r="O80">
            <v>39295</v>
          </cell>
        </row>
        <row r="81">
          <cell r="B81" t="str">
            <v>Trần Kim Phúc</v>
          </cell>
          <cell r="C81">
            <v>43359</v>
          </cell>
          <cell r="D81">
            <v>0</v>
          </cell>
          <cell r="E81" t="str">
            <v>0935558231</v>
          </cell>
          <cell r="F81">
            <v>205328826</v>
          </cell>
          <cell r="G81">
            <v>0</v>
          </cell>
          <cell r="H81">
            <v>8049073405</v>
          </cell>
          <cell r="I81">
            <v>40092</v>
          </cell>
          <cell r="J81" t="str">
            <v>Lái xe</v>
          </cell>
          <cell r="K81">
            <v>0</v>
          </cell>
          <cell r="L81">
            <v>0</v>
          </cell>
          <cell r="M81" t="str">
            <v>Lái xe</v>
          </cell>
          <cell r="N81" t="str">
            <v>Lái xe</v>
          </cell>
          <cell r="O81" t="str">
            <v>01/10/2018</v>
          </cell>
        </row>
        <row r="82">
          <cell r="B82" t="str">
            <v>Nguyễn Tấn Hiền</v>
          </cell>
          <cell r="C82">
            <v>33009</v>
          </cell>
          <cell r="D82">
            <v>0</v>
          </cell>
          <cell r="E82" t="str">
            <v>0706223203</v>
          </cell>
          <cell r="F82">
            <v>205516116</v>
          </cell>
          <cell r="G82" t="str">
            <v>4815007475</v>
          </cell>
          <cell r="H82">
            <v>8098818410</v>
          </cell>
          <cell r="I82">
            <v>40631</v>
          </cell>
          <cell r="J82" t="str">
            <v>Cao đẳng điện tự động</v>
          </cell>
          <cell r="K82" t="str">
            <v>Bậc 3/7</v>
          </cell>
          <cell r="L82">
            <v>0</v>
          </cell>
          <cell r="M82" t="str">
            <v>Sửa chữa cơ, điện phụ trong hang hầm nhà máy điện
(Nhân viên sửa chữa)</v>
          </cell>
          <cell r="N82" t="str">
            <v>Nhân viên sửa chữa</v>
          </cell>
          <cell r="O82">
            <v>42200</v>
          </cell>
        </row>
        <row r="83">
          <cell r="B83" t="str">
            <v>Ngô Sĩ Văn</v>
          </cell>
          <cell r="C83">
            <v>31884</v>
          </cell>
          <cell r="D83">
            <v>0</v>
          </cell>
          <cell r="E83" t="str">
            <v>0905400472</v>
          </cell>
          <cell r="F83">
            <v>205306785</v>
          </cell>
          <cell r="G83" t="str">
            <v xml:space="preserve">4815022929      </v>
          </cell>
          <cell r="H83">
            <v>8286513588</v>
          </cell>
          <cell r="I83">
            <v>41236</v>
          </cell>
          <cell r="J83" t="str">
            <v>Cao đẳng điện</v>
          </cell>
          <cell r="K83" t="str">
            <v>Bậc 3/7</v>
          </cell>
          <cell r="L83">
            <v>0</v>
          </cell>
          <cell r="M83" t="str">
            <v>Sửa chữa cơ, điện phụ trong hang hầm nhà máy điện
(Nhân viên sửa chữa)</v>
          </cell>
          <cell r="N83" t="str">
            <v>Nhân viên sửa chữa</v>
          </cell>
          <cell r="O83">
            <v>42200</v>
          </cell>
        </row>
        <row r="84">
          <cell r="B84" t="str">
            <v>Trần Hồng Diệp</v>
          </cell>
          <cell r="C84">
            <v>32199</v>
          </cell>
          <cell r="D84">
            <v>0</v>
          </cell>
          <cell r="E84" t="str">
            <v>0935636094</v>
          </cell>
          <cell r="F84">
            <v>205370469</v>
          </cell>
          <cell r="G84" t="str">
            <v>4815022930</v>
          </cell>
          <cell r="H84">
            <v>8092713108</v>
          </cell>
          <cell r="I84">
            <v>40553</v>
          </cell>
          <cell r="J84">
            <v>40553</v>
          </cell>
          <cell r="K84" t="str">
            <v>Bậc 3/7</v>
          </cell>
          <cell r="L84">
            <v>0</v>
          </cell>
          <cell r="M84" t="str">
            <v>Sửa chữa cơ, điện phụ trong hang hầm nhà máy điện
(Nhân viên sửa chữa)</v>
          </cell>
          <cell r="N84" t="str">
            <v>Nhân viên sửa chữa</v>
          </cell>
          <cell r="O84">
            <v>42200</v>
          </cell>
        </row>
        <row r="85">
          <cell r="B85" t="str">
            <v>Phan Gia Khải</v>
          </cell>
          <cell r="C85">
            <v>34621</v>
          </cell>
          <cell r="D85">
            <v>0</v>
          </cell>
          <cell r="E85" t="str">
            <v>0708133415</v>
          </cell>
          <cell r="F85">
            <v>205770707</v>
          </cell>
          <cell r="G85" t="str">
            <v>4921518360</v>
          </cell>
          <cell r="H85">
            <v>8511181664</v>
          </cell>
          <cell r="I85">
            <v>43133</v>
          </cell>
          <cell r="J85" t="str">
            <v>Kỹ sư Điện</v>
          </cell>
          <cell r="K85" t="str">
            <v>Bậc 1/8</v>
          </cell>
          <cell r="L85" t="str">
            <v>11/2020</v>
          </cell>
          <cell r="M85" t="str">
            <v>Kỹ sư</v>
          </cell>
          <cell r="N85" t="str">
            <v>Cán bộ kỹ thuật</v>
          </cell>
          <cell r="O85">
            <v>42979</v>
          </cell>
        </row>
        <row r="86">
          <cell r="B86" t="str">
            <v>NMTĐ Krông H'năng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B87" t="str">
            <v>Nguyễn Tuấn Đạt</v>
          </cell>
          <cell r="C87" t="str">
            <v>27/03/1981</v>
          </cell>
          <cell r="D87">
            <v>0</v>
          </cell>
          <cell r="E87" t="str">
            <v>0935659224</v>
          </cell>
          <cell r="F87">
            <v>211747680</v>
          </cell>
          <cell r="G87" t="str">
            <v xml:space="preserve">4811036592      </v>
          </cell>
          <cell r="H87">
            <v>0</v>
          </cell>
          <cell r="I87">
            <v>0</v>
          </cell>
          <cell r="J87" t="str">
            <v>Thạc sỹ tự động hóa</v>
          </cell>
          <cell r="K87" t="str">
            <v>Bậc 4/8</v>
          </cell>
          <cell r="L87" t="str">
            <v>11/2021</v>
          </cell>
          <cell r="M87" t="str">
            <v>Phó Giám đốc Phụ trách Chi nhánh, Kỹ sư</v>
          </cell>
          <cell r="N87" t="str">
            <v>Phó trưởng phòng</v>
          </cell>
          <cell r="O87">
            <v>40452</v>
          </cell>
        </row>
        <row r="88">
          <cell r="B88" t="str">
            <v>Nguyễn Đình Đức</v>
          </cell>
          <cell r="C88" t="str">
            <v>08/07/1983</v>
          </cell>
          <cell r="D88">
            <v>0</v>
          </cell>
          <cell r="E88" t="str">
            <v>0937555550</v>
          </cell>
          <cell r="F88">
            <v>240761728</v>
          </cell>
          <cell r="G88" t="str">
            <v xml:space="preserve">4811036589      </v>
          </cell>
          <cell r="H88">
            <v>400698798</v>
          </cell>
          <cell r="I88">
            <v>39819</v>
          </cell>
          <cell r="J88" t="str">
            <v>Công nhân điện</v>
          </cell>
          <cell r="K88" t="str">
            <v>Bậc 1/4</v>
          </cell>
          <cell r="L88">
            <v>0</v>
          </cell>
          <cell r="M88" t="str">
            <v>Vận hành máy, vận hành điện trong nhà máy điện
(Vận hành chính)</v>
          </cell>
          <cell r="N88" t="str">
            <v>Công nhân điện</v>
          </cell>
          <cell r="O88">
            <v>39326</v>
          </cell>
        </row>
        <row r="89">
          <cell r="B89" t="str">
            <v>Nguyễn Quốc Dương</v>
          </cell>
          <cell r="C89" t="str">
            <v>14/07/1989</v>
          </cell>
          <cell r="D89">
            <v>0</v>
          </cell>
          <cell r="E89" t="str">
            <v>0794577996</v>
          </cell>
          <cell r="F89">
            <v>221239975</v>
          </cell>
          <cell r="G89" t="str">
            <v xml:space="preserve">4810020802      </v>
          </cell>
          <cell r="H89">
            <v>8066564724</v>
          </cell>
          <cell r="I89">
            <v>40257</v>
          </cell>
          <cell r="J89" t="str">
            <v>Trung cấp Điện</v>
          </cell>
          <cell r="K89" t="str">
            <v>Bậc 5/7</v>
          </cell>
          <cell r="L89">
            <v>0</v>
          </cell>
          <cell r="M89" t="str">
            <v>Sửa chữa cơ, điện phụ trong hang hầm nhà máy điện
(Nhân viên sửa chữa)</v>
          </cell>
          <cell r="N89" t="str">
            <v>Công nhân điện</v>
          </cell>
          <cell r="O89">
            <v>39965</v>
          </cell>
        </row>
        <row r="90">
          <cell r="B90" t="str">
            <v>Hoàng Tiến Dũng</v>
          </cell>
          <cell r="C90" t="str">
            <v>10/01/1982</v>
          </cell>
          <cell r="D90">
            <v>0</v>
          </cell>
          <cell r="E90" t="str">
            <v>0979620010</v>
          </cell>
          <cell r="F90">
            <v>221446791</v>
          </cell>
          <cell r="G90" t="str">
            <v>4809013453</v>
          </cell>
          <cell r="H90">
            <v>8526359942</v>
          </cell>
          <cell r="I90">
            <v>43207</v>
          </cell>
          <cell r="J90" t="str">
            <v>Công nhân điện</v>
          </cell>
          <cell r="K90" t="str">
            <v>Bậc 1/5</v>
          </cell>
          <cell r="L90">
            <v>0</v>
          </cell>
          <cell r="M90" t="str">
            <v>Vận hành máy, vận hành điện trong nhà máy điện
(Trưởng ca)</v>
          </cell>
          <cell r="N90" t="str">
            <v>Trưởng ca vận hành</v>
          </cell>
          <cell r="O90">
            <v>39539</v>
          </cell>
        </row>
        <row r="91">
          <cell r="B91" t="str">
            <v>Phan Thế Hoàng</v>
          </cell>
          <cell r="C91" t="str">
            <v>20/09/1987</v>
          </cell>
          <cell r="D91">
            <v>0</v>
          </cell>
          <cell r="E91" t="str">
            <v>0382058028</v>
          </cell>
          <cell r="F91">
            <v>240957143</v>
          </cell>
          <cell r="G91" t="str">
            <v>4810020803</v>
          </cell>
          <cell r="H91">
            <v>8066564731</v>
          </cell>
          <cell r="I91">
            <v>40257</v>
          </cell>
          <cell r="J91" t="str">
            <v>Cao đẳng điện</v>
          </cell>
          <cell r="K91" t="str">
            <v>Bậc 1/5</v>
          </cell>
          <cell r="L91">
            <v>0</v>
          </cell>
          <cell r="M91" t="str">
            <v>Vận hành máy, vận hành điện trong nhà máy điện
(Trưởng ca)</v>
          </cell>
          <cell r="N91" t="str">
            <v>Trưởng ca vận hành</v>
          </cell>
          <cell r="O91">
            <v>40026</v>
          </cell>
        </row>
        <row r="92">
          <cell r="B92" t="str">
            <v>Lê Văn Tuấn</v>
          </cell>
          <cell r="C92" t="str">
            <v>04/04/1972</v>
          </cell>
          <cell r="D92">
            <v>0</v>
          </cell>
          <cell r="E92" t="str">
            <v>0935767530</v>
          </cell>
          <cell r="F92">
            <v>220835218</v>
          </cell>
          <cell r="G92" t="str">
            <v xml:space="preserve">3998000315      </v>
          </cell>
          <cell r="H92">
            <v>8018652402</v>
          </cell>
          <cell r="I92">
            <v>40043</v>
          </cell>
          <cell r="J92" t="str">
            <v>Trung cấp Điện</v>
          </cell>
          <cell r="K92" t="str">
            <v>Bậc 5/7</v>
          </cell>
          <cell r="L92">
            <v>0</v>
          </cell>
          <cell r="M92" t="str">
            <v>Sửa chữa cơ, điện phụ trong hang hầm nhà máy điện
(Nhân viên sửa chữa)</v>
          </cell>
          <cell r="N92" t="str">
            <v>Nhân viên sửa chữa</v>
          </cell>
          <cell r="O92">
            <v>39783</v>
          </cell>
        </row>
        <row r="93">
          <cell r="B93" t="str">
            <v>Lê Đình Mạo</v>
          </cell>
          <cell r="C93" t="str">
            <v>22/10/1981</v>
          </cell>
          <cell r="D93">
            <v>0</v>
          </cell>
          <cell r="E93" t="str">
            <v>0905999192</v>
          </cell>
          <cell r="F93">
            <v>201686900</v>
          </cell>
          <cell r="G93" t="str">
            <v xml:space="preserve">0407002738      </v>
          </cell>
          <cell r="H93">
            <v>8497740597</v>
          </cell>
          <cell r="I93">
            <v>43052</v>
          </cell>
          <cell r="J93" t="str">
            <v>Cao đẳng điện</v>
          </cell>
          <cell r="K93" t="str">
            <v>Bậc 1/4</v>
          </cell>
          <cell r="L93">
            <v>0</v>
          </cell>
          <cell r="M93" t="str">
            <v>Vận hành máy, vận hành điện trong nhà máy điện
(Vận hành chính)</v>
          </cell>
          <cell r="N93" t="str">
            <v>Công nhân điện</v>
          </cell>
          <cell r="O93">
            <v>38626</v>
          </cell>
        </row>
        <row r="94">
          <cell r="B94" t="str">
            <v>Lê Văn Vui</v>
          </cell>
          <cell r="C94" t="str">
            <v>10/11/1980</v>
          </cell>
          <cell r="D94">
            <v>0</v>
          </cell>
          <cell r="E94" t="str">
            <v>0935548811</v>
          </cell>
          <cell r="F94">
            <v>162328415</v>
          </cell>
          <cell r="G94" t="str">
            <v>3902004105</v>
          </cell>
          <cell r="H94">
            <v>8016363490</v>
          </cell>
          <cell r="I94">
            <v>40037</v>
          </cell>
          <cell r="J94" t="str">
            <v>công nhân cẩu chuyển</v>
          </cell>
          <cell r="K94" t="str">
            <v>Bậc 5/7</v>
          </cell>
          <cell r="L94">
            <v>0</v>
          </cell>
          <cell r="M94" t="str">
            <v>Sửa chữa cơ, điện phụ trong hang hầm nhà máy điện
(Nhân viên sửa chữa)</v>
          </cell>
          <cell r="N94" t="str">
            <v>Nhân viên sửa chữa</v>
          </cell>
          <cell r="O94">
            <v>40452</v>
          </cell>
        </row>
        <row r="95">
          <cell r="B95" t="str">
            <v>Vũ Văn Đề</v>
          </cell>
          <cell r="C95" t="str">
            <v>15/09/1981</v>
          </cell>
          <cell r="D95">
            <v>0</v>
          </cell>
          <cell r="E95" t="str">
            <v>0935054766</v>
          </cell>
          <cell r="F95">
            <v>221456662</v>
          </cell>
          <cell r="G95" t="str">
            <v xml:space="preserve">3903000792      </v>
          </cell>
          <cell r="H95">
            <v>0</v>
          </cell>
          <cell r="I95">
            <v>0</v>
          </cell>
          <cell r="J95" t="str">
            <v>Công nhân hàn</v>
          </cell>
          <cell r="K95" t="str">
            <v>Bậc 5/7</v>
          </cell>
          <cell r="L95">
            <v>0</v>
          </cell>
          <cell r="M95" t="str">
            <v>Sửa chữa cơ, điện phụ trong hang hầm nhà máy điện
(Nhân viên sửa chữa)</v>
          </cell>
          <cell r="N95" t="str">
            <v>Công nhân sửa chữa</v>
          </cell>
          <cell r="O95">
            <v>40452</v>
          </cell>
        </row>
        <row r="96">
          <cell r="B96" t="str">
            <v>Cao Thế Hà</v>
          </cell>
          <cell r="C96" t="str">
            <v>02/11/1985</v>
          </cell>
          <cell r="D96">
            <v>0</v>
          </cell>
          <cell r="E96" t="str">
            <v>0978775699</v>
          </cell>
          <cell r="F96">
            <v>172429281</v>
          </cell>
          <cell r="G96" t="str">
            <v xml:space="preserve">5408003455      </v>
          </cell>
          <cell r="H96">
            <v>8086495236</v>
          </cell>
          <cell r="I96">
            <v>40477</v>
          </cell>
          <cell r="J96" t="str">
            <v>Trung cấp Điện</v>
          </cell>
          <cell r="K96" t="str">
            <v>Bậc 5/7</v>
          </cell>
          <cell r="L96">
            <v>0</v>
          </cell>
          <cell r="M96" t="str">
            <v>Sửa chữa cơ, điện phụ trong hang hầm nhà máy điện
(Nhân viên sửa chữa)</v>
          </cell>
          <cell r="N96" t="str">
            <v>Công nhân sửa chữa</v>
          </cell>
          <cell r="O96">
            <v>40452</v>
          </cell>
        </row>
        <row r="97">
          <cell r="B97" t="str">
            <v>Phạm Lương Hiển Chí</v>
          </cell>
          <cell r="C97" t="str">
            <v>02/09/1982</v>
          </cell>
          <cell r="D97">
            <v>0</v>
          </cell>
          <cell r="E97" t="str">
            <v>0905877738</v>
          </cell>
          <cell r="F97">
            <v>221112476</v>
          </cell>
          <cell r="G97" t="str">
            <v xml:space="preserve">3907006076      </v>
          </cell>
          <cell r="H97">
            <v>4400706478</v>
          </cell>
          <cell r="I97">
            <v>40025</v>
          </cell>
          <cell r="J97" t="str">
            <v>Trung cấp Điện</v>
          </cell>
          <cell r="K97" t="str">
            <v>Bậc 3/7</v>
          </cell>
          <cell r="L97">
            <v>0</v>
          </cell>
          <cell r="M97" t="str">
            <v>Sửa chữa cơ, điện phụ trong hang hầm nhà máy điện
(Nhân viên sửa chữa)</v>
          </cell>
          <cell r="N97" t="str">
            <v>Công nhân sửa chữa</v>
          </cell>
          <cell r="O97">
            <v>40483</v>
          </cell>
        </row>
        <row r="98">
          <cell r="B98" t="str">
            <v>Nguyễn Văn Lai</v>
          </cell>
          <cell r="C98" t="str">
            <v>05/05/1986</v>
          </cell>
          <cell r="D98">
            <v>0</v>
          </cell>
          <cell r="E98" t="str">
            <v>0979374279</v>
          </cell>
          <cell r="F98">
            <v>221164176</v>
          </cell>
          <cell r="G98" t="str">
            <v>4811036591</v>
          </cell>
          <cell r="H98">
            <v>8096510518</v>
          </cell>
          <cell r="I98">
            <v>40613</v>
          </cell>
          <cell r="J98" t="str">
            <v>Cử nhân kế toán</v>
          </cell>
          <cell r="K98" t="str">
            <v>Bậc 3/5</v>
          </cell>
          <cell r="L98">
            <v>0</v>
          </cell>
          <cell r="M98" t="str">
            <v>Kế toán viên</v>
          </cell>
          <cell r="N98" t="str">
            <v>Kế toán viên</v>
          </cell>
          <cell r="O98">
            <v>40391</v>
          </cell>
        </row>
        <row r="99">
          <cell r="B99" t="str">
            <v>Ksor Y Tỷ</v>
          </cell>
          <cell r="C99" t="str">
            <v>15/07/1980</v>
          </cell>
          <cell r="D99">
            <v>0</v>
          </cell>
          <cell r="E99" t="str">
            <v>0985026708</v>
          </cell>
          <cell r="F99">
            <v>221089944</v>
          </cell>
          <cell r="G99" t="str">
            <v>4810020801</v>
          </cell>
          <cell r="H99">
            <v>8066564749</v>
          </cell>
          <cell r="I99">
            <v>40257</v>
          </cell>
          <cell r="J99" t="str">
            <v>Kỹ sư Điện</v>
          </cell>
          <cell r="K99" t="str">
            <v>Bậc 1/4</v>
          </cell>
          <cell r="L99">
            <v>0</v>
          </cell>
          <cell r="M99" t="str">
            <v>Vận hành máy, vận hành điện trong nhà máy điện
(Vận hành chính)</v>
          </cell>
          <cell r="N99" t="str">
            <v>Vận hành chính</v>
          </cell>
          <cell r="O99">
            <v>39873</v>
          </cell>
        </row>
        <row r="100">
          <cell r="B100" t="str">
            <v>Trần Văn Thiện</v>
          </cell>
          <cell r="C100" t="str">
            <v>02/09/1983</v>
          </cell>
          <cell r="D100">
            <v>0</v>
          </cell>
          <cell r="E100" t="str">
            <v>0935677497</v>
          </cell>
          <cell r="F100">
            <v>194152478</v>
          </cell>
          <cell r="G100" t="str">
            <v xml:space="preserve">3106004563      </v>
          </cell>
          <cell r="H100">
            <v>8018652314</v>
          </cell>
          <cell r="I100">
            <v>40043</v>
          </cell>
          <cell r="J100" t="str">
            <v>Công nhân điện</v>
          </cell>
          <cell r="K100" t="str">
            <v>Bậc 3/5</v>
          </cell>
          <cell r="L100">
            <v>0</v>
          </cell>
          <cell r="M100" t="str">
            <v>Cán sự</v>
          </cell>
          <cell r="N100" t="str">
            <v>Công nhân điện</v>
          </cell>
          <cell r="O100">
            <v>39326</v>
          </cell>
        </row>
        <row r="101">
          <cell r="B101" t="str">
            <v>Trần Văn Cường</v>
          </cell>
          <cell r="C101" t="str">
            <v>28/12/1968</v>
          </cell>
          <cell r="D101">
            <v>0</v>
          </cell>
          <cell r="E101" t="str">
            <v>0989444349</v>
          </cell>
          <cell r="F101">
            <v>220632356</v>
          </cell>
          <cell r="G101" t="str">
            <v xml:space="preserve">3998000555      </v>
          </cell>
          <cell r="H101" t="str">
            <v>0400698452</v>
          </cell>
          <cell r="I101">
            <v>39819</v>
          </cell>
          <cell r="J101" t="str">
            <v>Lái xe</v>
          </cell>
          <cell r="K101" t="str">
            <v>Bậc 5/5</v>
          </cell>
          <cell r="L101" t="str">
            <v>01/2019</v>
          </cell>
          <cell r="M101" t="str">
            <v>Lái xe</v>
          </cell>
          <cell r="N101" t="str">
            <v>CN lái xe</v>
          </cell>
          <cell r="O101">
            <v>39661</v>
          </cell>
        </row>
        <row r="102">
          <cell r="B102" t="str">
            <v>Trần Quang Văn</v>
          </cell>
          <cell r="C102" t="str">
            <v>15/04/1984</v>
          </cell>
          <cell r="D102">
            <v>0</v>
          </cell>
          <cell r="E102" t="str">
            <v>0988659929</v>
          </cell>
          <cell r="F102">
            <v>221094667</v>
          </cell>
          <cell r="G102" t="str">
            <v>4812001820</v>
          </cell>
          <cell r="H102">
            <v>8097720821</v>
          </cell>
          <cell r="I102">
            <v>40625</v>
          </cell>
          <cell r="J102" t="str">
            <v>Trung cấp Điện</v>
          </cell>
          <cell r="K102" t="str">
            <v>Bậc 1/4</v>
          </cell>
          <cell r="L102">
            <v>0</v>
          </cell>
          <cell r="M102" t="str">
            <v>Vận hành máy, vận hành điện trong nhà máy điện
(Vận hành chính)</v>
          </cell>
          <cell r="N102" t="str">
            <v>Công nhân vận hành</v>
          </cell>
          <cell r="O102">
            <v>40817</v>
          </cell>
        </row>
        <row r="103">
          <cell r="B103" t="str">
            <v>Lò Minh Quách</v>
          </cell>
          <cell r="C103" t="str">
            <v>16/07/1988</v>
          </cell>
          <cell r="D103">
            <v>0</v>
          </cell>
          <cell r="E103" t="str">
            <v>0982274401</v>
          </cell>
          <cell r="F103">
            <v>241077313</v>
          </cell>
          <cell r="G103" t="str">
            <v>4812001821</v>
          </cell>
          <cell r="H103">
            <v>8108647196</v>
          </cell>
          <cell r="I103">
            <v>40795</v>
          </cell>
          <cell r="J103" t="str">
            <v>Trung cấp Điện</v>
          </cell>
          <cell r="K103" t="str">
            <v>Bậc 1/5</v>
          </cell>
          <cell r="L103">
            <v>0</v>
          </cell>
          <cell r="M103" t="str">
            <v>Vận hành máy, vận hành điện trong nhà máy điện
(Trưởng ca)</v>
          </cell>
          <cell r="N103" t="str">
            <v>Công nhân vận hành</v>
          </cell>
          <cell r="O103">
            <v>40817</v>
          </cell>
        </row>
        <row r="104">
          <cell r="B104" t="str">
            <v>Lê Văn Tri</v>
          </cell>
          <cell r="C104" t="str">
            <v>05/11/1988</v>
          </cell>
          <cell r="D104">
            <v>0</v>
          </cell>
          <cell r="E104" t="str">
            <v>0976737594</v>
          </cell>
          <cell r="F104">
            <v>221215534</v>
          </cell>
          <cell r="G104" t="str">
            <v>4812001822</v>
          </cell>
          <cell r="H104">
            <v>8129811305</v>
          </cell>
          <cell r="I104">
            <v>41040</v>
          </cell>
          <cell r="J104" t="str">
            <v>Cao đẳng điện</v>
          </cell>
          <cell r="K104" t="str">
            <v>Bậc 1/4</v>
          </cell>
          <cell r="L104">
            <v>0</v>
          </cell>
          <cell r="M104" t="str">
            <v>Vận hành máy, vận hành điện trong nhà máy điện
(Vận hành chính)</v>
          </cell>
          <cell r="N104" t="str">
            <v>Công nhân vận hành</v>
          </cell>
          <cell r="O104">
            <v>40817</v>
          </cell>
        </row>
        <row r="105">
          <cell r="B105" t="str">
            <v>Trần Thanh Tịnh</v>
          </cell>
          <cell r="C105" t="str">
            <v>14/05/1982</v>
          </cell>
          <cell r="D105">
            <v>0</v>
          </cell>
          <cell r="E105" t="str">
            <v>0909752789</v>
          </cell>
          <cell r="F105">
            <v>221087878</v>
          </cell>
          <cell r="G105" t="str">
            <v xml:space="preserve">4812001823      </v>
          </cell>
          <cell r="H105">
            <v>8129811312</v>
          </cell>
          <cell r="I105">
            <v>41040</v>
          </cell>
          <cell r="J105" t="str">
            <v>Công nhân điện</v>
          </cell>
          <cell r="K105" t="str">
            <v>Bậc 1/4</v>
          </cell>
          <cell r="L105">
            <v>0</v>
          </cell>
          <cell r="M105" t="str">
            <v>Vận hành máy, vận hành điện trong nhà máy điện
(Vận hành chính)</v>
          </cell>
          <cell r="N105" t="str">
            <v>Công nhân vận hành</v>
          </cell>
          <cell r="O105">
            <v>40817</v>
          </cell>
        </row>
        <row r="106">
          <cell r="B106" t="str">
            <v>Châu Đình Duy</v>
          </cell>
          <cell r="C106">
            <v>33392</v>
          </cell>
          <cell r="D106">
            <v>0</v>
          </cell>
          <cell r="E106" t="str">
            <v>0349765101</v>
          </cell>
          <cell r="F106">
            <v>221297521</v>
          </cell>
          <cell r="G106" t="str">
            <v>4813003313</v>
          </cell>
          <cell r="H106">
            <v>8366024543</v>
          </cell>
          <cell r="I106">
            <v>42037</v>
          </cell>
          <cell r="J106" t="str">
            <v>Cao đẳng điện</v>
          </cell>
          <cell r="K106" t="str">
            <v>Bậc 1/5</v>
          </cell>
          <cell r="L106">
            <v>0</v>
          </cell>
          <cell r="M106" t="str">
            <v>Vận hành máy, vận hành điện trong nhà máy điện
 (Trưởng ca)</v>
          </cell>
          <cell r="N106" t="str">
            <v>Trưởng ca vận hành</v>
          </cell>
          <cell r="O106">
            <v>41487</v>
          </cell>
        </row>
        <row r="107">
          <cell r="B107" t="str">
            <v>Nguyễn Ngọc Tây</v>
          </cell>
          <cell r="C107">
            <v>30886</v>
          </cell>
          <cell r="D107">
            <v>0</v>
          </cell>
          <cell r="E107" t="str">
            <v>0988238845</v>
          </cell>
          <cell r="F107">
            <v>221093601</v>
          </cell>
          <cell r="G107" t="str">
            <v xml:space="preserve">4813003311      </v>
          </cell>
          <cell r="H107">
            <v>8041983113</v>
          </cell>
          <cell r="I107">
            <v>8041983113</v>
          </cell>
          <cell r="J107" t="str">
            <v>Cao đẳng điện</v>
          </cell>
          <cell r="K107" t="str">
            <v>Bậc 1/2</v>
          </cell>
          <cell r="L107">
            <v>0</v>
          </cell>
          <cell r="M107" t="str">
            <v>Vận hành máy, vận hành điện trong nhà máy điện
(Vận hành phụ)</v>
          </cell>
          <cell r="N107" t="str">
            <v>Nhân viên vận hành</v>
          </cell>
          <cell r="O107">
            <v>41487</v>
          </cell>
        </row>
        <row r="108">
          <cell r="B108" t="str">
            <v>Lê Quang Lặng</v>
          </cell>
          <cell r="C108">
            <v>32417</v>
          </cell>
          <cell r="D108">
            <v>0</v>
          </cell>
          <cell r="E108" t="str">
            <v>0938481857</v>
          </cell>
          <cell r="F108">
            <v>240950640</v>
          </cell>
          <cell r="G108" t="str">
            <v xml:space="preserve">4813003312      </v>
          </cell>
          <cell r="H108">
            <v>8095251081</v>
          </cell>
          <cell r="I108">
            <v>40599</v>
          </cell>
          <cell r="J108" t="str">
            <v>Trung cấp Điện</v>
          </cell>
          <cell r="K108" t="str">
            <v>Bậc 1/2</v>
          </cell>
          <cell r="L108">
            <v>0</v>
          </cell>
          <cell r="M108" t="str">
            <v>Vận hành máy, vận hành điện trong nhà máy điện
(Vận hành phụ)</v>
          </cell>
          <cell r="N108" t="str">
            <v>Công nhân điện</v>
          </cell>
          <cell r="O108">
            <v>41487</v>
          </cell>
        </row>
        <row r="109">
          <cell r="B109" t="str">
            <v>Nguyễn Bá Cảnh</v>
          </cell>
          <cell r="C109">
            <v>31789</v>
          </cell>
          <cell r="D109">
            <v>0</v>
          </cell>
          <cell r="E109" t="str">
            <v>0868563383</v>
          </cell>
          <cell r="F109">
            <v>205351290</v>
          </cell>
          <cell r="G109" t="str">
            <v xml:space="preserve">4816025649      </v>
          </cell>
          <cell r="H109">
            <v>8183486406</v>
          </cell>
          <cell r="I109">
            <v>41142</v>
          </cell>
          <cell r="J109" t="str">
            <v>Trung cấp Điện</v>
          </cell>
          <cell r="K109" t="str">
            <v>Bậc 2/7</v>
          </cell>
          <cell r="L109">
            <v>0</v>
          </cell>
          <cell r="M109" t="str">
            <v>Sửa chữa cơ, điện phụ trong hang hầm nhà máy điện
(Nhân viên sửa chữa)</v>
          </cell>
          <cell r="N109" t="str">
            <v>Nhân viên sửa chữa</v>
          </cell>
          <cell r="O109">
            <v>42614</v>
          </cell>
        </row>
        <row r="110">
          <cell r="B110" t="str">
            <v>Trần Khánh Thuật</v>
          </cell>
          <cell r="C110" t="str">
            <v>19/02/1996</v>
          </cell>
          <cell r="D110">
            <v>0</v>
          </cell>
          <cell r="E110" t="str">
            <v>0339125256</v>
          </cell>
          <cell r="F110" t="str">
            <v>221400877</v>
          </cell>
          <cell r="G110">
            <v>5420139570</v>
          </cell>
          <cell r="H110">
            <v>0</v>
          </cell>
          <cell r="I110">
            <v>0</v>
          </cell>
          <cell r="J110" t="str">
            <v>Công nhân điện - CN HT điện</v>
          </cell>
          <cell r="K110" t="str">
            <v>Bậc 1/2</v>
          </cell>
          <cell r="L110">
            <v>0</v>
          </cell>
          <cell r="M110" t="str">
            <v>Vận hành máy, vận hành điện trong nhà máy điện
(Vận hành phụ)</v>
          </cell>
          <cell r="N110" t="str">
            <v>Công nhân điện</v>
          </cell>
          <cell r="O110">
            <v>43327</v>
          </cell>
        </row>
        <row r="111">
          <cell r="B111" t="str">
            <v>Bùi Xuân Nam</v>
          </cell>
          <cell r="C111" t="str">
            <v>25/05/1991</v>
          </cell>
          <cell r="D111">
            <v>0</v>
          </cell>
          <cell r="E111" t="str">
            <v>0947571782</v>
          </cell>
          <cell r="F111">
            <v>221308972</v>
          </cell>
          <cell r="G111">
            <v>5420531224</v>
          </cell>
          <cell r="H111">
            <v>8311282915</v>
          </cell>
          <cell r="I111">
            <v>41387</v>
          </cell>
          <cell r="J111" t="str">
            <v>Công nhân - CN KT trắc địa</v>
          </cell>
          <cell r="K111" t="str">
            <v>Bậc 1/7</v>
          </cell>
          <cell r="L111">
            <v>0</v>
          </cell>
          <cell r="M111" t="str">
            <v>Sửa chữa cơ, điện phụ trong hang hầm nhà máy điện
(Nhân viên sửa chữa)</v>
          </cell>
          <cell r="N111" t="str">
            <v>Công nhân điện</v>
          </cell>
          <cell r="O111">
            <v>43327</v>
          </cell>
        </row>
        <row r="112">
          <cell r="B112" t="str">
            <v>Nguyễn Thanh Trà</v>
          </cell>
          <cell r="C112" t="str">
            <v>23/02/1991</v>
          </cell>
          <cell r="D112">
            <v>0</v>
          </cell>
          <cell r="E112" t="str">
            <v>0943757406</v>
          </cell>
          <cell r="F112">
            <v>221315174</v>
          </cell>
          <cell r="G112">
            <v>0</v>
          </cell>
          <cell r="H112">
            <v>8118880057</v>
          </cell>
          <cell r="I112">
            <v>40943</v>
          </cell>
          <cell r="J112" t="str">
            <v>Công nhân điện - CN HT điện</v>
          </cell>
          <cell r="K112" t="str">
            <v>Bậc 1/7</v>
          </cell>
          <cell r="L112">
            <v>0</v>
          </cell>
          <cell r="M112" t="str">
            <v>Sửa chữa cơ, điện phụ trong hang hầm nhà máy điện
(Nhân viên sửa chữa)</v>
          </cell>
          <cell r="N112" t="str">
            <v>Công nhân điện</v>
          </cell>
          <cell r="O112">
            <v>43327</v>
          </cell>
        </row>
        <row r="113">
          <cell r="B113" t="str">
            <v>Trương Phạm Tuân</v>
          </cell>
          <cell r="C113">
            <v>34509</v>
          </cell>
          <cell r="D113">
            <v>0</v>
          </cell>
          <cell r="E113" t="str">
            <v>0868983527</v>
          </cell>
          <cell r="F113">
            <v>221363557</v>
          </cell>
          <cell r="G113">
            <v>5420546470</v>
          </cell>
          <cell r="H113">
            <v>8636480324</v>
          </cell>
          <cell r="I113">
            <v>43895</v>
          </cell>
          <cell r="J113" t="str">
            <v>Cao đẳng công nghệ KT điện - Điện tử</v>
          </cell>
          <cell r="K113" t="str">
            <v>Bậc 1/7</v>
          </cell>
          <cell r="L113">
            <v>0</v>
          </cell>
          <cell r="M113" t="str">
            <v>Nhân viên sửa chữa</v>
          </cell>
          <cell r="N113" t="str">
            <v>Công nhân điện</v>
          </cell>
          <cell r="O113" t="str">
            <v>09/2019</v>
          </cell>
        </row>
        <row r="114">
          <cell r="B114" t="str">
            <v>Hợp đồng lương khoán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B115" t="str">
            <v>Đặng Sơn</v>
          </cell>
          <cell r="C115">
            <v>23377</v>
          </cell>
          <cell r="D115">
            <v>0</v>
          </cell>
          <cell r="E115" t="str">
            <v>0906448607</v>
          </cell>
          <cell r="F115">
            <v>200155125</v>
          </cell>
          <cell r="G115" t="str">
            <v>4816025646</v>
          </cell>
          <cell r="H115">
            <v>8120137875</v>
          </cell>
          <cell r="I115">
            <v>40960</v>
          </cell>
          <cell r="J115" t="str">
            <v>Bảo vệ</v>
          </cell>
          <cell r="K115" t="str">
            <v>Bậc 2/3</v>
          </cell>
          <cell r="L115" t="str">
            <v>07/2022</v>
          </cell>
          <cell r="M115" t="str">
            <v>Bảo vệ</v>
          </cell>
          <cell r="N115" t="str">
            <v>Bảo vệ</v>
          </cell>
          <cell r="O115">
            <v>42614</v>
          </cell>
        </row>
        <row r="116">
          <cell r="B116" t="str">
            <v>Phan Thanh Vinh</v>
          </cell>
          <cell r="C116">
            <v>22807</v>
          </cell>
          <cell r="D116">
            <v>0</v>
          </cell>
          <cell r="E116" t="str">
            <v>0905244427</v>
          </cell>
          <cell r="F116">
            <v>200119472</v>
          </cell>
          <cell r="G116" t="str">
            <v>4816025648</v>
          </cell>
          <cell r="H116">
            <v>8096510525</v>
          </cell>
          <cell r="I116">
            <v>40613</v>
          </cell>
          <cell r="J116" t="str">
            <v>Bảo vệ</v>
          </cell>
          <cell r="K116" t="str">
            <v>Bậc 2/3</v>
          </cell>
          <cell r="L116" t="str">
            <v>07/2022</v>
          </cell>
          <cell r="M116" t="str">
            <v>Bảo vệ</v>
          </cell>
          <cell r="N116" t="str">
            <v>Bảo vệ</v>
          </cell>
          <cell r="O116">
            <v>42614</v>
          </cell>
        </row>
        <row r="117">
          <cell r="B117" t="str">
            <v>Thái Văn Mai</v>
          </cell>
          <cell r="C117">
            <v>27246</v>
          </cell>
          <cell r="D117">
            <v>0</v>
          </cell>
          <cell r="E117" t="str">
            <v>0905855512</v>
          </cell>
          <cell r="F117">
            <v>205156199</v>
          </cell>
          <cell r="G117" t="str">
            <v>4816025650</v>
          </cell>
          <cell r="H117">
            <v>8004680897</v>
          </cell>
          <cell r="I117">
            <v>40015</v>
          </cell>
          <cell r="J117" t="str">
            <v>Bảo vệ</v>
          </cell>
          <cell r="K117" t="str">
            <v>Bậc 2/3</v>
          </cell>
          <cell r="L117" t="str">
            <v>07/2022</v>
          </cell>
          <cell r="M117" t="str">
            <v>Bảo vệ</v>
          </cell>
          <cell r="N117" t="str">
            <v>Bảo vệ</v>
          </cell>
          <cell r="O117">
            <v>42614</v>
          </cell>
        </row>
        <row r="118">
          <cell r="B118" t="str">
            <v>Quảng Đình Rạng</v>
          </cell>
          <cell r="C118">
            <v>26584</v>
          </cell>
          <cell r="D118">
            <v>0</v>
          </cell>
          <cell r="E118" t="str">
            <v>0945258494</v>
          </cell>
          <cell r="F118">
            <v>221042621</v>
          </cell>
          <cell r="G118" t="str">
            <v>3997001469</v>
          </cell>
          <cell r="H118">
            <v>4400451357</v>
          </cell>
          <cell r="I118">
            <v>39790</v>
          </cell>
          <cell r="J118" t="str">
            <v>Bảo vệ</v>
          </cell>
          <cell r="K118" t="str">
            <v>Bậc 2/3</v>
          </cell>
          <cell r="L118" t="str">
            <v>07/2022</v>
          </cell>
          <cell r="M118" t="str">
            <v>Bảo vệ</v>
          </cell>
          <cell r="N118" t="str">
            <v>Bảo vệ</v>
          </cell>
          <cell r="O118">
            <v>42917</v>
          </cell>
        </row>
        <row r="119">
          <cell r="B119" t="str">
            <v>Hà Thủy Sơn</v>
          </cell>
          <cell r="C119">
            <v>27308</v>
          </cell>
          <cell r="D119">
            <v>0</v>
          </cell>
          <cell r="E119" t="str">
            <v>0346133316</v>
          </cell>
          <cell r="F119">
            <v>221043192</v>
          </cell>
          <cell r="G119" t="str">
            <v>4816025647</v>
          </cell>
          <cell r="H119">
            <v>8129811351</v>
          </cell>
          <cell r="I119">
            <v>41040</v>
          </cell>
          <cell r="J119" t="str">
            <v>Bảo vệ</v>
          </cell>
          <cell r="K119" t="str">
            <v>Bậc 2/3</v>
          </cell>
          <cell r="L119" t="str">
            <v>07/2022</v>
          </cell>
          <cell r="M119" t="str">
            <v>Bảo vệ</v>
          </cell>
          <cell r="N119" t="str">
            <v>Bảo vệ</v>
          </cell>
          <cell r="O119">
            <v>42614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2497-F303-4ABF-AD8A-9677A046769D}">
  <dimension ref="A1:BD120"/>
  <sheetViews>
    <sheetView topLeftCell="A21" workbookViewId="0">
      <selection activeCell="H25" sqref="H25"/>
    </sheetView>
  </sheetViews>
  <sheetFormatPr defaultRowHeight="16.5" x14ac:dyDescent="0.25"/>
  <cols>
    <col min="1" max="1" width="40" style="42" customWidth="1"/>
    <col min="2" max="2" width="12.7109375" style="10" customWidth="1"/>
    <col min="3" max="3" width="28.28515625" style="38" customWidth="1"/>
    <col min="4" max="4" width="16.28515625" style="9" bestFit="1" customWidth="1"/>
    <col min="5" max="6" width="13" style="9" bestFit="1" customWidth="1"/>
    <col min="7" max="7" width="11.5703125" style="9" bestFit="1" customWidth="1"/>
    <col min="8" max="9" width="11.42578125" style="10" bestFit="1" customWidth="1"/>
    <col min="10" max="10" width="11.42578125" style="8" bestFit="1" customWidth="1"/>
    <col min="11" max="11" width="11.42578125" style="9" bestFit="1" customWidth="1"/>
    <col min="12" max="12" width="10.28515625" style="9" bestFit="1" customWidth="1"/>
    <col min="13" max="13" width="9.140625" style="9"/>
    <col min="14" max="19" width="12.7109375" style="9" bestFit="1" customWidth="1"/>
    <col min="20" max="20" width="9.140625" style="9" customWidth="1"/>
    <col min="21" max="21" width="12.7109375" style="9" bestFit="1" customWidth="1"/>
    <col min="22" max="22" width="13.140625" style="9" customWidth="1"/>
    <col min="23" max="23" width="12.7109375" style="9" bestFit="1" customWidth="1"/>
    <col min="24" max="24" width="15.28515625" style="9" customWidth="1"/>
    <col min="25" max="32" width="9.140625" style="9"/>
    <col min="33" max="33" width="27.7109375" style="9" bestFit="1" customWidth="1"/>
    <col min="34" max="39" width="9.140625" style="9"/>
    <col min="40" max="40" width="4.5703125" style="9" bestFit="1" customWidth="1"/>
    <col min="41" max="41" width="7.7109375" style="10" bestFit="1" customWidth="1"/>
    <col min="42" max="42" width="34.42578125" style="9" bestFit="1" customWidth="1"/>
    <col min="43" max="49" width="9.140625" style="9"/>
    <col min="50" max="50" width="86.42578125" style="9" bestFit="1" customWidth="1"/>
    <col min="51" max="51" width="11.42578125" style="9" customWidth="1"/>
    <col min="52" max="53" width="9.140625" style="9"/>
    <col min="54" max="54" width="45.28515625" style="9" customWidth="1"/>
    <col min="55" max="55" width="11" style="9" customWidth="1"/>
    <col min="56" max="56" width="8.85546875" style="9" bestFit="1" customWidth="1"/>
    <col min="57" max="16384" width="9.140625" style="9"/>
  </cols>
  <sheetData>
    <row r="1" spans="1:12" ht="29.25" customHeight="1" x14ac:dyDescent="0.25">
      <c r="A1" s="251" t="s">
        <v>125</v>
      </c>
      <c r="B1" s="249" t="s">
        <v>126</v>
      </c>
      <c r="C1" s="253" t="s">
        <v>127</v>
      </c>
      <c r="D1" s="248" t="s">
        <v>128</v>
      </c>
      <c r="E1" s="248"/>
      <c r="F1" s="255"/>
      <c r="G1" s="8"/>
    </row>
    <row r="2" spans="1:12" x14ac:dyDescent="0.25">
      <c r="A2" s="251"/>
      <c r="B2" s="252"/>
      <c r="C2" s="254"/>
      <c r="D2" s="6" t="s">
        <v>6</v>
      </c>
      <c r="E2" s="6" t="s">
        <v>8</v>
      </c>
      <c r="F2" s="11" t="s">
        <v>13</v>
      </c>
      <c r="K2" s="9" t="s">
        <v>990</v>
      </c>
      <c r="L2" s="9">
        <v>4410000</v>
      </c>
    </row>
    <row r="3" spans="1:12" x14ac:dyDescent="0.25">
      <c r="A3" s="35" t="s">
        <v>556</v>
      </c>
      <c r="B3" s="161" t="s">
        <v>944</v>
      </c>
      <c r="C3" s="162" t="s">
        <v>142</v>
      </c>
      <c r="D3" s="163">
        <v>3.6</v>
      </c>
      <c r="E3" s="163">
        <v>3.8</v>
      </c>
      <c r="F3" s="164">
        <v>4</v>
      </c>
    </row>
    <row r="4" spans="1:12" x14ac:dyDescent="0.25">
      <c r="A4" s="35"/>
      <c r="B4" s="161"/>
      <c r="C4" s="162"/>
      <c r="D4" s="177">
        <f>$L$2*D3</f>
        <v>15876000</v>
      </c>
      <c r="E4" s="177">
        <f>$L$2*E3</f>
        <v>16758000</v>
      </c>
      <c r="F4" s="178">
        <f>$L$2*F3</f>
        <v>17640000</v>
      </c>
    </row>
    <row r="5" spans="1:12" x14ac:dyDescent="0.25">
      <c r="A5" s="35" t="s">
        <v>129</v>
      </c>
      <c r="B5" s="23" t="s">
        <v>130</v>
      </c>
      <c r="C5" s="23" t="s">
        <v>131</v>
      </c>
      <c r="D5" s="23" t="s">
        <v>132</v>
      </c>
      <c r="E5" s="23" t="s">
        <v>133</v>
      </c>
      <c r="F5" s="12" t="s">
        <v>134</v>
      </c>
    </row>
    <row r="6" spans="1:12" x14ac:dyDescent="0.25">
      <c r="A6" s="35"/>
      <c r="B6" s="23"/>
      <c r="C6" s="23"/>
      <c r="D6" s="179">
        <f>$L$2*D5</f>
        <v>11025000</v>
      </c>
      <c r="E6" s="179">
        <f>$L$2*E5</f>
        <v>11598300</v>
      </c>
      <c r="F6" s="180">
        <f>$L$2*F5</f>
        <v>12215700</v>
      </c>
    </row>
    <row r="7" spans="1:12" x14ac:dyDescent="0.25">
      <c r="A7" s="39" t="s">
        <v>198</v>
      </c>
      <c r="B7" s="23" t="s">
        <v>136</v>
      </c>
      <c r="C7" s="23" t="s">
        <v>131</v>
      </c>
      <c r="D7" s="23" t="s">
        <v>137</v>
      </c>
      <c r="E7" s="23" t="s">
        <v>138</v>
      </c>
      <c r="F7" s="12" t="s">
        <v>139</v>
      </c>
    </row>
    <row r="8" spans="1:12" x14ac:dyDescent="0.25">
      <c r="A8" s="171"/>
      <c r="B8" s="29"/>
      <c r="C8" s="29"/>
      <c r="D8" s="181">
        <f>$L$2*D7</f>
        <v>9834300</v>
      </c>
      <c r="E8" s="181">
        <f>$L$2*E7</f>
        <v>10363500</v>
      </c>
      <c r="F8" s="182">
        <f>$L$2*F7</f>
        <v>10892700</v>
      </c>
    </row>
    <row r="9" spans="1:12" x14ac:dyDescent="0.25">
      <c r="A9" s="39" t="s">
        <v>140</v>
      </c>
      <c r="B9" s="23" t="s">
        <v>141</v>
      </c>
      <c r="C9" s="23" t="s">
        <v>142</v>
      </c>
      <c r="D9" s="23" t="s">
        <v>143</v>
      </c>
      <c r="E9" s="23" t="s">
        <v>144</v>
      </c>
      <c r="F9" s="12" t="s">
        <v>145</v>
      </c>
    </row>
    <row r="10" spans="1:12" x14ac:dyDescent="0.25">
      <c r="A10" s="35"/>
      <c r="B10" s="23"/>
      <c r="C10" s="23"/>
      <c r="D10" s="179">
        <f>$L$2*D9</f>
        <v>9216900</v>
      </c>
      <c r="E10" s="179">
        <f>$L$2*E9</f>
        <v>9702000</v>
      </c>
      <c r="F10" s="180">
        <f>$L$2*F9</f>
        <v>10187100</v>
      </c>
    </row>
    <row r="11" spans="1:12" x14ac:dyDescent="0.25">
      <c r="A11" s="173" t="s">
        <v>556</v>
      </c>
      <c r="B11" s="174" t="s">
        <v>944</v>
      </c>
      <c r="C11" s="175" t="s">
        <v>135</v>
      </c>
      <c r="D11" s="175">
        <f>365*3</f>
        <v>1095</v>
      </c>
      <c r="E11" s="175">
        <f t="shared" ref="E11:F14" si="0">365*3</f>
        <v>1095</v>
      </c>
      <c r="F11" s="176">
        <f t="shared" si="0"/>
        <v>1095</v>
      </c>
    </row>
    <row r="12" spans="1:12" x14ac:dyDescent="0.25">
      <c r="A12" s="167" t="s">
        <v>129</v>
      </c>
      <c r="B12" s="168" t="s">
        <v>130</v>
      </c>
      <c r="C12" s="168" t="s">
        <v>135</v>
      </c>
      <c r="D12" s="168">
        <f>365*3</f>
        <v>1095</v>
      </c>
      <c r="E12" s="168">
        <f t="shared" si="0"/>
        <v>1095</v>
      </c>
      <c r="F12" s="169">
        <f t="shared" si="0"/>
        <v>1095</v>
      </c>
    </row>
    <row r="13" spans="1:12" ht="25.5" customHeight="1" x14ac:dyDescent="0.25">
      <c r="A13" s="39" t="s">
        <v>198</v>
      </c>
      <c r="B13" s="23" t="s">
        <v>136</v>
      </c>
      <c r="C13" s="23" t="s">
        <v>135</v>
      </c>
      <c r="D13" s="23">
        <f t="shared" ref="D13:D14" si="1">365*3</f>
        <v>1095</v>
      </c>
      <c r="E13" s="23">
        <f t="shared" si="0"/>
        <v>1095</v>
      </c>
      <c r="F13" s="12">
        <f t="shared" si="0"/>
        <v>1095</v>
      </c>
    </row>
    <row r="14" spans="1:12" ht="17.25" thickBot="1" x14ac:dyDescent="0.3">
      <c r="A14" s="40" t="s">
        <v>140</v>
      </c>
      <c r="B14" s="24" t="s">
        <v>141</v>
      </c>
      <c r="C14" s="24" t="s">
        <v>135</v>
      </c>
      <c r="D14" s="24">
        <f t="shared" si="1"/>
        <v>1095</v>
      </c>
      <c r="E14" s="24">
        <f t="shared" si="0"/>
        <v>1095</v>
      </c>
      <c r="F14" s="13">
        <f t="shared" si="0"/>
        <v>1095</v>
      </c>
    </row>
    <row r="15" spans="1:12" ht="18" thickTop="1" thickBot="1" x14ac:dyDescent="0.3">
      <c r="A15" s="41"/>
    </row>
    <row r="16" spans="1:12" ht="36" customHeight="1" thickTop="1" x14ac:dyDescent="0.25">
      <c r="A16" s="256" t="s">
        <v>165</v>
      </c>
      <c r="B16" s="257"/>
      <c r="C16" s="257"/>
      <c r="D16" s="257"/>
      <c r="E16" s="257"/>
      <c r="F16" s="257"/>
      <c r="G16" s="257"/>
      <c r="H16" s="257"/>
      <c r="I16" s="257"/>
      <c r="J16" s="257"/>
      <c r="K16" s="258"/>
    </row>
    <row r="17" spans="1:24" x14ac:dyDescent="0.25">
      <c r="A17" s="251" t="s">
        <v>3</v>
      </c>
      <c r="B17" s="248" t="s">
        <v>126</v>
      </c>
      <c r="C17" s="259" t="s">
        <v>127</v>
      </c>
      <c r="D17" s="260" t="s">
        <v>128</v>
      </c>
      <c r="E17" s="261"/>
      <c r="F17" s="261"/>
      <c r="G17" s="261"/>
      <c r="H17" s="261"/>
      <c r="I17" s="261"/>
      <c r="J17" s="261"/>
      <c r="K17" s="262"/>
    </row>
    <row r="18" spans="1:24" ht="17.25" thickBot="1" x14ac:dyDescent="0.3">
      <c r="A18" s="251"/>
      <c r="B18" s="248"/>
      <c r="C18" s="259"/>
      <c r="D18" s="263"/>
      <c r="E18" s="264"/>
      <c r="F18" s="264"/>
      <c r="G18" s="264"/>
      <c r="H18" s="264"/>
      <c r="I18" s="264"/>
      <c r="J18" s="264"/>
      <c r="K18" s="265"/>
    </row>
    <row r="19" spans="1:24" ht="16.5" customHeight="1" thickTop="1" x14ac:dyDescent="0.25">
      <c r="A19" s="243" t="s">
        <v>147</v>
      </c>
      <c r="B19" s="37"/>
      <c r="C19" s="30"/>
      <c r="D19" s="22" t="s">
        <v>6</v>
      </c>
      <c r="E19" s="22" t="s">
        <v>8</v>
      </c>
      <c r="F19" s="22" t="s">
        <v>13</v>
      </c>
      <c r="G19" s="59" t="s">
        <v>15</v>
      </c>
      <c r="H19" s="43"/>
      <c r="I19" s="44"/>
      <c r="J19" s="44"/>
      <c r="K19" s="44"/>
    </row>
    <row r="20" spans="1:24" x14ac:dyDescent="0.25">
      <c r="A20" s="243"/>
      <c r="B20" s="23" t="s">
        <v>146</v>
      </c>
      <c r="C20" s="23" t="s">
        <v>142</v>
      </c>
      <c r="D20" s="23" t="s">
        <v>148</v>
      </c>
      <c r="E20" s="23" t="s">
        <v>149</v>
      </c>
      <c r="F20" s="23" t="s">
        <v>150</v>
      </c>
      <c r="G20" s="28" t="s">
        <v>143</v>
      </c>
      <c r="H20" s="49"/>
      <c r="I20" s="20"/>
      <c r="J20" s="20"/>
      <c r="K20" s="20"/>
    </row>
    <row r="21" spans="1:24" x14ac:dyDescent="0.25">
      <c r="A21" s="243"/>
      <c r="B21" s="23"/>
      <c r="C21" s="23" t="s">
        <v>991</v>
      </c>
      <c r="D21" s="179">
        <f>$L$2*D20</f>
        <v>7938000</v>
      </c>
      <c r="E21" s="179">
        <f t="shared" ref="E21:F21" si="2">$L$2*E20</f>
        <v>8334900</v>
      </c>
      <c r="F21" s="179">
        <f t="shared" si="2"/>
        <v>8775900</v>
      </c>
      <c r="G21" s="183">
        <f>$L$2*G20</f>
        <v>9216900</v>
      </c>
      <c r="H21" s="49"/>
      <c r="I21" s="20"/>
      <c r="J21" s="20"/>
      <c r="K21" s="20"/>
    </row>
    <row r="22" spans="1:24" ht="17.25" customHeight="1" thickBot="1" x14ac:dyDescent="0.3">
      <c r="A22" s="243"/>
      <c r="B22" s="23" t="s">
        <v>146</v>
      </c>
      <c r="C22" s="23" t="s">
        <v>135</v>
      </c>
      <c r="D22" s="23">
        <f t="shared" ref="D22:G22" si="3">365*3</f>
        <v>1095</v>
      </c>
      <c r="E22" s="23">
        <f t="shared" si="3"/>
        <v>1095</v>
      </c>
      <c r="F22" s="23">
        <f t="shared" si="3"/>
        <v>1095</v>
      </c>
      <c r="G22" s="28">
        <f t="shared" si="3"/>
        <v>1095</v>
      </c>
      <c r="H22" s="57"/>
      <c r="I22" s="58"/>
      <c r="J22" s="58"/>
      <c r="K22" s="58"/>
    </row>
    <row r="23" spans="1:24" ht="17.25" customHeight="1" thickTop="1" x14ac:dyDescent="0.25">
      <c r="A23" s="243" t="s">
        <v>152</v>
      </c>
      <c r="B23" s="37"/>
      <c r="C23" s="30"/>
      <c r="D23" s="6" t="s">
        <v>6</v>
      </c>
      <c r="E23" s="6" t="s">
        <v>8</v>
      </c>
      <c r="F23" s="6" t="s">
        <v>13</v>
      </c>
      <c r="G23" s="6" t="s">
        <v>15</v>
      </c>
      <c r="H23" s="22" t="s">
        <v>20</v>
      </c>
      <c r="I23" s="22" t="s">
        <v>32</v>
      </c>
      <c r="J23" s="22" t="s">
        <v>38</v>
      </c>
      <c r="K23" s="56" t="s">
        <v>43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</row>
    <row r="24" spans="1:24" x14ac:dyDescent="0.25">
      <c r="A24" s="243"/>
      <c r="B24" s="23" t="s">
        <v>151</v>
      </c>
      <c r="C24" s="23" t="s">
        <v>142</v>
      </c>
      <c r="D24" s="23" t="s">
        <v>153</v>
      </c>
      <c r="E24" s="23" t="s">
        <v>154</v>
      </c>
      <c r="F24" s="23" t="s">
        <v>155</v>
      </c>
      <c r="G24" s="23" t="s">
        <v>156</v>
      </c>
      <c r="H24" s="23" t="s">
        <v>157</v>
      </c>
      <c r="I24" s="23" t="s">
        <v>158</v>
      </c>
      <c r="J24" s="23" t="s">
        <v>159</v>
      </c>
      <c r="K24" s="12" t="s">
        <v>160</v>
      </c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</row>
    <row r="25" spans="1:24" x14ac:dyDescent="0.25">
      <c r="A25" s="243"/>
      <c r="B25" s="23"/>
      <c r="C25" s="23" t="s">
        <v>991</v>
      </c>
      <c r="D25" s="179">
        <f>$L$2*D24</f>
        <v>5247900</v>
      </c>
      <c r="E25" s="179">
        <f t="shared" ref="E25:J25" si="4">$L$2*E24</f>
        <v>5512500</v>
      </c>
      <c r="F25" s="179">
        <f t="shared" si="4"/>
        <v>5821200</v>
      </c>
      <c r="G25" s="179">
        <f t="shared" si="4"/>
        <v>6129900</v>
      </c>
      <c r="H25" s="179">
        <f t="shared" si="4"/>
        <v>6438600</v>
      </c>
      <c r="I25" s="179">
        <f t="shared" si="4"/>
        <v>6791400</v>
      </c>
      <c r="J25" s="179">
        <f t="shared" si="4"/>
        <v>7144200.0000000009</v>
      </c>
      <c r="K25" s="182">
        <f>$L$2*K24</f>
        <v>7541100</v>
      </c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</row>
    <row r="26" spans="1:24" ht="17.25" thickBot="1" x14ac:dyDescent="0.3">
      <c r="A26" s="243"/>
      <c r="B26" s="23" t="s">
        <v>151</v>
      </c>
      <c r="C26" s="23" t="s">
        <v>135</v>
      </c>
      <c r="D26" s="23">
        <f>365*3</f>
        <v>1095</v>
      </c>
      <c r="E26" s="23">
        <f t="shared" ref="E26:K26" si="5">365*3</f>
        <v>1095</v>
      </c>
      <c r="F26" s="23">
        <f t="shared" si="5"/>
        <v>1095</v>
      </c>
      <c r="G26" s="23">
        <f t="shared" si="5"/>
        <v>1095</v>
      </c>
      <c r="H26" s="23">
        <f t="shared" si="5"/>
        <v>1095</v>
      </c>
      <c r="I26" s="29">
        <f t="shared" si="5"/>
        <v>1095</v>
      </c>
      <c r="J26" s="29">
        <f t="shared" si="5"/>
        <v>1095</v>
      </c>
      <c r="K26" s="33">
        <f t="shared" si="5"/>
        <v>1095</v>
      </c>
    </row>
    <row r="27" spans="1:24" ht="17.25" thickTop="1" x14ac:dyDescent="0.25">
      <c r="A27" s="243" t="s">
        <v>166</v>
      </c>
      <c r="B27" s="37"/>
      <c r="C27" s="30"/>
      <c r="D27" s="6" t="s">
        <v>6</v>
      </c>
      <c r="E27" s="6" t="s">
        <v>8</v>
      </c>
      <c r="F27" s="6" t="s">
        <v>13</v>
      </c>
      <c r="G27" s="6" t="s">
        <v>15</v>
      </c>
      <c r="H27" s="26" t="s">
        <v>20</v>
      </c>
      <c r="I27" s="54"/>
      <c r="J27" s="55"/>
      <c r="K27" s="55"/>
    </row>
    <row r="28" spans="1:24" x14ac:dyDescent="0.25">
      <c r="A28" s="243"/>
      <c r="B28" s="23" t="s">
        <v>161</v>
      </c>
      <c r="C28" s="23" t="s">
        <v>142</v>
      </c>
      <c r="D28" s="23" t="s">
        <v>162</v>
      </c>
      <c r="E28" s="23" t="s">
        <v>153</v>
      </c>
      <c r="F28" s="23" t="s">
        <v>154</v>
      </c>
      <c r="G28" s="23" t="s">
        <v>155</v>
      </c>
      <c r="H28" s="28" t="s">
        <v>156</v>
      </c>
      <c r="I28" s="49"/>
      <c r="J28" s="20"/>
      <c r="K28" s="20"/>
    </row>
    <row r="29" spans="1:24" x14ac:dyDescent="0.25">
      <c r="A29" s="243"/>
      <c r="B29" s="23"/>
      <c r="C29" s="23" t="s">
        <v>991</v>
      </c>
      <c r="D29" s="179">
        <f>$L$2*D28</f>
        <v>4983299.9999999991</v>
      </c>
      <c r="E29" s="179">
        <f t="shared" ref="E29:G29" si="6">$L$2*E28</f>
        <v>5247900</v>
      </c>
      <c r="F29" s="179">
        <f t="shared" si="6"/>
        <v>5512500</v>
      </c>
      <c r="G29" s="179">
        <f t="shared" si="6"/>
        <v>5821200</v>
      </c>
      <c r="H29" s="183">
        <f>$L$2*H28</f>
        <v>6129900</v>
      </c>
      <c r="I29" s="49"/>
      <c r="J29" s="20"/>
      <c r="K29" s="20"/>
    </row>
    <row r="30" spans="1:24" x14ac:dyDescent="0.25">
      <c r="A30" s="243"/>
      <c r="B30" s="23" t="s">
        <v>161</v>
      </c>
      <c r="C30" s="23" t="s">
        <v>135</v>
      </c>
      <c r="D30" s="30">
        <f>365*2</f>
        <v>730</v>
      </c>
      <c r="E30" s="30">
        <f>365*2</f>
        <v>730</v>
      </c>
      <c r="F30" s="23">
        <f t="shared" ref="F30:H30" si="7">365*3</f>
        <v>1095</v>
      </c>
      <c r="G30" s="23">
        <f t="shared" si="7"/>
        <v>1095</v>
      </c>
      <c r="H30" s="28">
        <f t="shared" si="7"/>
        <v>1095</v>
      </c>
      <c r="I30" s="49"/>
      <c r="J30" s="20"/>
      <c r="K30" s="20"/>
    </row>
    <row r="31" spans="1:24" x14ac:dyDescent="0.25">
      <c r="A31" s="266" t="s">
        <v>163</v>
      </c>
      <c r="B31" s="37"/>
      <c r="C31" s="30"/>
      <c r="D31" s="6" t="s">
        <v>6</v>
      </c>
      <c r="E31" s="6" t="s">
        <v>8</v>
      </c>
      <c r="F31" s="6" t="s">
        <v>13</v>
      </c>
      <c r="G31" s="6" t="s">
        <v>15</v>
      </c>
      <c r="H31" s="26" t="s">
        <v>20</v>
      </c>
      <c r="I31" s="43"/>
      <c r="J31" s="44"/>
      <c r="K31" s="44"/>
    </row>
    <row r="32" spans="1:24" x14ac:dyDescent="0.25">
      <c r="A32" s="266"/>
      <c r="B32" s="23" t="s">
        <v>203</v>
      </c>
      <c r="C32" s="23" t="s">
        <v>142</v>
      </c>
      <c r="D32" s="23" t="s">
        <v>164</v>
      </c>
      <c r="E32" s="23" t="s">
        <v>162</v>
      </c>
      <c r="F32" s="23" t="s">
        <v>153</v>
      </c>
      <c r="G32" s="23" t="s">
        <v>154</v>
      </c>
      <c r="H32" s="28" t="s">
        <v>155</v>
      </c>
      <c r="I32" s="49"/>
      <c r="J32" s="20"/>
      <c r="K32" s="20"/>
    </row>
    <row r="33" spans="1:11" x14ac:dyDescent="0.25">
      <c r="A33" s="272"/>
      <c r="B33" s="29"/>
      <c r="C33" s="29" t="s">
        <v>991</v>
      </c>
      <c r="D33" s="181">
        <f>$L$2*D32</f>
        <v>4718700</v>
      </c>
      <c r="E33" s="181">
        <f t="shared" ref="E33:G33" si="8">$L$2*E32</f>
        <v>4983299.9999999991</v>
      </c>
      <c r="F33" s="181">
        <f t="shared" si="8"/>
        <v>5247900</v>
      </c>
      <c r="G33" s="181">
        <f t="shared" si="8"/>
        <v>5512500</v>
      </c>
      <c r="H33" s="184">
        <f>L2*H32</f>
        <v>5821200</v>
      </c>
      <c r="I33" s="49"/>
      <c r="J33" s="20"/>
      <c r="K33" s="20"/>
    </row>
    <row r="34" spans="1:11" ht="17.25" thickBot="1" x14ac:dyDescent="0.3">
      <c r="A34" s="267"/>
      <c r="B34" s="24" t="s">
        <v>203</v>
      </c>
      <c r="C34" s="24" t="s">
        <v>135</v>
      </c>
      <c r="D34" s="31">
        <f>365*2</f>
        <v>730</v>
      </c>
      <c r="E34" s="31">
        <f>365*2</f>
        <v>730</v>
      </c>
      <c r="F34" s="24">
        <f t="shared" ref="F34:H34" si="9">365*3</f>
        <v>1095</v>
      </c>
      <c r="G34" s="24">
        <f t="shared" si="9"/>
        <v>1095</v>
      </c>
      <c r="H34" s="51">
        <f t="shared" si="9"/>
        <v>1095</v>
      </c>
      <c r="I34" s="49"/>
      <c r="J34" s="20"/>
      <c r="K34" s="20"/>
    </row>
    <row r="35" spans="1:11" ht="18" thickTop="1" thickBot="1" x14ac:dyDescent="0.3"/>
    <row r="36" spans="1:11" ht="17.25" thickTop="1" x14ac:dyDescent="0.25">
      <c r="A36" s="245" t="s">
        <v>192</v>
      </c>
      <c r="B36" s="246"/>
      <c r="C36" s="246"/>
      <c r="D36" s="246"/>
      <c r="E36" s="246"/>
      <c r="F36" s="246"/>
      <c r="G36" s="246"/>
      <c r="H36" s="246"/>
      <c r="I36" s="246"/>
      <c r="J36" s="247"/>
    </row>
    <row r="37" spans="1:11" ht="17.25" thickBot="1" x14ac:dyDescent="0.3">
      <c r="A37" s="244" t="s">
        <v>3</v>
      </c>
      <c r="B37" s="248" t="s">
        <v>126</v>
      </c>
      <c r="C37" s="248" t="s">
        <v>127</v>
      </c>
      <c r="D37" s="248" t="s">
        <v>128</v>
      </c>
      <c r="E37" s="248"/>
      <c r="F37" s="248"/>
      <c r="G37" s="248"/>
      <c r="H37" s="248"/>
      <c r="I37" s="249"/>
      <c r="J37" s="250"/>
    </row>
    <row r="38" spans="1:11" ht="17.25" thickTop="1" x14ac:dyDescent="0.25">
      <c r="A38" s="244"/>
      <c r="B38" s="248"/>
      <c r="C38" s="248"/>
      <c r="D38" s="6" t="s">
        <v>6</v>
      </c>
      <c r="E38" s="6" t="s">
        <v>8</v>
      </c>
      <c r="F38" s="6" t="s">
        <v>13</v>
      </c>
      <c r="G38" s="6" t="s">
        <v>15</v>
      </c>
      <c r="H38" s="26" t="s">
        <v>20</v>
      </c>
      <c r="I38" s="54"/>
      <c r="J38" s="55"/>
    </row>
    <row r="39" spans="1:11" ht="33" customHeight="1" x14ac:dyDescent="0.25">
      <c r="A39" s="243" t="s">
        <v>168</v>
      </c>
      <c r="B39" s="23" t="s">
        <v>167</v>
      </c>
      <c r="C39" s="23" t="s">
        <v>142</v>
      </c>
      <c r="D39" s="23" t="s">
        <v>155</v>
      </c>
      <c r="E39" s="23" t="s">
        <v>156</v>
      </c>
      <c r="F39" s="23" t="s">
        <v>157</v>
      </c>
      <c r="G39" s="23" t="s">
        <v>158</v>
      </c>
      <c r="H39" s="28" t="s">
        <v>159</v>
      </c>
      <c r="I39" s="49"/>
      <c r="J39" s="20"/>
    </row>
    <row r="40" spans="1:11" x14ac:dyDescent="0.25">
      <c r="A40" s="243"/>
      <c r="B40" s="23"/>
      <c r="C40" s="186" t="s">
        <v>991</v>
      </c>
      <c r="D40" s="179">
        <f>$L$2*D39</f>
        <v>5821200</v>
      </c>
      <c r="E40" s="179">
        <f t="shared" ref="E40:G40" si="10">$L$2*E39</f>
        <v>6129900</v>
      </c>
      <c r="F40" s="179">
        <f t="shared" si="10"/>
        <v>6438600</v>
      </c>
      <c r="G40" s="179">
        <f t="shared" si="10"/>
        <v>6791400</v>
      </c>
      <c r="H40" s="184">
        <f>$L$2*H39</f>
        <v>7144200.0000000009</v>
      </c>
      <c r="I40" s="49"/>
      <c r="J40" s="20"/>
    </row>
    <row r="41" spans="1:11" ht="17.25" thickBot="1" x14ac:dyDescent="0.3">
      <c r="A41" s="243"/>
      <c r="B41" s="23" t="s">
        <v>167</v>
      </c>
      <c r="C41" s="23" t="s">
        <v>169</v>
      </c>
      <c r="D41" s="23">
        <v>730</v>
      </c>
      <c r="E41" s="23">
        <v>1095</v>
      </c>
      <c r="F41" s="23">
        <v>1095</v>
      </c>
      <c r="G41" s="28">
        <v>1095</v>
      </c>
      <c r="H41" s="13">
        <v>1095</v>
      </c>
      <c r="I41" s="49"/>
      <c r="J41" s="20"/>
    </row>
    <row r="42" spans="1:11" ht="17.25" thickTop="1" x14ac:dyDescent="0.25">
      <c r="A42" s="243" t="s">
        <v>171</v>
      </c>
      <c r="B42" s="37"/>
      <c r="C42" s="30"/>
      <c r="D42" s="6" t="s">
        <v>6</v>
      </c>
      <c r="E42" s="6" t="s">
        <v>8</v>
      </c>
      <c r="F42" s="6" t="s">
        <v>13</v>
      </c>
      <c r="G42" s="11" t="s">
        <v>15</v>
      </c>
      <c r="H42" s="60"/>
      <c r="I42" s="60"/>
      <c r="J42" s="60"/>
    </row>
    <row r="43" spans="1:11" x14ac:dyDescent="0.25">
      <c r="A43" s="243"/>
      <c r="B43" s="23" t="s">
        <v>170</v>
      </c>
      <c r="C43" s="23" t="s">
        <v>142</v>
      </c>
      <c r="D43" s="23" t="s">
        <v>153</v>
      </c>
      <c r="E43" s="23" t="s">
        <v>154</v>
      </c>
      <c r="F43" s="23" t="s">
        <v>155</v>
      </c>
      <c r="G43" s="12" t="s">
        <v>156</v>
      </c>
      <c r="H43" s="20"/>
      <c r="I43" s="20"/>
      <c r="J43" s="20"/>
    </row>
    <row r="44" spans="1:11" x14ac:dyDescent="0.25">
      <c r="A44" s="243"/>
      <c r="B44" s="23"/>
      <c r="C44" s="186" t="s">
        <v>991</v>
      </c>
      <c r="D44" s="179">
        <f>$L$2*D43</f>
        <v>5247900</v>
      </c>
      <c r="E44" s="179">
        <f t="shared" ref="E44:F44" si="11">$L$2*E43</f>
        <v>5512500</v>
      </c>
      <c r="F44" s="179">
        <f t="shared" si="11"/>
        <v>5821200</v>
      </c>
      <c r="G44" s="182">
        <f>$L$2*G43</f>
        <v>6129900</v>
      </c>
      <c r="H44" s="20"/>
      <c r="I44" s="20"/>
      <c r="J44" s="20"/>
    </row>
    <row r="45" spans="1:11" ht="17.25" thickBot="1" x14ac:dyDescent="0.3">
      <c r="A45" s="243"/>
      <c r="B45" s="23" t="s">
        <v>170</v>
      </c>
      <c r="C45" s="23" t="s">
        <v>169</v>
      </c>
      <c r="D45" s="23">
        <v>730</v>
      </c>
      <c r="E45" s="23">
        <v>730</v>
      </c>
      <c r="F45" s="24">
        <v>1095</v>
      </c>
      <c r="G45" s="13">
        <v>1095</v>
      </c>
      <c r="H45" s="20"/>
      <c r="I45" s="20"/>
      <c r="J45" s="20"/>
    </row>
    <row r="46" spans="1:11" ht="17.25" thickTop="1" x14ac:dyDescent="0.25">
      <c r="A46" s="243" t="s">
        <v>173</v>
      </c>
      <c r="B46" s="37"/>
      <c r="C46" s="30"/>
      <c r="D46" s="6" t="s">
        <v>6</v>
      </c>
      <c r="E46" s="26" t="s">
        <v>8</v>
      </c>
      <c r="F46" s="61"/>
      <c r="G46" s="34"/>
      <c r="H46" s="34"/>
      <c r="I46" s="34"/>
      <c r="J46" s="34"/>
    </row>
    <row r="47" spans="1:11" x14ac:dyDescent="0.25">
      <c r="A47" s="243"/>
      <c r="B47" s="23" t="s">
        <v>172</v>
      </c>
      <c r="C47" s="23" t="s">
        <v>142</v>
      </c>
      <c r="D47" s="23" t="s">
        <v>162</v>
      </c>
      <c r="E47" s="28" t="s">
        <v>153</v>
      </c>
      <c r="F47" s="49"/>
      <c r="G47" s="20"/>
      <c r="H47" s="20"/>
      <c r="I47" s="20"/>
      <c r="J47" s="20"/>
    </row>
    <row r="48" spans="1:11" x14ac:dyDescent="0.25">
      <c r="A48" s="243"/>
      <c r="B48" s="23"/>
      <c r="C48" s="186" t="s">
        <v>991</v>
      </c>
      <c r="D48" s="179">
        <f>$L$2*D47</f>
        <v>4983299.9999999991</v>
      </c>
      <c r="E48" s="183">
        <f>$L$2*E47</f>
        <v>5247900</v>
      </c>
      <c r="F48" s="49"/>
      <c r="G48" s="20"/>
      <c r="H48" s="20"/>
      <c r="I48" s="20"/>
      <c r="J48" s="20"/>
    </row>
    <row r="49" spans="1:56" ht="17.25" thickBot="1" x14ac:dyDescent="0.3">
      <c r="A49" s="243"/>
      <c r="B49" s="23" t="s">
        <v>172</v>
      </c>
      <c r="C49" s="23" t="s">
        <v>169</v>
      </c>
      <c r="D49" s="23">
        <v>730</v>
      </c>
      <c r="E49" s="28">
        <v>730</v>
      </c>
      <c r="F49" s="57"/>
      <c r="G49" s="58"/>
      <c r="H49" s="58"/>
      <c r="I49" s="58"/>
      <c r="J49" s="58"/>
    </row>
    <row r="50" spans="1:56" ht="17.25" thickTop="1" x14ac:dyDescent="0.25">
      <c r="A50" s="243" t="s">
        <v>174</v>
      </c>
      <c r="B50" s="37"/>
      <c r="C50" s="30"/>
      <c r="D50" s="6" t="s">
        <v>6</v>
      </c>
      <c r="E50" s="6" t="s">
        <v>8</v>
      </c>
      <c r="F50" s="22" t="s">
        <v>13</v>
      </c>
      <c r="G50" s="22" t="s">
        <v>15</v>
      </c>
      <c r="H50" s="22" t="s">
        <v>20</v>
      </c>
      <c r="I50" s="22" t="s">
        <v>32</v>
      </c>
      <c r="J50" s="56" t="s">
        <v>38</v>
      </c>
      <c r="K50" s="44"/>
    </row>
    <row r="51" spans="1:56" x14ac:dyDescent="0.25">
      <c r="A51" s="243"/>
      <c r="B51" s="23" t="s">
        <v>204</v>
      </c>
      <c r="C51" s="23" t="s">
        <v>142</v>
      </c>
      <c r="D51" s="23" t="s">
        <v>162</v>
      </c>
      <c r="E51" s="23" t="s">
        <v>153</v>
      </c>
      <c r="F51" s="23" t="s">
        <v>154</v>
      </c>
      <c r="G51" s="23" t="s">
        <v>155</v>
      </c>
      <c r="H51" s="23" t="s">
        <v>156</v>
      </c>
      <c r="I51" s="23" t="s">
        <v>157</v>
      </c>
      <c r="J51" s="12" t="s">
        <v>158</v>
      </c>
    </row>
    <row r="52" spans="1:56" x14ac:dyDescent="0.25">
      <c r="A52" s="270"/>
      <c r="B52" s="29"/>
      <c r="C52" s="185" t="s">
        <v>991</v>
      </c>
      <c r="D52" s="181">
        <f>$L$2*D51</f>
        <v>4983299.9999999991</v>
      </c>
      <c r="E52" s="181">
        <f t="shared" ref="E52:I52" si="12">$L$2*E51</f>
        <v>5247900</v>
      </c>
      <c r="F52" s="181">
        <f t="shared" si="12"/>
        <v>5512500</v>
      </c>
      <c r="G52" s="181">
        <f t="shared" si="12"/>
        <v>5821200</v>
      </c>
      <c r="H52" s="181">
        <f t="shared" si="12"/>
        <v>6129900</v>
      </c>
      <c r="I52" s="181">
        <f t="shared" si="12"/>
        <v>6438600</v>
      </c>
      <c r="J52" s="182">
        <f>$L$2*J51</f>
        <v>6791400</v>
      </c>
    </row>
    <row r="53" spans="1:56" ht="17.25" thickBot="1" x14ac:dyDescent="0.3">
      <c r="A53" s="281"/>
      <c r="B53" s="24" t="s">
        <v>204</v>
      </c>
      <c r="C53" s="24" t="s">
        <v>169</v>
      </c>
      <c r="D53" s="24">
        <v>730</v>
      </c>
      <c r="E53" s="24">
        <v>730</v>
      </c>
      <c r="F53" s="24">
        <v>730</v>
      </c>
      <c r="G53" s="24">
        <v>1095</v>
      </c>
      <c r="H53" s="24">
        <v>1095</v>
      </c>
      <c r="I53" s="24">
        <v>1095</v>
      </c>
      <c r="J53" s="13">
        <v>1095</v>
      </c>
    </row>
    <row r="54" spans="1:56" ht="18" thickTop="1" thickBot="1" x14ac:dyDescent="0.3"/>
    <row r="55" spans="1:56" ht="17.25" thickTop="1" x14ac:dyDescent="0.25">
      <c r="A55" s="245" t="s">
        <v>193</v>
      </c>
      <c r="B55" s="246"/>
      <c r="C55" s="246"/>
      <c r="D55" s="246"/>
      <c r="E55" s="246"/>
      <c r="F55" s="246"/>
      <c r="G55" s="246"/>
      <c r="H55" s="247"/>
    </row>
    <row r="56" spans="1:56" x14ac:dyDescent="0.25">
      <c r="A56" s="251" t="s">
        <v>175</v>
      </c>
      <c r="B56" s="248" t="s">
        <v>126</v>
      </c>
      <c r="C56" s="248" t="s">
        <v>127</v>
      </c>
      <c r="D56" s="260" t="s">
        <v>128</v>
      </c>
      <c r="E56" s="261"/>
      <c r="F56" s="261"/>
      <c r="G56" s="261"/>
      <c r="H56" s="262"/>
    </row>
    <row r="57" spans="1:56" x14ac:dyDescent="0.25">
      <c r="A57" s="251"/>
      <c r="B57" s="248"/>
      <c r="C57" s="248"/>
      <c r="D57" s="278"/>
      <c r="E57" s="279"/>
      <c r="F57" s="279"/>
      <c r="G57" s="279"/>
      <c r="H57" s="280"/>
    </row>
    <row r="58" spans="1:56" x14ac:dyDescent="0.25">
      <c r="A58" s="272" t="s">
        <v>177</v>
      </c>
      <c r="B58" s="23"/>
      <c r="D58" s="6" t="s">
        <v>6</v>
      </c>
      <c r="E58" s="6" t="s">
        <v>8</v>
      </c>
      <c r="F58" s="6" t="s">
        <v>13</v>
      </c>
      <c r="G58" s="6" t="s">
        <v>15</v>
      </c>
      <c r="H58" s="11" t="s">
        <v>20</v>
      </c>
    </row>
    <row r="59" spans="1:56" x14ac:dyDescent="0.25">
      <c r="A59" s="273"/>
      <c r="B59" s="23" t="s">
        <v>176</v>
      </c>
      <c r="C59" s="23" t="s">
        <v>131</v>
      </c>
      <c r="D59" s="23" t="s">
        <v>164</v>
      </c>
      <c r="E59" s="23" t="s">
        <v>162</v>
      </c>
      <c r="F59" s="23" t="s">
        <v>153</v>
      </c>
      <c r="G59" s="23" t="s">
        <v>154</v>
      </c>
      <c r="H59" s="12" t="s">
        <v>155</v>
      </c>
    </row>
    <row r="60" spans="1:56" x14ac:dyDescent="0.25">
      <c r="A60" s="273"/>
      <c r="B60" s="29"/>
      <c r="C60" s="185" t="s">
        <v>991</v>
      </c>
      <c r="D60" s="181">
        <f>$L$2*D59</f>
        <v>4718700</v>
      </c>
      <c r="E60" s="181">
        <f t="shared" ref="E60:G60" si="13">$L$2*E59</f>
        <v>4983299.9999999991</v>
      </c>
      <c r="F60" s="181">
        <f t="shared" si="13"/>
        <v>5247900</v>
      </c>
      <c r="G60" s="181">
        <f t="shared" si="13"/>
        <v>5512500</v>
      </c>
      <c r="H60" s="182">
        <f>$L$2*H59</f>
        <v>5821200</v>
      </c>
    </row>
    <row r="61" spans="1:56" ht="17.25" thickBot="1" x14ac:dyDescent="0.3">
      <c r="A61" s="274"/>
      <c r="B61" s="24" t="s">
        <v>176</v>
      </c>
      <c r="C61" s="24" t="s">
        <v>135</v>
      </c>
      <c r="D61" s="24">
        <v>730</v>
      </c>
      <c r="E61" s="24">
        <v>730</v>
      </c>
      <c r="F61" s="24">
        <v>1095</v>
      </c>
      <c r="G61" s="24">
        <v>1095</v>
      </c>
      <c r="H61" s="13">
        <v>1095</v>
      </c>
    </row>
    <row r="62" spans="1:56" s="10" customFormat="1" ht="18" thickTop="1" thickBot="1" x14ac:dyDescent="0.3">
      <c r="A62" s="36"/>
      <c r="B62" s="38"/>
      <c r="C62" s="38"/>
      <c r="D62" s="9"/>
      <c r="E62" s="9"/>
      <c r="F62" s="9"/>
      <c r="G62" s="9"/>
      <c r="H62" s="9"/>
      <c r="J62" s="8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</row>
    <row r="63" spans="1:56" s="10" customFormat="1" ht="17.25" thickTop="1" x14ac:dyDescent="0.25">
      <c r="A63" s="268" t="s">
        <v>194</v>
      </c>
      <c r="B63" s="269"/>
      <c r="C63" s="269"/>
      <c r="D63" s="269"/>
      <c r="E63" s="269"/>
      <c r="F63" s="269"/>
      <c r="G63" s="269"/>
      <c r="H63" s="277"/>
      <c r="J63" s="8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</row>
    <row r="64" spans="1:56" s="10" customFormat="1" x14ac:dyDescent="0.25">
      <c r="A64" s="266" t="s">
        <v>175</v>
      </c>
      <c r="B64" s="248" t="s">
        <v>126</v>
      </c>
      <c r="C64" s="259" t="s">
        <v>127</v>
      </c>
      <c r="D64" s="248" t="s">
        <v>128</v>
      </c>
      <c r="E64" s="248"/>
      <c r="F64" s="248"/>
      <c r="G64" s="248"/>
      <c r="H64" s="255"/>
      <c r="J64" s="8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</row>
    <row r="65" spans="1:56" s="10" customFormat="1" x14ac:dyDescent="0.25">
      <c r="A65" s="266"/>
      <c r="B65" s="248"/>
      <c r="C65" s="259"/>
      <c r="D65" s="6" t="s">
        <v>6</v>
      </c>
      <c r="E65" s="6" t="s">
        <v>8</v>
      </c>
      <c r="F65" s="6" t="s">
        <v>13</v>
      </c>
      <c r="G65" s="6" t="s">
        <v>15</v>
      </c>
      <c r="H65" s="11" t="s">
        <v>20</v>
      </c>
      <c r="J65" s="8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</row>
    <row r="66" spans="1:56" s="10" customFormat="1" x14ac:dyDescent="0.25">
      <c r="A66" s="270" t="s">
        <v>179</v>
      </c>
      <c r="B66" s="29" t="s">
        <v>178</v>
      </c>
      <c r="C66" s="7" t="s">
        <v>142</v>
      </c>
      <c r="D66" s="23" t="s">
        <v>164</v>
      </c>
      <c r="E66" s="23" t="s">
        <v>162</v>
      </c>
      <c r="F66" s="23" t="s">
        <v>153</v>
      </c>
      <c r="G66" s="23" t="s">
        <v>154</v>
      </c>
      <c r="H66" s="12" t="s">
        <v>155</v>
      </c>
      <c r="J66" s="8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</row>
    <row r="67" spans="1:56" s="10" customFormat="1" x14ac:dyDescent="0.25">
      <c r="A67" s="283"/>
      <c r="B67" s="29"/>
      <c r="C67" s="187" t="s">
        <v>991</v>
      </c>
      <c r="D67" s="179">
        <f>$L$2*D66</f>
        <v>4718700</v>
      </c>
      <c r="E67" s="179">
        <f t="shared" ref="E67:G67" si="14">$L$2*E66</f>
        <v>4983299.9999999991</v>
      </c>
      <c r="F67" s="179">
        <f t="shared" si="14"/>
        <v>5247900</v>
      </c>
      <c r="G67" s="179">
        <f t="shared" si="14"/>
        <v>5512500</v>
      </c>
      <c r="H67" s="182">
        <f>$L$2*H66</f>
        <v>5821200</v>
      </c>
      <c r="J67" s="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</row>
    <row r="68" spans="1:56" s="10" customFormat="1" ht="17.25" thickBot="1" x14ac:dyDescent="0.3">
      <c r="A68" s="271"/>
      <c r="B68" s="29" t="s">
        <v>178</v>
      </c>
      <c r="C68" s="7" t="s">
        <v>135</v>
      </c>
      <c r="D68" s="23">
        <v>730</v>
      </c>
      <c r="E68" s="23">
        <v>730</v>
      </c>
      <c r="F68" s="23">
        <v>1095</v>
      </c>
      <c r="G68" s="29">
        <v>1095</v>
      </c>
      <c r="H68" s="13">
        <v>1095</v>
      </c>
      <c r="J68" s="8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</row>
    <row r="69" spans="1:56" s="10" customFormat="1" ht="17.25" thickTop="1" x14ac:dyDescent="0.25">
      <c r="A69" s="272" t="s">
        <v>180</v>
      </c>
      <c r="B69" s="50"/>
      <c r="C69" s="7"/>
      <c r="D69" s="6" t="s">
        <v>6</v>
      </c>
      <c r="E69" s="6" t="s">
        <v>8</v>
      </c>
      <c r="F69" s="26" t="s">
        <v>13</v>
      </c>
      <c r="G69" s="52"/>
      <c r="H69" s="53"/>
      <c r="J69" s="8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</row>
    <row r="70" spans="1:56" s="10" customFormat="1" x14ac:dyDescent="0.25">
      <c r="A70" s="273"/>
      <c r="B70" s="275" t="s">
        <v>181</v>
      </c>
      <c r="C70" s="7" t="s">
        <v>142</v>
      </c>
      <c r="D70" s="23" t="s">
        <v>164</v>
      </c>
      <c r="E70" s="23" t="s">
        <v>162</v>
      </c>
      <c r="F70" s="28" t="s">
        <v>153</v>
      </c>
      <c r="G70" s="49"/>
      <c r="H70" s="20"/>
      <c r="J70" s="8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</row>
    <row r="71" spans="1:56" s="10" customFormat="1" x14ac:dyDescent="0.25">
      <c r="A71" s="273"/>
      <c r="B71" s="284"/>
      <c r="C71" s="188" t="s">
        <v>991</v>
      </c>
      <c r="D71" s="181">
        <f>$L$2*D70</f>
        <v>4718700</v>
      </c>
      <c r="E71" s="181">
        <f>$L$2*E70</f>
        <v>4983299.9999999991</v>
      </c>
      <c r="F71" s="184">
        <f>$L$2*F70</f>
        <v>5247900</v>
      </c>
      <c r="G71" s="49"/>
      <c r="H71" s="20"/>
      <c r="J71" s="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</row>
    <row r="72" spans="1:56" s="10" customFormat="1" ht="17.25" thickBot="1" x14ac:dyDescent="0.3">
      <c r="A72" s="274"/>
      <c r="B72" s="276"/>
      <c r="C72" s="17" t="s">
        <v>135</v>
      </c>
      <c r="D72" s="24">
        <v>730</v>
      </c>
      <c r="E72" s="24">
        <v>1095</v>
      </c>
      <c r="F72" s="51">
        <v>1095</v>
      </c>
      <c r="G72" s="49"/>
      <c r="H72" s="20"/>
      <c r="J72" s="8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</row>
    <row r="73" spans="1:56" s="10" customFormat="1" ht="18" thickTop="1" thickBot="1" x14ac:dyDescent="0.3">
      <c r="A73" s="36"/>
      <c r="B73" s="38"/>
      <c r="C73" s="38"/>
      <c r="D73" s="9"/>
      <c r="E73" s="9"/>
      <c r="F73" s="9"/>
      <c r="G73" s="9"/>
      <c r="H73" s="9"/>
      <c r="J73" s="8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</row>
    <row r="74" spans="1:56" s="10" customFormat="1" ht="17.25" thickTop="1" x14ac:dyDescent="0.25">
      <c r="A74" s="256" t="s">
        <v>196</v>
      </c>
      <c r="B74" s="258"/>
      <c r="C74" s="46"/>
      <c r="D74" s="47"/>
      <c r="E74" s="9"/>
      <c r="F74" s="9"/>
      <c r="G74" s="9"/>
      <c r="H74" s="9"/>
      <c r="J74" s="8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</row>
    <row r="75" spans="1:56" s="10" customFormat="1" ht="33" x14ac:dyDescent="0.25">
      <c r="A75" s="27" t="s">
        <v>195</v>
      </c>
      <c r="B75" s="63" t="s">
        <v>182</v>
      </c>
      <c r="C75" s="38"/>
      <c r="D75" s="20"/>
      <c r="E75" s="9"/>
      <c r="F75" s="9"/>
      <c r="G75" s="9"/>
      <c r="H75" s="9"/>
      <c r="J75" s="8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</row>
    <row r="76" spans="1:56" s="10" customFormat="1" ht="33" x14ac:dyDescent="0.25">
      <c r="A76" s="15" t="s">
        <v>183</v>
      </c>
      <c r="B76" s="12" t="s">
        <v>184</v>
      </c>
      <c r="C76" s="38"/>
      <c r="D76" s="20"/>
      <c r="E76" s="9"/>
      <c r="F76" s="9"/>
      <c r="G76" s="9"/>
      <c r="H76" s="9"/>
      <c r="J76" s="8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</row>
    <row r="77" spans="1:56" s="10" customFormat="1" ht="50.25" thickBot="1" x14ac:dyDescent="0.3">
      <c r="A77" s="45" t="s">
        <v>185</v>
      </c>
      <c r="B77" s="13" t="s">
        <v>186</v>
      </c>
      <c r="C77" s="38"/>
      <c r="D77" s="20"/>
      <c r="E77" s="9"/>
      <c r="F77" s="9"/>
      <c r="G77" s="9"/>
      <c r="H77" s="9"/>
      <c r="J77" s="8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</row>
    <row r="78" spans="1:56" s="10" customFormat="1" ht="18" thickTop="1" thickBot="1" x14ac:dyDescent="0.3">
      <c r="A78" s="36"/>
      <c r="B78" s="38"/>
      <c r="C78" s="38"/>
      <c r="D78" s="9"/>
      <c r="E78" s="9"/>
      <c r="F78" s="9"/>
      <c r="G78" s="9"/>
      <c r="H78" s="9"/>
      <c r="J78" s="8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</row>
    <row r="79" spans="1:56" s="10" customFormat="1" ht="17.25" thickTop="1" x14ac:dyDescent="0.25">
      <c r="A79" s="268" t="s">
        <v>197</v>
      </c>
      <c r="B79" s="269"/>
      <c r="C79" s="62"/>
      <c r="D79" s="9"/>
      <c r="E79" s="9"/>
      <c r="F79" s="9"/>
      <c r="G79" s="9"/>
      <c r="H79" s="9"/>
      <c r="J79" s="8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</row>
    <row r="80" spans="1:56" s="10" customFormat="1" ht="33" x14ac:dyDescent="0.25">
      <c r="A80" s="21" t="s">
        <v>187</v>
      </c>
      <c r="B80" s="25" t="s">
        <v>182</v>
      </c>
      <c r="C80" s="49"/>
      <c r="D80" s="9"/>
      <c r="E80" s="9"/>
      <c r="F80" s="9"/>
      <c r="G80" s="9"/>
      <c r="H80" s="9"/>
      <c r="J80" s="8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</row>
    <row r="81" spans="1:56" s="10" customFormat="1" ht="33" x14ac:dyDescent="0.25">
      <c r="A81" s="15" t="s">
        <v>188</v>
      </c>
      <c r="B81" s="28" t="s">
        <v>186</v>
      </c>
      <c r="C81" s="49"/>
      <c r="D81" s="9"/>
      <c r="E81" s="9"/>
      <c r="F81" s="9"/>
      <c r="G81" s="9"/>
      <c r="H81" s="9"/>
      <c r="J81" s="8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</row>
    <row r="82" spans="1:56" s="10" customFormat="1" x14ac:dyDescent="0.25">
      <c r="A82" s="16" t="s">
        <v>189</v>
      </c>
      <c r="B82" s="28" t="s">
        <v>190</v>
      </c>
      <c r="C82" s="49"/>
      <c r="D82" s="9"/>
      <c r="E82" s="9"/>
      <c r="F82" s="9"/>
      <c r="G82" s="9"/>
      <c r="H82" s="9"/>
      <c r="J82" s="8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</row>
    <row r="83" spans="1:56" s="10" customFormat="1" ht="17.25" thickBot="1" x14ac:dyDescent="0.3">
      <c r="A83" s="14" t="s">
        <v>191</v>
      </c>
      <c r="B83" s="48" t="s">
        <v>190</v>
      </c>
      <c r="C83" s="49"/>
      <c r="D83" s="9"/>
      <c r="E83" s="9"/>
      <c r="F83" s="9"/>
      <c r="G83" s="9"/>
      <c r="H83" s="9"/>
      <c r="J83" s="8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</row>
    <row r="84" spans="1:56" s="10" customFormat="1" ht="17.25" thickTop="1" x14ac:dyDescent="0.25">
      <c r="A84" s="42"/>
      <c r="C84" s="38"/>
      <c r="D84" s="9"/>
      <c r="E84" s="9"/>
      <c r="F84" s="9"/>
      <c r="G84" s="9"/>
      <c r="J84" s="8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</row>
    <row r="120" spans="1:56" s="10" customFormat="1" x14ac:dyDescent="0.25">
      <c r="A120" s="42"/>
      <c r="C120" s="38"/>
      <c r="D120" s="9"/>
      <c r="E120" s="9"/>
      <c r="F120" s="9"/>
      <c r="G120" s="9" t="e">
        <f>+INDEX('Bang do (2)'!$D$51:$J$51,MATCH(Bangtheodoi!$G101,'Bang do (2)'!$B$51,0),MATCH($E120,'Bang do (2)'!$D$46:$E$46,0))</f>
        <v>#N/A</v>
      </c>
      <c r="J120" s="8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</row>
  </sheetData>
  <mergeCells count="38">
    <mergeCell ref="D17:K18"/>
    <mergeCell ref="A1:A2"/>
    <mergeCell ref="B1:B2"/>
    <mergeCell ref="C1:C2"/>
    <mergeCell ref="D1:F1"/>
    <mergeCell ref="A16:K16"/>
    <mergeCell ref="A42:A45"/>
    <mergeCell ref="A46:A49"/>
    <mergeCell ref="A17:A18"/>
    <mergeCell ref="B17:B18"/>
    <mergeCell ref="C17:C18"/>
    <mergeCell ref="A37:A38"/>
    <mergeCell ref="B37:B38"/>
    <mergeCell ref="C37:C38"/>
    <mergeCell ref="D37:J37"/>
    <mergeCell ref="A39:A41"/>
    <mergeCell ref="A19:A22"/>
    <mergeCell ref="A23:A26"/>
    <mergeCell ref="A27:A30"/>
    <mergeCell ref="A31:A34"/>
    <mergeCell ref="A36:J36"/>
    <mergeCell ref="A50:A53"/>
    <mergeCell ref="A55:H55"/>
    <mergeCell ref="A58:A61"/>
    <mergeCell ref="A63:H63"/>
    <mergeCell ref="A64:A65"/>
    <mergeCell ref="B64:B65"/>
    <mergeCell ref="C64:C65"/>
    <mergeCell ref="D64:H64"/>
    <mergeCell ref="A56:A57"/>
    <mergeCell ref="B56:B57"/>
    <mergeCell ref="C56:C57"/>
    <mergeCell ref="D56:H57"/>
    <mergeCell ref="A66:A68"/>
    <mergeCell ref="A69:A72"/>
    <mergeCell ref="B70:B72"/>
    <mergeCell ref="A74:B74"/>
    <mergeCell ref="A79:B7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R43"/>
  <sheetViews>
    <sheetView zoomScaleNormal="100" workbookViewId="0">
      <selection activeCell="E14" sqref="E14"/>
    </sheetView>
  </sheetViews>
  <sheetFormatPr defaultRowHeight="15" x14ac:dyDescent="0.25"/>
  <cols>
    <col min="1" max="1" width="4" bestFit="1" customWidth="1"/>
    <col min="2" max="2" width="21.5703125" bestFit="1" customWidth="1"/>
    <col min="3" max="3" width="30.7109375" customWidth="1"/>
    <col min="4" max="4" width="14.28515625" customWidth="1"/>
    <col min="6" max="6" width="9.42578125" customWidth="1"/>
    <col min="7" max="7" width="13.5703125" customWidth="1"/>
    <col min="8" max="8" width="49" customWidth="1"/>
    <col min="9" max="9" width="10.5703125" customWidth="1"/>
    <col min="11" max="17" width="4.85546875" customWidth="1"/>
  </cols>
  <sheetData>
    <row r="4" spans="1:18" s="71" customFormat="1" ht="45" x14ac:dyDescent="0.25">
      <c r="A4" s="68" t="s">
        <v>3</v>
      </c>
      <c r="B4" s="68" t="s">
        <v>4</v>
      </c>
      <c r="C4" s="68" t="s">
        <v>127</v>
      </c>
      <c r="D4" s="68" t="s">
        <v>209</v>
      </c>
      <c r="E4" s="68" t="s">
        <v>142</v>
      </c>
      <c r="F4" s="68" t="s">
        <v>210</v>
      </c>
      <c r="G4" s="68" t="s">
        <v>211</v>
      </c>
      <c r="H4" s="69" t="s">
        <v>212</v>
      </c>
      <c r="I4" s="70"/>
      <c r="J4" s="70"/>
      <c r="K4" s="70" t="s">
        <v>6</v>
      </c>
      <c r="L4" s="70" t="s">
        <v>8</v>
      </c>
      <c r="M4" s="70" t="s">
        <v>13</v>
      </c>
      <c r="N4" s="70" t="s">
        <v>15</v>
      </c>
      <c r="O4" s="70" t="s">
        <v>20</v>
      </c>
      <c r="P4" s="70" t="s">
        <v>32</v>
      </c>
      <c r="Q4" s="70" t="s">
        <v>38</v>
      </c>
      <c r="R4" s="70"/>
    </row>
    <row r="5" spans="1:18" s="71" customFormat="1" x14ac:dyDescent="0.25">
      <c r="A5" s="72" t="s">
        <v>6</v>
      </c>
      <c r="B5" s="72" t="s">
        <v>213</v>
      </c>
      <c r="C5" s="72"/>
      <c r="D5" s="72"/>
      <c r="E5" s="72"/>
      <c r="F5" s="72"/>
      <c r="G5" s="72"/>
      <c r="H5" s="70"/>
      <c r="I5" s="73" t="s">
        <v>191</v>
      </c>
      <c r="J5" s="73" t="s">
        <v>214</v>
      </c>
      <c r="K5" s="70">
        <v>24</v>
      </c>
      <c r="L5" s="70">
        <v>36</v>
      </c>
      <c r="M5" s="70">
        <v>36</v>
      </c>
      <c r="N5" s="70">
        <v>36</v>
      </c>
      <c r="O5" s="70">
        <v>36</v>
      </c>
      <c r="P5" s="70"/>
      <c r="Q5" s="70"/>
      <c r="R5" s="217" t="s">
        <v>215</v>
      </c>
    </row>
    <row r="6" spans="1:18" x14ac:dyDescent="0.25">
      <c r="A6" s="73">
        <v>1</v>
      </c>
      <c r="B6" s="73" t="s">
        <v>72</v>
      </c>
      <c r="C6" s="74" t="str">
        <f>VLOOKUP(B6,[1]BANGLUONG!$B$11:$C$111,2,0)</f>
        <v>Trưởng ca vận hành</v>
      </c>
      <c r="D6" s="75" t="str">
        <f>VLOOKUP(B6,[2]TTnhansu2019!$B$65:$O$119,14,0)</f>
        <v>10/2005</v>
      </c>
      <c r="E6" s="73">
        <v>1.32</v>
      </c>
      <c r="F6" s="73" t="s">
        <v>216</v>
      </c>
      <c r="G6" s="76">
        <v>40544</v>
      </c>
      <c r="H6" s="73" t="s">
        <v>217</v>
      </c>
      <c r="I6" s="73" t="s">
        <v>218</v>
      </c>
      <c r="J6" s="73" t="s">
        <v>219</v>
      </c>
      <c r="K6" s="73">
        <v>24</v>
      </c>
      <c r="L6" s="73">
        <v>24</v>
      </c>
      <c r="M6" s="73">
        <v>36</v>
      </c>
      <c r="N6" s="73">
        <v>36</v>
      </c>
      <c r="O6" s="73"/>
      <c r="P6" s="73"/>
      <c r="Q6" s="73"/>
      <c r="R6" s="217"/>
    </row>
    <row r="7" spans="1:18" x14ac:dyDescent="0.25">
      <c r="A7" s="73">
        <f>+A6+1</f>
        <v>2</v>
      </c>
      <c r="B7" s="73" t="s">
        <v>76</v>
      </c>
      <c r="C7" s="74" t="str">
        <f>VLOOKUP(B7,[1]BANGLUONG!$B$11:$C$111,2,0)</f>
        <v>Trưởng ca vận hành</v>
      </c>
      <c r="D7" s="77">
        <f>VLOOKUP(B7,[2]TTnhansu2019!$B$65:$O$119,14,0)</f>
        <v>38626</v>
      </c>
      <c r="E7" s="78">
        <v>1.25</v>
      </c>
      <c r="F7" s="73" t="s">
        <v>220</v>
      </c>
      <c r="G7" s="76">
        <v>40544</v>
      </c>
      <c r="H7" s="73" t="s">
        <v>217</v>
      </c>
      <c r="I7" s="73" t="s">
        <v>221</v>
      </c>
      <c r="J7" s="73" t="s">
        <v>222</v>
      </c>
      <c r="K7" s="73">
        <v>24</v>
      </c>
      <c r="L7" s="73">
        <v>24</v>
      </c>
      <c r="M7" s="73"/>
      <c r="N7" s="73"/>
      <c r="O7" s="73"/>
      <c r="P7" s="73"/>
      <c r="Q7" s="73"/>
      <c r="R7" s="217"/>
    </row>
    <row r="8" spans="1:18" x14ac:dyDescent="0.25">
      <c r="A8" s="73">
        <f t="shared" ref="A8:A20" si="0">+A7+1</f>
        <v>3</v>
      </c>
      <c r="B8" s="73" t="s">
        <v>74</v>
      </c>
      <c r="C8" s="74" t="str">
        <f>VLOOKUP(B8,[1]BANGLUONG!$B$11:$C$111,2,0)</f>
        <v>Trưởng ca vận hành</v>
      </c>
      <c r="D8" s="75" t="str">
        <f>VLOOKUP(B8,[2]TTnhansu2019!$B$65:$O$119,14,0)</f>
        <v>10/2005</v>
      </c>
      <c r="E8" s="73">
        <v>1.32</v>
      </c>
      <c r="F8" s="73" t="s">
        <v>216</v>
      </c>
      <c r="G8" s="76">
        <v>41944</v>
      </c>
      <c r="H8" s="73" t="s">
        <v>223</v>
      </c>
      <c r="I8" s="73" t="s">
        <v>224</v>
      </c>
      <c r="J8" s="73" t="s">
        <v>225</v>
      </c>
      <c r="K8" s="73">
        <v>24</v>
      </c>
      <c r="L8" s="73">
        <v>24</v>
      </c>
      <c r="M8" s="73">
        <v>24</v>
      </c>
      <c r="N8" s="73">
        <v>36</v>
      </c>
      <c r="O8" s="73">
        <v>36</v>
      </c>
      <c r="P8" s="73">
        <v>36</v>
      </c>
      <c r="Q8" s="73">
        <v>36</v>
      </c>
      <c r="R8" s="217"/>
    </row>
    <row r="9" spans="1:18" x14ac:dyDescent="0.25">
      <c r="A9" s="73">
        <f t="shared" si="0"/>
        <v>4</v>
      </c>
      <c r="B9" s="73" t="s">
        <v>80</v>
      </c>
      <c r="C9" s="74" t="str">
        <f>VLOOKUP(B9,[1]BANGLUONG!$B$11:$C$111,2,0)</f>
        <v>Trưởng ca vận hành</v>
      </c>
      <c r="D9" s="77">
        <f>VLOOKUP(B9,[2]TTnhansu2019!$B$65:$O$119,14,0)</f>
        <v>39873</v>
      </c>
      <c r="E9" s="73">
        <v>1.32</v>
      </c>
      <c r="F9" s="73" t="s">
        <v>216</v>
      </c>
      <c r="G9" s="76">
        <v>40544</v>
      </c>
      <c r="H9" s="73" t="s">
        <v>217</v>
      </c>
    </row>
    <row r="10" spans="1:18" x14ac:dyDescent="0.25">
      <c r="A10" s="73">
        <f t="shared" si="0"/>
        <v>5</v>
      </c>
      <c r="B10" s="73" t="s">
        <v>73</v>
      </c>
      <c r="C10" s="74" t="str">
        <f>VLOOKUP(B10,[1]BANGLUONG!$B$11:$C$111,2,0)</f>
        <v>Nhân viên sửa chữa cấp 1</v>
      </c>
      <c r="D10" s="75" t="str">
        <f>VLOOKUP(B10,[2]TTnhansu2019!$B$65:$O$119,14,0)</f>
        <v>10/2005</v>
      </c>
      <c r="E10" s="73">
        <v>1.32</v>
      </c>
      <c r="F10" s="73" t="s">
        <v>226</v>
      </c>
      <c r="G10" s="76">
        <v>42522</v>
      </c>
      <c r="H10" s="73" t="s">
        <v>227</v>
      </c>
    </row>
    <row r="11" spans="1:18" x14ac:dyDescent="0.25">
      <c r="A11" s="73">
        <f>+A16+1</f>
        <v>7</v>
      </c>
      <c r="B11" s="73" t="s">
        <v>82</v>
      </c>
      <c r="C11" s="74" t="str">
        <f>VLOOKUP(B11,[1]BANGLUONG!$B$11:$C$111,2,0)</f>
        <v>Nhân viên sửa chữa cấp 2</v>
      </c>
      <c r="D11" s="77">
        <f>VLOOKUP(B11,[2]TTnhansu2019!$B$65:$O$119,14,0)</f>
        <v>39569</v>
      </c>
      <c r="E11" s="73">
        <v>1.39</v>
      </c>
      <c r="F11" s="73" t="s">
        <v>228</v>
      </c>
      <c r="G11" s="76">
        <v>42522</v>
      </c>
      <c r="H11" s="73" t="s">
        <v>227</v>
      </c>
    </row>
    <row r="12" spans="1:18" x14ac:dyDescent="0.25">
      <c r="A12" s="73">
        <f t="shared" si="0"/>
        <v>8</v>
      </c>
      <c r="B12" s="73" t="s">
        <v>83</v>
      </c>
      <c r="C12" s="74" t="str">
        <f>VLOOKUP(B12,[1]BANGLUONG!$B$11:$C$111,2,0)</f>
        <v>Nhân viên sửa chữa cấp 1</v>
      </c>
      <c r="D12" s="77">
        <f>VLOOKUP(B12,[2]TTnhansu2019!$B$65:$O$119,14,0)</f>
        <v>39387</v>
      </c>
      <c r="E12" s="73">
        <v>1.25</v>
      </c>
      <c r="F12" s="73" t="s">
        <v>229</v>
      </c>
      <c r="G12" s="76">
        <v>42522</v>
      </c>
      <c r="H12" s="73" t="s">
        <v>227</v>
      </c>
    </row>
    <row r="13" spans="1:18" x14ac:dyDescent="0.25">
      <c r="A13" s="73">
        <f t="shared" si="0"/>
        <v>9</v>
      </c>
      <c r="B13" s="73" t="s">
        <v>85</v>
      </c>
      <c r="C13" s="74" t="str">
        <f>VLOOKUP(B13,[1]BANGLUONG!$B$11:$C$111,2,0)</f>
        <v>Nhân viên sửa chữa cấp 1</v>
      </c>
      <c r="D13" s="77">
        <f>VLOOKUP(B13,[2]TTnhansu2019!$B$65:$O$119,14,0)</f>
        <v>42200</v>
      </c>
      <c r="E13" s="73">
        <v>1.25</v>
      </c>
      <c r="F13" s="73" t="s">
        <v>229</v>
      </c>
      <c r="G13" s="76">
        <v>42522</v>
      </c>
      <c r="H13" s="73" t="s">
        <v>227</v>
      </c>
    </row>
    <row r="14" spans="1:18" x14ac:dyDescent="0.25">
      <c r="A14" s="73">
        <f t="shared" si="0"/>
        <v>10</v>
      </c>
      <c r="B14" s="73" t="s">
        <v>86</v>
      </c>
      <c r="C14" s="74" t="str">
        <f>VLOOKUP(B14,[1]BANGLUONG!$B$11:$C$111,2,0)</f>
        <v>Nhân viên sửa chữa cấp 1</v>
      </c>
      <c r="D14" s="77">
        <f>VLOOKUP(B14,[2]TTnhansu2019!$B$65:$O$119,14,0)</f>
        <v>42200</v>
      </c>
      <c r="E14" s="73">
        <v>1.25</v>
      </c>
      <c r="F14" s="73" t="s">
        <v>229</v>
      </c>
      <c r="G14" s="76">
        <v>42522</v>
      </c>
      <c r="H14" s="73" t="s">
        <v>227</v>
      </c>
    </row>
    <row r="15" spans="1:18" x14ac:dyDescent="0.25">
      <c r="A15" s="73">
        <f t="shared" si="0"/>
        <v>11</v>
      </c>
      <c r="B15" s="73" t="s">
        <v>87</v>
      </c>
      <c r="C15" s="74" t="str">
        <f>VLOOKUP(B15,[1]BANGLUONG!$B$11:$C$111,2,0)</f>
        <v>Nhân viên sửa chữa cấp 1</v>
      </c>
      <c r="D15" s="77">
        <f>VLOOKUP(B15,[2]TTnhansu2019!$B$65:$O$119,14,0)</f>
        <v>42200</v>
      </c>
      <c r="E15" s="73">
        <v>1.25</v>
      </c>
      <c r="F15" s="73" t="s">
        <v>229</v>
      </c>
      <c r="G15" s="76">
        <v>42522</v>
      </c>
      <c r="H15" s="73" t="s">
        <v>227</v>
      </c>
    </row>
    <row r="16" spans="1:18" x14ac:dyDescent="0.25">
      <c r="A16" s="73">
        <f>+A10+1</f>
        <v>6</v>
      </c>
      <c r="B16" s="73" t="s">
        <v>81</v>
      </c>
      <c r="C16" s="74" t="str">
        <f>VLOOKUP(B16,[1]BANGLUONG!$B$11:$C$111,2,0)</f>
        <v>Nhân viên sửa chữa cấp 1</v>
      </c>
      <c r="D16" s="77">
        <f>VLOOKUP(B16,[2]TTnhansu2019!$B$65:$O$119,14,0)</f>
        <v>39173</v>
      </c>
      <c r="E16" s="73">
        <v>1.19</v>
      </c>
      <c r="F16" s="73" t="s">
        <v>230</v>
      </c>
      <c r="G16" s="73"/>
      <c r="H16" s="73"/>
    </row>
    <row r="17" spans="1:8" x14ac:dyDescent="0.25">
      <c r="A17" s="73">
        <f>+A15+1</f>
        <v>12</v>
      </c>
      <c r="B17" s="79" t="s">
        <v>75</v>
      </c>
      <c r="C17" s="74" t="str">
        <f>VLOOKUP(B17,[1]BANGLUONG!$B$11:$C$111,2,0)</f>
        <v>Vận hành chính</v>
      </c>
      <c r="D17" s="75" t="str">
        <f>VLOOKUP(B17,[2]TTnhansu2019!$B$65:$O$119,14,0)</f>
        <v>10/2005</v>
      </c>
      <c r="E17" s="80">
        <v>1.25</v>
      </c>
      <c r="F17" s="73" t="s">
        <v>220</v>
      </c>
      <c r="G17" s="73"/>
      <c r="H17" s="73"/>
    </row>
    <row r="18" spans="1:8" x14ac:dyDescent="0.25">
      <c r="A18" s="73">
        <f t="shared" si="0"/>
        <v>13</v>
      </c>
      <c r="B18" s="73" t="s">
        <v>77</v>
      </c>
      <c r="C18" s="74" t="str">
        <f>VLOOKUP(B18,[1]BANGLUONG!$B$11:$C$111,2,0)</f>
        <v>Vận hành chính</v>
      </c>
      <c r="D18" s="77">
        <f>VLOOKUP(B18,[2]TTnhansu2019!$B$65:$O$119,14,0)</f>
        <v>39783</v>
      </c>
      <c r="E18" s="73">
        <v>1.19</v>
      </c>
      <c r="F18" s="73" t="s">
        <v>231</v>
      </c>
      <c r="G18" s="73"/>
      <c r="H18" s="73"/>
    </row>
    <row r="19" spans="1:8" x14ac:dyDescent="0.25">
      <c r="A19" s="73">
        <f t="shared" si="0"/>
        <v>14</v>
      </c>
      <c r="B19" s="79" t="s">
        <v>78</v>
      </c>
      <c r="C19" s="74" t="str">
        <f>VLOOKUP(B19,[1]BANGLUONG!$B$11:$C$111,2,0)</f>
        <v>Vận hành chính</v>
      </c>
      <c r="D19" s="77">
        <f>VLOOKUP(B19,[2]TTnhansu2019!$B$65:$O$119,14,0)</f>
        <v>39873</v>
      </c>
      <c r="E19" s="73">
        <v>1.25</v>
      </c>
      <c r="F19" s="73" t="s">
        <v>220</v>
      </c>
      <c r="G19" s="73"/>
      <c r="H19" s="73"/>
    </row>
    <row r="20" spans="1:8" x14ac:dyDescent="0.25">
      <c r="A20" s="73">
        <f t="shared" si="0"/>
        <v>15</v>
      </c>
      <c r="B20" s="73" t="s">
        <v>79</v>
      </c>
      <c r="C20" s="74" t="str">
        <f>VLOOKUP(B20,[1]BANGLUONG!$B$11:$C$111,2,0)</f>
        <v>Vận hành chính</v>
      </c>
      <c r="D20" s="77">
        <f>VLOOKUP(B20,[2]TTnhansu2019!$B$65:$O$119,14,0)</f>
        <v>39873</v>
      </c>
      <c r="E20" s="73">
        <v>1.19</v>
      </c>
      <c r="F20" s="73" t="s">
        <v>231</v>
      </c>
      <c r="G20" s="73"/>
      <c r="H20" s="73"/>
    </row>
    <row r="21" spans="1:8" s="71" customFormat="1" x14ac:dyDescent="0.25">
      <c r="A21" s="70" t="s">
        <v>8</v>
      </c>
      <c r="B21" s="70" t="s">
        <v>90</v>
      </c>
      <c r="C21" s="72"/>
      <c r="D21" s="81"/>
      <c r="E21" s="70"/>
      <c r="F21" s="70"/>
      <c r="G21" s="70"/>
      <c r="H21" s="70"/>
    </row>
    <row r="22" spans="1:8" x14ac:dyDescent="0.25">
      <c r="A22" s="73">
        <v>1</v>
      </c>
      <c r="B22" s="73" t="s">
        <v>94</v>
      </c>
      <c r="C22" s="74" t="str">
        <f>VLOOKUP(B22,[1]BANGLUONG!$B$11:$C$111,2,0)</f>
        <v>Trưởng ca vận hành</v>
      </c>
      <c r="D22" s="77">
        <f>VLOOKUP(B22,[2]TTnhansu2019!$B$65:$O$119,14,0)</f>
        <v>39539</v>
      </c>
      <c r="E22" s="73">
        <v>1.32</v>
      </c>
      <c r="F22" s="73" t="s">
        <v>216</v>
      </c>
      <c r="G22" s="76">
        <v>40210</v>
      </c>
      <c r="H22" s="73" t="s">
        <v>232</v>
      </c>
    </row>
    <row r="23" spans="1:8" x14ac:dyDescent="0.25">
      <c r="A23" s="73">
        <f>+A22+1</f>
        <v>2</v>
      </c>
      <c r="B23" s="73" t="s">
        <v>95</v>
      </c>
      <c r="C23" s="74" t="str">
        <f>VLOOKUP(B23,[1]BANGLUONG!$B$11:$C$111,2,0)</f>
        <v>Trưởng ca vận hành</v>
      </c>
      <c r="D23" s="77">
        <f>VLOOKUP(B23,[2]TTnhansu2019!$B$65:$O$119,14,0)</f>
        <v>40026</v>
      </c>
      <c r="E23" s="73">
        <v>1.32</v>
      </c>
      <c r="F23" s="73" t="s">
        <v>216</v>
      </c>
      <c r="G23" s="76">
        <v>40664</v>
      </c>
      <c r="H23" s="73" t="s">
        <v>233</v>
      </c>
    </row>
    <row r="24" spans="1:8" x14ac:dyDescent="0.25">
      <c r="A24" s="73">
        <f t="shared" ref="A24:A43" si="1">+A23+1</f>
        <v>3</v>
      </c>
      <c r="B24" s="73" t="s">
        <v>107</v>
      </c>
      <c r="C24" s="74" t="str">
        <f>VLOOKUP(B24,[1]BANGLUONG!$B$11:$C$111,2,0)</f>
        <v>Trưởng ca vận hành</v>
      </c>
      <c r="D24" s="77">
        <f>VLOOKUP(B24,[2]TTnhansu2019!$B$65:$O$119,14,0)</f>
        <v>40817</v>
      </c>
      <c r="E24" s="73">
        <v>1.32</v>
      </c>
      <c r="F24" s="73" t="s">
        <v>216</v>
      </c>
      <c r="G24" s="76">
        <v>41974</v>
      </c>
      <c r="H24" s="73" t="s">
        <v>234</v>
      </c>
    </row>
    <row r="25" spans="1:8" x14ac:dyDescent="0.25">
      <c r="A25" s="73">
        <f t="shared" si="1"/>
        <v>4</v>
      </c>
      <c r="B25" s="73" t="s">
        <v>110</v>
      </c>
      <c r="C25" s="74" t="str">
        <f>VLOOKUP(B25,[1]BANGLUONG!$B$11:$C$111,2,0)</f>
        <v>Trưởng ca vận hành</v>
      </c>
      <c r="D25" s="77">
        <f>VLOOKUP(B25,[2]TTnhansu2019!$B$65:$O$119,14,0)</f>
        <v>41487</v>
      </c>
      <c r="E25" s="73">
        <v>1.32</v>
      </c>
      <c r="F25" s="73" t="s">
        <v>216</v>
      </c>
      <c r="G25" s="76">
        <v>43817</v>
      </c>
      <c r="H25" s="73" t="s">
        <v>235</v>
      </c>
    </row>
    <row r="26" spans="1:8" x14ac:dyDescent="0.25">
      <c r="A26" s="73">
        <f t="shared" si="1"/>
        <v>5</v>
      </c>
      <c r="B26" s="73" t="s">
        <v>92</v>
      </c>
      <c r="C26" s="74" t="str">
        <f>VLOOKUP(B26,[1]BANGLUONG!$B$11:$C$111,2,0)</f>
        <v>Vận hành chính</v>
      </c>
      <c r="D26" s="77">
        <f>VLOOKUP(B26,[2]TTnhansu2019!$B$65:$O$119,14,0)</f>
        <v>39326</v>
      </c>
      <c r="E26" s="73">
        <v>1.19</v>
      </c>
      <c r="F26" s="73" t="s">
        <v>231</v>
      </c>
      <c r="G26" s="76">
        <v>40664</v>
      </c>
      <c r="H26" s="73" t="s">
        <v>233</v>
      </c>
    </row>
    <row r="27" spans="1:8" x14ac:dyDescent="0.25">
      <c r="A27" s="73">
        <f t="shared" si="1"/>
        <v>6</v>
      </c>
      <c r="B27" s="73" t="s">
        <v>93</v>
      </c>
      <c r="C27" s="74" t="str">
        <f>VLOOKUP(B27,[1]BANGLUONG!$B$11:$C$111,2,0)</f>
        <v>Nhân viên sửa chữa cấp 2</v>
      </c>
      <c r="D27" s="77">
        <f>VLOOKUP(B27,[2]TTnhansu2019!$B$65:$O$119,14,0)</f>
        <v>39965</v>
      </c>
      <c r="E27" s="73">
        <v>1.39</v>
      </c>
      <c r="F27" s="73" t="s">
        <v>228</v>
      </c>
      <c r="G27" s="76">
        <v>42826</v>
      </c>
      <c r="H27" s="73" t="s">
        <v>236</v>
      </c>
    </row>
    <row r="28" spans="1:8" x14ac:dyDescent="0.25">
      <c r="A28" s="73">
        <f t="shared" si="1"/>
        <v>7</v>
      </c>
      <c r="B28" s="73" t="s">
        <v>96</v>
      </c>
      <c r="C28" s="74" t="str">
        <f>VLOOKUP(B28,[1]BANGLUONG!$B$11:$C$111,2,0)</f>
        <v>Nhân viên sửa chữa cấp 2</v>
      </c>
      <c r="D28" s="77">
        <f>VLOOKUP(B28,[2]TTnhansu2019!$B$65:$O$119,14,0)</f>
        <v>39783</v>
      </c>
      <c r="E28" s="73">
        <v>1.39</v>
      </c>
      <c r="F28" s="73" t="s">
        <v>228</v>
      </c>
      <c r="G28" s="76">
        <v>42826</v>
      </c>
      <c r="H28" s="73" t="s">
        <v>237</v>
      </c>
    </row>
    <row r="29" spans="1:8" x14ac:dyDescent="0.25">
      <c r="A29" s="73">
        <f t="shared" si="1"/>
        <v>8</v>
      </c>
      <c r="B29" s="73" t="s">
        <v>97</v>
      </c>
      <c r="C29" s="74" t="str">
        <f>VLOOKUP(B29,[1]BANGLUONG!$B$11:$C$111,2,0)</f>
        <v>Vận hành chính</v>
      </c>
      <c r="D29" s="77">
        <f>VLOOKUP(B29,[2]TTnhansu2019!$B$65:$O$119,14,0)</f>
        <v>38626</v>
      </c>
      <c r="E29" s="73">
        <v>1.19</v>
      </c>
      <c r="F29" s="73" t="s">
        <v>231</v>
      </c>
      <c r="G29" s="73">
        <v>2015</v>
      </c>
      <c r="H29" s="73" t="s">
        <v>238</v>
      </c>
    </row>
    <row r="30" spans="1:8" x14ac:dyDescent="0.25">
      <c r="A30" s="73">
        <f t="shared" si="1"/>
        <v>9</v>
      </c>
      <c r="B30" s="73" t="s">
        <v>98</v>
      </c>
      <c r="C30" s="74" t="str">
        <f>VLOOKUP(B30,[1]BANGLUONG!$B$11:$C$111,2,0)</f>
        <v>Nhân viên sửa chữa cấp 2</v>
      </c>
      <c r="D30" s="77">
        <f>VLOOKUP(B30,[2]TTnhansu2019!$B$65:$O$119,14,0)</f>
        <v>40452</v>
      </c>
      <c r="E30" s="73">
        <v>1.39</v>
      </c>
      <c r="F30" s="73" t="s">
        <v>228</v>
      </c>
      <c r="G30" s="76">
        <v>42826</v>
      </c>
      <c r="H30" s="73" t="s">
        <v>239</v>
      </c>
    </row>
    <row r="31" spans="1:8" x14ac:dyDescent="0.25">
      <c r="A31" s="73">
        <f t="shared" si="1"/>
        <v>10</v>
      </c>
      <c r="B31" s="73" t="s">
        <v>99</v>
      </c>
      <c r="C31" s="74" t="str">
        <f>VLOOKUP(B31,[1]BANGLUONG!$B$11:$C$111,2,0)</f>
        <v>Nhân viên sửa chữa cấp 2</v>
      </c>
      <c r="D31" s="77">
        <f>VLOOKUP(B31,[2]TTnhansu2019!$B$65:$O$119,14,0)</f>
        <v>40452</v>
      </c>
      <c r="E31" s="73">
        <v>1.39</v>
      </c>
      <c r="F31" s="73" t="s">
        <v>228</v>
      </c>
      <c r="G31" s="76">
        <v>42826</v>
      </c>
      <c r="H31" s="73" t="s">
        <v>239</v>
      </c>
    </row>
    <row r="32" spans="1:8" x14ac:dyDescent="0.25">
      <c r="A32" s="73">
        <f t="shared" si="1"/>
        <v>11</v>
      </c>
      <c r="B32" s="73" t="s">
        <v>100</v>
      </c>
      <c r="C32" s="74" t="str">
        <f>VLOOKUP(B32,[1]BANGLUONG!$B$11:$C$111,2,0)</f>
        <v>Nhân viên sửa chữa cấp 2</v>
      </c>
      <c r="D32" s="77">
        <f>VLOOKUP(B32,[2]TTnhansu2019!$B$65:$O$119,14,0)</f>
        <v>40452</v>
      </c>
      <c r="E32" s="73">
        <v>1.39</v>
      </c>
      <c r="F32" s="73" t="s">
        <v>228</v>
      </c>
      <c r="G32" s="76">
        <v>42826</v>
      </c>
      <c r="H32" s="73" t="s">
        <v>236</v>
      </c>
    </row>
    <row r="33" spans="1:8" x14ac:dyDescent="0.25">
      <c r="A33" s="73">
        <f t="shared" si="1"/>
        <v>12</v>
      </c>
      <c r="B33" s="73" t="s">
        <v>101</v>
      </c>
      <c r="C33" s="74" t="str">
        <f>VLOOKUP(B33,[1]BANGLUONG!$B$11:$C$111,2,0)</f>
        <v>Nhân viên sửa chữa cấp 1</v>
      </c>
      <c r="D33" s="77">
        <f>VLOOKUP(B33,[2]TTnhansu2019!$B$65:$O$119,14,0)</f>
        <v>40483</v>
      </c>
      <c r="E33" s="73">
        <v>1.25</v>
      </c>
      <c r="F33" s="73" t="s">
        <v>229</v>
      </c>
      <c r="G33" s="76">
        <v>42826</v>
      </c>
      <c r="H33" s="73" t="s">
        <v>237</v>
      </c>
    </row>
    <row r="34" spans="1:8" x14ac:dyDescent="0.25">
      <c r="A34" s="73">
        <f t="shared" si="1"/>
        <v>13</v>
      </c>
      <c r="B34" s="73" t="s">
        <v>112</v>
      </c>
      <c r="C34" s="74" t="str">
        <f>VLOOKUP(B34,[1]BANGLUONG!$B$11:$C$111,2,0)</f>
        <v>Nhân viên sửa chữa cấp 1</v>
      </c>
      <c r="D34" s="77">
        <f>VLOOKUP(B34,[2]TTnhansu2019!$B$65:$O$119,14,0)</f>
        <v>42614</v>
      </c>
      <c r="E34" s="73">
        <v>1.19</v>
      </c>
      <c r="F34" s="73" t="s">
        <v>230</v>
      </c>
      <c r="G34" s="76">
        <v>42826</v>
      </c>
      <c r="H34" s="73" t="s">
        <v>240</v>
      </c>
    </row>
    <row r="35" spans="1:8" x14ac:dyDescent="0.25">
      <c r="A35" s="73">
        <f t="shared" si="1"/>
        <v>14</v>
      </c>
      <c r="B35" s="73" t="s">
        <v>103</v>
      </c>
      <c r="C35" s="74" t="str">
        <f>VLOOKUP(B35,[1]BANGLUONG!$B$11:$C$111,2,0)</f>
        <v>Vận hành chính</v>
      </c>
      <c r="D35" s="77">
        <f>VLOOKUP(B35,[2]TTnhansu2019!$B$65:$O$119,14,0)</f>
        <v>39873</v>
      </c>
      <c r="E35" s="73">
        <v>1.19</v>
      </c>
      <c r="F35" s="73" t="s">
        <v>231</v>
      </c>
      <c r="G35" s="76">
        <v>41487</v>
      </c>
      <c r="H35" s="73" t="s">
        <v>241</v>
      </c>
    </row>
    <row r="36" spans="1:8" x14ac:dyDescent="0.25">
      <c r="A36" s="73">
        <f t="shared" si="1"/>
        <v>15</v>
      </c>
      <c r="B36" s="73" t="s">
        <v>106</v>
      </c>
      <c r="C36" s="74" t="str">
        <f>VLOOKUP(B36,[1]BANGLUONG!$B$11:$C$111,2,0)</f>
        <v>Nhân viên sửa chữa cấp 1</v>
      </c>
      <c r="D36" s="77">
        <f>VLOOKUP(B36,[2]TTnhansu2019!$B$65:$O$119,14,0)</f>
        <v>40817</v>
      </c>
      <c r="E36" s="73">
        <v>1.19</v>
      </c>
      <c r="F36" s="73" t="s">
        <v>231</v>
      </c>
      <c r="G36" s="76">
        <v>41487</v>
      </c>
      <c r="H36" s="73" t="s">
        <v>241</v>
      </c>
    </row>
    <row r="37" spans="1:8" x14ac:dyDescent="0.25">
      <c r="A37" s="73">
        <f t="shared" si="1"/>
        <v>16</v>
      </c>
      <c r="B37" s="73" t="s">
        <v>108</v>
      </c>
      <c r="C37" s="74" t="str">
        <f>VLOOKUP(B37,[1]BANGLUONG!$B$11:$C$111,2,0)</f>
        <v>Vận hành chính</v>
      </c>
      <c r="D37" s="77">
        <f>VLOOKUP(B37,[2]TTnhansu2019!$B$65:$O$119,14,0)</f>
        <v>40817</v>
      </c>
      <c r="E37" s="73">
        <v>1.19</v>
      </c>
      <c r="F37" s="73" t="s">
        <v>231</v>
      </c>
      <c r="G37" s="76">
        <v>41487</v>
      </c>
      <c r="H37" s="73" t="s">
        <v>241</v>
      </c>
    </row>
    <row r="38" spans="1:8" x14ac:dyDescent="0.25">
      <c r="A38" s="73">
        <f t="shared" si="1"/>
        <v>17</v>
      </c>
      <c r="B38" s="73" t="s">
        <v>109</v>
      </c>
      <c r="C38" s="74" t="str">
        <f>VLOOKUP(B38,[1]BANGLUONG!$B$11:$C$111,2,0)</f>
        <v>Vận hành chính</v>
      </c>
      <c r="D38" s="77">
        <f>VLOOKUP(B38,[2]TTnhansu2019!$B$65:$O$119,14,0)</f>
        <v>40817</v>
      </c>
      <c r="E38" s="73">
        <v>1.19</v>
      </c>
      <c r="F38" s="73" t="s">
        <v>231</v>
      </c>
      <c r="G38" s="76">
        <v>41487</v>
      </c>
      <c r="H38" s="73" t="s">
        <v>241</v>
      </c>
    </row>
    <row r="39" spans="1:8" x14ac:dyDescent="0.25">
      <c r="A39" s="73">
        <f t="shared" si="1"/>
        <v>18</v>
      </c>
      <c r="B39" s="73" t="s">
        <v>111</v>
      </c>
      <c r="C39" s="74" t="str">
        <f>VLOOKUP(B39,[1]BANGLUONG!$B$11:$C$111,2,0)</f>
        <v>Nhân viên sửa chữa cấp 1</v>
      </c>
      <c r="D39" s="77">
        <f>VLOOKUP(B39,[2]TTnhansu2019!$B$65:$O$119,14,0)</f>
        <v>41487</v>
      </c>
      <c r="E39" s="73">
        <v>1.1299999999999999</v>
      </c>
      <c r="F39" s="73" t="s">
        <v>242</v>
      </c>
      <c r="G39" s="73"/>
      <c r="H39" s="73"/>
    </row>
    <row r="40" spans="1:8" x14ac:dyDescent="0.25">
      <c r="A40" s="73">
        <f t="shared" si="1"/>
        <v>19</v>
      </c>
      <c r="B40" s="73" t="s">
        <v>113</v>
      </c>
      <c r="C40" s="74" t="str">
        <f>VLOOKUP(B40,[1]BANGLUONG!$B$11:$C$111,2,0)</f>
        <v>Vận hành phụ</v>
      </c>
      <c r="D40" s="77">
        <f>VLOOKUP(B40,[2]TTnhansu2019!$B$65:$O$119,14,0)</f>
        <v>43327</v>
      </c>
      <c r="E40" s="73">
        <v>1.1299999999999999</v>
      </c>
      <c r="F40" s="73" t="s">
        <v>242</v>
      </c>
      <c r="G40" s="76">
        <v>43388</v>
      </c>
      <c r="H40" s="73"/>
    </row>
    <row r="41" spans="1:8" x14ac:dyDescent="0.25">
      <c r="A41" s="73">
        <f t="shared" si="1"/>
        <v>20</v>
      </c>
      <c r="B41" s="73" t="s">
        <v>114</v>
      </c>
      <c r="C41" s="74" t="str">
        <f>VLOOKUP(B41,[1]BANGLUONG!$B$11:$C$111,2,0)</f>
        <v>Nhân viên sửa chữa cấp 1</v>
      </c>
      <c r="D41" s="77">
        <f>VLOOKUP(B41,[2]TTnhansu2019!$B$65:$O$119,14,0)</f>
        <v>43327</v>
      </c>
      <c r="E41" s="73">
        <v>1.1299999999999999</v>
      </c>
      <c r="F41" s="73" t="s">
        <v>243</v>
      </c>
      <c r="G41" s="76">
        <v>43388</v>
      </c>
      <c r="H41" s="73"/>
    </row>
    <row r="42" spans="1:8" x14ac:dyDescent="0.25">
      <c r="A42" s="73">
        <f t="shared" si="1"/>
        <v>21</v>
      </c>
      <c r="B42" s="73" t="s">
        <v>115</v>
      </c>
      <c r="C42" s="74" t="s">
        <v>244</v>
      </c>
      <c r="D42" s="77">
        <f>VLOOKUP(B42,[2]TTnhansu2019!$B$65:$O$119,14,0)</f>
        <v>43327</v>
      </c>
      <c r="E42" s="73">
        <v>1.1299999999999999</v>
      </c>
      <c r="F42" s="73" t="s">
        <v>243</v>
      </c>
      <c r="G42" s="76">
        <v>43388</v>
      </c>
      <c r="H42" s="73"/>
    </row>
    <row r="43" spans="1:8" x14ac:dyDescent="0.25">
      <c r="A43" s="73">
        <f t="shared" si="1"/>
        <v>22</v>
      </c>
      <c r="B43" s="73" t="s">
        <v>116</v>
      </c>
      <c r="C43" s="74" t="str">
        <f>VLOOKUP(B43,[1]BANGLUONG!$B$11:$C$111,2,0)</f>
        <v>Nhân viên sửa chữa cấp 1</v>
      </c>
      <c r="D43" s="75" t="str">
        <f>VLOOKUP(B43,[2]TTnhansu2019!$B$65:$O$119,14,0)</f>
        <v>09/2019</v>
      </c>
      <c r="E43" s="73">
        <v>1.1299999999999999</v>
      </c>
      <c r="F43" s="73" t="s">
        <v>243</v>
      </c>
      <c r="G43" s="76">
        <v>43770</v>
      </c>
      <c r="H43" s="73"/>
    </row>
  </sheetData>
  <mergeCells count="1">
    <mergeCell ref="R5:R8"/>
  </mergeCells>
  <pageMargins left="0.7" right="0.7" top="0.75" bottom="0.75" header="0.3" footer="0.3"/>
  <pageSetup paperSize="9" scale="86" orientation="landscape" r:id="rId1"/>
  <colBreaks count="1" manualBreakCount="1">
    <brk id="8" max="42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5539-AB49-470B-B038-99A1D2A23741}">
  <dimension ref="A2:D17"/>
  <sheetViews>
    <sheetView workbookViewId="0">
      <selection activeCell="F12" sqref="F12"/>
    </sheetView>
  </sheetViews>
  <sheetFormatPr defaultColWidth="23.140625" defaultRowHeight="16.5" x14ac:dyDescent="0.25"/>
  <cols>
    <col min="1" max="1" width="6.85546875" style="132" customWidth="1"/>
    <col min="2" max="2" width="24.7109375" style="132" customWidth="1"/>
    <col min="3" max="3" width="19.140625" style="132" customWidth="1"/>
    <col min="4" max="4" width="30.42578125" style="132" customWidth="1"/>
    <col min="5" max="16384" width="23.140625" style="132"/>
  </cols>
  <sheetData>
    <row r="2" spans="1:4" ht="33" customHeight="1" x14ac:dyDescent="0.25">
      <c r="A2" s="218" t="s">
        <v>394</v>
      </c>
      <c r="B2" s="218"/>
      <c r="C2" s="218"/>
      <c r="D2" s="218"/>
    </row>
    <row r="4" spans="1:4" ht="21.75" customHeight="1" x14ac:dyDescent="0.25">
      <c r="A4" s="135" t="s">
        <v>175</v>
      </c>
      <c r="B4" s="135" t="s">
        <v>4</v>
      </c>
      <c r="C4" s="135" t="s">
        <v>257</v>
      </c>
      <c r="D4" s="135" t="s">
        <v>395</v>
      </c>
    </row>
    <row r="5" spans="1:4" ht="21.75" customHeight="1" x14ac:dyDescent="0.25">
      <c r="A5" s="136">
        <v>1</v>
      </c>
      <c r="B5" s="133" t="s">
        <v>110</v>
      </c>
      <c r="C5" s="134">
        <v>33392</v>
      </c>
      <c r="D5" s="133" t="s">
        <v>90</v>
      </c>
    </row>
    <row r="6" spans="1:4" ht="21.75" customHeight="1" x14ac:dyDescent="0.25">
      <c r="A6" s="136">
        <f>+A5+1</f>
        <v>2</v>
      </c>
      <c r="B6" s="133" t="s">
        <v>80</v>
      </c>
      <c r="C6" s="134">
        <v>30473</v>
      </c>
      <c r="D6" s="133" t="s">
        <v>69</v>
      </c>
    </row>
    <row r="7" spans="1:4" ht="21.75" customHeight="1" x14ac:dyDescent="0.25">
      <c r="A7" s="136">
        <f t="shared" ref="A7:A17" si="0">+A6+1</f>
        <v>3</v>
      </c>
      <c r="B7" s="133" t="s">
        <v>396</v>
      </c>
      <c r="C7" s="134">
        <v>35588</v>
      </c>
      <c r="D7" s="133" t="s">
        <v>90</v>
      </c>
    </row>
    <row r="8" spans="1:4" ht="21.75" customHeight="1" x14ac:dyDescent="0.25">
      <c r="A8" s="136">
        <f t="shared" si="0"/>
        <v>4</v>
      </c>
      <c r="B8" s="133" t="s">
        <v>120</v>
      </c>
      <c r="C8" s="134">
        <v>23538</v>
      </c>
      <c r="D8" s="133" t="s">
        <v>397</v>
      </c>
    </row>
    <row r="9" spans="1:4" ht="21.75" customHeight="1" x14ac:dyDescent="0.25">
      <c r="A9" s="136">
        <f t="shared" si="0"/>
        <v>5</v>
      </c>
      <c r="B9" s="133" t="s">
        <v>116</v>
      </c>
      <c r="C9" s="134">
        <v>34509</v>
      </c>
      <c r="D9" s="133" t="s">
        <v>90</v>
      </c>
    </row>
    <row r="10" spans="1:4" ht="21.75" customHeight="1" x14ac:dyDescent="0.25">
      <c r="A10" s="136">
        <f t="shared" si="0"/>
        <v>6</v>
      </c>
      <c r="B10" s="133" t="s">
        <v>92</v>
      </c>
      <c r="C10" s="134">
        <v>30505</v>
      </c>
      <c r="D10" s="133" t="s">
        <v>90</v>
      </c>
    </row>
    <row r="11" spans="1:4" ht="21.75" customHeight="1" x14ac:dyDescent="0.25">
      <c r="A11" s="136">
        <f t="shared" si="0"/>
        <v>7</v>
      </c>
      <c r="B11" s="133" t="s">
        <v>70</v>
      </c>
      <c r="C11" s="134">
        <v>30142</v>
      </c>
      <c r="D11" s="133" t="s">
        <v>69</v>
      </c>
    </row>
    <row r="12" spans="1:4" ht="21.75" customHeight="1" x14ac:dyDescent="0.25">
      <c r="A12" s="136">
        <f t="shared" si="0"/>
        <v>8</v>
      </c>
      <c r="B12" s="133" t="s">
        <v>93</v>
      </c>
      <c r="C12" s="134">
        <v>32703</v>
      </c>
      <c r="D12" s="133" t="s">
        <v>90</v>
      </c>
    </row>
    <row r="13" spans="1:4" ht="21.75" customHeight="1" x14ac:dyDescent="0.25">
      <c r="A13" s="136">
        <f t="shared" si="0"/>
        <v>9</v>
      </c>
      <c r="B13" s="133" t="s">
        <v>103</v>
      </c>
      <c r="C13" s="134">
        <v>29417</v>
      </c>
      <c r="D13" s="133" t="s">
        <v>90</v>
      </c>
    </row>
    <row r="14" spans="1:4" ht="21.75" customHeight="1" x14ac:dyDescent="0.25">
      <c r="A14" s="136">
        <f t="shared" si="0"/>
        <v>10</v>
      </c>
      <c r="B14" s="133" t="s">
        <v>107</v>
      </c>
      <c r="C14" s="134">
        <v>32340</v>
      </c>
      <c r="D14" s="133" t="s">
        <v>90</v>
      </c>
    </row>
    <row r="15" spans="1:4" ht="21.75" customHeight="1" x14ac:dyDescent="0.25">
      <c r="A15" s="136">
        <f t="shared" si="0"/>
        <v>11</v>
      </c>
      <c r="B15" s="133" t="s">
        <v>398</v>
      </c>
      <c r="C15" s="134">
        <v>36361</v>
      </c>
      <c r="D15" s="133" t="s">
        <v>90</v>
      </c>
    </row>
    <row r="16" spans="1:4" ht="21.75" customHeight="1" x14ac:dyDescent="0.25">
      <c r="A16" s="136">
        <f t="shared" si="0"/>
        <v>12</v>
      </c>
      <c r="B16" s="133" t="s">
        <v>74</v>
      </c>
      <c r="C16" s="134">
        <v>29788</v>
      </c>
      <c r="D16" s="133" t="s">
        <v>69</v>
      </c>
    </row>
    <row r="17" spans="1:4" ht="21.75" customHeight="1" x14ac:dyDescent="0.25">
      <c r="A17" s="136">
        <f t="shared" si="0"/>
        <v>13</v>
      </c>
      <c r="B17" s="133" t="s">
        <v>111</v>
      </c>
      <c r="C17" s="134">
        <v>30886</v>
      </c>
      <c r="D17" s="133" t="s">
        <v>90</v>
      </c>
    </row>
  </sheetData>
  <mergeCells count="1">
    <mergeCell ref="A2:D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C1D6-369F-4C09-BDD7-835DA188DA4A}">
  <dimension ref="A1:T127"/>
  <sheetViews>
    <sheetView topLeftCell="C55" zoomScaleNormal="100" workbookViewId="0">
      <selection activeCell="H12" sqref="H12"/>
    </sheetView>
  </sheetViews>
  <sheetFormatPr defaultColWidth="10.140625" defaultRowHeight="14.25" x14ac:dyDescent="0.2"/>
  <cols>
    <col min="1" max="1" width="4.140625" style="145" customWidth="1"/>
    <col min="2" max="3" width="16.140625" style="145" customWidth="1"/>
    <col min="4" max="5" width="10.140625" style="145" customWidth="1"/>
    <col min="6" max="6" width="12" style="145" customWidth="1"/>
    <col min="7" max="7" width="10.140625" style="145" customWidth="1"/>
    <col min="8" max="9" width="6.42578125" style="145" customWidth="1"/>
    <col min="10" max="10" width="10.85546875" style="145" customWidth="1"/>
    <col min="11" max="14" width="8" style="145" customWidth="1"/>
    <col min="15" max="15" width="10.5703125" style="145" customWidth="1"/>
    <col min="16" max="16" width="12" style="145" customWidth="1"/>
    <col min="17" max="17" width="11.5703125" style="145" customWidth="1"/>
    <col min="18" max="18" width="11.140625" style="145" customWidth="1"/>
    <col min="19" max="256" width="10.140625" style="145"/>
    <col min="257" max="257" width="4.140625" style="145" customWidth="1"/>
    <col min="258" max="259" width="16.140625" style="145" customWidth="1"/>
    <col min="260" max="261" width="10.140625" style="145"/>
    <col min="262" max="262" width="12" style="145" customWidth="1"/>
    <col min="263" max="263" width="10.140625" style="145"/>
    <col min="264" max="265" width="6.42578125" style="145" customWidth="1"/>
    <col min="266" max="266" width="10.85546875" style="145" customWidth="1"/>
    <col min="267" max="270" width="8" style="145" customWidth="1"/>
    <col min="271" max="271" width="10.5703125" style="145" customWidth="1"/>
    <col min="272" max="272" width="12" style="145" customWidth="1"/>
    <col min="273" max="273" width="11.5703125" style="145" customWidth="1"/>
    <col min="274" max="274" width="11.140625" style="145" customWidth="1"/>
    <col min="275" max="512" width="10.140625" style="145"/>
    <col min="513" max="513" width="4.140625" style="145" customWidth="1"/>
    <col min="514" max="515" width="16.140625" style="145" customWidth="1"/>
    <col min="516" max="517" width="10.140625" style="145"/>
    <col min="518" max="518" width="12" style="145" customWidth="1"/>
    <col min="519" max="519" width="10.140625" style="145"/>
    <col min="520" max="521" width="6.42578125" style="145" customWidth="1"/>
    <col min="522" max="522" width="10.85546875" style="145" customWidth="1"/>
    <col min="523" max="526" width="8" style="145" customWidth="1"/>
    <col min="527" max="527" width="10.5703125" style="145" customWidth="1"/>
    <col min="528" max="528" width="12" style="145" customWidth="1"/>
    <col min="529" max="529" width="11.5703125" style="145" customWidth="1"/>
    <col min="530" max="530" width="11.140625" style="145" customWidth="1"/>
    <col min="531" max="768" width="10.140625" style="145"/>
    <col min="769" max="769" width="4.140625" style="145" customWidth="1"/>
    <col min="770" max="771" width="16.140625" style="145" customWidth="1"/>
    <col min="772" max="773" width="10.140625" style="145"/>
    <col min="774" max="774" width="12" style="145" customWidth="1"/>
    <col min="775" max="775" width="10.140625" style="145"/>
    <col min="776" max="777" width="6.42578125" style="145" customWidth="1"/>
    <col min="778" max="778" width="10.85546875" style="145" customWidth="1"/>
    <col min="779" max="782" width="8" style="145" customWidth="1"/>
    <col min="783" max="783" width="10.5703125" style="145" customWidth="1"/>
    <col min="784" max="784" width="12" style="145" customWidth="1"/>
    <col min="785" max="785" width="11.5703125" style="145" customWidth="1"/>
    <col min="786" max="786" width="11.140625" style="145" customWidth="1"/>
    <col min="787" max="1024" width="10.140625" style="145"/>
    <col min="1025" max="1025" width="4.140625" style="145" customWidth="1"/>
    <col min="1026" max="1027" width="16.140625" style="145" customWidth="1"/>
    <col min="1028" max="1029" width="10.140625" style="145"/>
    <col min="1030" max="1030" width="12" style="145" customWidth="1"/>
    <col min="1031" max="1031" width="10.140625" style="145"/>
    <col min="1032" max="1033" width="6.42578125" style="145" customWidth="1"/>
    <col min="1034" max="1034" width="10.85546875" style="145" customWidth="1"/>
    <col min="1035" max="1038" width="8" style="145" customWidth="1"/>
    <col min="1039" max="1039" width="10.5703125" style="145" customWidth="1"/>
    <col min="1040" max="1040" width="12" style="145" customWidth="1"/>
    <col min="1041" max="1041" width="11.5703125" style="145" customWidth="1"/>
    <col min="1042" max="1042" width="11.140625" style="145" customWidth="1"/>
    <col min="1043" max="1280" width="10.140625" style="145"/>
    <col min="1281" max="1281" width="4.140625" style="145" customWidth="1"/>
    <col min="1282" max="1283" width="16.140625" style="145" customWidth="1"/>
    <col min="1284" max="1285" width="10.140625" style="145"/>
    <col min="1286" max="1286" width="12" style="145" customWidth="1"/>
    <col min="1287" max="1287" width="10.140625" style="145"/>
    <col min="1288" max="1289" width="6.42578125" style="145" customWidth="1"/>
    <col min="1290" max="1290" width="10.85546875" style="145" customWidth="1"/>
    <col min="1291" max="1294" width="8" style="145" customWidth="1"/>
    <col min="1295" max="1295" width="10.5703125" style="145" customWidth="1"/>
    <col min="1296" max="1296" width="12" style="145" customWidth="1"/>
    <col min="1297" max="1297" width="11.5703125" style="145" customWidth="1"/>
    <col min="1298" max="1298" width="11.140625" style="145" customWidth="1"/>
    <col min="1299" max="1536" width="10.140625" style="145"/>
    <col min="1537" max="1537" width="4.140625" style="145" customWidth="1"/>
    <col min="1538" max="1539" width="16.140625" style="145" customWidth="1"/>
    <col min="1540" max="1541" width="10.140625" style="145"/>
    <col min="1542" max="1542" width="12" style="145" customWidth="1"/>
    <col min="1543" max="1543" width="10.140625" style="145"/>
    <col min="1544" max="1545" width="6.42578125" style="145" customWidth="1"/>
    <col min="1546" max="1546" width="10.85546875" style="145" customWidth="1"/>
    <col min="1547" max="1550" width="8" style="145" customWidth="1"/>
    <col min="1551" max="1551" width="10.5703125" style="145" customWidth="1"/>
    <col min="1552" max="1552" width="12" style="145" customWidth="1"/>
    <col min="1553" max="1553" width="11.5703125" style="145" customWidth="1"/>
    <col min="1554" max="1554" width="11.140625" style="145" customWidth="1"/>
    <col min="1555" max="1792" width="10.140625" style="145"/>
    <col min="1793" max="1793" width="4.140625" style="145" customWidth="1"/>
    <col min="1794" max="1795" width="16.140625" style="145" customWidth="1"/>
    <col min="1796" max="1797" width="10.140625" style="145"/>
    <col min="1798" max="1798" width="12" style="145" customWidth="1"/>
    <col min="1799" max="1799" width="10.140625" style="145"/>
    <col min="1800" max="1801" width="6.42578125" style="145" customWidth="1"/>
    <col min="1802" max="1802" width="10.85546875" style="145" customWidth="1"/>
    <col min="1803" max="1806" width="8" style="145" customWidth="1"/>
    <col min="1807" max="1807" width="10.5703125" style="145" customWidth="1"/>
    <col min="1808" max="1808" width="12" style="145" customWidth="1"/>
    <col min="1809" max="1809" width="11.5703125" style="145" customWidth="1"/>
    <col min="1810" max="1810" width="11.140625" style="145" customWidth="1"/>
    <col min="1811" max="2048" width="10.140625" style="145"/>
    <col min="2049" max="2049" width="4.140625" style="145" customWidth="1"/>
    <col min="2050" max="2051" width="16.140625" style="145" customWidth="1"/>
    <col min="2052" max="2053" width="10.140625" style="145"/>
    <col min="2054" max="2054" width="12" style="145" customWidth="1"/>
    <col min="2055" max="2055" width="10.140625" style="145"/>
    <col min="2056" max="2057" width="6.42578125" style="145" customWidth="1"/>
    <col min="2058" max="2058" width="10.85546875" style="145" customWidth="1"/>
    <col min="2059" max="2062" width="8" style="145" customWidth="1"/>
    <col min="2063" max="2063" width="10.5703125" style="145" customWidth="1"/>
    <col min="2064" max="2064" width="12" style="145" customWidth="1"/>
    <col min="2065" max="2065" width="11.5703125" style="145" customWidth="1"/>
    <col min="2066" max="2066" width="11.140625" style="145" customWidth="1"/>
    <col min="2067" max="2304" width="10.140625" style="145"/>
    <col min="2305" max="2305" width="4.140625" style="145" customWidth="1"/>
    <col min="2306" max="2307" width="16.140625" style="145" customWidth="1"/>
    <col min="2308" max="2309" width="10.140625" style="145"/>
    <col min="2310" max="2310" width="12" style="145" customWidth="1"/>
    <col min="2311" max="2311" width="10.140625" style="145"/>
    <col min="2312" max="2313" width="6.42578125" style="145" customWidth="1"/>
    <col min="2314" max="2314" width="10.85546875" style="145" customWidth="1"/>
    <col min="2315" max="2318" width="8" style="145" customWidth="1"/>
    <col min="2319" max="2319" width="10.5703125" style="145" customWidth="1"/>
    <col min="2320" max="2320" width="12" style="145" customWidth="1"/>
    <col min="2321" max="2321" width="11.5703125" style="145" customWidth="1"/>
    <col min="2322" max="2322" width="11.140625" style="145" customWidth="1"/>
    <col min="2323" max="2560" width="10.140625" style="145"/>
    <col min="2561" max="2561" width="4.140625" style="145" customWidth="1"/>
    <col min="2562" max="2563" width="16.140625" style="145" customWidth="1"/>
    <col min="2564" max="2565" width="10.140625" style="145"/>
    <col min="2566" max="2566" width="12" style="145" customWidth="1"/>
    <col min="2567" max="2567" width="10.140625" style="145"/>
    <col min="2568" max="2569" width="6.42578125" style="145" customWidth="1"/>
    <col min="2570" max="2570" width="10.85546875" style="145" customWidth="1"/>
    <col min="2571" max="2574" width="8" style="145" customWidth="1"/>
    <col min="2575" max="2575" width="10.5703125" style="145" customWidth="1"/>
    <col min="2576" max="2576" width="12" style="145" customWidth="1"/>
    <col min="2577" max="2577" width="11.5703125" style="145" customWidth="1"/>
    <col min="2578" max="2578" width="11.140625" style="145" customWidth="1"/>
    <col min="2579" max="2816" width="10.140625" style="145"/>
    <col min="2817" max="2817" width="4.140625" style="145" customWidth="1"/>
    <col min="2818" max="2819" width="16.140625" style="145" customWidth="1"/>
    <col min="2820" max="2821" width="10.140625" style="145"/>
    <col min="2822" max="2822" width="12" style="145" customWidth="1"/>
    <col min="2823" max="2823" width="10.140625" style="145"/>
    <col min="2824" max="2825" width="6.42578125" style="145" customWidth="1"/>
    <col min="2826" max="2826" width="10.85546875" style="145" customWidth="1"/>
    <col min="2827" max="2830" width="8" style="145" customWidth="1"/>
    <col min="2831" max="2831" width="10.5703125" style="145" customWidth="1"/>
    <col min="2832" max="2832" width="12" style="145" customWidth="1"/>
    <col min="2833" max="2833" width="11.5703125" style="145" customWidth="1"/>
    <col min="2834" max="2834" width="11.140625" style="145" customWidth="1"/>
    <col min="2835" max="3072" width="10.140625" style="145"/>
    <col min="3073" max="3073" width="4.140625" style="145" customWidth="1"/>
    <col min="3074" max="3075" width="16.140625" style="145" customWidth="1"/>
    <col min="3076" max="3077" width="10.140625" style="145"/>
    <col min="3078" max="3078" width="12" style="145" customWidth="1"/>
    <col min="3079" max="3079" width="10.140625" style="145"/>
    <col min="3080" max="3081" width="6.42578125" style="145" customWidth="1"/>
    <col min="3082" max="3082" width="10.85546875" style="145" customWidth="1"/>
    <col min="3083" max="3086" width="8" style="145" customWidth="1"/>
    <col min="3087" max="3087" width="10.5703125" style="145" customWidth="1"/>
    <col min="3088" max="3088" width="12" style="145" customWidth="1"/>
    <col min="3089" max="3089" width="11.5703125" style="145" customWidth="1"/>
    <col min="3090" max="3090" width="11.140625" style="145" customWidth="1"/>
    <col min="3091" max="3328" width="10.140625" style="145"/>
    <col min="3329" max="3329" width="4.140625" style="145" customWidth="1"/>
    <col min="3330" max="3331" width="16.140625" style="145" customWidth="1"/>
    <col min="3332" max="3333" width="10.140625" style="145"/>
    <col min="3334" max="3334" width="12" style="145" customWidth="1"/>
    <col min="3335" max="3335" width="10.140625" style="145"/>
    <col min="3336" max="3337" width="6.42578125" style="145" customWidth="1"/>
    <col min="3338" max="3338" width="10.85546875" style="145" customWidth="1"/>
    <col min="3339" max="3342" width="8" style="145" customWidth="1"/>
    <col min="3343" max="3343" width="10.5703125" style="145" customWidth="1"/>
    <col min="3344" max="3344" width="12" style="145" customWidth="1"/>
    <col min="3345" max="3345" width="11.5703125" style="145" customWidth="1"/>
    <col min="3346" max="3346" width="11.140625" style="145" customWidth="1"/>
    <col min="3347" max="3584" width="10.140625" style="145"/>
    <col min="3585" max="3585" width="4.140625" style="145" customWidth="1"/>
    <col min="3586" max="3587" width="16.140625" style="145" customWidth="1"/>
    <col min="3588" max="3589" width="10.140625" style="145"/>
    <col min="3590" max="3590" width="12" style="145" customWidth="1"/>
    <col min="3591" max="3591" width="10.140625" style="145"/>
    <col min="3592" max="3593" width="6.42578125" style="145" customWidth="1"/>
    <col min="3594" max="3594" width="10.85546875" style="145" customWidth="1"/>
    <col min="3595" max="3598" width="8" style="145" customWidth="1"/>
    <col min="3599" max="3599" width="10.5703125" style="145" customWidth="1"/>
    <col min="3600" max="3600" width="12" style="145" customWidth="1"/>
    <col min="3601" max="3601" width="11.5703125" style="145" customWidth="1"/>
    <col min="3602" max="3602" width="11.140625" style="145" customWidth="1"/>
    <col min="3603" max="3840" width="10.140625" style="145"/>
    <col min="3841" max="3841" width="4.140625" style="145" customWidth="1"/>
    <col min="3842" max="3843" width="16.140625" style="145" customWidth="1"/>
    <col min="3844" max="3845" width="10.140625" style="145"/>
    <col min="3846" max="3846" width="12" style="145" customWidth="1"/>
    <col min="3847" max="3847" width="10.140625" style="145"/>
    <col min="3848" max="3849" width="6.42578125" style="145" customWidth="1"/>
    <col min="3850" max="3850" width="10.85546875" style="145" customWidth="1"/>
    <col min="3851" max="3854" width="8" style="145" customWidth="1"/>
    <col min="3855" max="3855" width="10.5703125" style="145" customWidth="1"/>
    <col min="3856" max="3856" width="12" style="145" customWidth="1"/>
    <col min="3857" max="3857" width="11.5703125" style="145" customWidth="1"/>
    <col min="3858" max="3858" width="11.140625" style="145" customWidth="1"/>
    <col min="3859" max="4096" width="10.140625" style="145"/>
    <col min="4097" max="4097" width="4.140625" style="145" customWidth="1"/>
    <col min="4098" max="4099" width="16.140625" style="145" customWidth="1"/>
    <col min="4100" max="4101" width="10.140625" style="145"/>
    <col min="4102" max="4102" width="12" style="145" customWidth="1"/>
    <col min="4103" max="4103" width="10.140625" style="145"/>
    <col min="4104" max="4105" width="6.42578125" style="145" customWidth="1"/>
    <col min="4106" max="4106" width="10.85546875" style="145" customWidth="1"/>
    <col min="4107" max="4110" width="8" style="145" customWidth="1"/>
    <col min="4111" max="4111" width="10.5703125" style="145" customWidth="1"/>
    <col min="4112" max="4112" width="12" style="145" customWidth="1"/>
    <col min="4113" max="4113" width="11.5703125" style="145" customWidth="1"/>
    <col min="4114" max="4114" width="11.140625" style="145" customWidth="1"/>
    <col min="4115" max="4352" width="10.140625" style="145"/>
    <col min="4353" max="4353" width="4.140625" style="145" customWidth="1"/>
    <col min="4354" max="4355" width="16.140625" style="145" customWidth="1"/>
    <col min="4356" max="4357" width="10.140625" style="145"/>
    <col min="4358" max="4358" width="12" style="145" customWidth="1"/>
    <col min="4359" max="4359" width="10.140625" style="145"/>
    <col min="4360" max="4361" width="6.42578125" style="145" customWidth="1"/>
    <col min="4362" max="4362" width="10.85546875" style="145" customWidth="1"/>
    <col min="4363" max="4366" width="8" style="145" customWidth="1"/>
    <col min="4367" max="4367" width="10.5703125" style="145" customWidth="1"/>
    <col min="4368" max="4368" width="12" style="145" customWidth="1"/>
    <col min="4369" max="4369" width="11.5703125" style="145" customWidth="1"/>
    <col min="4370" max="4370" width="11.140625" style="145" customWidth="1"/>
    <col min="4371" max="4608" width="10.140625" style="145"/>
    <col min="4609" max="4609" width="4.140625" style="145" customWidth="1"/>
    <col min="4610" max="4611" width="16.140625" style="145" customWidth="1"/>
    <col min="4612" max="4613" width="10.140625" style="145"/>
    <col min="4614" max="4614" width="12" style="145" customWidth="1"/>
    <col min="4615" max="4615" width="10.140625" style="145"/>
    <col min="4616" max="4617" width="6.42578125" style="145" customWidth="1"/>
    <col min="4618" max="4618" width="10.85546875" style="145" customWidth="1"/>
    <col min="4619" max="4622" width="8" style="145" customWidth="1"/>
    <col min="4623" max="4623" width="10.5703125" style="145" customWidth="1"/>
    <col min="4624" max="4624" width="12" style="145" customWidth="1"/>
    <col min="4625" max="4625" width="11.5703125" style="145" customWidth="1"/>
    <col min="4626" max="4626" width="11.140625" style="145" customWidth="1"/>
    <col min="4627" max="4864" width="10.140625" style="145"/>
    <col min="4865" max="4865" width="4.140625" style="145" customWidth="1"/>
    <col min="4866" max="4867" width="16.140625" style="145" customWidth="1"/>
    <col min="4868" max="4869" width="10.140625" style="145"/>
    <col min="4870" max="4870" width="12" style="145" customWidth="1"/>
    <col min="4871" max="4871" width="10.140625" style="145"/>
    <col min="4872" max="4873" width="6.42578125" style="145" customWidth="1"/>
    <col min="4874" max="4874" width="10.85546875" style="145" customWidth="1"/>
    <col min="4875" max="4878" width="8" style="145" customWidth="1"/>
    <col min="4879" max="4879" width="10.5703125" style="145" customWidth="1"/>
    <col min="4880" max="4880" width="12" style="145" customWidth="1"/>
    <col min="4881" max="4881" width="11.5703125" style="145" customWidth="1"/>
    <col min="4882" max="4882" width="11.140625" style="145" customWidth="1"/>
    <col min="4883" max="5120" width="10.140625" style="145"/>
    <col min="5121" max="5121" width="4.140625" style="145" customWidth="1"/>
    <col min="5122" max="5123" width="16.140625" style="145" customWidth="1"/>
    <col min="5124" max="5125" width="10.140625" style="145"/>
    <col min="5126" max="5126" width="12" style="145" customWidth="1"/>
    <col min="5127" max="5127" width="10.140625" style="145"/>
    <col min="5128" max="5129" width="6.42578125" style="145" customWidth="1"/>
    <col min="5130" max="5130" width="10.85546875" style="145" customWidth="1"/>
    <col min="5131" max="5134" width="8" style="145" customWidth="1"/>
    <col min="5135" max="5135" width="10.5703125" style="145" customWidth="1"/>
    <col min="5136" max="5136" width="12" style="145" customWidth="1"/>
    <col min="5137" max="5137" width="11.5703125" style="145" customWidth="1"/>
    <col min="5138" max="5138" width="11.140625" style="145" customWidth="1"/>
    <col min="5139" max="5376" width="10.140625" style="145"/>
    <col min="5377" max="5377" width="4.140625" style="145" customWidth="1"/>
    <col min="5378" max="5379" width="16.140625" style="145" customWidth="1"/>
    <col min="5380" max="5381" width="10.140625" style="145"/>
    <col min="5382" max="5382" width="12" style="145" customWidth="1"/>
    <col min="5383" max="5383" width="10.140625" style="145"/>
    <col min="5384" max="5385" width="6.42578125" style="145" customWidth="1"/>
    <col min="5386" max="5386" width="10.85546875" style="145" customWidth="1"/>
    <col min="5387" max="5390" width="8" style="145" customWidth="1"/>
    <col min="5391" max="5391" width="10.5703125" style="145" customWidth="1"/>
    <col min="5392" max="5392" width="12" style="145" customWidth="1"/>
    <col min="5393" max="5393" width="11.5703125" style="145" customWidth="1"/>
    <col min="5394" max="5394" width="11.140625" style="145" customWidth="1"/>
    <col min="5395" max="5632" width="10.140625" style="145"/>
    <col min="5633" max="5633" width="4.140625" style="145" customWidth="1"/>
    <col min="5634" max="5635" width="16.140625" style="145" customWidth="1"/>
    <col min="5636" max="5637" width="10.140625" style="145"/>
    <col min="5638" max="5638" width="12" style="145" customWidth="1"/>
    <col min="5639" max="5639" width="10.140625" style="145"/>
    <col min="5640" max="5641" width="6.42578125" style="145" customWidth="1"/>
    <col min="5642" max="5642" width="10.85546875" style="145" customWidth="1"/>
    <col min="5643" max="5646" width="8" style="145" customWidth="1"/>
    <col min="5647" max="5647" width="10.5703125" style="145" customWidth="1"/>
    <col min="5648" max="5648" width="12" style="145" customWidth="1"/>
    <col min="5649" max="5649" width="11.5703125" style="145" customWidth="1"/>
    <col min="5650" max="5650" width="11.140625" style="145" customWidth="1"/>
    <col min="5651" max="5888" width="10.140625" style="145"/>
    <col min="5889" max="5889" width="4.140625" style="145" customWidth="1"/>
    <col min="5890" max="5891" width="16.140625" style="145" customWidth="1"/>
    <col min="5892" max="5893" width="10.140625" style="145"/>
    <col min="5894" max="5894" width="12" style="145" customWidth="1"/>
    <col min="5895" max="5895" width="10.140625" style="145"/>
    <col min="5896" max="5897" width="6.42578125" style="145" customWidth="1"/>
    <col min="5898" max="5898" width="10.85546875" style="145" customWidth="1"/>
    <col min="5899" max="5902" width="8" style="145" customWidth="1"/>
    <col min="5903" max="5903" width="10.5703125" style="145" customWidth="1"/>
    <col min="5904" max="5904" width="12" style="145" customWidth="1"/>
    <col min="5905" max="5905" width="11.5703125" style="145" customWidth="1"/>
    <col min="5906" max="5906" width="11.140625" style="145" customWidth="1"/>
    <col min="5907" max="6144" width="10.140625" style="145"/>
    <col min="6145" max="6145" width="4.140625" style="145" customWidth="1"/>
    <col min="6146" max="6147" width="16.140625" style="145" customWidth="1"/>
    <col min="6148" max="6149" width="10.140625" style="145"/>
    <col min="6150" max="6150" width="12" style="145" customWidth="1"/>
    <col min="6151" max="6151" width="10.140625" style="145"/>
    <col min="6152" max="6153" width="6.42578125" style="145" customWidth="1"/>
    <col min="6154" max="6154" width="10.85546875" style="145" customWidth="1"/>
    <col min="6155" max="6158" width="8" style="145" customWidth="1"/>
    <col min="6159" max="6159" width="10.5703125" style="145" customWidth="1"/>
    <col min="6160" max="6160" width="12" style="145" customWidth="1"/>
    <col min="6161" max="6161" width="11.5703125" style="145" customWidth="1"/>
    <col min="6162" max="6162" width="11.140625" style="145" customWidth="1"/>
    <col min="6163" max="6400" width="10.140625" style="145"/>
    <col min="6401" max="6401" width="4.140625" style="145" customWidth="1"/>
    <col min="6402" max="6403" width="16.140625" style="145" customWidth="1"/>
    <col min="6404" max="6405" width="10.140625" style="145"/>
    <col min="6406" max="6406" width="12" style="145" customWidth="1"/>
    <col min="6407" max="6407" width="10.140625" style="145"/>
    <col min="6408" max="6409" width="6.42578125" style="145" customWidth="1"/>
    <col min="6410" max="6410" width="10.85546875" style="145" customWidth="1"/>
    <col min="6411" max="6414" width="8" style="145" customWidth="1"/>
    <col min="6415" max="6415" width="10.5703125" style="145" customWidth="1"/>
    <col min="6416" max="6416" width="12" style="145" customWidth="1"/>
    <col min="6417" max="6417" width="11.5703125" style="145" customWidth="1"/>
    <col min="6418" max="6418" width="11.140625" style="145" customWidth="1"/>
    <col min="6419" max="6656" width="10.140625" style="145"/>
    <col min="6657" max="6657" width="4.140625" style="145" customWidth="1"/>
    <col min="6658" max="6659" width="16.140625" style="145" customWidth="1"/>
    <col min="6660" max="6661" width="10.140625" style="145"/>
    <col min="6662" max="6662" width="12" style="145" customWidth="1"/>
    <col min="6663" max="6663" width="10.140625" style="145"/>
    <col min="6664" max="6665" width="6.42578125" style="145" customWidth="1"/>
    <col min="6666" max="6666" width="10.85546875" style="145" customWidth="1"/>
    <col min="6667" max="6670" width="8" style="145" customWidth="1"/>
    <col min="6671" max="6671" width="10.5703125" style="145" customWidth="1"/>
    <col min="6672" max="6672" width="12" style="145" customWidth="1"/>
    <col min="6673" max="6673" width="11.5703125" style="145" customWidth="1"/>
    <col min="6674" max="6674" width="11.140625" style="145" customWidth="1"/>
    <col min="6675" max="6912" width="10.140625" style="145"/>
    <col min="6913" max="6913" width="4.140625" style="145" customWidth="1"/>
    <col min="6914" max="6915" width="16.140625" style="145" customWidth="1"/>
    <col min="6916" max="6917" width="10.140625" style="145"/>
    <col min="6918" max="6918" width="12" style="145" customWidth="1"/>
    <col min="6919" max="6919" width="10.140625" style="145"/>
    <col min="6920" max="6921" width="6.42578125" style="145" customWidth="1"/>
    <col min="6922" max="6922" width="10.85546875" style="145" customWidth="1"/>
    <col min="6923" max="6926" width="8" style="145" customWidth="1"/>
    <col min="6927" max="6927" width="10.5703125" style="145" customWidth="1"/>
    <col min="6928" max="6928" width="12" style="145" customWidth="1"/>
    <col min="6929" max="6929" width="11.5703125" style="145" customWidth="1"/>
    <col min="6930" max="6930" width="11.140625" style="145" customWidth="1"/>
    <col min="6931" max="7168" width="10.140625" style="145"/>
    <col min="7169" max="7169" width="4.140625" style="145" customWidth="1"/>
    <col min="7170" max="7171" width="16.140625" style="145" customWidth="1"/>
    <col min="7172" max="7173" width="10.140625" style="145"/>
    <col min="7174" max="7174" width="12" style="145" customWidth="1"/>
    <col min="7175" max="7175" width="10.140625" style="145"/>
    <col min="7176" max="7177" width="6.42578125" style="145" customWidth="1"/>
    <col min="7178" max="7178" width="10.85546875" style="145" customWidth="1"/>
    <col min="7179" max="7182" width="8" style="145" customWidth="1"/>
    <col min="7183" max="7183" width="10.5703125" style="145" customWidth="1"/>
    <col min="7184" max="7184" width="12" style="145" customWidth="1"/>
    <col min="7185" max="7185" width="11.5703125" style="145" customWidth="1"/>
    <col min="7186" max="7186" width="11.140625" style="145" customWidth="1"/>
    <col min="7187" max="7424" width="10.140625" style="145"/>
    <col min="7425" max="7425" width="4.140625" style="145" customWidth="1"/>
    <col min="7426" max="7427" width="16.140625" style="145" customWidth="1"/>
    <col min="7428" max="7429" width="10.140625" style="145"/>
    <col min="7430" max="7430" width="12" style="145" customWidth="1"/>
    <col min="7431" max="7431" width="10.140625" style="145"/>
    <col min="7432" max="7433" width="6.42578125" style="145" customWidth="1"/>
    <col min="7434" max="7434" width="10.85546875" style="145" customWidth="1"/>
    <col min="7435" max="7438" width="8" style="145" customWidth="1"/>
    <col min="7439" max="7439" width="10.5703125" style="145" customWidth="1"/>
    <col min="7440" max="7440" width="12" style="145" customWidth="1"/>
    <col min="7441" max="7441" width="11.5703125" style="145" customWidth="1"/>
    <col min="7442" max="7442" width="11.140625" style="145" customWidth="1"/>
    <col min="7443" max="7680" width="10.140625" style="145"/>
    <col min="7681" max="7681" width="4.140625" style="145" customWidth="1"/>
    <col min="7682" max="7683" width="16.140625" style="145" customWidth="1"/>
    <col min="7684" max="7685" width="10.140625" style="145"/>
    <col min="7686" max="7686" width="12" style="145" customWidth="1"/>
    <col min="7687" max="7687" width="10.140625" style="145"/>
    <col min="7688" max="7689" width="6.42578125" style="145" customWidth="1"/>
    <col min="7690" max="7690" width="10.85546875" style="145" customWidth="1"/>
    <col min="7691" max="7694" width="8" style="145" customWidth="1"/>
    <col min="7695" max="7695" width="10.5703125" style="145" customWidth="1"/>
    <col min="7696" max="7696" width="12" style="145" customWidth="1"/>
    <col min="7697" max="7697" width="11.5703125" style="145" customWidth="1"/>
    <col min="7698" max="7698" width="11.140625" style="145" customWidth="1"/>
    <col min="7699" max="7936" width="10.140625" style="145"/>
    <col min="7937" max="7937" width="4.140625" style="145" customWidth="1"/>
    <col min="7938" max="7939" width="16.140625" style="145" customWidth="1"/>
    <col min="7940" max="7941" width="10.140625" style="145"/>
    <col min="7942" max="7942" width="12" style="145" customWidth="1"/>
    <col min="7943" max="7943" width="10.140625" style="145"/>
    <col min="7944" max="7945" width="6.42578125" style="145" customWidth="1"/>
    <col min="7946" max="7946" width="10.85546875" style="145" customWidth="1"/>
    <col min="7947" max="7950" width="8" style="145" customWidth="1"/>
    <col min="7951" max="7951" width="10.5703125" style="145" customWidth="1"/>
    <col min="7952" max="7952" width="12" style="145" customWidth="1"/>
    <col min="7953" max="7953" width="11.5703125" style="145" customWidth="1"/>
    <col min="7954" max="7954" width="11.140625" style="145" customWidth="1"/>
    <col min="7955" max="8192" width="10.140625" style="145"/>
    <col min="8193" max="8193" width="4.140625" style="145" customWidth="1"/>
    <col min="8194" max="8195" width="16.140625" style="145" customWidth="1"/>
    <col min="8196" max="8197" width="10.140625" style="145"/>
    <col min="8198" max="8198" width="12" style="145" customWidth="1"/>
    <col min="8199" max="8199" width="10.140625" style="145"/>
    <col min="8200" max="8201" width="6.42578125" style="145" customWidth="1"/>
    <col min="8202" max="8202" width="10.85546875" style="145" customWidth="1"/>
    <col min="8203" max="8206" width="8" style="145" customWidth="1"/>
    <col min="8207" max="8207" width="10.5703125" style="145" customWidth="1"/>
    <col min="8208" max="8208" width="12" style="145" customWidth="1"/>
    <col min="8209" max="8209" width="11.5703125" style="145" customWidth="1"/>
    <col min="8210" max="8210" width="11.140625" style="145" customWidth="1"/>
    <col min="8211" max="8448" width="10.140625" style="145"/>
    <col min="8449" max="8449" width="4.140625" style="145" customWidth="1"/>
    <col min="8450" max="8451" width="16.140625" style="145" customWidth="1"/>
    <col min="8452" max="8453" width="10.140625" style="145"/>
    <col min="8454" max="8454" width="12" style="145" customWidth="1"/>
    <col min="8455" max="8455" width="10.140625" style="145"/>
    <col min="8456" max="8457" width="6.42578125" style="145" customWidth="1"/>
    <col min="8458" max="8458" width="10.85546875" style="145" customWidth="1"/>
    <col min="8459" max="8462" width="8" style="145" customWidth="1"/>
    <col min="8463" max="8463" width="10.5703125" style="145" customWidth="1"/>
    <col min="8464" max="8464" width="12" style="145" customWidth="1"/>
    <col min="8465" max="8465" width="11.5703125" style="145" customWidth="1"/>
    <col min="8466" max="8466" width="11.140625" style="145" customWidth="1"/>
    <col min="8467" max="8704" width="10.140625" style="145"/>
    <col min="8705" max="8705" width="4.140625" style="145" customWidth="1"/>
    <col min="8706" max="8707" width="16.140625" style="145" customWidth="1"/>
    <col min="8708" max="8709" width="10.140625" style="145"/>
    <col min="8710" max="8710" width="12" style="145" customWidth="1"/>
    <col min="8711" max="8711" width="10.140625" style="145"/>
    <col min="8712" max="8713" width="6.42578125" style="145" customWidth="1"/>
    <col min="8714" max="8714" width="10.85546875" style="145" customWidth="1"/>
    <col min="8715" max="8718" width="8" style="145" customWidth="1"/>
    <col min="8719" max="8719" width="10.5703125" style="145" customWidth="1"/>
    <col min="8720" max="8720" width="12" style="145" customWidth="1"/>
    <col min="8721" max="8721" width="11.5703125" style="145" customWidth="1"/>
    <col min="8722" max="8722" width="11.140625" style="145" customWidth="1"/>
    <col min="8723" max="8960" width="10.140625" style="145"/>
    <col min="8961" max="8961" width="4.140625" style="145" customWidth="1"/>
    <col min="8962" max="8963" width="16.140625" style="145" customWidth="1"/>
    <col min="8964" max="8965" width="10.140625" style="145"/>
    <col min="8966" max="8966" width="12" style="145" customWidth="1"/>
    <col min="8967" max="8967" width="10.140625" style="145"/>
    <col min="8968" max="8969" width="6.42578125" style="145" customWidth="1"/>
    <col min="8970" max="8970" width="10.85546875" style="145" customWidth="1"/>
    <col min="8971" max="8974" width="8" style="145" customWidth="1"/>
    <col min="8975" max="8975" width="10.5703125" style="145" customWidth="1"/>
    <col min="8976" max="8976" width="12" style="145" customWidth="1"/>
    <col min="8977" max="8977" width="11.5703125" style="145" customWidth="1"/>
    <col min="8978" max="8978" width="11.140625" style="145" customWidth="1"/>
    <col min="8979" max="9216" width="10.140625" style="145"/>
    <col min="9217" max="9217" width="4.140625" style="145" customWidth="1"/>
    <col min="9218" max="9219" width="16.140625" style="145" customWidth="1"/>
    <col min="9220" max="9221" width="10.140625" style="145"/>
    <col min="9222" max="9222" width="12" style="145" customWidth="1"/>
    <col min="9223" max="9223" width="10.140625" style="145"/>
    <col min="9224" max="9225" width="6.42578125" style="145" customWidth="1"/>
    <col min="9226" max="9226" width="10.85546875" style="145" customWidth="1"/>
    <col min="9227" max="9230" width="8" style="145" customWidth="1"/>
    <col min="9231" max="9231" width="10.5703125" style="145" customWidth="1"/>
    <col min="9232" max="9232" width="12" style="145" customWidth="1"/>
    <col min="9233" max="9233" width="11.5703125" style="145" customWidth="1"/>
    <col min="9234" max="9234" width="11.140625" style="145" customWidth="1"/>
    <col min="9235" max="9472" width="10.140625" style="145"/>
    <col min="9473" max="9473" width="4.140625" style="145" customWidth="1"/>
    <col min="9474" max="9475" width="16.140625" style="145" customWidth="1"/>
    <col min="9476" max="9477" width="10.140625" style="145"/>
    <col min="9478" max="9478" width="12" style="145" customWidth="1"/>
    <col min="9479" max="9479" width="10.140625" style="145"/>
    <col min="9480" max="9481" width="6.42578125" style="145" customWidth="1"/>
    <col min="9482" max="9482" width="10.85546875" style="145" customWidth="1"/>
    <col min="9483" max="9486" width="8" style="145" customWidth="1"/>
    <col min="9487" max="9487" width="10.5703125" style="145" customWidth="1"/>
    <col min="9488" max="9488" width="12" style="145" customWidth="1"/>
    <col min="9489" max="9489" width="11.5703125" style="145" customWidth="1"/>
    <col min="9490" max="9490" width="11.140625" style="145" customWidth="1"/>
    <col min="9491" max="9728" width="10.140625" style="145"/>
    <col min="9729" max="9729" width="4.140625" style="145" customWidth="1"/>
    <col min="9730" max="9731" width="16.140625" style="145" customWidth="1"/>
    <col min="9732" max="9733" width="10.140625" style="145"/>
    <col min="9734" max="9734" width="12" style="145" customWidth="1"/>
    <col min="9735" max="9735" width="10.140625" style="145"/>
    <col min="9736" max="9737" width="6.42578125" style="145" customWidth="1"/>
    <col min="9738" max="9738" width="10.85546875" style="145" customWidth="1"/>
    <col min="9739" max="9742" width="8" style="145" customWidth="1"/>
    <col min="9743" max="9743" width="10.5703125" style="145" customWidth="1"/>
    <col min="9744" max="9744" width="12" style="145" customWidth="1"/>
    <col min="9745" max="9745" width="11.5703125" style="145" customWidth="1"/>
    <col min="9746" max="9746" width="11.140625" style="145" customWidth="1"/>
    <col min="9747" max="9984" width="10.140625" style="145"/>
    <col min="9985" max="9985" width="4.140625" style="145" customWidth="1"/>
    <col min="9986" max="9987" width="16.140625" style="145" customWidth="1"/>
    <col min="9988" max="9989" width="10.140625" style="145"/>
    <col min="9990" max="9990" width="12" style="145" customWidth="1"/>
    <col min="9991" max="9991" width="10.140625" style="145"/>
    <col min="9992" max="9993" width="6.42578125" style="145" customWidth="1"/>
    <col min="9994" max="9994" width="10.85546875" style="145" customWidth="1"/>
    <col min="9995" max="9998" width="8" style="145" customWidth="1"/>
    <col min="9999" max="9999" width="10.5703125" style="145" customWidth="1"/>
    <col min="10000" max="10000" width="12" style="145" customWidth="1"/>
    <col min="10001" max="10001" width="11.5703125" style="145" customWidth="1"/>
    <col min="10002" max="10002" width="11.140625" style="145" customWidth="1"/>
    <col min="10003" max="10240" width="10.140625" style="145"/>
    <col min="10241" max="10241" width="4.140625" style="145" customWidth="1"/>
    <col min="10242" max="10243" width="16.140625" style="145" customWidth="1"/>
    <col min="10244" max="10245" width="10.140625" style="145"/>
    <col min="10246" max="10246" width="12" style="145" customWidth="1"/>
    <col min="10247" max="10247" width="10.140625" style="145"/>
    <col min="10248" max="10249" width="6.42578125" style="145" customWidth="1"/>
    <col min="10250" max="10250" width="10.85546875" style="145" customWidth="1"/>
    <col min="10251" max="10254" width="8" style="145" customWidth="1"/>
    <col min="10255" max="10255" width="10.5703125" style="145" customWidth="1"/>
    <col min="10256" max="10256" width="12" style="145" customWidth="1"/>
    <col min="10257" max="10257" width="11.5703125" style="145" customWidth="1"/>
    <col min="10258" max="10258" width="11.140625" style="145" customWidth="1"/>
    <col min="10259" max="10496" width="10.140625" style="145"/>
    <col min="10497" max="10497" width="4.140625" style="145" customWidth="1"/>
    <col min="10498" max="10499" width="16.140625" style="145" customWidth="1"/>
    <col min="10500" max="10501" width="10.140625" style="145"/>
    <col min="10502" max="10502" width="12" style="145" customWidth="1"/>
    <col min="10503" max="10503" width="10.140625" style="145"/>
    <col min="10504" max="10505" width="6.42578125" style="145" customWidth="1"/>
    <col min="10506" max="10506" width="10.85546875" style="145" customWidth="1"/>
    <col min="10507" max="10510" width="8" style="145" customWidth="1"/>
    <col min="10511" max="10511" width="10.5703125" style="145" customWidth="1"/>
    <col min="10512" max="10512" width="12" style="145" customWidth="1"/>
    <col min="10513" max="10513" width="11.5703125" style="145" customWidth="1"/>
    <col min="10514" max="10514" width="11.140625" style="145" customWidth="1"/>
    <col min="10515" max="10752" width="10.140625" style="145"/>
    <col min="10753" max="10753" width="4.140625" style="145" customWidth="1"/>
    <col min="10754" max="10755" width="16.140625" style="145" customWidth="1"/>
    <col min="10756" max="10757" width="10.140625" style="145"/>
    <col min="10758" max="10758" width="12" style="145" customWidth="1"/>
    <col min="10759" max="10759" width="10.140625" style="145"/>
    <col min="10760" max="10761" width="6.42578125" style="145" customWidth="1"/>
    <col min="10762" max="10762" width="10.85546875" style="145" customWidth="1"/>
    <col min="10763" max="10766" width="8" style="145" customWidth="1"/>
    <col min="10767" max="10767" width="10.5703125" style="145" customWidth="1"/>
    <col min="10768" max="10768" width="12" style="145" customWidth="1"/>
    <col min="10769" max="10769" width="11.5703125" style="145" customWidth="1"/>
    <col min="10770" max="10770" width="11.140625" style="145" customWidth="1"/>
    <col min="10771" max="11008" width="10.140625" style="145"/>
    <col min="11009" max="11009" width="4.140625" style="145" customWidth="1"/>
    <col min="11010" max="11011" width="16.140625" style="145" customWidth="1"/>
    <col min="11012" max="11013" width="10.140625" style="145"/>
    <col min="11014" max="11014" width="12" style="145" customWidth="1"/>
    <col min="11015" max="11015" width="10.140625" style="145"/>
    <col min="11016" max="11017" width="6.42578125" style="145" customWidth="1"/>
    <col min="11018" max="11018" width="10.85546875" style="145" customWidth="1"/>
    <col min="11019" max="11022" width="8" style="145" customWidth="1"/>
    <col min="11023" max="11023" width="10.5703125" style="145" customWidth="1"/>
    <col min="11024" max="11024" width="12" style="145" customWidth="1"/>
    <col min="11025" max="11025" width="11.5703125" style="145" customWidth="1"/>
    <col min="11026" max="11026" width="11.140625" style="145" customWidth="1"/>
    <col min="11027" max="11264" width="10.140625" style="145"/>
    <col min="11265" max="11265" width="4.140625" style="145" customWidth="1"/>
    <col min="11266" max="11267" width="16.140625" style="145" customWidth="1"/>
    <col min="11268" max="11269" width="10.140625" style="145"/>
    <col min="11270" max="11270" width="12" style="145" customWidth="1"/>
    <col min="11271" max="11271" width="10.140625" style="145"/>
    <col min="11272" max="11273" width="6.42578125" style="145" customWidth="1"/>
    <col min="11274" max="11274" width="10.85546875" style="145" customWidth="1"/>
    <col min="11275" max="11278" width="8" style="145" customWidth="1"/>
    <col min="11279" max="11279" width="10.5703125" style="145" customWidth="1"/>
    <col min="11280" max="11280" width="12" style="145" customWidth="1"/>
    <col min="11281" max="11281" width="11.5703125" style="145" customWidth="1"/>
    <col min="11282" max="11282" width="11.140625" style="145" customWidth="1"/>
    <col min="11283" max="11520" width="10.140625" style="145"/>
    <col min="11521" max="11521" width="4.140625" style="145" customWidth="1"/>
    <col min="11522" max="11523" width="16.140625" style="145" customWidth="1"/>
    <col min="11524" max="11525" width="10.140625" style="145"/>
    <col min="11526" max="11526" width="12" style="145" customWidth="1"/>
    <col min="11527" max="11527" width="10.140625" style="145"/>
    <col min="11528" max="11529" width="6.42578125" style="145" customWidth="1"/>
    <col min="11530" max="11530" width="10.85546875" style="145" customWidth="1"/>
    <col min="11531" max="11534" width="8" style="145" customWidth="1"/>
    <col min="11535" max="11535" width="10.5703125" style="145" customWidth="1"/>
    <col min="11536" max="11536" width="12" style="145" customWidth="1"/>
    <col min="11537" max="11537" width="11.5703125" style="145" customWidth="1"/>
    <col min="11538" max="11538" width="11.140625" style="145" customWidth="1"/>
    <col min="11539" max="11776" width="10.140625" style="145"/>
    <col min="11777" max="11777" width="4.140625" style="145" customWidth="1"/>
    <col min="11778" max="11779" width="16.140625" style="145" customWidth="1"/>
    <col min="11780" max="11781" width="10.140625" style="145"/>
    <col min="11782" max="11782" width="12" style="145" customWidth="1"/>
    <col min="11783" max="11783" width="10.140625" style="145"/>
    <col min="11784" max="11785" width="6.42578125" style="145" customWidth="1"/>
    <col min="11786" max="11786" width="10.85546875" style="145" customWidth="1"/>
    <col min="11787" max="11790" width="8" style="145" customWidth="1"/>
    <col min="11791" max="11791" width="10.5703125" style="145" customWidth="1"/>
    <col min="11792" max="11792" width="12" style="145" customWidth="1"/>
    <col min="11793" max="11793" width="11.5703125" style="145" customWidth="1"/>
    <col min="11794" max="11794" width="11.140625" style="145" customWidth="1"/>
    <col min="11795" max="12032" width="10.140625" style="145"/>
    <col min="12033" max="12033" width="4.140625" style="145" customWidth="1"/>
    <col min="12034" max="12035" width="16.140625" style="145" customWidth="1"/>
    <col min="12036" max="12037" width="10.140625" style="145"/>
    <col min="12038" max="12038" width="12" style="145" customWidth="1"/>
    <col min="12039" max="12039" width="10.140625" style="145"/>
    <col min="12040" max="12041" width="6.42578125" style="145" customWidth="1"/>
    <col min="12042" max="12042" width="10.85546875" style="145" customWidth="1"/>
    <col min="12043" max="12046" width="8" style="145" customWidth="1"/>
    <col min="12047" max="12047" width="10.5703125" style="145" customWidth="1"/>
    <col min="12048" max="12048" width="12" style="145" customWidth="1"/>
    <col min="12049" max="12049" width="11.5703125" style="145" customWidth="1"/>
    <col min="12050" max="12050" width="11.140625" style="145" customWidth="1"/>
    <col min="12051" max="12288" width="10.140625" style="145"/>
    <col min="12289" max="12289" width="4.140625" style="145" customWidth="1"/>
    <col min="12290" max="12291" width="16.140625" style="145" customWidth="1"/>
    <col min="12292" max="12293" width="10.140625" style="145"/>
    <col min="12294" max="12294" width="12" style="145" customWidth="1"/>
    <col min="12295" max="12295" width="10.140625" style="145"/>
    <col min="12296" max="12297" width="6.42578125" style="145" customWidth="1"/>
    <col min="12298" max="12298" width="10.85546875" style="145" customWidth="1"/>
    <col min="12299" max="12302" width="8" style="145" customWidth="1"/>
    <col min="12303" max="12303" width="10.5703125" style="145" customWidth="1"/>
    <col min="12304" max="12304" width="12" style="145" customWidth="1"/>
    <col min="12305" max="12305" width="11.5703125" style="145" customWidth="1"/>
    <col min="12306" max="12306" width="11.140625" style="145" customWidth="1"/>
    <col min="12307" max="12544" width="10.140625" style="145"/>
    <col min="12545" max="12545" width="4.140625" style="145" customWidth="1"/>
    <col min="12546" max="12547" width="16.140625" style="145" customWidth="1"/>
    <col min="12548" max="12549" width="10.140625" style="145"/>
    <col min="12550" max="12550" width="12" style="145" customWidth="1"/>
    <col min="12551" max="12551" width="10.140625" style="145"/>
    <col min="12552" max="12553" width="6.42578125" style="145" customWidth="1"/>
    <col min="12554" max="12554" width="10.85546875" style="145" customWidth="1"/>
    <col min="12555" max="12558" width="8" style="145" customWidth="1"/>
    <col min="12559" max="12559" width="10.5703125" style="145" customWidth="1"/>
    <col min="12560" max="12560" width="12" style="145" customWidth="1"/>
    <col min="12561" max="12561" width="11.5703125" style="145" customWidth="1"/>
    <col min="12562" max="12562" width="11.140625" style="145" customWidth="1"/>
    <col min="12563" max="12800" width="10.140625" style="145"/>
    <col min="12801" max="12801" width="4.140625" style="145" customWidth="1"/>
    <col min="12802" max="12803" width="16.140625" style="145" customWidth="1"/>
    <col min="12804" max="12805" width="10.140625" style="145"/>
    <col min="12806" max="12806" width="12" style="145" customWidth="1"/>
    <col min="12807" max="12807" width="10.140625" style="145"/>
    <col min="12808" max="12809" width="6.42578125" style="145" customWidth="1"/>
    <col min="12810" max="12810" width="10.85546875" style="145" customWidth="1"/>
    <col min="12811" max="12814" width="8" style="145" customWidth="1"/>
    <col min="12815" max="12815" width="10.5703125" style="145" customWidth="1"/>
    <col min="12816" max="12816" width="12" style="145" customWidth="1"/>
    <col min="12817" max="12817" width="11.5703125" style="145" customWidth="1"/>
    <col min="12818" max="12818" width="11.140625" style="145" customWidth="1"/>
    <col min="12819" max="13056" width="10.140625" style="145"/>
    <col min="13057" max="13057" width="4.140625" style="145" customWidth="1"/>
    <col min="13058" max="13059" width="16.140625" style="145" customWidth="1"/>
    <col min="13060" max="13061" width="10.140625" style="145"/>
    <col min="13062" max="13062" width="12" style="145" customWidth="1"/>
    <col min="13063" max="13063" width="10.140625" style="145"/>
    <col min="13064" max="13065" width="6.42578125" style="145" customWidth="1"/>
    <col min="13066" max="13066" width="10.85546875" style="145" customWidth="1"/>
    <col min="13067" max="13070" width="8" style="145" customWidth="1"/>
    <col min="13071" max="13071" width="10.5703125" style="145" customWidth="1"/>
    <col min="13072" max="13072" width="12" style="145" customWidth="1"/>
    <col min="13073" max="13073" width="11.5703125" style="145" customWidth="1"/>
    <col min="13074" max="13074" width="11.140625" style="145" customWidth="1"/>
    <col min="13075" max="13312" width="10.140625" style="145"/>
    <col min="13313" max="13313" width="4.140625" style="145" customWidth="1"/>
    <col min="13314" max="13315" width="16.140625" style="145" customWidth="1"/>
    <col min="13316" max="13317" width="10.140625" style="145"/>
    <col min="13318" max="13318" width="12" style="145" customWidth="1"/>
    <col min="13319" max="13319" width="10.140625" style="145"/>
    <col min="13320" max="13321" width="6.42578125" style="145" customWidth="1"/>
    <col min="13322" max="13322" width="10.85546875" style="145" customWidth="1"/>
    <col min="13323" max="13326" width="8" style="145" customWidth="1"/>
    <col min="13327" max="13327" width="10.5703125" style="145" customWidth="1"/>
    <col min="13328" max="13328" width="12" style="145" customWidth="1"/>
    <col min="13329" max="13329" width="11.5703125" style="145" customWidth="1"/>
    <col min="13330" max="13330" width="11.140625" style="145" customWidth="1"/>
    <col min="13331" max="13568" width="10.140625" style="145"/>
    <col min="13569" max="13569" width="4.140625" style="145" customWidth="1"/>
    <col min="13570" max="13571" width="16.140625" style="145" customWidth="1"/>
    <col min="13572" max="13573" width="10.140625" style="145"/>
    <col min="13574" max="13574" width="12" style="145" customWidth="1"/>
    <col min="13575" max="13575" width="10.140625" style="145"/>
    <col min="13576" max="13577" width="6.42578125" style="145" customWidth="1"/>
    <col min="13578" max="13578" width="10.85546875" style="145" customWidth="1"/>
    <col min="13579" max="13582" width="8" style="145" customWidth="1"/>
    <col min="13583" max="13583" width="10.5703125" style="145" customWidth="1"/>
    <col min="13584" max="13584" width="12" style="145" customWidth="1"/>
    <col min="13585" max="13585" width="11.5703125" style="145" customWidth="1"/>
    <col min="13586" max="13586" width="11.140625" style="145" customWidth="1"/>
    <col min="13587" max="13824" width="10.140625" style="145"/>
    <col min="13825" max="13825" width="4.140625" style="145" customWidth="1"/>
    <col min="13826" max="13827" width="16.140625" style="145" customWidth="1"/>
    <col min="13828" max="13829" width="10.140625" style="145"/>
    <col min="13830" max="13830" width="12" style="145" customWidth="1"/>
    <col min="13831" max="13831" width="10.140625" style="145"/>
    <col min="13832" max="13833" width="6.42578125" style="145" customWidth="1"/>
    <col min="13834" max="13834" width="10.85546875" style="145" customWidth="1"/>
    <col min="13835" max="13838" width="8" style="145" customWidth="1"/>
    <col min="13839" max="13839" width="10.5703125" style="145" customWidth="1"/>
    <col min="13840" max="13840" width="12" style="145" customWidth="1"/>
    <col min="13841" max="13841" width="11.5703125" style="145" customWidth="1"/>
    <col min="13842" max="13842" width="11.140625" style="145" customWidth="1"/>
    <col min="13843" max="14080" width="10.140625" style="145"/>
    <col min="14081" max="14081" width="4.140625" style="145" customWidth="1"/>
    <col min="14082" max="14083" width="16.140625" style="145" customWidth="1"/>
    <col min="14084" max="14085" width="10.140625" style="145"/>
    <col min="14086" max="14086" width="12" style="145" customWidth="1"/>
    <col min="14087" max="14087" width="10.140625" style="145"/>
    <col min="14088" max="14089" width="6.42578125" style="145" customWidth="1"/>
    <col min="14090" max="14090" width="10.85546875" style="145" customWidth="1"/>
    <col min="14091" max="14094" width="8" style="145" customWidth="1"/>
    <col min="14095" max="14095" width="10.5703125" style="145" customWidth="1"/>
    <col min="14096" max="14096" width="12" style="145" customWidth="1"/>
    <col min="14097" max="14097" width="11.5703125" style="145" customWidth="1"/>
    <col min="14098" max="14098" width="11.140625" style="145" customWidth="1"/>
    <col min="14099" max="14336" width="10.140625" style="145"/>
    <col min="14337" max="14337" width="4.140625" style="145" customWidth="1"/>
    <col min="14338" max="14339" width="16.140625" style="145" customWidth="1"/>
    <col min="14340" max="14341" width="10.140625" style="145"/>
    <col min="14342" max="14342" width="12" style="145" customWidth="1"/>
    <col min="14343" max="14343" width="10.140625" style="145"/>
    <col min="14344" max="14345" width="6.42578125" style="145" customWidth="1"/>
    <col min="14346" max="14346" width="10.85546875" style="145" customWidth="1"/>
    <col min="14347" max="14350" width="8" style="145" customWidth="1"/>
    <col min="14351" max="14351" width="10.5703125" style="145" customWidth="1"/>
    <col min="14352" max="14352" width="12" style="145" customWidth="1"/>
    <col min="14353" max="14353" width="11.5703125" style="145" customWidth="1"/>
    <col min="14354" max="14354" width="11.140625" style="145" customWidth="1"/>
    <col min="14355" max="14592" width="10.140625" style="145"/>
    <col min="14593" max="14593" width="4.140625" style="145" customWidth="1"/>
    <col min="14594" max="14595" width="16.140625" style="145" customWidth="1"/>
    <col min="14596" max="14597" width="10.140625" style="145"/>
    <col min="14598" max="14598" width="12" style="145" customWidth="1"/>
    <col min="14599" max="14599" width="10.140625" style="145"/>
    <col min="14600" max="14601" width="6.42578125" style="145" customWidth="1"/>
    <col min="14602" max="14602" width="10.85546875" style="145" customWidth="1"/>
    <col min="14603" max="14606" width="8" style="145" customWidth="1"/>
    <col min="14607" max="14607" width="10.5703125" style="145" customWidth="1"/>
    <col min="14608" max="14608" width="12" style="145" customWidth="1"/>
    <col min="14609" max="14609" width="11.5703125" style="145" customWidth="1"/>
    <col min="14610" max="14610" width="11.140625" style="145" customWidth="1"/>
    <col min="14611" max="14848" width="10.140625" style="145"/>
    <col min="14849" max="14849" width="4.140625" style="145" customWidth="1"/>
    <col min="14850" max="14851" width="16.140625" style="145" customWidth="1"/>
    <col min="14852" max="14853" width="10.140625" style="145"/>
    <col min="14854" max="14854" width="12" style="145" customWidth="1"/>
    <col min="14855" max="14855" width="10.140625" style="145"/>
    <col min="14856" max="14857" width="6.42578125" style="145" customWidth="1"/>
    <col min="14858" max="14858" width="10.85546875" style="145" customWidth="1"/>
    <col min="14859" max="14862" width="8" style="145" customWidth="1"/>
    <col min="14863" max="14863" width="10.5703125" style="145" customWidth="1"/>
    <col min="14864" max="14864" width="12" style="145" customWidth="1"/>
    <col min="14865" max="14865" width="11.5703125" style="145" customWidth="1"/>
    <col min="14866" max="14866" width="11.140625" style="145" customWidth="1"/>
    <col min="14867" max="15104" width="10.140625" style="145"/>
    <col min="15105" max="15105" width="4.140625" style="145" customWidth="1"/>
    <col min="15106" max="15107" width="16.140625" style="145" customWidth="1"/>
    <col min="15108" max="15109" width="10.140625" style="145"/>
    <col min="15110" max="15110" width="12" style="145" customWidth="1"/>
    <col min="15111" max="15111" width="10.140625" style="145"/>
    <col min="15112" max="15113" width="6.42578125" style="145" customWidth="1"/>
    <col min="15114" max="15114" width="10.85546875" style="145" customWidth="1"/>
    <col min="15115" max="15118" width="8" style="145" customWidth="1"/>
    <col min="15119" max="15119" width="10.5703125" style="145" customWidth="1"/>
    <col min="15120" max="15120" width="12" style="145" customWidth="1"/>
    <col min="15121" max="15121" width="11.5703125" style="145" customWidth="1"/>
    <col min="15122" max="15122" width="11.140625" style="145" customWidth="1"/>
    <col min="15123" max="15360" width="10.140625" style="145"/>
    <col min="15361" max="15361" width="4.140625" style="145" customWidth="1"/>
    <col min="15362" max="15363" width="16.140625" style="145" customWidth="1"/>
    <col min="15364" max="15365" width="10.140625" style="145"/>
    <col min="15366" max="15366" width="12" style="145" customWidth="1"/>
    <col min="15367" max="15367" width="10.140625" style="145"/>
    <col min="15368" max="15369" width="6.42578125" style="145" customWidth="1"/>
    <col min="15370" max="15370" width="10.85546875" style="145" customWidth="1"/>
    <col min="15371" max="15374" width="8" style="145" customWidth="1"/>
    <col min="15375" max="15375" width="10.5703125" style="145" customWidth="1"/>
    <col min="15376" max="15376" width="12" style="145" customWidth="1"/>
    <col min="15377" max="15377" width="11.5703125" style="145" customWidth="1"/>
    <col min="15378" max="15378" width="11.140625" style="145" customWidth="1"/>
    <col min="15379" max="15616" width="10.140625" style="145"/>
    <col min="15617" max="15617" width="4.140625" style="145" customWidth="1"/>
    <col min="15618" max="15619" width="16.140625" style="145" customWidth="1"/>
    <col min="15620" max="15621" width="10.140625" style="145"/>
    <col min="15622" max="15622" width="12" style="145" customWidth="1"/>
    <col min="15623" max="15623" width="10.140625" style="145"/>
    <col min="15624" max="15625" width="6.42578125" style="145" customWidth="1"/>
    <col min="15626" max="15626" width="10.85546875" style="145" customWidth="1"/>
    <col min="15627" max="15630" width="8" style="145" customWidth="1"/>
    <col min="15631" max="15631" width="10.5703125" style="145" customWidth="1"/>
    <col min="15632" max="15632" width="12" style="145" customWidth="1"/>
    <col min="15633" max="15633" width="11.5703125" style="145" customWidth="1"/>
    <col min="15634" max="15634" width="11.140625" style="145" customWidth="1"/>
    <col min="15635" max="15872" width="10.140625" style="145"/>
    <col min="15873" max="15873" width="4.140625" style="145" customWidth="1"/>
    <col min="15874" max="15875" width="16.140625" style="145" customWidth="1"/>
    <col min="15876" max="15877" width="10.140625" style="145"/>
    <col min="15878" max="15878" width="12" style="145" customWidth="1"/>
    <col min="15879" max="15879" width="10.140625" style="145"/>
    <col min="15880" max="15881" width="6.42578125" style="145" customWidth="1"/>
    <col min="15882" max="15882" width="10.85546875" style="145" customWidth="1"/>
    <col min="15883" max="15886" width="8" style="145" customWidth="1"/>
    <col min="15887" max="15887" width="10.5703125" style="145" customWidth="1"/>
    <col min="15888" max="15888" width="12" style="145" customWidth="1"/>
    <col min="15889" max="15889" width="11.5703125" style="145" customWidth="1"/>
    <col min="15890" max="15890" width="11.140625" style="145" customWidth="1"/>
    <col min="15891" max="16128" width="10.140625" style="145"/>
    <col min="16129" max="16129" width="4.140625" style="145" customWidth="1"/>
    <col min="16130" max="16131" width="16.140625" style="145" customWidth="1"/>
    <col min="16132" max="16133" width="10.140625" style="145"/>
    <col min="16134" max="16134" width="12" style="145" customWidth="1"/>
    <col min="16135" max="16135" width="10.140625" style="145"/>
    <col min="16136" max="16137" width="6.42578125" style="145" customWidth="1"/>
    <col min="16138" max="16138" width="10.85546875" style="145" customWidth="1"/>
    <col min="16139" max="16142" width="8" style="145" customWidth="1"/>
    <col min="16143" max="16143" width="10.5703125" style="145" customWidth="1"/>
    <col min="16144" max="16144" width="12" style="145" customWidth="1"/>
    <col min="16145" max="16145" width="11.5703125" style="145" customWidth="1"/>
    <col min="16146" max="16146" width="11.140625" style="145" customWidth="1"/>
    <col min="16147" max="16384" width="10.140625" style="145"/>
  </cols>
  <sheetData>
    <row r="1" spans="1:20" x14ac:dyDescent="0.2">
      <c r="A1" s="226" t="s">
        <v>436</v>
      </c>
      <c r="B1" s="220"/>
      <c r="C1" s="220"/>
      <c r="D1" s="220"/>
      <c r="E1" s="220"/>
      <c r="F1" s="220"/>
    </row>
    <row r="2" spans="1:20" x14ac:dyDescent="0.2">
      <c r="A2" s="226" t="s">
        <v>437</v>
      </c>
      <c r="B2" s="220"/>
      <c r="C2" s="220"/>
      <c r="D2" s="220"/>
      <c r="E2" s="220"/>
      <c r="F2" s="220"/>
    </row>
    <row r="3" spans="1:20" x14ac:dyDescent="0.2">
      <c r="A3" s="226" t="s">
        <v>438</v>
      </c>
      <c r="B3" s="220"/>
      <c r="C3" s="220"/>
      <c r="D3" s="220"/>
      <c r="E3" s="220"/>
      <c r="F3" s="220"/>
    </row>
    <row r="5" spans="1:20" ht="15.75" x14ac:dyDescent="0.2">
      <c r="A5" s="227" t="s">
        <v>439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</row>
    <row r="6" spans="1:20" x14ac:dyDescent="0.2">
      <c r="A6" s="228" t="s">
        <v>440</v>
      </c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</row>
    <row r="8" spans="1:20" ht="51" x14ac:dyDescent="0.2">
      <c r="A8" s="222" t="s">
        <v>3</v>
      </c>
      <c r="B8" s="222" t="s">
        <v>4</v>
      </c>
      <c r="C8" s="222" t="s">
        <v>259</v>
      </c>
      <c r="D8" s="222" t="s">
        <v>441</v>
      </c>
      <c r="E8" s="222" t="s">
        <v>442</v>
      </c>
      <c r="F8" s="222" t="s">
        <v>443</v>
      </c>
      <c r="G8" s="222" t="s">
        <v>257</v>
      </c>
      <c r="H8" s="222" t="s">
        <v>444</v>
      </c>
      <c r="I8" s="146" t="s">
        <v>445</v>
      </c>
      <c r="J8" s="222" t="s">
        <v>446</v>
      </c>
      <c r="K8" s="222" t="s">
        <v>447</v>
      </c>
      <c r="L8" s="222" t="s">
        <v>447</v>
      </c>
      <c r="M8" s="222" t="s">
        <v>447</v>
      </c>
      <c r="N8" s="222" t="s">
        <v>447</v>
      </c>
      <c r="O8" s="222" t="s">
        <v>448</v>
      </c>
      <c r="P8" s="222" t="s">
        <v>449</v>
      </c>
      <c r="Q8" s="222" t="s">
        <v>450</v>
      </c>
      <c r="R8" s="222" t="s">
        <v>451</v>
      </c>
      <c r="S8" s="222" t="s">
        <v>452</v>
      </c>
    </row>
    <row r="9" spans="1:20" x14ac:dyDescent="0.2">
      <c r="A9" s="222" t="s">
        <v>447</v>
      </c>
      <c r="B9" s="222" t="s">
        <v>447</v>
      </c>
      <c r="C9" s="222" t="s">
        <v>447</v>
      </c>
      <c r="D9" s="222" t="s">
        <v>447</v>
      </c>
      <c r="E9" s="222" t="s">
        <v>447</v>
      </c>
      <c r="F9" s="222" t="s">
        <v>447</v>
      </c>
      <c r="G9" s="222" t="s">
        <v>447</v>
      </c>
      <c r="H9" s="222" t="s">
        <v>447</v>
      </c>
      <c r="I9" s="222" t="s">
        <v>447</v>
      </c>
      <c r="J9" s="222" t="s">
        <v>453</v>
      </c>
      <c r="K9" s="222" t="s">
        <v>454</v>
      </c>
      <c r="L9" s="222" t="s">
        <v>447</v>
      </c>
      <c r="M9" s="222" t="s">
        <v>447</v>
      </c>
      <c r="N9" s="146" t="s">
        <v>447</v>
      </c>
      <c r="O9" s="222" t="s">
        <v>447</v>
      </c>
      <c r="P9" s="222" t="s">
        <v>447</v>
      </c>
      <c r="Q9" s="222" t="s">
        <v>447</v>
      </c>
      <c r="R9" s="222" t="s">
        <v>447</v>
      </c>
      <c r="S9" s="222" t="s">
        <v>447</v>
      </c>
      <c r="T9" s="220"/>
    </row>
    <row r="10" spans="1:20" ht="24.95" customHeight="1" x14ac:dyDescent="0.2">
      <c r="A10" s="222" t="s">
        <v>447</v>
      </c>
      <c r="B10" s="222" t="s">
        <v>447</v>
      </c>
      <c r="C10" s="222" t="s">
        <v>447</v>
      </c>
      <c r="D10" s="222" t="s">
        <v>447</v>
      </c>
      <c r="E10" s="222" t="s">
        <v>447</v>
      </c>
      <c r="F10" s="222" t="s">
        <v>447</v>
      </c>
      <c r="G10" s="222" t="s">
        <v>447</v>
      </c>
      <c r="H10" s="222" t="s">
        <v>447</v>
      </c>
      <c r="I10" s="222" t="s">
        <v>447</v>
      </c>
      <c r="J10" s="222" t="s">
        <v>447</v>
      </c>
      <c r="K10" s="222" t="s">
        <v>258</v>
      </c>
      <c r="L10" s="222" t="s">
        <v>455</v>
      </c>
      <c r="M10" s="222" t="s">
        <v>456</v>
      </c>
      <c r="N10" s="146" t="s">
        <v>457</v>
      </c>
      <c r="O10" s="222" t="s">
        <v>447</v>
      </c>
      <c r="P10" s="222" t="s">
        <v>447</v>
      </c>
      <c r="Q10" s="222" t="s">
        <v>447</v>
      </c>
      <c r="R10" s="222" t="s">
        <v>447</v>
      </c>
      <c r="S10" s="222" t="s">
        <v>447</v>
      </c>
      <c r="T10" s="222" t="s">
        <v>447</v>
      </c>
    </row>
    <row r="11" spans="1:20" ht="51" x14ac:dyDescent="0.2">
      <c r="A11" s="147">
        <v>1</v>
      </c>
      <c r="B11" s="148" t="s">
        <v>36</v>
      </c>
      <c r="C11" s="148" t="s">
        <v>458</v>
      </c>
      <c r="D11" s="147" t="s">
        <v>459</v>
      </c>
      <c r="E11" s="147" t="s">
        <v>459</v>
      </c>
      <c r="F11" s="147" t="s">
        <v>460</v>
      </c>
      <c r="G11" s="147" t="s">
        <v>277</v>
      </c>
      <c r="H11" s="147" t="s">
        <v>461</v>
      </c>
      <c r="I11" s="147" t="s">
        <v>462</v>
      </c>
      <c r="J11" s="149">
        <v>6438600</v>
      </c>
      <c r="K11" s="150"/>
      <c r="L11" s="150"/>
      <c r="M11" s="150"/>
      <c r="N11" s="150"/>
      <c r="O11" s="149">
        <v>6438600</v>
      </c>
      <c r="P11" s="149">
        <v>6438600</v>
      </c>
      <c r="Q11" s="149">
        <v>6438600</v>
      </c>
      <c r="R11" s="149">
        <v>6438600</v>
      </c>
      <c r="S11" s="148" t="s">
        <v>463</v>
      </c>
    </row>
    <row r="12" spans="1:20" ht="51" x14ac:dyDescent="0.2">
      <c r="A12" s="147">
        <v>2</v>
      </c>
      <c r="B12" s="148" t="s">
        <v>55</v>
      </c>
      <c r="C12" s="148" t="s">
        <v>464</v>
      </c>
      <c r="D12" s="147" t="s">
        <v>465</v>
      </c>
      <c r="E12" s="147" t="s">
        <v>465</v>
      </c>
      <c r="F12" s="147" t="s">
        <v>466</v>
      </c>
      <c r="G12" s="147" t="s">
        <v>467</v>
      </c>
      <c r="H12" s="147" t="s">
        <v>461</v>
      </c>
      <c r="I12" s="147" t="s">
        <v>462</v>
      </c>
      <c r="J12" s="149">
        <v>7232400</v>
      </c>
      <c r="K12" s="150"/>
      <c r="L12" s="150"/>
      <c r="M12" s="150"/>
      <c r="N12" s="150"/>
      <c r="O12" s="149">
        <v>7232400</v>
      </c>
      <c r="P12" s="149">
        <v>7232400</v>
      </c>
      <c r="Q12" s="149">
        <v>7232400</v>
      </c>
      <c r="R12" s="149">
        <v>7232400</v>
      </c>
      <c r="S12" s="148" t="s">
        <v>468</v>
      </c>
    </row>
    <row r="13" spans="1:20" ht="38.25" x14ac:dyDescent="0.2">
      <c r="A13" s="147">
        <v>3</v>
      </c>
      <c r="B13" s="148" t="s">
        <v>40</v>
      </c>
      <c r="C13" s="148" t="s">
        <v>469</v>
      </c>
      <c r="D13" s="147" t="s">
        <v>470</v>
      </c>
      <c r="E13" s="147" t="s">
        <v>470</v>
      </c>
      <c r="F13" s="147" t="s">
        <v>471</v>
      </c>
      <c r="G13" s="147" t="s">
        <v>472</v>
      </c>
      <c r="H13" s="147" t="s">
        <v>461</v>
      </c>
      <c r="I13" s="147" t="s">
        <v>462</v>
      </c>
      <c r="J13" s="149">
        <v>6791400</v>
      </c>
      <c r="K13" s="150"/>
      <c r="L13" s="150"/>
      <c r="M13" s="150"/>
      <c r="N13" s="150"/>
      <c r="O13" s="149">
        <v>6791400</v>
      </c>
      <c r="P13" s="149">
        <v>6791400</v>
      </c>
      <c r="Q13" s="149">
        <v>6791400</v>
      </c>
      <c r="R13" s="149">
        <v>6791400</v>
      </c>
      <c r="S13" s="148" t="s">
        <v>473</v>
      </c>
    </row>
    <row r="14" spans="1:20" ht="25.5" x14ac:dyDescent="0.2">
      <c r="A14" s="147">
        <v>4</v>
      </c>
      <c r="B14" s="148" t="s">
        <v>28</v>
      </c>
      <c r="C14" s="148" t="s">
        <v>474</v>
      </c>
      <c r="D14" s="147" t="s">
        <v>475</v>
      </c>
      <c r="E14" s="147" t="s">
        <v>475</v>
      </c>
      <c r="F14" s="147" t="s">
        <v>476</v>
      </c>
      <c r="G14" s="147" t="s">
        <v>477</v>
      </c>
      <c r="H14" s="147" t="s">
        <v>461</v>
      </c>
      <c r="I14" s="147" t="s">
        <v>462</v>
      </c>
      <c r="J14" s="149">
        <v>5821200</v>
      </c>
      <c r="K14" s="150"/>
      <c r="L14" s="150"/>
      <c r="M14" s="150"/>
      <c r="N14" s="150"/>
      <c r="O14" s="149">
        <v>5821200</v>
      </c>
      <c r="P14" s="149">
        <v>5821200</v>
      </c>
      <c r="Q14" s="149">
        <v>5821200</v>
      </c>
      <c r="R14" s="149">
        <v>5821200</v>
      </c>
      <c r="S14" s="148" t="s">
        <v>478</v>
      </c>
    </row>
    <row r="15" spans="1:20" ht="51" x14ac:dyDescent="0.2">
      <c r="A15" s="147">
        <v>5</v>
      </c>
      <c r="B15" s="148" t="s">
        <v>10</v>
      </c>
      <c r="C15" s="148" t="s">
        <v>479</v>
      </c>
      <c r="D15" s="147" t="s">
        <v>480</v>
      </c>
      <c r="E15" s="147" t="s">
        <v>480</v>
      </c>
      <c r="F15" s="147" t="s">
        <v>481</v>
      </c>
      <c r="G15" s="147" t="s">
        <v>482</v>
      </c>
      <c r="H15" s="147" t="s">
        <v>461</v>
      </c>
      <c r="I15" s="147" t="s">
        <v>462</v>
      </c>
      <c r="J15" s="149">
        <v>10892700</v>
      </c>
      <c r="K15" s="150"/>
      <c r="L15" s="150"/>
      <c r="M15" s="150"/>
      <c r="N15" s="150"/>
      <c r="O15" s="149">
        <v>10892700</v>
      </c>
      <c r="P15" s="149">
        <v>10892700</v>
      </c>
      <c r="Q15" s="149">
        <v>10892700</v>
      </c>
      <c r="R15" s="149">
        <v>10892700</v>
      </c>
      <c r="S15" s="148" t="s">
        <v>483</v>
      </c>
    </row>
    <row r="16" spans="1:20" ht="25.5" x14ac:dyDescent="0.2">
      <c r="A16" s="147">
        <v>6</v>
      </c>
      <c r="B16" s="148" t="s">
        <v>56</v>
      </c>
      <c r="C16" s="148" t="s">
        <v>484</v>
      </c>
      <c r="D16" s="147" t="s">
        <v>485</v>
      </c>
      <c r="E16" s="147" t="s">
        <v>485</v>
      </c>
      <c r="F16" s="147" t="s">
        <v>486</v>
      </c>
      <c r="G16" s="147" t="s">
        <v>279</v>
      </c>
      <c r="H16" s="147" t="s">
        <v>461</v>
      </c>
      <c r="I16" s="147" t="s">
        <v>462</v>
      </c>
      <c r="J16" s="149">
        <v>6791400</v>
      </c>
      <c r="K16" s="150"/>
      <c r="L16" s="150"/>
      <c r="M16" s="150"/>
      <c r="N16" s="150"/>
      <c r="O16" s="149">
        <v>6791400</v>
      </c>
      <c r="P16" s="149">
        <v>6791400</v>
      </c>
      <c r="Q16" s="149">
        <v>6791400</v>
      </c>
      <c r="R16" s="149">
        <v>6791400</v>
      </c>
      <c r="S16" s="148" t="s">
        <v>473</v>
      </c>
    </row>
    <row r="17" spans="1:19" ht="51" x14ac:dyDescent="0.2">
      <c r="A17" s="147">
        <v>7</v>
      </c>
      <c r="B17" s="148" t="s">
        <v>45</v>
      </c>
      <c r="C17" s="148" t="s">
        <v>487</v>
      </c>
      <c r="D17" s="147" t="s">
        <v>488</v>
      </c>
      <c r="E17" s="147" t="s">
        <v>488</v>
      </c>
      <c r="F17" s="147" t="s">
        <v>489</v>
      </c>
      <c r="G17" s="147" t="s">
        <v>490</v>
      </c>
      <c r="H17" s="147" t="s">
        <v>461</v>
      </c>
      <c r="I17" s="147" t="s">
        <v>462</v>
      </c>
      <c r="J17" s="149">
        <v>7673400</v>
      </c>
      <c r="K17" s="150"/>
      <c r="L17" s="150"/>
      <c r="M17" s="150"/>
      <c r="N17" s="150"/>
      <c r="O17" s="149">
        <v>7673400</v>
      </c>
      <c r="P17" s="149">
        <v>7673400</v>
      </c>
      <c r="Q17" s="149">
        <v>7673400</v>
      </c>
      <c r="R17" s="149">
        <v>7673400</v>
      </c>
      <c r="S17" s="148" t="s">
        <v>491</v>
      </c>
    </row>
    <row r="18" spans="1:19" ht="89.25" x14ac:dyDescent="0.2">
      <c r="A18" s="147">
        <v>8</v>
      </c>
      <c r="B18" s="148" t="s">
        <v>62</v>
      </c>
      <c r="C18" s="148" t="s">
        <v>492</v>
      </c>
      <c r="D18" s="147" t="s">
        <v>493</v>
      </c>
      <c r="E18" s="147" t="s">
        <v>493</v>
      </c>
      <c r="F18" s="147" t="s">
        <v>494</v>
      </c>
      <c r="G18" s="147" t="s">
        <v>495</v>
      </c>
      <c r="H18" s="147" t="s">
        <v>461</v>
      </c>
      <c r="I18" s="147" t="s">
        <v>462</v>
      </c>
      <c r="J18" s="149">
        <v>7232400</v>
      </c>
      <c r="K18" s="150"/>
      <c r="L18" s="150"/>
      <c r="M18" s="150"/>
      <c r="N18" s="150"/>
      <c r="O18" s="149">
        <v>7232400</v>
      </c>
      <c r="P18" s="149">
        <v>7232400</v>
      </c>
      <c r="Q18" s="149">
        <v>7232400</v>
      </c>
      <c r="R18" s="149">
        <v>7232400</v>
      </c>
      <c r="S18" s="148" t="s">
        <v>496</v>
      </c>
    </row>
    <row r="19" spans="1:19" ht="38.25" x14ac:dyDescent="0.2">
      <c r="A19" s="147">
        <v>9</v>
      </c>
      <c r="B19" s="148" t="s">
        <v>11</v>
      </c>
      <c r="C19" s="148" t="s">
        <v>497</v>
      </c>
      <c r="D19" s="147" t="s">
        <v>498</v>
      </c>
      <c r="E19" s="147" t="s">
        <v>498</v>
      </c>
      <c r="F19" s="147" t="s">
        <v>499</v>
      </c>
      <c r="G19" s="147" t="s">
        <v>500</v>
      </c>
      <c r="H19" s="147" t="s">
        <v>461</v>
      </c>
      <c r="I19" s="147" t="s">
        <v>462</v>
      </c>
      <c r="J19" s="149">
        <v>10363500</v>
      </c>
      <c r="K19" s="150"/>
      <c r="L19" s="150"/>
      <c r="M19" s="150"/>
      <c r="N19" s="150"/>
      <c r="O19" s="149">
        <v>10363500</v>
      </c>
      <c r="P19" s="149">
        <v>10363500</v>
      </c>
      <c r="Q19" s="149">
        <v>10363500</v>
      </c>
      <c r="R19" s="149">
        <v>10363500</v>
      </c>
      <c r="S19" s="148" t="s">
        <v>501</v>
      </c>
    </row>
    <row r="20" spans="1:19" ht="51" x14ac:dyDescent="0.2">
      <c r="A20" s="147">
        <v>10</v>
      </c>
      <c r="B20" s="148" t="s">
        <v>34</v>
      </c>
      <c r="C20" s="148" t="s">
        <v>502</v>
      </c>
      <c r="D20" s="147" t="s">
        <v>503</v>
      </c>
      <c r="E20" s="147" t="s">
        <v>503</v>
      </c>
      <c r="F20" s="147" t="s">
        <v>504</v>
      </c>
      <c r="G20" s="147" t="s">
        <v>505</v>
      </c>
      <c r="H20" s="147" t="s">
        <v>461</v>
      </c>
      <c r="I20" s="147" t="s">
        <v>462</v>
      </c>
      <c r="J20" s="149">
        <v>7673400</v>
      </c>
      <c r="K20" s="150"/>
      <c r="L20" s="150"/>
      <c r="M20" s="150"/>
      <c r="N20" s="150"/>
      <c r="O20" s="149">
        <v>7673400</v>
      </c>
      <c r="P20" s="149">
        <v>7673400</v>
      </c>
      <c r="Q20" s="149">
        <v>7673400</v>
      </c>
      <c r="R20" s="149">
        <v>7673400</v>
      </c>
      <c r="S20" s="148" t="s">
        <v>506</v>
      </c>
    </row>
    <row r="21" spans="1:19" ht="63.75" x14ac:dyDescent="0.2">
      <c r="A21" s="147">
        <v>11</v>
      </c>
      <c r="B21" s="148" t="s">
        <v>75</v>
      </c>
      <c r="C21" s="148" t="s">
        <v>507</v>
      </c>
      <c r="D21" s="147" t="s">
        <v>508</v>
      </c>
      <c r="E21" s="147" t="s">
        <v>508</v>
      </c>
      <c r="F21" s="147" t="s">
        <v>509</v>
      </c>
      <c r="G21" s="147" t="s">
        <v>510</v>
      </c>
      <c r="H21" s="147" t="s">
        <v>461</v>
      </c>
      <c r="I21" s="147" t="s">
        <v>462</v>
      </c>
      <c r="J21" s="149">
        <v>5512500</v>
      </c>
      <c r="K21" s="150"/>
      <c r="L21" s="150"/>
      <c r="M21" s="150"/>
      <c r="N21" s="150"/>
      <c r="O21" s="149">
        <v>5512500</v>
      </c>
      <c r="P21" s="149">
        <v>5512500</v>
      </c>
      <c r="Q21" s="149">
        <v>5512500</v>
      </c>
      <c r="R21" s="149">
        <v>5512500</v>
      </c>
      <c r="S21" s="148" t="s">
        <v>511</v>
      </c>
    </row>
    <row r="22" spans="1:19" ht="89.25" x14ac:dyDescent="0.2">
      <c r="A22" s="147">
        <v>12</v>
      </c>
      <c r="B22" s="148" t="s">
        <v>72</v>
      </c>
      <c r="C22" s="148" t="s">
        <v>507</v>
      </c>
      <c r="D22" s="147" t="s">
        <v>512</v>
      </c>
      <c r="E22" s="147" t="s">
        <v>512</v>
      </c>
      <c r="F22" s="147" t="s">
        <v>513</v>
      </c>
      <c r="G22" s="147" t="s">
        <v>514</v>
      </c>
      <c r="H22" s="147" t="s">
        <v>461</v>
      </c>
      <c r="I22" s="147" t="s">
        <v>462</v>
      </c>
      <c r="J22" s="149">
        <v>6350400</v>
      </c>
      <c r="K22" s="150"/>
      <c r="L22" s="150"/>
      <c r="M22" s="150"/>
      <c r="N22" s="150"/>
      <c r="O22" s="149">
        <v>6350400</v>
      </c>
      <c r="P22" s="149">
        <v>6350400</v>
      </c>
      <c r="Q22" s="149">
        <v>6350400</v>
      </c>
      <c r="R22" s="149">
        <v>6350400</v>
      </c>
      <c r="S22" s="148" t="s">
        <v>515</v>
      </c>
    </row>
    <row r="23" spans="1:19" ht="89.25" x14ac:dyDescent="0.2">
      <c r="A23" s="147">
        <v>13</v>
      </c>
      <c r="B23" s="148" t="s">
        <v>74</v>
      </c>
      <c r="C23" s="148" t="s">
        <v>516</v>
      </c>
      <c r="D23" s="147" t="s">
        <v>517</v>
      </c>
      <c r="E23" s="147" t="s">
        <v>517</v>
      </c>
      <c r="F23" s="147" t="s">
        <v>518</v>
      </c>
      <c r="G23" s="147" t="s">
        <v>519</v>
      </c>
      <c r="H23" s="147" t="s">
        <v>461</v>
      </c>
      <c r="I23" s="147" t="s">
        <v>462</v>
      </c>
      <c r="J23" s="149">
        <v>6350400</v>
      </c>
      <c r="K23" s="150"/>
      <c r="L23" s="150"/>
      <c r="M23" s="150"/>
      <c r="N23" s="150"/>
      <c r="O23" s="149">
        <v>6350400</v>
      </c>
      <c r="P23" s="149">
        <v>6350400</v>
      </c>
      <c r="Q23" s="149">
        <v>6350400</v>
      </c>
      <c r="R23" s="149">
        <v>6350400</v>
      </c>
      <c r="S23" s="148" t="s">
        <v>515</v>
      </c>
    </row>
    <row r="24" spans="1:19" ht="38.25" x14ac:dyDescent="0.2">
      <c r="A24" s="147">
        <v>14</v>
      </c>
      <c r="B24" s="148" t="s">
        <v>26</v>
      </c>
      <c r="C24" s="148" t="s">
        <v>520</v>
      </c>
      <c r="D24" s="147" t="s">
        <v>521</v>
      </c>
      <c r="E24" s="147" t="s">
        <v>521</v>
      </c>
      <c r="F24" s="147" t="s">
        <v>522</v>
      </c>
      <c r="G24" s="147" t="s">
        <v>523</v>
      </c>
      <c r="H24" s="147" t="s">
        <v>461</v>
      </c>
      <c r="I24" s="147" t="s">
        <v>462</v>
      </c>
      <c r="J24" s="149">
        <v>6129900</v>
      </c>
      <c r="K24" s="150"/>
      <c r="L24" s="150"/>
      <c r="M24" s="150"/>
      <c r="N24" s="150"/>
      <c r="O24" s="149">
        <v>6129900</v>
      </c>
      <c r="P24" s="149">
        <v>6129900</v>
      </c>
      <c r="Q24" s="149">
        <v>6129900</v>
      </c>
      <c r="R24" s="149">
        <v>6129900</v>
      </c>
      <c r="S24" s="148" t="s">
        <v>524</v>
      </c>
    </row>
    <row r="25" spans="1:19" ht="89.25" x14ac:dyDescent="0.2">
      <c r="A25" s="147">
        <v>15</v>
      </c>
      <c r="B25" s="148" t="s">
        <v>97</v>
      </c>
      <c r="C25" s="148" t="s">
        <v>525</v>
      </c>
      <c r="D25" s="147" t="s">
        <v>526</v>
      </c>
      <c r="E25" s="147" t="s">
        <v>526</v>
      </c>
      <c r="F25" s="147" t="s">
        <v>527</v>
      </c>
      <c r="G25" s="147" t="s">
        <v>291</v>
      </c>
      <c r="H25" s="147" t="s">
        <v>461</v>
      </c>
      <c r="I25" s="147" t="s">
        <v>462</v>
      </c>
      <c r="J25" s="149">
        <v>6350400</v>
      </c>
      <c r="K25" s="150"/>
      <c r="L25" s="150"/>
      <c r="M25" s="150"/>
      <c r="N25" s="150"/>
      <c r="O25" s="149">
        <v>6350400</v>
      </c>
      <c r="P25" s="149">
        <v>6350400</v>
      </c>
      <c r="Q25" s="149">
        <v>6350400</v>
      </c>
      <c r="R25" s="149">
        <v>6350400</v>
      </c>
      <c r="S25" s="148" t="s">
        <v>515</v>
      </c>
    </row>
    <row r="26" spans="1:19" ht="89.25" x14ac:dyDescent="0.2">
      <c r="A26" s="147">
        <v>16</v>
      </c>
      <c r="B26" s="148" t="s">
        <v>76</v>
      </c>
      <c r="C26" s="148" t="s">
        <v>528</v>
      </c>
      <c r="D26" s="147" t="s">
        <v>529</v>
      </c>
      <c r="E26" s="147" t="s">
        <v>529</v>
      </c>
      <c r="F26" s="147" t="s">
        <v>530</v>
      </c>
      <c r="G26" s="147" t="s">
        <v>531</v>
      </c>
      <c r="H26" s="147" t="s">
        <v>461</v>
      </c>
      <c r="I26" s="147" t="s">
        <v>462</v>
      </c>
      <c r="J26" s="149">
        <v>6350400</v>
      </c>
      <c r="K26" s="150"/>
      <c r="L26" s="150"/>
      <c r="M26" s="150"/>
      <c r="N26" s="150"/>
      <c r="O26" s="149">
        <v>6350400</v>
      </c>
      <c r="P26" s="149">
        <v>6350400</v>
      </c>
      <c r="Q26" s="149">
        <v>6350400</v>
      </c>
      <c r="R26" s="149">
        <v>6350400</v>
      </c>
      <c r="S26" s="148" t="s">
        <v>515</v>
      </c>
    </row>
    <row r="27" spans="1:19" ht="51" x14ac:dyDescent="0.2">
      <c r="A27" s="147">
        <v>17</v>
      </c>
      <c r="B27" s="148" t="s">
        <v>70</v>
      </c>
      <c r="C27" s="148" t="s">
        <v>532</v>
      </c>
      <c r="D27" s="147" t="s">
        <v>533</v>
      </c>
      <c r="E27" s="147" t="s">
        <v>533</v>
      </c>
      <c r="F27" s="147" t="s">
        <v>534</v>
      </c>
      <c r="G27" s="147" t="s">
        <v>535</v>
      </c>
      <c r="H27" s="147" t="s">
        <v>461</v>
      </c>
      <c r="I27" s="147" t="s">
        <v>462</v>
      </c>
      <c r="J27" s="149">
        <v>7320600</v>
      </c>
      <c r="K27" s="150"/>
      <c r="L27" s="150"/>
      <c r="M27" s="150"/>
      <c r="N27" s="150"/>
      <c r="O27" s="149">
        <v>7320600</v>
      </c>
      <c r="P27" s="149">
        <v>7320600</v>
      </c>
      <c r="Q27" s="149">
        <v>7320600</v>
      </c>
      <c r="R27" s="149">
        <v>7320600</v>
      </c>
      <c r="S27" s="148" t="s">
        <v>536</v>
      </c>
    </row>
    <row r="28" spans="1:19" ht="25.5" x14ac:dyDescent="0.2">
      <c r="A28" s="147">
        <v>18</v>
      </c>
      <c r="B28" s="148" t="s">
        <v>29</v>
      </c>
      <c r="C28" s="148" t="s">
        <v>537</v>
      </c>
      <c r="D28" s="147" t="s">
        <v>538</v>
      </c>
      <c r="E28" s="147" t="s">
        <v>538</v>
      </c>
      <c r="F28" s="147" t="s">
        <v>539</v>
      </c>
      <c r="G28" s="147" t="s">
        <v>540</v>
      </c>
      <c r="H28" s="147" t="s">
        <v>461</v>
      </c>
      <c r="I28" s="147" t="s">
        <v>462</v>
      </c>
      <c r="J28" s="149">
        <v>5821200</v>
      </c>
      <c r="K28" s="150"/>
      <c r="L28" s="150"/>
      <c r="M28" s="150"/>
      <c r="N28" s="150"/>
      <c r="O28" s="149">
        <v>5821200</v>
      </c>
      <c r="P28" s="149">
        <v>5821200</v>
      </c>
      <c r="Q28" s="149">
        <v>5821200</v>
      </c>
      <c r="R28" s="149">
        <v>5821200</v>
      </c>
      <c r="S28" s="148" t="s">
        <v>478</v>
      </c>
    </row>
    <row r="29" spans="1:19" ht="51" x14ac:dyDescent="0.2">
      <c r="A29" s="147">
        <v>19</v>
      </c>
      <c r="B29" s="148" t="s">
        <v>46</v>
      </c>
      <c r="C29" s="148" t="s">
        <v>541</v>
      </c>
      <c r="D29" s="147" t="s">
        <v>542</v>
      </c>
      <c r="E29" s="147" t="s">
        <v>447</v>
      </c>
      <c r="F29" s="147" t="s">
        <v>543</v>
      </c>
      <c r="G29" s="147" t="s">
        <v>544</v>
      </c>
      <c r="H29" s="147" t="s">
        <v>461</v>
      </c>
      <c r="I29" s="147" t="s">
        <v>462</v>
      </c>
      <c r="J29" s="149">
        <v>6879600</v>
      </c>
      <c r="K29" s="150"/>
      <c r="L29" s="150"/>
      <c r="M29" s="150"/>
      <c r="N29" s="150"/>
      <c r="O29" s="149">
        <v>6879600</v>
      </c>
      <c r="P29" s="149">
        <v>6879600</v>
      </c>
      <c r="Q29" s="149">
        <v>6879600</v>
      </c>
      <c r="R29" s="149">
        <v>6879600</v>
      </c>
      <c r="S29" s="148" t="s">
        <v>545</v>
      </c>
    </row>
    <row r="30" spans="1:19" ht="89.25" x14ac:dyDescent="0.2">
      <c r="A30" s="147">
        <v>20</v>
      </c>
      <c r="B30" s="148" t="s">
        <v>104</v>
      </c>
      <c r="C30" s="148" t="s">
        <v>546</v>
      </c>
      <c r="D30" s="147" t="s">
        <v>547</v>
      </c>
      <c r="E30" s="147" t="s">
        <v>447</v>
      </c>
      <c r="F30" s="147" t="s">
        <v>548</v>
      </c>
      <c r="G30" s="147" t="s">
        <v>297</v>
      </c>
      <c r="H30" s="147" t="s">
        <v>461</v>
      </c>
      <c r="I30" s="147" t="s">
        <v>549</v>
      </c>
      <c r="J30" s="149">
        <v>6570900</v>
      </c>
      <c r="K30" s="150"/>
      <c r="L30" s="150"/>
      <c r="M30" s="150"/>
      <c r="N30" s="150"/>
      <c r="O30" s="149">
        <v>6570900</v>
      </c>
      <c r="P30" s="149">
        <v>6570900</v>
      </c>
      <c r="Q30" s="149">
        <v>6570900</v>
      </c>
      <c r="R30" s="149">
        <v>6570900</v>
      </c>
      <c r="S30" s="148" t="s">
        <v>550</v>
      </c>
    </row>
    <row r="31" spans="1:19" ht="38.25" x14ac:dyDescent="0.2">
      <c r="A31" s="147">
        <v>21</v>
      </c>
      <c r="B31" s="148" t="s">
        <v>208</v>
      </c>
      <c r="C31" s="148" t="s">
        <v>551</v>
      </c>
      <c r="D31" s="147" t="s">
        <v>552</v>
      </c>
      <c r="E31" s="147" t="s">
        <v>447</v>
      </c>
      <c r="F31" s="147" t="s">
        <v>553</v>
      </c>
      <c r="G31" s="147" t="s">
        <v>554</v>
      </c>
      <c r="H31" s="147" t="s">
        <v>461</v>
      </c>
      <c r="I31" s="147" t="s">
        <v>555</v>
      </c>
      <c r="J31" s="149">
        <v>15876000</v>
      </c>
      <c r="K31" s="150"/>
      <c r="L31" s="150"/>
      <c r="M31" s="150"/>
      <c r="N31" s="150"/>
      <c r="O31" s="149">
        <v>15876000</v>
      </c>
      <c r="P31" s="149">
        <v>15876000</v>
      </c>
      <c r="Q31" s="149">
        <v>15876000</v>
      </c>
      <c r="R31" s="149">
        <v>15876000</v>
      </c>
      <c r="S31" s="148" t="s">
        <v>556</v>
      </c>
    </row>
    <row r="32" spans="1:19" ht="76.5" x14ac:dyDescent="0.2">
      <c r="A32" s="147">
        <v>22</v>
      </c>
      <c r="B32" s="148" t="s">
        <v>7</v>
      </c>
      <c r="C32" s="148" t="s">
        <v>557</v>
      </c>
      <c r="D32" s="147" t="s">
        <v>558</v>
      </c>
      <c r="E32" s="147" t="s">
        <v>558</v>
      </c>
      <c r="F32" s="147" t="s">
        <v>559</v>
      </c>
      <c r="G32" s="147" t="s">
        <v>260</v>
      </c>
      <c r="H32" s="147" t="s">
        <v>461</v>
      </c>
      <c r="I32" s="147" t="s">
        <v>462</v>
      </c>
      <c r="J32" s="149">
        <v>12215700</v>
      </c>
      <c r="K32" s="150"/>
      <c r="L32" s="150"/>
      <c r="M32" s="150"/>
      <c r="N32" s="150"/>
      <c r="O32" s="149">
        <v>12215700</v>
      </c>
      <c r="P32" s="149">
        <v>12215700</v>
      </c>
      <c r="Q32" s="149">
        <v>12215700</v>
      </c>
      <c r="R32" s="149">
        <v>12215700</v>
      </c>
      <c r="S32" s="148" t="s">
        <v>560</v>
      </c>
    </row>
    <row r="33" spans="1:19" ht="38.25" x14ac:dyDescent="0.2">
      <c r="A33" s="147">
        <v>23</v>
      </c>
      <c r="B33" s="148" t="s">
        <v>355</v>
      </c>
      <c r="C33" s="148" t="s">
        <v>551</v>
      </c>
      <c r="D33" s="147" t="s">
        <v>356</v>
      </c>
      <c r="E33" s="147" t="s">
        <v>356</v>
      </c>
      <c r="F33" s="147" t="s">
        <v>561</v>
      </c>
      <c r="G33" s="147" t="s">
        <v>562</v>
      </c>
      <c r="H33" s="147" t="s">
        <v>461</v>
      </c>
      <c r="I33" s="147" t="s">
        <v>462</v>
      </c>
      <c r="J33" s="149">
        <v>11333700</v>
      </c>
      <c r="K33" s="150"/>
      <c r="L33" s="150"/>
      <c r="M33" s="150"/>
      <c r="N33" s="150"/>
      <c r="O33" s="149">
        <v>11333700</v>
      </c>
      <c r="P33" s="149">
        <v>11333700</v>
      </c>
      <c r="Q33" s="149">
        <v>11333700</v>
      </c>
      <c r="R33" s="149">
        <v>11333700</v>
      </c>
      <c r="S33" s="148" t="s">
        <v>563</v>
      </c>
    </row>
    <row r="34" spans="1:19" ht="102" x14ac:dyDescent="0.2">
      <c r="A34" s="147">
        <v>24</v>
      </c>
      <c r="B34" s="148" t="s">
        <v>435</v>
      </c>
      <c r="C34" s="148" t="s">
        <v>551</v>
      </c>
      <c r="D34" s="147" t="s">
        <v>564</v>
      </c>
      <c r="E34" s="147" t="s">
        <v>447</v>
      </c>
      <c r="F34" s="147" t="s">
        <v>565</v>
      </c>
      <c r="G34" s="147" t="s">
        <v>566</v>
      </c>
      <c r="H34" s="147" t="s">
        <v>461</v>
      </c>
      <c r="I34" s="147" t="s">
        <v>567</v>
      </c>
      <c r="J34" s="149">
        <v>4983300</v>
      </c>
      <c r="K34" s="150"/>
      <c r="L34" s="150"/>
      <c r="M34" s="150"/>
      <c r="N34" s="150"/>
      <c r="O34" s="149">
        <v>4983300</v>
      </c>
      <c r="P34" s="149">
        <v>4983300</v>
      </c>
      <c r="Q34" s="149">
        <v>4983300</v>
      </c>
      <c r="R34" s="149">
        <v>4983300</v>
      </c>
      <c r="S34" s="148" t="s">
        <v>568</v>
      </c>
    </row>
    <row r="35" spans="1:19" ht="63.75" x14ac:dyDescent="0.2">
      <c r="A35" s="147">
        <v>25</v>
      </c>
      <c r="B35" s="148" t="s">
        <v>569</v>
      </c>
      <c r="C35" s="148" t="s">
        <v>551</v>
      </c>
      <c r="D35" s="147" t="s">
        <v>570</v>
      </c>
      <c r="E35" s="147" t="s">
        <v>447</v>
      </c>
      <c r="F35" s="147" t="s">
        <v>571</v>
      </c>
      <c r="G35" s="147" t="s">
        <v>572</v>
      </c>
      <c r="H35" s="147" t="s">
        <v>461</v>
      </c>
      <c r="I35" s="147" t="s">
        <v>573</v>
      </c>
      <c r="J35" s="149">
        <v>6041700</v>
      </c>
      <c r="K35" s="150"/>
      <c r="L35" s="150"/>
      <c r="M35" s="150"/>
      <c r="N35" s="150"/>
      <c r="O35" s="149">
        <v>6041700</v>
      </c>
      <c r="P35" s="149">
        <v>6041700</v>
      </c>
      <c r="Q35" s="149">
        <v>6041700</v>
      </c>
      <c r="R35" s="149">
        <v>6041700</v>
      </c>
      <c r="S35" s="148" t="s">
        <v>574</v>
      </c>
    </row>
    <row r="36" spans="1:19" ht="140.25" x14ac:dyDescent="0.2">
      <c r="A36" s="147">
        <v>26</v>
      </c>
      <c r="B36" s="148" t="s">
        <v>98</v>
      </c>
      <c r="C36" s="148" t="s">
        <v>575</v>
      </c>
      <c r="D36" s="147" t="s">
        <v>576</v>
      </c>
      <c r="E36" s="147" t="s">
        <v>447</v>
      </c>
      <c r="F36" s="147" t="s">
        <v>577</v>
      </c>
      <c r="G36" s="147" t="s">
        <v>292</v>
      </c>
      <c r="H36" s="147" t="s">
        <v>461</v>
      </c>
      <c r="I36" s="147" t="s">
        <v>549</v>
      </c>
      <c r="J36" s="149">
        <v>6659100</v>
      </c>
      <c r="K36" s="150"/>
      <c r="L36" s="150"/>
      <c r="M36" s="150"/>
      <c r="N36" s="150"/>
      <c r="O36" s="149">
        <v>6659100</v>
      </c>
      <c r="P36" s="149">
        <v>6659100</v>
      </c>
      <c r="Q36" s="149">
        <v>6659100</v>
      </c>
      <c r="R36" s="149">
        <v>6659100</v>
      </c>
      <c r="S36" s="148" t="s">
        <v>578</v>
      </c>
    </row>
    <row r="37" spans="1:19" ht="114.75" x14ac:dyDescent="0.2">
      <c r="A37" s="147">
        <v>27</v>
      </c>
      <c r="B37" s="148" t="s">
        <v>82</v>
      </c>
      <c r="C37" s="148" t="s">
        <v>579</v>
      </c>
      <c r="D37" s="147" t="s">
        <v>580</v>
      </c>
      <c r="E37" s="147" t="s">
        <v>447</v>
      </c>
      <c r="F37" s="147" t="s">
        <v>581</v>
      </c>
      <c r="G37" s="147" t="s">
        <v>582</v>
      </c>
      <c r="H37" s="147" t="s">
        <v>461</v>
      </c>
      <c r="I37" s="147" t="s">
        <v>462</v>
      </c>
      <c r="J37" s="149">
        <v>6438600</v>
      </c>
      <c r="K37" s="150"/>
      <c r="L37" s="150"/>
      <c r="M37" s="150"/>
      <c r="N37" s="150"/>
      <c r="O37" s="149">
        <v>6438600</v>
      </c>
      <c r="P37" s="149">
        <v>6438600</v>
      </c>
      <c r="Q37" s="149">
        <v>6438600</v>
      </c>
      <c r="R37" s="149">
        <v>6438600</v>
      </c>
      <c r="S37" s="148" t="s">
        <v>583</v>
      </c>
    </row>
    <row r="38" spans="1:19" ht="114.75" x14ac:dyDescent="0.2">
      <c r="A38" s="147">
        <v>28</v>
      </c>
      <c r="B38" s="148" t="s">
        <v>99</v>
      </c>
      <c r="C38" s="148" t="s">
        <v>584</v>
      </c>
      <c r="D38" s="147" t="s">
        <v>585</v>
      </c>
      <c r="E38" s="147" t="s">
        <v>447</v>
      </c>
      <c r="F38" s="147" t="s">
        <v>586</v>
      </c>
      <c r="G38" s="147" t="s">
        <v>293</v>
      </c>
      <c r="H38" s="147" t="s">
        <v>461</v>
      </c>
      <c r="I38" s="147" t="s">
        <v>549</v>
      </c>
      <c r="J38" s="149">
        <v>6438600</v>
      </c>
      <c r="K38" s="150"/>
      <c r="L38" s="150"/>
      <c r="M38" s="150"/>
      <c r="N38" s="150"/>
      <c r="O38" s="149">
        <v>6438600</v>
      </c>
      <c r="P38" s="149">
        <v>6438600</v>
      </c>
      <c r="Q38" s="149">
        <v>6438600</v>
      </c>
      <c r="R38" s="149">
        <v>6438600</v>
      </c>
      <c r="S38" s="148" t="s">
        <v>583</v>
      </c>
    </row>
    <row r="39" spans="1:19" ht="114.75" x14ac:dyDescent="0.2">
      <c r="A39" s="147">
        <v>29</v>
      </c>
      <c r="B39" s="148" t="s">
        <v>101</v>
      </c>
      <c r="C39" s="148" t="s">
        <v>587</v>
      </c>
      <c r="D39" s="147" t="s">
        <v>588</v>
      </c>
      <c r="E39" s="147" t="s">
        <v>447</v>
      </c>
      <c r="F39" s="147" t="s">
        <v>589</v>
      </c>
      <c r="G39" s="147" t="s">
        <v>295</v>
      </c>
      <c r="H39" s="147" t="s">
        <v>461</v>
      </c>
      <c r="I39" s="147" t="s">
        <v>590</v>
      </c>
      <c r="J39" s="149">
        <v>5821200</v>
      </c>
      <c r="K39" s="150"/>
      <c r="L39" s="150"/>
      <c r="M39" s="150"/>
      <c r="N39" s="150"/>
      <c r="O39" s="149">
        <v>5821200</v>
      </c>
      <c r="P39" s="149">
        <v>5821200</v>
      </c>
      <c r="Q39" s="149">
        <v>5821200</v>
      </c>
      <c r="R39" s="149">
        <v>5821200</v>
      </c>
      <c r="S39" s="148" t="s">
        <v>591</v>
      </c>
    </row>
    <row r="40" spans="1:19" ht="51" x14ac:dyDescent="0.2">
      <c r="A40" s="147">
        <v>30</v>
      </c>
      <c r="B40" s="148" t="s">
        <v>122</v>
      </c>
      <c r="C40" s="148" t="s">
        <v>592</v>
      </c>
      <c r="D40" s="147" t="s">
        <v>593</v>
      </c>
      <c r="E40" s="147" t="s">
        <v>447</v>
      </c>
      <c r="F40" s="147" t="s">
        <v>594</v>
      </c>
      <c r="G40" s="147" t="s">
        <v>595</v>
      </c>
      <c r="H40" s="147" t="s">
        <v>461</v>
      </c>
      <c r="I40" s="147" t="s">
        <v>596</v>
      </c>
      <c r="J40" s="149">
        <v>5247900</v>
      </c>
      <c r="K40" s="150"/>
      <c r="L40" s="150"/>
      <c r="M40" s="150"/>
      <c r="N40" s="150"/>
      <c r="O40" s="149">
        <v>5247900</v>
      </c>
      <c r="P40" s="149">
        <v>5247900</v>
      </c>
      <c r="Q40" s="149">
        <v>5247900</v>
      </c>
      <c r="R40" s="149">
        <v>5247900</v>
      </c>
      <c r="S40" s="148" t="s">
        <v>597</v>
      </c>
    </row>
    <row r="41" spans="1:19" ht="114.75" x14ac:dyDescent="0.2">
      <c r="A41" s="147">
        <v>31</v>
      </c>
      <c r="B41" s="148" t="s">
        <v>96</v>
      </c>
      <c r="C41" s="148" t="s">
        <v>598</v>
      </c>
      <c r="D41" s="147" t="s">
        <v>599</v>
      </c>
      <c r="E41" s="147" t="s">
        <v>447</v>
      </c>
      <c r="F41" s="147" t="s">
        <v>600</v>
      </c>
      <c r="G41" s="147" t="s">
        <v>290</v>
      </c>
      <c r="H41" s="147" t="s">
        <v>461</v>
      </c>
      <c r="I41" s="147" t="s">
        <v>590</v>
      </c>
      <c r="J41" s="149">
        <v>6438600</v>
      </c>
      <c r="K41" s="150"/>
      <c r="L41" s="150"/>
      <c r="M41" s="150"/>
      <c r="N41" s="150"/>
      <c r="O41" s="149">
        <v>6438600</v>
      </c>
      <c r="P41" s="149">
        <v>6438600</v>
      </c>
      <c r="Q41" s="149">
        <v>6438600</v>
      </c>
      <c r="R41" s="149">
        <v>6438600</v>
      </c>
      <c r="S41" s="148" t="s">
        <v>583</v>
      </c>
    </row>
    <row r="42" spans="1:19" ht="25.5" x14ac:dyDescent="0.2">
      <c r="A42" s="147">
        <v>32</v>
      </c>
      <c r="B42" s="148" t="s">
        <v>105</v>
      </c>
      <c r="C42" s="148" t="s">
        <v>601</v>
      </c>
      <c r="D42" s="147" t="s">
        <v>602</v>
      </c>
      <c r="E42" s="147" t="s">
        <v>447</v>
      </c>
      <c r="F42" s="147" t="s">
        <v>603</v>
      </c>
      <c r="G42" s="147" t="s">
        <v>298</v>
      </c>
      <c r="H42" s="147" t="s">
        <v>461</v>
      </c>
      <c r="I42" s="147" t="s">
        <v>604</v>
      </c>
      <c r="J42" s="149">
        <v>5821200</v>
      </c>
      <c r="K42" s="150"/>
      <c r="L42" s="150"/>
      <c r="M42" s="150"/>
      <c r="N42" s="150"/>
      <c r="O42" s="149">
        <v>5821200</v>
      </c>
      <c r="P42" s="149">
        <v>5821200</v>
      </c>
      <c r="Q42" s="149">
        <v>5821200</v>
      </c>
      <c r="R42" s="149">
        <v>5821200</v>
      </c>
      <c r="S42" s="148" t="s">
        <v>478</v>
      </c>
    </row>
    <row r="43" spans="1:19" ht="25.5" x14ac:dyDescent="0.2">
      <c r="A43" s="147">
        <v>33</v>
      </c>
      <c r="B43" s="148" t="s">
        <v>605</v>
      </c>
      <c r="C43" s="148" t="s">
        <v>551</v>
      </c>
      <c r="D43" s="147" t="s">
        <v>606</v>
      </c>
      <c r="E43" s="147" t="s">
        <v>606</v>
      </c>
      <c r="F43" s="147" t="s">
        <v>607</v>
      </c>
      <c r="G43" s="147" t="s">
        <v>608</v>
      </c>
      <c r="H43" s="147" t="s">
        <v>461</v>
      </c>
      <c r="I43" s="147" t="s">
        <v>573</v>
      </c>
      <c r="J43" s="149">
        <v>4718700</v>
      </c>
      <c r="K43" s="150"/>
      <c r="L43" s="150"/>
      <c r="M43" s="150"/>
      <c r="N43" s="150"/>
      <c r="O43" s="149">
        <v>4718700</v>
      </c>
      <c r="P43" s="149">
        <v>4718700</v>
      </c>
      <c r="Q43" s="149">
        <v>4718700</v>
      </c>
      <c r="R43" s="149">
        <v>4718700</v>
      </c>
      <c r="S43" s="148" t="s">
        <v>609</v>
      </c>
    </row>
    <row r="44" spans="1:19" ht="38.25" x14ac:dyDescent="0.2">
      <c r="A44" s="147">
        <v>34</v>
      </c>
      <c r="B44" s="148" t="s">
        <v>18</v>
      </c>
      <c r="C44" s="148" t="s">
        <v>610</v>
      </c>
      <c r="D44" s="147" t="s">
        <v>611</v>
      </c>
      <c r="E44" s="147" t="s">
        <v>447</v>
      </c>
      <c r="F44" s="147" t="s">
        <v>612</v>
      </c>
      <c r="G44" s="147" t="s">
        <v>613</v>
      </c>
      <c r="H44" s="147" t="s">
        <v>614</v>
      </c>
      <c r="I44" s="147" t="s">
        <v>462</v>
      </c>
      <c r="J44" s="149">
        <v>6438600</v>
      </c>
      <c r="K44" s="150"/>
      <c r="L44" s="150"/>
      <c r="M44" s="150"/>
      <c r="N44" s="150"/>
      <c r="O44" s="149">
        <v>6438600</v>
      </c>
      <c r="P44" s="149">
        <v>6438600</v>
      </c>
      <c r="Q44" s="149">
        <v>6438600</v>
      </c>
      <c r="R44" s="149">
        <v>6438600</v>
      </c>
      <c r="S44" s="148" t="s">
        <v>615</v>
      </c>
    </row>
    <row r="45" spans="1:19" ht="114.75" x14ac:dyDescent="0.2">
      <c r="A45" s="147">
        <v>35</v>
      </c>
      <c r="B45" s="148" t="s">
        <v>81</v>
      </c>
      <c r="C45" s="148" t="s">
        <v>507</v>
      </c>
      <c r="D45" s="147" t="s">
        <v>616</v>
      </c>
      <c r="E45" s="147" t="s">
        <v>447</v>
      </c>
      <c r="F45" s="147" t="s">
        <v>617</v>
      </c>
      <c r="G45" s="147" t="s">
        <v>618</v>
      </c>
      <c r="H45" s="147" t="s">
        <v>461</v>
      </c>
      <c r="I45" s="147" t="s">
        <v>462</v>
      </c>
      <c r="J45" s="149">
        <v>5512500</v>
      </c>
      <c r="K45" s="150"/>
      <c r="L45" s="150"/>
      <c r="M45" s="150"/>
      <c r="N45" s="150"/>
      <c r="O45" s="149">
        <v>5512500</v>
      </c>
      <c r="P45" s="149">
        <v>5512500</v>
      </c>
      <c r="Q45" s="149">
        <v>5512500</v>
      </c>
      <c r="R45" s="149">
        <v>5512500</v>
      </c>
      <c r="S45" s="148" t="s">
        <v>619</v>
      </c>
    </row>
    <row r="46" spans="1:19" ht="51" x14ac:dyDescent="0.2">
      <c r="A46" s="147">
        <v>36</v>
      </c>
      <c r="B46" s="148" t="s">
        <v>14</v>
      </c>
      <c r="C46" s="148" t="s">
        <v>620</v>
      </c>
      <c r="D46" s="147" t="s">
        <v>621</v>
      </c>
      <c r="E46" s="147" t="s">
        <v>447</v>
      </c>
      <c r="F46" s="147" t="s">
        <v>622</v>
      </c>
      <c r="G46" s="147" t="s">
        <v>623</v>
      </c>
      <c r="H46" s="147" t="s">
        <v>614</v>
      </c>
      <c r="I46" s="147" t="s">
        <v>462</v>
      </c>
      <c r="J46" s="149">
        <v>9216900</v>
      </c>
      <c r="K46" s="150"/>
      <c r="L46" s="150"/>
      <c r="M46" s="150"/>
      <c r="N46" s="150"/>
      <c r="O46" s="149">
        <v>9216900</v>
      </c>
      <c r="P46" s="149">
        <v>9216900</v>
      </c>
      <c r="Q46" s="149">
        <v>9216900</v>
      </c>
      <c r="R46" s="149">
        <v>9216900</v>
      </c>
      <c r="S46" s="148" t="s">
        <v>624</v>
      </c>
    </row>
    <row r="47" spans="1:19" ht="51" x14ac:dyDescent="0.2">
      <c r="A47" s="147">
        <v>37</v>
      </c>
      <c r="B47" s="148" t="s">
        <v>47</v>
      </c>
      <c r="C47" s="148" t="s">
        <v>625</v>
      </c>
      <c r="D47" s="147" t="s">
        <v>626</v>
      </c>
      <c r="E47" s="147" t="s">
        <v>447</v>
      </c>
      <c r="F47" s="147" t="s">
        <v>627</v>
      </c>
      <c r="G47" s="147" t="s">
        <v>628</v>
      </c>
      <c r="H47" s="147" t="s">
        <v>461</v>
      </c>
      <c r="I47" s="147" t="s">
        <v>462</v>
      </c>
      <c r="J47" s="149">
        <v>6438600</v>
      </c>
      <c r="K47" s="150"/>
      <c r="L47" s="150"/>
      <c r="M47" s="150"/>
      <c r="N47" s="150"/>
      <c r="O47" s="149">
        <v>6438600</v>
      </c>
      <c r="P47" s="149">
        <v>6438600</v>
      </c>
      <c r="Q47" s="149">
        <v>6438600</v>
      </c>
      <c r="R47" s="149">
        <v>6438600</v>
      </c>
      <c r="S47" s="148" t="s">
        <v>629</v>
      </c>
    </row>
    <row r="48" spans="1:19" ht="114.75" x14ac:dyDescent="0.2">
      <c r="A48" s="147">
        <v>38</v>
      </c>
      <c r="B48" s="148" t="s">
        <v>83</v>
      </c>
      <c r="C48" s="148" t="s">
        <v>630</v>
      </c>
      <c r="D48" s="147" t="s">
        <v>631</v>
      </c>
      <c r="E48" s="147" t="s">
        <v>447</v>
      </c>
      <c r="F48" s="147" t="s">
        <v>632</v>
      </c>
      <c r="G48" s="147" t="s">
        <v>633</v>
      </c>
      <c r="H48" s="147" t="s">
        <v>461</v>
      </c>
      <c r="I48" s="147" t="s">
        <v>462</v>
      </c>
      <c r="J48" s="149">
        <v>5821200</v>
      </c>
      <c r="K48" s="150"/>
      <c r="L48" s="150"/>
      <c r="M48" s="150"/>
      <c r="N48" s="150"/>
      <c r="O48" s="149">
        <v>5821200</v>
      </c>
      <c r="P48" s="149">
        <v>5821200</v>
      </c>
      <c r="Q48" s="149">
        <v>5821200</v>
      </c>
      <c r="R48" s="149">
        <v>5821200</v>
      </c>
      <c r="S48" s="148" t="s">
        <v>591</v>
      </c>
    </row>
    <row r="49" spans="1:19" ht="51" x14ac:dyDescent="0.2">
      <c r="A49" s="147">
        <v>39</v>
      </c>
      <c r="B49" s="148" t="s">
        <v>39</v>
      </c>
      <c r="C49" s="148" t="s">
        <v>634</v>
      </c>
      <c r="D49" s="147" t="s">
        <v>276</v>
      </c>
      <c r="E49" s="147" t="s">
        <v>447</v>
      </c>
      <c r="F49" s="147" t="s">
        <v>635</v>
      </c>
      <c r="G49" s="147" t="s">
        <v>636</v>
      </c>
      <c r="H49" s="147" t="s">
        <v>461</v>
      </c>
      <c r="I49" s="147" t="s">
        <v>462</v>
      </c>
      <c r="J49" s="149">
        <v>7320600</v>
      </c>
      <c r="K49" s="150"/>
      <c r="L49" s="150"/>
      <c r="M49" s="150"/>
      <c r="N49" s="150"/>
      <c r="O49" s="149">
        <v>7320600</v>
      </c>
      <c r="P49" s="149">
        <v>7320600</v>
      </c>
      <c r="Q49" s="149">
        <v>7320600</v>
      </c>
      <c r="R49" s="149">
        <v>7320600</v>
      </c>
      <c r="S49" s="148" t="s">
        <v>637</v>
      </c>
    </row>
    <row r="50" spans="1:19" ht="127.5" x14ac:dyDescent="0.2">
      <c r="A50" s="147">
        <v>40</v>
      </c>
      <c r="B50" s="148" t="s">
        <v>94</v>
      </c>
      <c r="C50" s="148" t="s">
        <v>638</v>
      </c>
      <c r="D50" s="147" t="s">
        <v>639</v>
      </c>
      <c r="E50" s="147" t="s">
        <v>447</v>
      </c>
      <c r="F50" s="147" t="s">
        <v>640</v>
      </c>
      <c r="G50" s="147" t="s">
        <v>287</v>
      </c>
      <c r="H50" s="147" t="s">
        <v>461</v>
      </c>
      <c r="I50" s="147" t="s">
        <v>549</v>
      </c>
      <c r="J50" s="149">
        <v>6350400</v>
      </c>
      <c r="K50" s="150"/>
      <c r="L50" s="150"/>
      <c r="M50" s="150"/>
      <c r="N50" s="150"/>
      <c r="O50" s="149">
        <v>6350400</v>
      </c>
      <c r="P50" s="149">
        <v>6350400</v>
      </c>
      <c r="Q50" s="149">
        <v>6350400</v>
      </c>
      <c r="R50" s="149">
        <v>6350400</v>
      </c>
      <c r="S50" s="148" t="s">
        <v>641</v>
      </c>
    </row>
    <row r="51" spans="1:19" ht="38.25" x14ac:dyDescent="0.2">
      <c r="A51" s="147">
        <v>41</v>
      </c>
      <c r="B51" s="148" t="s">
        <v>17</v>
      </c>
      <c r="C51" s="148" t="s">
        <v>642</v>
      </c>
      <c r="D51" s="147" t="s">
        <v>643</v>
      </c>
      <c r="E51" s="147" t="s">
        <v>447</v>
      </c>
      <c r="F51" s="147" t="s">
        <v>644</v>
      </c>
      <c r="G51" s="147" t="s">
        <v>645</v>
      </c>
      <c r="H51" s="147" t="s">
        <v>461</v>
      </c>
      <c r="I51" s="147" t="s">
        <v>462</v>
      </c>
      <c r="J51" s="149">
        <v>6438600</v>
      </c>
      <c r="K51" s="150"/>
      <c r="L51" s="150"/>
      <c r="M51" s="150"/>
      <c r="N51" s="150"/>
      <c r="O51" s="149">
        <v>6438600</v>
      </c>
      <c r="P51" s="149">
        <v>6438600</v>
      </c>
      <c r="Q51" s="149">
        <v>6438600</v>
      </c>
      <c r="R51" s="149">
        <v>6438600</v>
      </c>
      <c r="S51" s="148" t="s">
        <v>615</v>
      </c>
    </row>
    <row r="52" spans="1:19" ht="102" x14ac:dyDescent="0.2">
      <c r="A52" s="147">
        <v>42</v>
      </c>
      <c r="B52" s="148" t="s">
        <v>78</v>
      </c>
      <c r="C52" s="148" t="s">
        <v>646</v>
      </c>
      <c r="D52" s="147" t="s">
        <v>647</v>
      </c>
      <c r="E52" s="147" t="s">
        <v>447</v>
      </c>
      <c r="F52" s="147" t="s">
        <v>648</v>
      </c>
      <c r="G52" s="147" t="s">
        <v>649</v>
      </c>
      <c r="H52" s="147" t="s">
        <v>461</v>
      </c>
      <c r="I52" s="147" t="s">
        <v>650</v>
      </c>
      <c r="J52" s="149">
        <v>5821200</v>
      </c>
      <c r="K52" s="150"/>
      <c r="L52" s="150"/>
      <c r="M52" s="150"/>
      <c r="N52" s="150"/>
      <c r="O52" s="149">
        <v>5821200</v>
      </c>
      <c r="P52" s="149">
        <v>5821200</v>
      </c>
      <c r="Q52" s="149">
        <v>5821200</v>
      </c>
      <c r="R52" s="149">
        <v>5821200</v>
      </c>
      <c r="S52" s="148" t="s">
        <v>651</v>
      </c>
    </row>
    <row r="53" spans="1:19" ht="102" x14ac:dyDescent="0.2">
      <c r="A53" s="147">
        <v>43</v>
      </c>
      <c r="B53" s="148" t="s">
        <v>77</v>
      </c>
      <c r="C53" s="148" t="s">
        <v>652</v>
      </c>
      <c r="D53" s="147" t="s">
        <v>653</v>
      </c>
      <c r="E53" s="147" t="s">
        <v>447</v>
      </c>
      <c r="F53" s="147" t="s">
        <v>654</v>
      </c>
      <c r="G53" s="147" t="s">
        <v>655</v>
      </c>
      <c r="H53" s="147" t="s">
        <v>461</v>
      </c>
      <c r="I53" s="147" t="s">
        <v>656</v>
      </c>
      <c r="J53" s="149">
        <v>5821200</v>
      </c>
      <c r="K53" s="150"/>
      <c r="L53" s="150"/>
      <c r="M53" s="150"/>
      <c r="N53" s="150"/>
      <c r="O53" s="149">
        <v>5821200</v>
      </c>
      <c r="P53" s="149">
        <v>5821200</v>
      </c>
      <c r="Q53" s="149">
        <v>5821200</v>
      </c>
      <c r="R53" s="149">
        <v>5821200</v>
      </c>
      <c r="S53" s="148" t="s">
        <v>657</v>
      </c>
    </row>
    <row r="54" spans="1:19" ht="89.25" x14ac:dyDescent="0.2">
      <c r="A54" s="147">
        <v>44</v>
      </c>
      <c r="B54" s="148" t="s">
        <v>79</v>
      </c>
      <c r="C54" s="148" t="s">
        <v>658</v>
      </c>
      <c r="D54" s="147" t="s">
        <v>659</v>
      </c>
      <c r="E54" s="147" t="s">
        <v>447</v>
      </c>
      <c r="F54" s="147" t="s">
        <v>660</v>
      </c>
      <c r="G54" s="147" t="s">
        <v>661</v>
      </c>
      <c r="H54" s="147" t="s">
        <v>461</v>
      </c>
      <c r="I54" s="147" t="s">
        <v>462</v>
      </c>
      <c r="J54" s="149">
        <v>6350400</v>
      </c>
      <c r="K54" s="150"/>
      <c r="L54" s="150"/>
      <c r="M54" s="150"/>
      <c r="N54" s="150"/>
      <c r="O54" s="149">
        <v>6350400</v>
      </c>
      <c r="P54" s="149">
        <v>6350400</v>
      </c>
      <c r="Q54" s="149">
        <v>6350400</v>
      </c>
      <c r="R54" s="149">
        <v>6350400</v>
      </c>
      <c r="S54" s="148" t="s">
        <v>662</v>
      </c>
    </row>
    <row r="55" spans="1:19" ht="114.75" x14ac:dyDescent="0.2">
      <c r="A55" s="147">
        <v>45</v>
      </c>
      <c r="B55" s="148" t="s">
        <v>433</v>
      </c>
      <c r="C55" s="148" t="s">
        <v>551</v>
      </c>
      <c r="D55" s="147" t="s">
        <v>663</v>
      </c>
      <c r="E55" s="147" t="s">
        <v>663</v>
      </c>
      <c r="F55" s="147" t="s">
        <v>664</v>
      </c>
      <c r="G55" s="147" t="s">
        <v>665</v>
      </c>
      <c r="H55" s="147" t="s">
        <v>461</v>
      </c>
      <c r="I55" s="147" t="s">
        <v>666</v>
      </c>
      <c r="J55" s="149">
        <v>5512500</v>
      </c>
      <c r="K55" s="150"/>
      <c r="L55" s="150"/>
      <c r="M55" s="150"/>
      <c r="N55" s="150"/>
      <c r="O55" s="149">
        <v>5512500</v>
      </c>
      <c r="P55" s="149">
        <v>5512500</v>
      </c>
      <c r="Q55" s="149">
        <v>5512500</v>
      </c>
      <c r="R55" s="149">
        <v>5512500</v>
      </c>
      <c r="S55" s="148" t="s">
        <v>619</v>
      </c>
    </row>
    <row r="56" spans="1:19" ht="51" x14ac:dyDescent="0.2">
      <c r="A56" s="147">
        <v>46</v>
      </c>
      <c r="B56" s="148" t="s">
        <v>35</v>
      </c>
      <c r="C56" s="148" t="s">
        <v>667</v>
      </c>
      <c r="D56" s="147" t="s">
        <v>668</v>
      </c>
      <c r="E56" s="147" t="s">
        <v>447</v>
      </c>
      <c r="F56" s="147" t="s">
        <v>669</v>
      </c>
      <c r="G56" s="147" t="s">
        <v>670</v>
      </c>
      <c r="H56" s="147" t="s">
        <v>461</v>
      </c>
      <c r="I56" s="147" t="s">
        <v>462</v>
      </c>
      <c r="J56" s="149">
        <v>6879600</v>
      </c>
      <c r="K56" s="150"/>
      <c r="L56" s="150"/>
      <c r="M56" s="150"/>
      <c r="N56" s="150"/>
      <c r="O56" s="149">
        <v>6879600</v>
      </c>
      <c r="P56" s="149">
        <v>6879600</v>
      </c>
      <c r="Q56" s="149">
        <v>6879600</v>
      </c>
      <c r="R56" s="149">
        <v>6879600</v>
      </c>
      <c r="S56" s="148" t="s">
        <v>671</v>
      </c>
    </row>
    <row r="57" spans="1:19" ht="102" x14ac:dyDescent="0.2">
      <c r="A57" s="147">
        <v>47</v>
      </c>
      <c r="B57" s="148" t="s">
        <v>103</v>
      </c>
      <c r="C57" s="148" t="s">
        <v>672</v>
      </c>
      <c r="D57" s="147" t="s">
        <v>673</v>
      </c>
      <c r="E57" s="147" t="s">
        <v>447</v>
      </c>
      <c r="F57" s="147" t="s">
        <v>674</v>
      </c>
      <c r="G57" s="147" t="s">
        <v>675</v>
      </c>
      <c r="H57" s="147" t="s">
        <v>461</v>
      </c>
      <c r="I57" s="147" t="s">
        <v>549</v>
      </c>
      <c r="J57" s="149">
        <v>5821200</v>
      </c>
      <c r="K57" s="150"/>
      <c r="L57" s="150"/>
      <c r="M57" s="150"/>
      <c r="N57" s="150"/>
      <c r="O57" s="149">
        <v>5821200</v>
      </c>
      <c r="P57" s="149">
        <v>5821200</v>
      </c>
      <c r="Q57" s="149">
        <v>5821200</v>
      </c>
      <c r="R57" s="149">
        <v>5821200</v>
      </c>
      <c r="S57" s="148" t="s">
        <v>657</v>
      </c>
    </row>
    <row r="58" spans="1:19" ht="114.75" x14ac:dyDescent="0.2">
      <c r="A58" s="147">
        <v>48</v>
      </c>
      <c r="B58" s="148" t="s">
        <v>93</v>
      </c>
      <c r="C58" s="148" t="s">
        <v>676</v>
      </c>
      <c r="D58" s="147" t="s">
        <v>677</v>
      </c>
      <c r="E58" s="147" t="s">
        <v>447</v>
      </c>
      <c r="F58" s="147" t="s">
        <v>678</v>
      </c>
      <c r="G58" s="147" t="s">
        <v>679</v>
      </c>
      <c r="H58" s="147" t="s">
        <v>461</v>
      </c>
      <c r="I58" s="147" t="s">
        <v>590</v>
      </c>
      <c r="J58" s="149">
        <v>6438600</v>
      </c>
      <c r="K58" s="150"/>
      <c r="L58" s="150"/>
      <c r="M58" s="150"/>
      <c r="N58" s="150"/>
      <c r="O58" s="149">
        <v>6438600</v>
      </c>
      <c r="P58" s="149">
        <v>6438600</v>
      </c>
      <c r="Q58" s="149">
        <v>6438600</v>
      </c>
      <c r="R58" s="149">
        <v>6438600</v>
      </c>
      <c r="S58" s="148" t="s">
        <v>583</v>
      </c>
    </row>
    <row r="59" spans="1:19" ht="89.25" x14ac:dyDescent="0.2">
      <c r="A59" s="147">
        <v>49</v>
      </c>
      <c r="B59" s="148" t="s">
        <v>95</v>
      </c>
      <c r="C59" s="148" t="s">
        <v>680</v>
      </c>
      <c r="D59" s="147" t="s">
        <v>289</v>
      </c>
      <c r="E59" s="147" t="s">
        <v>447</v>
      </c>
      <c r="F59" s="147" t="s">
        <v>681</v>
      </c>
      <c r="G59" s="147" t="s">
        <v>288</v>
      </c>
      <c r="H59" s="147" t="s">
        <v>461</v>
      </c>
      <c r="I59" s="147" t="s">
        <v>682</v>
      </c>
      <c r="J59" s="149">
        <v>6350400</v>
      </c>
      <c r="K59" s="150"/>
      <c r="L59" s="150"/>
      <c r="M59" s="150"/>
      <c r="N59" s="150"/>
      <c r="O59" s="149">
        <v>6350400</v>
      </c>
      <c r="P59" s="149">
        <v>6350400</v>
      </c>
      <c r="Q59" s="149">
        <v>6350400</v>
      </c>
      <c r="R59" s="149">
        <v>6350400</v>
      </c>
      <c r="S59" s="148" t="s">
        <v>515</v>
      </c>
    </row>
    <row r="60" spans="1:19" ht="51" x14ac:dyDescent="0.2">
      <c r="A60" s="147">
        <v>50</v>
      </c>
      <c r="B60" s="148" t="s">
        <v>48</v>
      </c>
      <c r="C60" s="148" t="s">
        <v>683</v>
      </c>
      <c r="D60" s="147" t="s">
        <v>684</v>
      </c>
      <c r="E60" s="147" t="s">
        <v>447</v>
      </c>
      <c r="F60" s="147" t="s">
        <v>685</v>
      </c>
      <c r="G60" s="147" t="s">
        <v>278</v>
      </c>
      <c r="H60" s="147" t="s">
        <v>461</v>
      </c>
      <c r="I60" s="147" t="s">
        <v>573</v>
      </c>
      <c r="J60" s="149">
        <v>6438600</v>
      </c>
      <c r="K60" s="150"/>
      <c r="L60" s="150"/>
      <c r="M60" s="150"/>
      <c r="N60" s="150"/>
      <c r="O60" s="149">
        <v>6438600</v>
      </c>
      <c r="P60" s="149">
        <v>6438600</v>
      </c>
      <c r="Q60" s="149">
        <v>6438600</v>
      </c>
      <c r="R60" s="149">
        <v>6438600</v>
      </c>
      <c r="S60" s="148" t="s">
        <v>629</v>
      </c>
    </row>
    <row r="61" spans="1:19" ht="76.5" x14ac:dyDescent="0.2">
      <c r="A61" s="147">
        <v>51</v>
      </c>
      <c r="B61" s="148" t="s">
        <v>19</v>
      </c>
      <c r="C61" s="148" t="s">
        <v>686</v>
      </c>
      <c r="D61" s="147" t="s">
        <v>687</v>
      </c>
      <c r="E61" s="147" t="s">
        <v>687</v>
      </c>
      <c r="F61" s="147" t="s">
        <v>688</v>
      </c>
      <c r="G61" s="147" t="s">
        <v>689</v>
      </c>
      <c r="H61" s="147" t="s">
        <v>614</v>
      </c>
      <c r="I61" s="147" t="s">
        <v>555</v>
      </c>
      <c r="J61" s="149">
        <v>6438600</v>
      </c>
      <c r="K61" s="150"/>
      <c r="L61" s="150"/>
      <c r="M61" s="150"/>
      <c r="N61" s="150"/>
      <c r="O61" s="149">
        <v>6438600</v>
      </c>
      <c r="P61" s="149">
        <v>6438600</v>
      </c>
      <c r="Q61" s="149">
        <v>6438600</v>
      </c>
      <c r="R61" s="149">
        <v>6438600</v>
      </c>
      <c r="S61" s="148" t="s">
        <v>615</v>
      </c>
    </row>
    <row r="62" spans="1:19" ht="102" x14ac:dyDescent="0.2">
      <c r="A62" s="147">
        <v>52</v>
      </c>
      <c r="B62" s="148" t="s">
        <v>92</v>
      </c>
      <c r="C62" s="148" t="s">
        <v>447</v>
      </c>
      <c r="D62" s="147" t="s">
        <v>690</v>
      </c>
      <c r="E62" s="147" t="s">
        <v>447</v>
      </c>
      <c r="F62" s="147" t="s">
        <v>691</v>
      </c>
      <c r="G62" s="147" t="s">
        <v>692</v>
      </c>
      <c r="H62" s="147" t="s">
        <v>461</v>
      </c>
      <c r="I62" s="147" t="s">
        <v>682</v>
      </c>
      <c r="J62" s="149">
        <v>5821200</v>
      </c>
      <c r="K62" s="150"/>
      <c r="L62" s="150"/>
      <c r="M62" s="150"/>
      <c r="N62" s="150"/>
      <c r="O62" s="149">
        <v>5821200</v>
      </c>
      <c r="P62" s="149">
        <v>5821200</v>
      </c>
      <c r="Q62" s="149">
        <v>5821200</v>
      </c>
      <c r="R62" s="149">
        <v>5821200</v>
      </c>
      <c r="S62" s="148" t="s">
        <v>657</v>
      </c>
    </row>
    <row r="63" spans="1:19" ht="25.5" x14ac:dyDescent="0.2">
      <c r="A63" s="147">
        <v>53</v>
      </c>
      <c r="B63" s="148" t="s">
        <v>102</v>
      </c>
      <c r="C63" s="148" t="s">
        <v>693</v>
      </c>
      <c r="D63" s="147" t="s">
        <v>694</v>
      </c>
      <c r="E63" s="147" t="s">
        <v>447</v>
      </c>
      <c r="F63" s="147" t="s">
        <v>695</v>
      </c>
      <c r="G63" s="147" t="s">
        <v>296</v>
      </c>
      <c r="H63" s="147" t="s">
        <v>461</v>
      </c>
      <c r="I63" s="147" t="s">
        <v>590</v>
      </c>
      <c r="J63" s="149">
        <v>5821200</v>
      </c>
      <c r="K63" s="150"/>
      <c r="L63" s="150"/>
      <c r="M63" s="150"/>
      <c r="N63" s="150"/>
      <c r="O63" s="149">
        <v>5821200</v>
      </c>
      <c r="P63" s="149">
        <v>5821200</v>
      </c>
      <c r="Q63" s="149">
        <v>5821200</v>
      </c>
      <c r="R63" s="149">
        <v>5821200</v>
      </c>
      <c r="S63" s="148" t="s">
        <v>696</v>
      </c>
    </row>
    <row r="64" spans="1:19" ht="51" x14ac:dyDescent="0.2">
      <c r="A64" s="147">
        <v>54</v>
      </c>
      <c r="B64" s="148" t="s">
        <v>91</v>
      </c>
      <c r="C64" s="148" t="s">
        <v>697</v>
      </c>
      <c r="D64" s="147" t="s">
        <v>698</v>
      </c>
      <c r="E64" s="147" t="s">
        <v>447</v>
      </c>
      <c r="F64" s="147" t="s">
        <v>699</v>
      </c>
      <c r="G64" s="147" t="s">
        <v>285</v>
      </c>
      <c r="H64" s="147" t="s">
        <v>461</v>
      </c>
      <c r="I64" s="147" t="s">
        <v>555</v>
      </c>
      <c r="J64" s="149">
        <v>7320600</v>
      </c>
      <c r="K64" s="150"/>
      <c r="L64" s="150"/>
      <c r="M64" s="150"/>
      <c r="N64" s="150"/>
      <c r="O64" s="149">
        <v>7320600</v>
      </c>
      <c r="P64" s="149">
        <v>7320600</v>
      </c>
      <c r="Q64" s="149">
        <v>7320600</v>
      </c>
      <c r="R64" s="149">
        <v>7320600</v>
      </c>
      <c r="S64" s="148" t="s">
        <v>536</v>
      </c>
    </row>
    <row r="65" spans="1:19" ht="102" x14ac:dyDescent="0.2">
      <c r="A65" s="147">
        <v>55</v>
      </c>
      <c r="B65" s="148" t="s">
        <v>106</v>
      </c>
      <c r="C65" s="148" t="s">
        <v>700</v>
      </c>
      <c r="D65" s="147" t="s">
        <v>701</v>
      </c>
      <c r="E65" s="147" t="s">
        <v>447</v>
      </c>
      <c r="F65" s="147" t="s">
        <v>702</v>
      </c>
      <c r="G65" s="147" t="s">
        <v>299</v>
      </c>
      <c r="H65" s="147" t="s">
        <v>461</v>
      </c>
      <c r="I65" s="147" t="s">
        <v>590</v>
      </c>
      <c r="J65" s="149">
        <v>5821200</v>
      </c>
      <c r="K65" s="150"/>
      <c r="L65" s="150"/>
      <c r="M65" s="150"/>
      <c r="N65" s="150"/>
      <c r="O65" s="149">
        <v>5821200</v>
      </c>
      <c r="P65" s="149">
        <v>5821200</v>
      </c>
      <c r="Q65" s="149">
        <v>5821200</v>
      </c>
      <c r="R65" s="149">
        <v>5821200</v>
      </c>
      <c r="S65" s="148" t="s">
        <v>657</v>
      </c>
    </row>
    <row r="66" spans="1:19" ht="89.25" x14ac:dyDescent="0.2">
      <c r="A66" s="147">
        <v>56</v>
      </c>
      <c r="B66" s="148" t="s">
        <v>107</v>
      </c>
      <c r="C66" s="148" t="s">
        <v>703</v>
      </c>
      <c r="D66" s="147" t="s">
        <v>704</v>
      </c>
      <c r="E66" s="147" t="s">
        <v>447</v>
      </c>
      <c r="F66" s="147" t="s">
        <v>705</v>
      </c>
      <c r="G66" s="147" t="s">
        <v>706</v>
      </c>
      <c r="H66" s="147" t="s">
        <v>461</v>
      </c>
      <c r="I66" s="147" t="s">
        <v>682</v>
      </c>
      <c r="J66" s="149">
        <v>6350400</v>
      </c>
      <c r="K66" s="150"/>
      <c r="L66" s="150"/>
      <c r="M66" s="150"/>
      <c r="N66" s="150"/>
      <c r="O66" s="149">
        <v>6350400</v>
      </c>
      <c r="P66" s="149">
        <v>6350400</v>
      </c>
      <c r="Q66" s="149">
        <v>6350400</v>
      </c>
      <c r="R66" s="149">
        <v>6350400</v>
      </c>
      <c r="S66" s="148" t="s">
        <v>515</v>
      </c>
    </row>
    <row r="67" spans="1:19" ht="102" x14ac:dyDescent="0.2">
      <c r="A67" s="147">
        <v>57</v>
      </c>
      <c r="B67" s="148" t="s">
        <v>108</v>
      </c>
      <c r="C67" s="148" t="s">
        <v>707</v>
      </c>
      <c r="D67" s="147" t="s">
        <v>708</v>
      </c>
      <c r="E67" s="147" t="s">
        <v>447</v>
      </c>
      <c r="F67" s="147" t="s">
        <v>709</v>
      </c>
      <c r="G67" s="147" t="s">
        <v>300</v>
      </c>
      <c r="H67" s="147" t="s">
        <v>461</v>
      </c>
      <c r="I67" s="147" t="s">
        <v>604</v>
      </c>
      <c r="J67" s="149">
        <v>5821200</v>
      </c>
      <c r="K67" s="150"/>
      <c r="L67" s="150"/>
      <c r="M67" s="150"/>
      <c r="N67" s="150"/>
      <c r="O67" s="149">
        <v>5821200</v>
      </c>
      <c r="P67" s="149">
        <v>5821200</v>
      </c>
      <c r="Q67" s="149">
        <v>5821200</v>
      </c>
      <c r="R67" s="149">
        <v>5821200</v>
      </c>
      <c r="S67" s="148" t="s">
        <v>657</v>
      </c>
    </row>
    <row r="68" spans="1:19" ht="102" x14ac:dyDescent="0.2">
      <c r="A68" s="147">
        <v>58</v>
      </c>
      <c r="B68" s="148" t="s">
        <v>109</v>
      </c>
      <c r="C68" s="148" t="s">
        <v>700</v>
      </c>
      <c r="D68" s="147" t="s">
        <v>710</v>
      </c>
      <c r="E68" s="147" t="s">
        <v>447</v>
      </c>
      <c r="F68" s="147" t="s">
        <v>711</v>
      </c>
      <c r="G68" s="147" t="s">
        <v>301</v>
      </c>
      <c r="H68" s="147" t="s">
        <v>461</v>
      </c>
      <c r="I68" s="147" t="s">
        <v>549</v>
      </c>
      <c r="J68" s="149">
        <v>5512500</v>
      </c>
      <c r="K68" s="150"/>
      <c r="L68" s="150"/>
      <c r="M68" s="150"/>
      <c r="N68" s="150"/>
      <c r="O68" s="149">
        <v>5512500</v>
      </c>
      <c r="P68" s="149">
        <v>5512500</v>
      </c>
      <c r="Q68" s="149">
        <v>5512500</v>
      </c>
      <c r="R68" s="149">
        <v>5512500</v>
      </c>
      <c r="S68" s="148" t="s">
        <v>712</v>
      </c>
    </row>
    <row r="69" spans="1:19" ht="102" x14ac:dyDescent="0.2">
      <c r="A69" s="147">
        <v>59</v>
      </c>
      <c r="B69" s="148" t="s">
        <v>71</v>
      </c>
      <c r="C69" s="148" t="s">
        <v>630</v>
      </c>
      <c r="D69" s="147" t="s">
        <v>713</v>
      </c>
      <c r="E69" s="147" t="s">
        <v>447</v>
      </c>
      <c r="F69" s="147" t="s">
        <v>714</v>
      </c>
      <c r="G69" s="147" t="s">
        <v>715</v>
      </c>
      <c r="H69" s="147" t="s">
        <v>461</v>
      </c>
      <c r="I69" s="147" t="s">
        <v>555</v>
      </c>
      <c r="J69" s="149">
        <v>6879600</v>
      </c>
      <c r="K69" s="150"/>
      <c r="L69" s="150"/>
      <c r="M69" s="150"/>
      <c r="N69" s="150"/>
      <c r="O69" s="149">
        <v>6879600</v>
      </c>
      <c r="P69" s="149">
        <v>6879600</v>
      </c>
      <c r="Q69" s="149">
        <v>6879600</v>
      </c>
      <c r="R69" s="149">
        <v>6879600</v>
      </c>
      <c r="S69" s="148" t="s">
        <v>716</v>
      </c>
    </row>
    <row r="70" spans="1:19" ht="102" x14ac:dyDescent="0.2">
      <c r="A70" s="147">
        <v>60</v>
      </c>
      <c r="B70" s="148" t="s">
        <v>111</v>
      </c>
      <c r="C70" s="148" t="s">
        <v>717</v>
      </c>
      <c r="D70" s="147" t="s">
        <v>718</v>
      </c>
      <c r="E70" s="147" t="s">
        <v>447</v>
      </c>
      <c r="F70" s="147" t="s">
        <v>719</v>
      </c>
      <c r="G70" s="147" t="s">
        <v>720</v>
      </c>
      <c r="H70" s="147" t="s">
        <v>461</v>
      </c>
      <c r="I70" s="147" t="s">
        <v>590</v>
      </c>
      <c r="J70" s="149">
        <v>5512500</v>
      </c>
      <c r="K70" s="150"/>
      <c r="L70" s="150"/>
      <c r="M70" s="150"/>
      <c r="N70" s="150"/>
      <c r="O70" s="149">
        <v>5512500</v>
      </c>
      <c r="P70" s="149">
        <v>5512500</v>
      </c>
      <c r="Q70" s="149">
        <v>5512500</v>
      </c>
      <c r="R70" s="149">
        <v>5512500</v>
      </c>
      <c r="S70" s="148" t="s">
        <v>712</v>
      </c>
    </row>
    <row r="71" spans="1:19" ht="89.25" x14ac:dyDescent="0.2">
      <c r="A71" s="147">
        <v>61</v>
      </c>
      <c r="B71" s="148" t="s">
        <v>110</v>
      </c>
      <c r="C71" s="148" t="s">
        <v>721</v>
      </c>
      <c r="D71" s="147" t="s">
        <v>722</v>
      </c>
      <c r="E71" s="147" t="s">
        <v>447</v>
      </c>
      <c r="F71" s="147" t="s">
        <v>723</v>
      </c>
      <c r="G71" s="147" t="s">
        <v>724</v>
      </c>
      <c r="H71" s="147" t="s">
        <v>461</v>
      </c>
      <c r="I71" s="147" t="s">
        <v>590</v>
      </c>
      <c r="J71" s="149">
        <v>6659100</v>
      </c>
      <c r="K71" s="150"/>
      <c r="L71" s="150"/>
      <c r="M71" s="150"/>
      <c r="N71" s="150"/>
      <c r="O71" s="149">
        <v>6659100</v>
      </c>
      <c r="P71" s="149">
        <v>6659100</v>
      </c>
      <c r="Q71" s="149">
        <v>6659100</v>
      </c>
      <c r="R71" s="149">
        <v>6659100</v>
      </c>
      <c r="S71" s="148" t="s">
        <v>725</v>
      </c>
    </row>
    <row r="72" spans="1:19" ht="102" x14ac:dyDescent="0.2">
      <c r="A72" s="147">
        <v>62</v>
      </c>
      <c r="B72" s="148" t="s">
        <v>85</v>
      </c>
      <c r="C72" s="148" t="s">
        <v>726</v>
      </c>
      <c r="D72" s="147" t="s">
        <v>727</v>
      </c>
      <c r="E72" s="147" t="s">
        <v>447</v>
      </c>
      <c r="F72" s="147" t="s">
        <v>728</v>
      </c>
      <c r="G72" s="147" t="s">
        <v>729</v>
      </c>
      <c r="H72" s="147" t="s">
        <v>461</v>
      </c>
      <c r="I72" s="147" t="s">
        <v>730</v>
      </c>
      <c r="J72" s="149">
        <v>5512500</v>
      </c>
      <c r="K72" s="150"/>
      <c r="L72" s="150"/>
      <c r="M72" s="150"/>
      <c r="N72" s="150"/>
      <c r="O72" s="149">
        <v>5512500</v>
      </c>
      <c r="P72" s="149">
        <v>5512500</v>
      </c>
      <c r="Q72" s="149">
        <v>5512500</v>
      </c>
      <c r="R72" s="149">
        <v>5512500</v>
      </c>
      <c r="S72" s="148" t="s">
        <v>712</v>
      </c>
    </row>
    <row r="73" spans="1:19" ht="102" x14ac:dyDescent="0.2">
      <c r="A73" s="147">
        <v>63</v>
      </c>
      <c r="B73" s="148" t="s">
        <v>86</v>
      </c>
      <c r="C73" s="148" t="s">
        <v>731</v>
      </c>
      <c r="D73" s="147" t="s">
        <v>732</v>
      </c>
      <c r="E73" s="147" t="s">
        <v>447</v>
      </c>
      <c r="F73" s="147" t="s">
        <v>733</v>
      </c>
      <c r="G73" s="147" t="s">
        <v>734</v>
      </c>
      <c r="H73" s="147" t="s">
        <v>461</v>
      </c>
      <c r="I73" s="147" t="s">
        <v>730</v>
      </c>
      <c r="J73" s="149">
        <v>5821200</v>
      </c>
      <c r="K73" s="150"/>
      <c r="L73" s="150"/>
      <c r="M73" s="150"/>
      <c r="N73" s="150"/>
      <c r="O73" s="149">
        <v>5821200</v>
      </c>
      <c r="P73" s="149">
        <v>5821200</v>
      </c>
      <c r="Q73" s="149">
        <v>5821200</v>
      </c>
      <c r="R73" s="149">
        <v>5821200</v>
      </c>
      <c r="S73" s="148" t="s">
        <v>657</v>
      </c>
    </row>
    <row r="74" spans="1:19" ht="102" x14ac:dyDescent="0.2">
      <c r="A74" s="147">
        <v>64</v>
      </c>
      <c r="B74" s="148" t="s">
        <v>87</v>
      </c>
      <c r="C74" s="148" t="s">
        <v>735</v>
      </c>
      <c r="D74" s="147" t="s">
        <v>736</v>
      </c>
      <c r="E74" s="147" t="s">
        <v>447</v>
      </c>
      <c r="F74" s="147" t="s">
        <v>737</v>
      </c>
      <c r="G74" s="147" t="s">
        <v>738</v>
      </c>
      <c r="H74" s="147" t="s">
        <v>461</v>
      </c>
      <c r="I74" s="147" t="s">
        <v>730</v>
      </c>
      <c r="J74" s="149">
        <v>5821200</v>
      </c>
      <c r="K74" s="150"/>
      <c r="L74" s="150"/>
      <c r="M74" s="150"/>
      <c r="N74" s="150"/>
      <c r="O74" s="149">
        <v>5821200</v>
      </c>
      <c r="P74" s="149">
        <v>5821200</v>
      </c>
      <c r="Q74" s="149">
        <v>5821200</v>
      </c>
      <c r="R74" s="149">
        <v>5821200</v>
      </c>
      <c r="S74" s="148" t="s">
        <v>657</v>
      </c>
    </row>
    <row r="75" spans="1:19" ht="114.75" x14ac:dyDescent="0.2">
      <c r="A75" s="147">
        <v>65</v>
      </c>
      <c r="B75" s="148" t="s">
        <v>429</v>
      </c>
      <c r="C75" s="148" t="s">
        <v>551</v>
      </c>
      <c r="D75" s="147" t="s">
        <v>739</v>
      </c>
      <c r="E75" s="147" t="s">
        <v>447</v>
      </c>
      <c r="F75" s="147" t="s">
        <v>740</v>
      </c>
      <c r="G75" s="147" t="s">
        <v>741</v>
      </c>
      <c r="H75" s="147" t="s">
        <v>461</v>
      </c>
      <c r="I75" s="147" t="s">
        <v>730</v>
      </c>
      <c r="J75" s="149">
        <v>6041700</v>
      </c>
      <c r="K75" s="150"/>
      <c r="L75" s="150"/>
      <c r="M75" s="150"/>
      <c r="N75" s="150"/>
      <c r="O75" s="149">
        <v>6041700</v>
      </c>
      <c r="P75" s="149">
        <v>6041700</v>
      </c>
      <c r="Q75" s="149">
        <v>6041700</v>
      </c>
      <c r="R75" s="149">
        <v>6041700</v>
      </c>
      <c r="S75" s="148" t="s">
        <v>591</v>
      </c>
    </row>
    <row r="76" spans="1:19" ht="51" x14ac:dyDescent="0.2">
      <c r="A76" s="147">
        <v>66</v>
      </c>
      <c r="B76" s="148" t="s">
        <v>37</v>
      </c>
      <c r="C76" s="148" t="s">
        <v>742</v>
      </c>
      <c r="D76" s="147" t="s">
        <v>357</v>
      </c>
      <c r="E76" s="147" t="s">
        <v>357</v>
      </c>
      <c r="F76" s="147" t="s">
        <v>743</v>
      </c>
      <c r="G76" s="147" t="s">
        <v>744</v>
      </c>
      <c r="H76" s="147" t="s">
        <v>461</v>
      </c>
      <c r="I76" s="147" t="s">
        <v>555</v>
      </c>
      <c r="J76" s="149">
        <v>5512500</v>
      </c>
      <c r="K76" s="150"/>
      <c r="L76" s="150"/>
      <c r="M76" s="150"/>
      <c r="N76" s="150"/>
      <c r="O76" s="149">
        <v>5512500</v>
      </c>
      <c r="P76" s="149">
        <v>5512500</v>
      </c>
      <c r="Q76" s="149">
        <v>5512500</v>
      </c>
      <c r="R76" s="149">
        <v>5512500</v>
      </c>
      <c r="S76" s="148" t="s">
        <v>745</v>
      </c>
    </row>
    <row r="77" spans="1:19" ht="63.75" x14ac:dyDescent="0.2">
      <c r="A77" s="147">
        <v>67</v>
      </c>
      <c r="B77" s="148" t="s">
        <v>57</v>
      </c>
      <c r="C77" s="148" t="s">
        <v>746</v>
      </c>
      <c r="D77" s="147" t="s">
        <v>747</v>
      </c>
      <c r="E77" s="147" t="s">
        <v>447</v>
      </c>
      <c r="F77" s="147" t="s">
        <v>748</v>
      </c>
      <c r="G77" s="147" t="s">
        <v>749</v>
      </c>
      <c r="H77" s="147" t="s">
        <v>461</v>
      </c>
      <c r="I77" s="147" t="s">
        <v>555</v>
      </c>
      <c r="J77" s="149">
        <v>5821200</v>
      </c>
      <c r="K77" s="150"/>
      <c r="L77" s="150"/>
      <c r="M77" s="150"/>
      <c r="N77" s="150"/>
      <c r="O77" s="149">
        <v>5821200</v>
      </c>
      <c r="P77" s="149">
        <v>5821200</v>
      </c>
      <c r="Q77" s="149">
        <v>5821200</v>
      </c>
      <c r="R77" s="149">
        <v>5821200</v>
      </c>
      <c r="S77" s="148" t="s">
        <v>750</v>
      </c>
    </row>
    <row r="78" spans="1:19" ht="63.75" x14ac:dyDescent="0.2">
      <c r="A78" s="147">
        <v>68</v>
      </c>
      <c r="B78" s="148" t="s">
        <v>58</v>
      </c>
      <c r="C78" s="148" t="s">
        <v>751</v>
      </c>
      <c r="D78" s="147" t="s">
        <v>752</v>
      </c>
      <c r="E78" s="147" t="s">
        <v>447</v>
      </c>
      <c r="F78" s="147" t="s">
        <v>753</v>
      </c>
      <c r="G78" s="147" t="s">
        <v>754</v>
      </c>
      <c r="H78" s="147" t="s">
        <v>461</v>
      </c>
      <c r="I78" s="147" t="s">
        <v>573</v>
      </c>
      <c r="J78" s="149">
        <v>5821200</v>
      </c>
      <c r="K78" s="150"/>
      <c r="L78" s="150"/>
      <c r="M78" s="150"/>
      <c r="N78" s="150"/>
      <c r="O78" s="149">
        <v>5821200</v>
      </c>
      <c r="P78" s="149">
        <v>5821200</v>
      </c>
      <c r="Q78" s="149">
        <v>5821200</v>
      </c>
      <c r="R78" s="149">
        <v>5821200</v>
      </c>
      <c r="S78" s="148" t="s">
        <v>750</v>
      </c>
    </row>
    <row r="79" spans="1:19" ht="76.5" x14ac:dyDescent="0.2">
      <c r="A79" s="147">
        <v>69</v>
      </c>
      <c r="B79" s="148" t="s">
        <v>49</v>
      </c>
      <c r="C79" s="148" t="s">
        <v>755</v>
      </c>
      <c r="D79" s="147" t="s">
        <v>756</v>
      </c>
      <c r="E79" s="147" t="s">
        <v>447</v>
      </c>
      <c r="F79" s="147" t="s">
        <v>757</v>
      </c>
      <c r="G79" s="147" t="s">
        <v>758</v>
      </c>
      <c r="H79" s="147" t="s">
        <v>461</v>
      </c>
      <c r="I79" s="147" t="s">
        <v>759</v>
      </c>
      <c r="J79" s="149">
        <v>5821200</v>
      </c>
      <c r="K79" s="150"/>
      <c r="L79" s="150"/>
      <c r="M79" s="150"/>
      <c r="N79" s="150"/>
      <c r="O79" s="149">
        <v>5821200</v>
      </c>
      <c r="P79" s="149">
        <v>5821200</v>
      </c>
      <c r="Q79" s="149">
        <v>5821200</v>
      </c>
      <c r="R79" s="149">
        <v>5821200</v>
      </c>
      <c r="S79" s="148" t="s">
        <v>760</v>
      </c>
    </row>
    <row r="80" spans="1:19" ht="76.5" x14ac:dyDescent="0.2">
      <c r="A80" s="147">
        <v>70</v>
      </c>
      <c r="B80" s="148" t="s">
        <v>59</v>
      </c>
      <c r="C80" s="148" t="s">
        <v>761</v>
      </c>
      <c r="D80" s="147" t="s">
        <v>762</v>
      </c>
      <c r="E80" s="147" t="s">
        <v>447</v>
      </c>
      <c r="F80" s="147" t="s">
        <v>763</v>
      </c>
      <c r="G80" s="147" t="s">
        <v>280</v>
      </c>
      <c r="H80" s="147" t="s">
        <v>461</v>
      </c>
      <c r="I80" s="147" t="s">
        <v>555</v>
      </c>
      <c r="J80" s="149">
        <v>5821200</v>
      </c>
      <c r="K80" s="150"/>
      <c r="L80" s="150"/>
      <c r="M80" s="150"/>
      <c r="N80" s="150"/>
      <c r="O80" s="149">
        <v>5821200</v>
      </c>
      <c r="P80" s="149">
        <v>5821200</v>
      </c>
      <c r="Q80" s="149">
        <v>5821200</v>
      </c>
      <c r="R80" s="149">
        <v>5821200</v>
      </c>
      <c r="S80" s="148" t="s">
        <v>750</v>
      </c>
    </row>
    <row r="81" spans="1:19" ht="63.75" x14ac:dyDescent="0.2">
      <c r="A81" s="147">
        <v>71</v>
      </c>
      <c r="B81" s="148" t="s">
        <v>119</v>
      </c>
      <c r="C81" s="148" t="s">
        <v>764</v>
      </c>
      <c r="D81" s="147" t="s">
        <v>765</v>
      </c>
      <c r="E81" s="147" t="s">
        <v>447</v>
      </c>
      <c r="F81" s="147" t="s">
        <v>766</v>
      </c>
      <c r="G81" s="147" t="s">
        <v>767</v>
      </c>
      <c r="H81" s="147" t="s">
        <v>461</v>
      </c>
      <c r="I81" s="147" t="s">
        <v>768</v>
      </c>
      <c r="J81" s="149">
        <v>5247900</v>
      </c>
      <c r="K81" s="150"/>
      <c r="L81" s="150"/>
      <c r="M81" s="150"/>
      <c r="N81" s="150"/>
      <c r="O81" s="149">
        <v>5247900</v>
      </c>
      <c r="P81" s="149">
        <v>5247900</v>
      </c>
      <c r="Q81" s="149">
        <v>5247900</v>
      </c>
      <c r="R81" s="149">
        <v>5247900</v>
      </c>
      <c r="S81" s="148" t="s">
        <v>597</v>
      </c>
    </row>
    <row r="82" spans="1:19" ht="38.25" x14ac:dyDescent="0.2">
      <c r="A82" s="147">
        <v>72</v>
      </c>
      <c r="B82" s="148" t="s">
        <v>123</v>
      </c>
      <c r="C82" s="148" t="s">
        <v>769</v>
      </c>
      <c r="D82" s="147" t="s">
        <v>770</v>
      </c>
      <c r="E82" s="147" t="s">
        <v>447</v>
      </c>
      <c r="F82" s="147" t="s">
        <v>771</v>
      </c>
      <c r="G82" s="147" t="s">
        <v>772</v>
      </c>
      <c r="H82" s="147" t="s">
        <v>461</v>
      </c>
      <c r="I82" s="147" t="s">
        <v>549</v>
      </c>
      <c r="J82" s="149">
        <v>5247900</v>
      </c>
      <c r="K82" s="150"/>
      <c r="L82" s="150"/>
      <c r="M82" s="150"/>
      <c r="N82" s="150"/>
      <c r="O82" s="149">
        <v>5247900</v>
      </c>
      <c r="P82" s="149">
        <v>5247900</v>
      </c>
      <c r="Q82" s="149">
        <v>5247900</v>
      </c>
      <c r="R82" s="149">
        <v>5247900</v>
      </c>
      <c r="S82" s="148" t="s">
        <v>597</v>
      </c>
    </row>
    <row r="83" spans="1:19" ht="63.75" x14ac:dyDescent="0.2">
      <c r="A83" s="147">
        <v>73</v>
      </c>
      <c r="B83" s="148" t="s">
        <v>120</v>
      </c>
      <c r="C83" s="148" t="s">
        <v>773</v>
      </c>
      <c r="D83" s="147" t="s">
        <v>774</v>
      </c>
      <c r="E83" s="147" t="s">
        <v>447</v>
      </c>
      <c r="F83" s="147" t="s">
        <v>775</v>
      </c>
      <c r="G83" s="147" t="s">
        <v>776</v>
      </c>
      <c r="H83" s="147" t="s">
        <v>461</v>
      </c>
      <c r="I83" s="147" t="s">
        <v>555</v>
      </c>
      <c r="J83" s="149">
        <v>5247900</v>
      </c>
      <c r="K83" s="150"/>
      <c r="L83" s="150"/>
      <c r="M83" s="150"/>
      <c r="N83" s="150"/>
      <c r="O83" s="149">
        <v>5247900</v>
      </c>
      <c r="P83" s="149">
        <v>5247900</v>
      </c>
      <c r="Q83" s="149">
        <v>5247900</v>
      </c>
      <c r="R83" s="149">
        <v>5247900</v>
      </c>
      <c r="S83" s="148" t="s">
        <v>597</v>
      </c>
    </row>
    <row r="84" spans="1:19" ht="102" x14ac:dyDescent="0.2">
      <c r="A84" s="147">
        <v>74</v>
      </c>
      <c r="B84" s="148" t="s">
        <v>112</v>
      </c>
      <c r="C84" s="148" t="s">
        <v>769</v>
      </c>
      <c r="D84" s="147" t="s">
        <v>777</v>
      </c>
      <c r="E84" s="147" t="s">
        <v>447</v>
      </c>
      <c r="F84" s="147" t="s">
        <v>778</v>
      </c>
      <c r="G84" s="147" t="s">
        <v>779</v>
      </c>
      <c r="H84" s="147" t="s">
        <v>461</v>
      </c>
      <c r="I84" s="147" t="s">
        <v>549</v>
      </c>
      <c r="J84" s="149">
        <v>5821200</v>
      </c>
      <c r="K84" s="150"/>
      <c r="L84" s="150"/>
      <c r="M84" s="150"/>
      <c r="N84" s="150"/>
      <c r="O84" s="149">
        <v>5821200</v>
      </c>
      <c r="P84" s="149">
        <v>5821200</v>
      </c>
      <c r="Q84" s="149">
        <v>5821200</v>
      </c>
      <c r="R84" s="149">
        <v>5821200</v>
      </c>
      <c r="S84" s="148" t="s">
        <v>657</v>
      </c>
    </row>
    <row r="85" spans="1:19" ht="38.25" x14ac:dyDescent="0.2">
      <c r="A85" s="147">
        <v>75</v>
      </c>
      <c r="B85" s="148" t="s">
        <v>121</v>
      </c>
      <c r="C85" s="148" t="s">
        <v>780</v>
      </c>
      <c r="D85" s="147" t="s">
        <v>781</v>
      </c>
      <c r="E85" s="147" t="s">
        <v>447</v>
      </c>
      <c r="F85" s="147" t="s">
        <v>782</v>
      </c>
      <c r="G85" s="147" t="s">
        <v>783</v>
      </c>
      <c r="H85" s="147" t="s">
        <v>461</v>
      </c>
      <c r="I85" s="147" t="s">
        <v>730</v>
      </c>
      <c r="J85" s="149">
        <v>5247900</v>
      </c>
      <c r="K85" s="150"/>
      <c r="L85" s="150"/>
      <c r="M85" s="150"/>
      <c r="N85" s="150"/>
      <c r="O85" s="149">
        <v>5247900</v>
      </c>
      <c r="P85" s="149">
        <v>5247900</v>
      </c>
      <c r="Q85" s="149">
        <v>5247900</v>
      </c>
      <c r="R85" s="149">
        <v>5247900</v>
      </c>
      <c r="S85" s="148" t="s">
        <v>597</v>
      </c>
    </row>
    <row r="86" spans="1:19" ht="89.25" x14ac:dyDescent="0.2">
      <c r="A86" s="147">
        <v>76</v>
      </c>
      <c r="B86" s="148" t="s">
        <v>30</v>
      </c>
      <c r="C86" s="148" t="s">
        <v>784</v>
      </c>
      <c r="D86" s="147" t="s">
        <v>785</v>
      </c>
      <c r="E86" s="147" t="s">
        <v>785</v>
      </c>
      <c r="F86" s="147" t="s">
        <v>786</v>
      </c>
      <c r="G86" s="147" t="s">
        <v>787</v>
      </c>
      <c r="H86" s="147" t="s">
        <v>614</v>
      </c>
      <c r="I86" s="147" t="s">
        <v>555</v>
      </c>
      <c r="J86" s="149">
        <v>5821200</v>
      </c>
      <c r="K86" s="150"/>
      <c r="L86" s="150"/>
      <c r="M86" s="150"/>
      <c r="N86" s="150"/>
      <c r="O86" s="149">
        <v>5821200</v>
      </c>
      <c r="P86" s="149">
        <v>5821200</v>
      </c>
      <c r="Q86" s="149">
        <v>5821200</v>
      </c>
      <c r="R86" s="149">
        <v>5821200</v>
      </c>
      <c r="S86" s="148" t="s">
        <v>788</v>
      </c>
    </row>
    <row r="87" spans="1:19" ht="38.25" x14ac:dyDescent="0.2">
      <c r="A87" s="147">
        <v>77</v>
      </c>
      <c r="B87" s="148" t="s">
        <v>789</v>
      </c>
      <c r="C87" s="148" t="s">
        <v>790</v>
      </c>
      <c r="D87" s="147" t="s">
        <v>791</v>
      </c>
      <c r="E87" s="147" t="s">
        <v>447</v>
      </c>
      <c r="F87" s="147" t="s">
        <v>792</v>
      </c>
      <c r="G87" s="147" t="s">
        <v>793</v>
      </c>
      <c r="H87" s="147" t="s">
        <v>461</v>
      </c>
      <c r="I87" s="147" t="s">
        <v>555</v>
      </c>
      <c r="J87" s="149">
        <v>5247900</v>
      </c>
      <c r="K87" s="150"/>
      <c r="L87" s="150"/>
      <c r="M87" s="150"/>
      <c r="N87" s="150"/>
      <c r="O87" s="149">
        <v>5247900</v>
      </c>
      <c r="P87" s="149">
        <v>5247900</v>
      </c>
      <c r="Q87" s="149">
        <v>5247900</v>
      </c>
      <c r="R87" s="149">
        <v>5247900</v>
      </c>
      <c r="S87" s="148" t="s">
        <v>794</v>
      </c>
    </row>
    <row r="88" spans="1:19" ht="51" x14ac:dyDescent="0.2">
      <c r="A88" s="147">
        <v>78</v>
      </c>
      <c r="B88" s="148" t="s">
        <v>31</v>
      </c>
      <c r="C88" s="148" t="s">
        <v>795</v>
      </c>
      <c r="D88" s="147" t="s">
        <v>352</v>
      </c>
      <c r="E88" s="147" t="s">
        <v>447</v>
      </c>
      <c r="F88" s="147" t="s">
        <v>796</v>
      </c>
      <c r="G88" s="147" t="s">
        <v>797</v>
      </c>
      <c r="H88" s="147" t="s">
        <v>614</v>
      </c>
      <c r="I88" s="147" t="s">
        <v>555</v>
      </c>
      <c r="J88" s="149">
        <v>5821200</v>
      </c>
      <c r="K88" s="150"/>
      <c r="L88" s="150"/>
      <c r="M88" s="150"/>
      <c r="N88" s="150"/>
      <c r="O88" s="149">
        <v>5821200</v>
      </c>
      <c r="P88" s="149">
        <v>5821200</v>
      </c>
      <c r="Q88" s="149">
        <v>5821200</v>
      </c>
      <c r="R88" s="149">
        <v>5821200</v>
      </c>
      <c r="S88" s="148" t="s">
        <v>788</v>
      </c>
    </row>
    <row r="89" spans="1:19" ht="63.75" x14ac:dyDescent="0.2">
      <c r="A89" s="147">
        <v>79</v>
      </c>
      <c r="B89" s="148" t="s">
        <v>51</v>
      </c>
      <c r="C89" s="148" t="s">
        <v>798</v>
      </c>
      <c r="D89" s="147" t="s">
        <v>799</v>
      </c>
      <c r="E89" s="147" t="s">
        <v>447</v>
      </c>
      <c r="F89" s="147" t="s">
        <v>800</v>
      </c>
      <c r="G89" s="147" t="s">
        <v>801</v>
      </c>
      <c r="H89" s="147" t="s">
        <v>461</v>
      </c>
      <c r="I89" s="147" t="s">
        <v>802</v>
      </c>
      <c r="J89" s="149">
        <v>5821200</v>
      </c>
      <c r="K89" s="150"/>
      <c r="L89" s="150"/>
      <c r="M89" s="150"/>
      <c r="N89" s="150"/>
      <c r="O89" s="149">
        <v>5821200</v>
      </c>
      <c r="P89" s="149">
        <v>5821200</v>
      </c>
      <c r="Q89" s="149">
        <v>5821200</v>
      </c>
      <c r="R89" s="149">
        <v>5821200</v>
      </c>
      <c r="S89" s="148" t="s">
        <v>760</v>
      </c>
    </row>
    <row r="90" spans="1:19" ht="51" x14ac:dyDescent="0.2">
      <c r="A90" s="147">
        <v>80</v>
      </c>
      <c r="B90" s="148" t="s">
        <v>54</v>
      </c>
      <c r="C90" s="148" t="s">
        <v>803</v>
      </c>
      <c r="D90" s="147" t="s">
        <v>804</v>
      </c>
      <c r="E90" s="147" t="s">
        <v>447</v>
      </c>
      <c r="F90" s="147" t="s">
        <v>805</v>
      </c>
      <c r="G90" s="147" t="s">
        <v>806</v>
      </c>
      <c r="H90" s="147" t="s">
        <v>461</v>
      </c>
      <c r="I90" s="147" t="s">
        <v>462</v>
      </c>
      <c r="J90" s="149">
        <v>7320600</v>
      </c>
      <c r="K90" s="150"/>
      <c r="L90" s="150"/>
      <c r="M90" s="150"/>
      <c r="N90" s="150"/>
      <c r="O90" s="149">
        <v>7320600</v>
      </c>
      <c r="P90" s="149">
        <v>7320600</v>
      </c>
      <c r="Q90" s="149">
        <v>7320600</v>
      </c>
      <c r="R90" s="149">
        <v>7320600</v>
      </c>
      <c r="S90" s="148" t="s">
        <v>536</v>
      </c>
    </row>
    <row r="91" spans="1:19" ht="114.75" x14ac:dyDescent="0.2">
      <c r="A91" s="147">
        <v>81</v>
      </c>
      <c r="B91" s="148" t="s">
        <v>89</v>
      </c>
      <c r="C91" s="148" t="s">
        <v>807</v>
      </c>
      <c r="D91" s="147" t="s">
        <v>359</v>
      </c>
      <c r="E91" s="147" t="s">
        <v>447</v>
      </c>
      <c r="F91" s="147" t="s">
        <v>808</v>
      </c>
      <c r="G91" s="147" t="s">
        <v>809</v>
      </c>
      <c r="H91" s="147" t="s">
        <v>461</v>
      </c>
      <c r="I91" s="147" t="s">
        <v>555</v>
      </c>
      <c r="J91" s="149">
        <v>5512500</v>
      </c>
      <c r="K91" s="150"/>
      <c r="L91" s="150"/>
      <c r="M91" s="150"/>
      <c r="N91" s="150"/>
      <c r="O91" s="149">
        <v>5512500</v>
      </c>
      <c r="P91" s="149">
        <v>5512500</v>
      </c>
      <c r="Q91" s="149">
        <v>5512500</v>
      </c>
      <c r="R91" s="149">
        <v>5512500</v>
      </c>
      <c r="S91" s="148" t="s">
        <v>619</v>
      </c>
    </row>
    <row r="92" spans="1:19" ht="102" x14ac:dyDescent="0.2">
      <c r="A92" s="147">
        <v>82</v>
      </c>
      <c r="B92" s="148" t="s">
        <v>428</v>
      </c>
      <c r="C92" s="148" t="s">
        <v>551</v>
      </c>
      <c r="D92" s="147" t="s">
        <v>810</v>
      </c>
      <c r="E92" s="147" t="s">
        <v>447</v>
      </c>
      <c r="F92" s="147" t="s">
        <v>811</v>
      </c>
      <c r="G92" s="147" t="s">
        <v>812</v>
      </c>
      <c r="H92" s="147" t="s">
        <v>461</v>
      </c>
      <c r="I92" s="147" t="s">
        <v>813</v>
      </c>
      <c r="J92" s="149">
        <v>5247900</v>
      </c>
      <c r="K92" s="150"/>
      <c r="L92" s="150"/>
      <c r="M92" s="150"/>
      <c r="N92" s="150"/>
      <c r="O92" s="149">
        <v>5247900</v>
      </c>
      <c r="P92" s="149">
        <v>5247900</v>
      </c>
      <c r="Q92" s="149">
        <v>5247900</v>
      </c>
      <c r="R92" s="149">
        <v>5247900</v>
      </c>
      <c r="S92" s="148" t="s">
        <v>814</v>
      </c>
    </row>
    <row r="93" spans="1:19" ht="63.75" x14ac:dyDescent="0.2">
      <c r="A93" s="147">
        <v>83</v>
      </c>
      <c r="B93" s="148" t="s">
        <v>24</v>
      </c>
      <c r="C93" s="148" t="s">
        <v>815</v>
      </c>
      <c r="D93" s="147" t="s">
        <v>816</v>
      </c>
      <c r="E93" s="147" t="s">
        <v>447</v>
      </c>
      <c r="F93" s="147" t="s">
        <v>817</v>
      </c>
      <c r="G93" s="147" t="s">
        <v>818</v>
      </c>
      <c r="H93" s="147" t="s">
        <v>461</v>
      </c>
      <c r="I93" s="147" t="s">
        <v>759</v>
      </c>
      <c r="J93" s="149">
        <v>5821200</v>
      </c>
      <c r="K93" s="150"/>
      <c r="L93" s="150"/>
      <c r="M93" s="150"/>
      <c r="N93" s="150"/>
      <c r="O93" s="149">
        <v>5821200</v>
      </c>
      <c r="P93" s="149">
        <v>5821200</v>
      </c>
      <c r="Q93" s="149">
        <v>5821200</v>
      </c>
      <c r="R93" s="149">
        <v>5821200</v>
      </c>
      <c r="S93" s="148" t="s">
        <v>819</v>
      </c>
    </row>
    <row r="94" spans="1:19" ht="102" x14ac:dyDescent="0.2">
      <c r="A94" s="147">
        <v>84</v>
      </c>
      <c r="B94" s="148" t="s">
        <v>427</v>
      </c>
      <c r="C94" s="148" t="s">
        <v>551</v>
      </c>
      <c r="D94" s="147" t="s">
        <v>820</v>
      </c>
      <c r="E94" s="147" t="s">
        <v>447</v>
      </c>
      <c r="F94" s="147" t="s">
        <v>821</v>
      </c>
      <c r="G94" s="147" t="s">
        <v>822</v>
      </c>
      <c r="H94" s="147" t="s">
        <v>461</v>
      </c>
      <c r="I94" s="147" t="s">
        <v>656</v>
      </c>
      <c r="J94" s="149">
        <v>5247900</v>
      </c>
      <c r="K94" s="150"/>
      <c r="L94" s="150"/>
      <c r="M94" s="150"/>
      <c r="N94" s="150"/>
      <c r="O94" s="149">
        <v>5247900</v>
      </c>
      <c r="P94" s="149">
        <v>5247900</v>
      </c>
      <c r="Q94" s="149">
        <v>5247900</v>
      </c>
      <c r="R94" s="149">
        <v>5247900</v>
      </c>
      <c r="S94" s="148" t="s">
        <v>814</v>
      </c>
    </row>
    <row r="95" spans="1:19" ht="89.25" x14ac:dyDescent="0.2">
      <c r="A95" s="147">
        <v>85</v>
      </c>
      <c r="B95" s="148" t="s">
        <v>88</v>
      </c>
      <c r="C95" s="148" t="s">
        <v>823</v>
      </c>
      <c r="D95" s="147" t="s">
        <v>824</v>
      </c>
      <c r="E95" s="147" t="s">
        <v>447</v>
      </c>
      <c r="F95" s="147" t="s">
        <v>825</v>
      </c>
      <c r="G95" s="147" t="s">
        <v>826</v>
      </c>
      <c r="H95" s="147" t="s">
        <v>461</v>
      </c>
      <c r="I95" s="147" t="s">
        <v>656</v>
      </c>
      <c r="J95" s="149">
        <v>6041700</v>
      </c>
      <c r="K95" s="150"/>
      <c r="L95" s="150"/>
      <c r="M95" s="150"/>
      <c r="N95" s="150"/>
      <c r="O95" s="149">
        <v>6041700</v>
      </c>
      <c r="P95" s="149">
        <v>6041700</v>
      </c>
      <c r="Q95" s="149">
        <v>6041700</v>
      </c>
      <c r="R95" s="149">
        <v>6041700</v>
      </c>
      <c r="S95" s="148" t="s">
        <v>827</v>
      </c>
    </row>
    <row r="96" spans="1:19" ht="76.5" x14ac:dyDescent="0.2">
      <c r="A96" s="147">
        <v>86</v>
      </c>
      <c r="B96" s="148" t="s">
        <v>60</v>
      </c>
      <c r="C96" s="148" t="s">
        <v>828</v>
      </c>
      <c r="D96" s="147" t="s">
        <v>829</v>
      </c>
      <c r="E96" s="147" t="s">
        <v>447</v>
      </c>
      <c r="F96" s="147" t="s">
        <v>830</v>
      </c>
      <c r="G96" s="147" t="s">
        <v>831</v>
      </c>
      <c r="H96" s="147" t="s">
        <v>461</v>
      </c>
      <c r="I96" s="147" t="s">
        <v>555</v>
      </c>
      <c r="J96" s="149">
        <v>5821200</v>
      </c>
      <c r="K96" s="150"/>
      <c r="L96" s="150"/>
      <c r="M96" s="150"/>
      <c r="N96" s="150"/>
      <c r="O96" s="149">
        <v>5821200</v>
      </c>
      <c r="P96" s="149">
        <v>5821200</v>
      </c>
      <c r="Q96" s="149">
        <v>5821200</v>
      </c>
      <c r="R96" s="149">
        <v>5821200</v>
      </c>
      <c r="S96" s="148" t="s">
        <v>832</v>
      </c>
    </row>
    <row r="97" spans="1:19" ht="114.75" x14ac:dyDescent="0.2">
      <c r="A97" s="147">
        <v>87</v>
      </c>
      <c r="B97" s="148" t="s">
        <v>100</v>
      </c>
      <c r="C97" s="148" t="s">
        <v>833</v>
      </c>
      <c r="D97" s="147" t="s">
        <v>834</v>
      </c>
      <c r="E97" s="147" t="s">
        <v>447</v>
      </c>
      <c r="F97" s="147" t="s">
        <v>835</v>
      </c>
      <c r="G97" s="147" t="s">
        <v>294</v>
      </c>
      <c r="H97" s="147" t="s">
        <v>461</v>
      </c>
      <c r="I97" s="147" t="s">
        <v>549</v>
      </c>
      <c r="J97" s="149">
        <v>6438600</v>
      </c>
      <c r="K97" s="150"/>
      <c r="L97" s="150"/>
      <c r="M97" s="150"/>
      <c r="N97" s="150"/>
      <c r="O97" s="149">
        <v>6438600</v>
      </c>
      <c r="P97" s="149">
        <v>6438600</v>
      </c>
      <c r="Q97" s="149">
        <v>6438600</v>
      </c>
      <c r="R97" s="149">
        <v>6438600</v>
      </c>
      <c r="S97" s="148" t="s">
        <v>583</v>
      </c>
    </row>
    <row r="98" spans="1:19" ht="114.75" x14ac:dyDescent="0.2">
      <c r="A98" s="147">
        <v>88</v>
      </c>
      <c r="B98" s="148" t="s">
        <v>115</v>
      </c>
      <c r="C98" s="148" t="s">
        <v>836</v>
      </c>
      <c r="D98" s="147" t="s">
        <v>360</v>
      </c>
      <c r="E98" s="147" t="s">
        <v>447</v>
      </c>
      <c r="F98" s="147" t="s">
        <v>837</v>
      </c>
      <c r="G98" s="147" t="s">
        <v>307</v>
      </c>
      <c r="H98" s="147" t="s">
        <v>461</v>
      </c>
      <c r="I98" s="147" t="s">
        <v>838</v>
      </c>
      <c r="J98" s="149">
        <v>5512500</v>
      </c>
      <c r="K98" s="150"/>
      <c r="L98" s="150"/>
      <c r="M98" s="150"/>
      <c r="N98" s="150"/>
      <c r="O98" s="149">
        <v>5512500</v>
      </c>
      <c r="P98" s="149">
        <v>5512500</v>
      </c>
      <c r="Q98" s="149">
        <v>5512500</v>
      </c>
      <c r="R98" s="149">
        <v>5512500</v>
      </c>
      <c r="S98" s="148" t="s">
        <v>619</v>
      </c>
    </row>
    <row r="99" spans="1:19" ht="102" x14ac:dyDescent="0.2">
      <c r="A99" s="147">
        <v>89</v>
      </c>
      <c r="B99" s="148" t="s">
        <v>113</v>
      </c>
      <c r="C99" s="148" t="s">
        <v>839</v>
      </c>
      <c r="D99" s="147" t="s">
        <v>840</v>
      </c>
      <c r="E99" s="147" t="s">
        <v>447</v>
      </c>
      <c r="F99" s="147" t="s">
        <v>841</v>
      </c>
      <c r="G99" s="147" t="s">
        <v>305</v>
      </c>
      <c r="H99" s="147" t="s">
        <v>461</v>
      </c>
      <c r="I99" s="147" t="s">
        <v>590</v>
      </c>
      <c r="J99" s="149">
        <v>5512500</v>
      </c>
      <c r="K99" s="150"/>
      <c r="L99" s="150"/>
      <c r="M99" s="150"/>
      <c r="N99" s="150"/>
      <c r="O99" s="149">
        <v>5512500</v>
      </c>
      <c r="P99" s="149">
        <v>5512500</v>
      </c>
      <c r="Q99" s="149">
        <v>5512500</v>
      </c>
      <c r="R99" s="149">
        <v>5512500</v>
      </c>
      <c r="S99" s="148" t="s">
        <v>712</v>
      </c>
    </row>
    <row r="100" spans="1:19" ht="114.75" x14ac:dyDescent="0.2">
      <c r="A100" s="147">
        <v>90</v>
      </c>
      <c r="B100" s="148" t="s">
        <v>114</v>
      </c>
      <c r="C100" s="148" t="s">
        <v>842</v>
      </c>
      <c r="D100" s="147" t="s">
        <v>843</v>
      </c>
      <c r="E100" s="147" t="s">
        <v>447</v>
      </c>
      <c r="F100" s="147" t="s">
        <v>844</v>
      </c>
      <c r="G100" s="147" t="s">
        <v>306</v>
      </c>
      <c r="H100" s="147" t="s">
        <v>461</v>
      </c>
      <c r="I100" s="147" t="s">
        <v>549</v>
      </c>
      <c r="J100" s="149">
        <v>5512500</v>
      </c>
      <c r="K100" s="150"/>
      <c r="L100" s="150"/>
      <c r="M100" s="150"/>
      <c r="N100" s="150"/>
      <c r="O100" s="149">
        <v>5512500</v>
      </c>
      <c r="P100" s="149">
        <v>5512500</v>
      </c>
      <c r="Q100" s="149">
        <v>5512500</v>
      </c>
      <c r="R100" s="149">
        <v>5512500</v>
      </c>
      <c r="S100" s="148" t="s">
        <v>619</v>
      </c>
    </row>
    <row r="101" spans="1:19" ht="114.75" x14ac:dyDescent="0.2">
      <c r="A101" s="147">
        <v>91</v>
      </c>
      <c r="B101" s="148" t="s">
        <v>116</v>
      </c>
      <c r="C101" s="148" t="s">
        <v>308</v>
      </c>
      <c r="D101" s="147" t="s">
        <v>845</v>
      </c>
      <c r="E101" s="147" t="s">
        <v>447</v>
      </c>
      <c r="F101" s="147" t="s">
        <v>846</v>
      </c>
      <c r="G101" s="147" t="s">
        <v>847</v>
      </c>
      <c r="H101" s="147" t="s">
        <v>461</v>
      </c>
      <c r="I101" s="147" t="s">
        <v>549</v>
      </c>
      <c r="J101" s="149">
        <v>5512500</v>
      </c>
      <c r="K101" s="150"/>
      <c r="L101" s="150"/>
      <c r="M101" s="150"/>
      <c r="N101" s="150"/>
      <c r="O101" s="149">
        <v>5512500</v>
      </c>
      <c r="P101" s="149">
        <v>5512500</v>
      </c>
      <c r="Q101" s="149">
        <v>5512500</v>
      </c>
      <c r="R101" s="149">
        <v>5512500</v>
      </c>
      <c r="S101" s="148" t="s">
        <v>619</v>
      </c>
    </row>
    <row r="102" spans="1:19" ht="114.75" x14ac:dyDescent="0.2">
      <c r="A102" s="147">
        <v>92</v>
      </c>
      <c r="B102" s="148" t="s">
        <v>396</v>
      </c>
      <c r="C102" s="148" t="s">
        <v>551</v>
      </c>
      <c r="D102" s="147" t="s">
        <v>848</v>
      </c>
      <c r="E102" s="147" t="s">
        <v>447</v>
      </c>
      <c r="F102" s="147" t="s">
        <v>849</v>
      </c>
      <c r="G102" s="147" t="s">
        <v>850</v>
      </c>
      <c r="H102" s="147" t="s">
        <v>461</v>
      </c>
      <c r="I102" s="147" t="s">
        <v>549</v>
      </c>
      <c r="J102" s="149">
        <v>5247900</v>
      </c>
      <c r="K102" s="150"/>
      <c r="L102" s="150"/>
      <c r="M102" s="150"/>
      <c r="N102" s="150"/>
      <c r="O102" s="149">
        <v>5247900</v>
      </c>
      <c r="P102" s="149">
        <v>5247900</v>
      </c>
      <c r="Q102" s="149">
        <v>5247900</v>
      </c>
      <c r="R102" s="149">
        <v>5247900</v>
      </c>
      <c r="S102" s="148" t="s">
        <v>851</v>
      </c>
    </row>
    <row r="103" spans="1:19" ht="38.25" x14ac:dyDescent="0.2">
      <c r="A103" s="147">
        <v>93</v>
      </c>
      <c r="B103" s="148" t="s">
        <v>398</v>
      </c>
      <c r="C103" s="148" t="s">
        <v>551</v>
      </c>
      <c r="D103" s="147" t="s">
        <v>852</v>
      </c>
      <c r="E103" s="147" t="s">
        <v>447</v>
      </c>
      <c r="F103" s="147" t="s">
        <v>853</v>
      </c>
      <c r="G103" s="147" t="s">
        <v>854</v>
      </c>
      <c r="H103" s="147" t="s">
        <v>461</v>
      </c>
      <c r="I103" s="147" t="s">
        <v>855</v>
      </c>
      <c r="J103" s="149">
        <v>5247900</v>
      </c>
      <c r="K103" s="150"/>
      <c r="L103" s="150"/>
      <c r="M103" s="150"/>
      <c r="N103" s="150"/>
      <c r="O103" s="149">
        <v>5247900</v>
      </c>
      <c r="P103" s="149">
        <v>5247900</v>
      </c>
      <c r="Q103" s="149">
        <v>5247900</v>
      </c>
      <c r="R103" s="149">
        <v>5247900</v>
      </c>
      <c r="S103" s="148" t="s">
        <v>856</v>
      </c>
    </row>
    <row r="104" spans="1:19" ht="63.75" x14ac:dyDescent="0.2">
      <c r="A104" s="147">
        <v>94</v>
      </c>
      <c r="B104" s="148" t="s">
        <v>42</v>
      </c>
      <c r="C104" s="148" t="s">
        <v>815</v>
      </c>
      <c r="D104" s="147" t="s">
        <v>857</v>
      </c>
      <c r="E104" s="147" t="s">
        <v>447</v>
      </c>
      <c r="F104" s="147" t="s">
        <v>858</v>
      </c>
      <c r="G104" s="147" t="s">
        <v>859</v>
      </c>
      <c r="H104" s="147" t="s">
        <v>461</v>
      </c>
      <c r="I104" s="147" t="s">
        <v>555</v>
      </c>
      <c r="J104" s="149">
        <v>5821200</v>
      </c>
      <c r="K104" s="150"/>
      <c r="L104" s="150"/>
      <c r="M104" s="150"/>
      <c r="N104" s="150"/>
      <c r="O104" s="149">
        <v>5821200</v>
      </c>
      <c r="P104" s="149">
        <v>5821200</v>
      </c>
      <c r="Q104" s="149">
        <v>5821200</v>
      </c>
      <c r="R104" s="149">
        <v>5821200</v>
      </c>
      <c r="S104" s="148" t="s">
        <v>750</v>
      </c>
    </row>
    <row r="105" spans="1:19" ht="114.75" x14ac:dyDescent="0.2">
      <c r="A105" s="147">
        <v>95</v>
      </c>
      <c r="B105" s="148" t="s">
        <v>80</v>
      </c>
      <c r="C105" s="148" t="s">
        <v>630</v>
      </c>
      <c r="D105" s="147" t="s">
        <v>860</v>
      </c>
      <c r="E105" s="147" t="s">
        <v>447</v>
      </c>
      <c r="F105" s="147" t="s">
        <v>861</v>
      </c>
      <c r="G105" s="147" t="s">
        <v>862</v>
      </c>
      <c r="H105" s="147" t="s">
        <v>461</v>
      </c>
      <c r="I105" s="147" t="s">
        <v>462</v>
      </c>
      <c r="J105" s="149">
        <v>6350400</v>
      </c>
      <c r="K105" s="150"/>
      <c r="L105" s="150"/>
      <c r="M105" s="150"/>
      <c r="N105" s="150"/>
      <c r="O105" s="149">
        <v>6350400</v>
      </c>
      <c r="P105" s="149">
        <v>6350400</v>
      </c>
      <c r="Q105" s="149">
        <v>6350400</v>
      </c>
      <c r="R105" s="149">
        <v>6350400</v>
      </c>
      <c r="S105" s="148" t="s">
        <v>863</v>
      </c>
    </row>
    <row r="106" spans="1:19" ht="102" x14ac:dyDescent="0.2">
      <c r="A106" s="147">
        <v>96</v>
      </c>
      <c r="B106" s="148" t="s">
        <v>864</v>
      </c>
      <c r="C106" s="148" t="s">
        <v>551</v>
      </c>
      <c r="D106" s="147" t="s">
        <v>865</v>
      </c>
      <c r="E106" s="147" t="s">
        <v>447</v>
      </c>
      <c r="F106" s="147" t="s">
        <v>866</v>
      </c>
      <c r="G106" s="147" t="s">
        <v>867</v>
      </c>
      <c r="H106" s="147" t="s">
        <v>461</v>
      </c>
      <c r="I106" s="147" t="s">
        <v>868</v>
      </c>
      <c r="J106" s="149">
        <v>5247900</v>
      </c>
      <c r="K106" s="150"/>
      <c r="L106" s="150"/>
      <c r="M106" s="150"/>
      <c r="N106" s="150"/>
      <c r="O106" s="149">
        <v>5247900</v>
      </c>
      <c r="P106" s="149">
        <v>5247900</v>
      </c>
      <c r="Q106" s="149">
        <v>5247900</v>
      </c>
      <c r="R106" s="149">
        <v>5247900</v>
      </c>
      <c r="S106" s="148" t="s">
        <v>869</v>
      </c>
    </row>
    <row r="107" spans="1:19" ht="63.75" x14ac:dyDescent="0.2">
      <c r="A107" s="147">
        <v>97</v>
      </c>
      <c r="B107" s="148" t="s">
        <v>50</v>
      </c>
      <c r="C107" s="148" t="s">
        <v>815</v>
      </c>
      <c r="D107" s="147" t="s">
        <v>358</v>
      </c>
      <c r="E107" s="147" t="s">
        <v>447</v>
      </c>
      <c r="F107" s="147" t="s">
        <v>870</v>
      </c>
      <c r="G107" s="147" t="s">
        <v>871</v>
      </c>
      <c r="H107" s="147" t="s">
        <v>461</v>
      </c>
      <c r="I107" s="147" t="s">
        <v>555</v>
      </c>
      <c r="J107" s="149">
        <v>5821200</v>
      </c>
      <c r="K107" s="150"/>
      <c r="L107" s="150"/>
      <c r="M107" s="150"/>
      <c r="N107" s="150"/>
      <c r="O107" s="149">
        <v>5821200</v>
      </c>
      <c r="P107" s="149">
        <v>5821200</v>
      </c>
      <c r="Q107" s="149">
        <v>5821200</v>
      </c>
      <c r="R107" s="149">
        <v>5821200</v>
      </c>
      <c r="S107" s="148" t="s">
        <v>760</v>
      </c>
    </row>
    <row r="108" spans="1:19" ht="51" x14ac:dyDescent="0.2">
      <c r="A108" s="147">
        <v>98</v>
      </c>
      <c r="B108" s="148" t="s">
        <v>66</v>
      </c>
      <c r="C108" s="148" t="s">
        <v>872</v>
      </c>
      <c r="D108" s="147" t="s">
        <v>873</v>
      </c>
      <c r="E108" s="147" t="s">
        <v>447</v>
      </c>
      <c r="F108" s="147" t="s">
        <v>874</v>
      </c>
      <c r="G108" s="147" t="s">
        <v>875</v>
      </c>
      <c r="H108" s="147" t="s">
        <v>461</v>
      </c>
      <c r="I108" s="147" t="s">
        <v>555</v>
      </c>
      <c r="J108" s="149">
        <v>5821200</v>
      </c>
      <c r="K108" s="150"/>
      <c r="L108" s="150"/>
      <c r="M108" s="150"/>
      <c r="N108" s="150"/>
      <c r="O108" s="149">
        <v>5821200</v>
      </c>
      <c r="P108" s="149">
        <v>5821200</v>
      </c>
      <c r="Q108" s="149">
        <v>5821200</v>
      </c>
      <c r="R108" s="149">
        <v>5821200</v>
      </c>
      <c r="S108" s="148" t="s">
        <v>788</v>
      </c>
    </row>
    <row r="109" spans="1:19" ht="51" x14ac:dyDescent="0.2">
      <c r="A109" s="147">
        <v>99</v>
      </c>
      <c r="B109" s="148" t="s">
        <v>41</v>
      </c>
      <c r="C109" s="148" t="s">
        <v>516</v>
      </c>
      <c r="D109" s="147" t="s">
        <v>876</v>
      </c>
      <c r="E109" s="147" t="s">
        <v>447</v>
      </c>
      <c r="F109" s="147" t="s">
        <v>877</v>
      </c>
      <c r="G109" s="147" t="s">
        <v>878</v>
      </c>
      <c r="H109" s="147" t="s">
        <v>461</v>
      </c>
      <c r="I109" s="147" t="s">
        <v>462</v>
      </c>
      <c r="J109" s="149">
        <v>6438600</v>
      </c>
      <c r="K109" s="150"/>
      <c r="L109" s="150"/>
      <c r="M109" s="150"/>
      <c r="N109" s="150"/>
      <c r="O109" s="149">
        <v>6438600</v>
      </c>
      <c r="P109" s="149">
        <v>6438600</v>
      </c>
      <c r="Q109" s="149">
        <v>6438600</v>
      </c>
      <c r="R109" s="149">
        <v>6438600</v>
      </c>
      <c r="S109" s="148" t="s">
        <v>879</v>
      </c>
    </row>
    <row r="110" spans="1:19" ht="38.25" x14ac:dyDescent="0.2">
      <c r="A110" s="147">
        <v>100</v>
      </c>
      <c r="B110" s="148" t="s">
        <v>12</v>
      </c>
      <c r="C110" s="148" t="s">
        <v>880</v>
      </c>
      <c r="D110" s="147" t="s">
        <v>881</v>
      </c>
      <c r="E110" s="147" t="s">
        <v>447</v>
      </c>
      <c r="F110" s="147" t="s">
        <v>882</v>
      </c>
      <c r="G110" s="147" t="s">
        <v>883</v>
      </c>
      <c r="H110" s="147" t="s">
        <v>461</v>
      </c>
      <c r="I110" s="147" t="s">
        <v>462</v>
      </c>
      <c r="J110" s="149">
        <v>10187100</v>
      </c>
      <c r="K110" s="150"/>
      <c r="L110" s="150"/>
      <c r="M110" s="150"/>
      <c r="N110" s="150"/>
      <c r="O110" s="149">
        <v>10187100</v>
      </c>
      <c r="P110" s="149">
        <v>10187100</v>
      </c>
      <c r="Q110" s="149">
        <v>10187100</v>
      </c>
      <c r="R110" s="149">
        <v>10187100</v>
      </c>
      <c r="S110" s="148" t="s">
        <v>884</v>
      </c>
    </row>
    <row r="111" spans="1:19" ht="114.75" x14ac:dyDescent="0.2">
      <c r="A111" s="147">
        <v>101</v>
      </c>
      <c r="B111" s="148" t="s">
        <v>73</v>
      </c>
      <c r="C111" s="148" t="s">
        <v>885</v>
      </c>
      <c r="D111" s="147" t="s">
        <v>886</v>
      </c>
      <c r="E111" s="147" t="s">
        <v>886</v>
      </c>
      <c r="F111" s="147" t="s">
        <v>887</v>
      </c>
      <c r="G111" s="147" t="s">
        <v>888</v>
      </c>
      <c r="H111" s="147" t="s">
        <v>461</v>
      </c>
      <c r="I111" s="147" t="s">
        <v>889</v>
      </c>
      <c r="J111" s="149">
        <v>5821200</v>
      </c>
      <c r="K111" s="150"/>
      <c r="L111" s="150"/>
      <c r="M111" s="150"/>
      <c r="N111" s="150"/>
      <c r="O111" s="149">
        <v>5821200</v>
      </c>
      <c r="P111" s="149">
        <v>5821200</v>
      </c>
      <c r="Q111" s="149">
        <v>5821200</v>
      </c>
      <c r="R111" s="149">
        <v>5821200</v>
      </c>
      <c r="S111" s="148" t="s">
        <v>591</v>
      </c>
    </row>
    <row r="112" spans="1:19" ht="38.25" x14ac:dyDescent="0.2">
      <c r="A112" s="147">
        <v>102</v>
      </c>
      <c r="B112" s="148" t="s">
        <v>27</v>
      </c>
      <c r="C112" s="148" t="s">
        <v>520</v>
      </c>
      <c r="D112" s="147" t="s">
        <v>890</v>
      </c>
      <c r="E112" s="147" t="s">
        <v>447</v>
      </c>
      <c r="F112" s="147" t="s">
        <v>891</v>
      </c>
      <c r="G112" s="147" t="s">
        <v>892</v>
      </c>
      <c r="H112" s="147" t="s">
        <v>461</v>
      </c>
      <c r="I112" s="147" t="s">
        <v>462</v>
      </c>
      <c r="J112" s="149">
        <v>5821200</v>
      </c>
      <c r="K112" s="150"/>
      <c r="L112" s="150"/>
      <c r="M112" s="150"/>
      <c r="N112" s="150"/>
      <c r="O112" s="149">
        <v>5821200</v>
      </c>
      <c r="P112" s="149">
        <v>5821200</v>
      </c>
      <c r="Q112" s="149">
        <v>5821200</v>
      </c>
      <c r="R112" s="149">
        <v>5821200</v>
      </c>
      <c r="S112" s="148" t="s">
        <v>893</v>
      </c>
    </row>
    <row r="113" spans="1:19" x14ac:dyDescent="0.2">
      <c r="A113" s="223" t="s">
        <v>894</v>
      </c>
      <c r="B113" s="223" t="s">
        <v>447</v>
      </c>
      <c r="C113" s="223" t="s">
        <v>447</v>
      </c>
      <c r="D113" s="223" t="s">
        <v>447</v>
      </c>
      <c r="E113" s="223" t="s">
        <v>447</v>
      </c>
      <c r="F113" s="223" t="s">
        <v>447</v>
      </c>
      <c r="G113" s="223" t="s">
        <v>447</v>
      </c>
      <c r="H113" s="223" t="s">
        <v>447</v>
      </c>
      <c r="I113" s="224" t="s">
        <v>447</v>
      </c>
      <c r="J113" s="152"/>
      <c r="K113" s="153"/>
      <c r="L113" s="153"/>
      <c r="M113" s="153"/>
      <c r="N113" s="153"/>
      <c r="O113" s="151"/>
      <c r="P113" s="151"/>
      <c r="Q113" s="151"/>
      <c r="R113" s="151"/>
      <c r="S113" s="151" t="s">
        <v>447</v>
      </c>
    </row>
    <row r="114" spans="1:19" x14ac:dyDescent="0.2">
      <c r="A114" s="223" t="s">
        <v>895</v>
      </c>
      <c r="B114" s="223" t="s">
        <v>447</v>
      </c>
      <c r="C114" s="223" t="s">
        <v>447</v>
      </c>
      <c r="D114" s="223" t="s">
        <v>447</v>
      </c>
      <c r="E114" s="223" t="s">
        <v>447</v>
      </c>
      <c r="F114" s="223" t="s">
        <v>447</v>
      </c>
      <c r="G114" s="223" t="s">
        <v>447</v>
      </c>
      <c r="H114" s="223" t="s">
        <v>447</v>
      </c>
      <c r="I114" s="223" t="s">
        <v>447</v>
      </c>
      <c r="J114" s="151">
        <v>654355800</v>
      </c>
      <c r="K114" s="153"/>
      <c r="L114" s="153"/>
      <c r="M114" s="153"/>
      <c r="N114" s="153"/>
      <c r="O114" s="151">
        <v>654355800</v>
      </c>
      <c r="P114" s="151">
        <v>654355800</v>
      </c>
      <c r="Q114" s="151">
        <v>654355800</v>
      </c>
      <c r="R114" s="151">
        <v>654355800</v>
      </c>
      <c r="S114" s="151" t="s">
        <v>447</v>
      </c>
    </row>
    <row r="115" spans="1:19" x14ac:dyDescent="0.2">
      <c r="A115" s="223" t="s">
        <v>896</v>
      </c>
      <c r="B115" s="223" t="s">
        <v>447</v>
      </c>
      <c r="C115" s="223" t="s">
        <v>447</v>
      </c>
      <c r="D115" s="223" t="s">
        <v>447</v>
      </c>
      <c r="E115" s="223" t="s">
        <v>447</v>
      </c>
      <c r="F115" s="223" t="s">
        <v>447</v>
      </c>
      <c r="G115" s="223" t="s">
        <v>447</v>
      </c>
      <c r="H115" s="223" t="s">
        <v>447</v>
      </c>
      <c r="I115" s="223" t="s">
        <v>447</v>
      </c>
      <c r="J115" s="223" t="s">
        <v>447</v>
      </c>
      <c r="K115" s="223" t="s">
        <v>447</v>
      </c>
      <c r="L115" s="223" t="s">
        <v>447</v>
      </c>
      <c r="M115" s="223" t="s">
        <v>447</v>
      </c>
      <c r="N115" s="223" t="s">
        <v>447</v>
      </c>
      <c r="O115" s="151">
        <v>654355800</v>
      </c>
      <c r="P115" s="151">
        <v>654355800</v>
      </c>
      <c r="Q115" s="151">
        <v>654355800</v>
      </c>
      <c r="R115" s="151">
        <v>654355800</v>
      </c>
      <c r="S115" s="151" t="s">
        <v>447</v>
      </c>
    </row>
    <row r="116" spans="1:19" x14ac:dyDescent="0.2">
      <c r="A116" s="225" t="s">
        <v>897</v>
      </c>
      <c r="B116" s="220"/>
      <c r="C116" s="220"/>
    </row>
    <row r="117" spans="1:19" x14ac:dyDescent="0.2">
      <c r="B117" s="144" t="s">
        <v>898</v>
      </c>
      <c r="C117" s="154">
        <v>102</v>
      </c>
      <c r="N117" s="221" t="s">
        <v>899</v>
      </c>
      <c r="O117" s="220"/>
      <c r="P117" s="220"/>
    </row>
    <row r="118" spans="1:19" x14ac:dyDescent="0.2">
      <c r="B118" s="144" t="s">
        <v>900</v>
      </c>
      <c r="C118" s="154">
        <v>102</v>
      </c>
      <c r="F118" s="219" t="s">
        <v>901</v>
      </c>
      <c r="G118" s="220"/>
      <c r="H118" s="219" t="s">
        <v>902</v>
      </c>
      <c r="I118" s="220"/>
      <c r="J118" s="220"/>
      <c r="K118" s="219" t="s">
        <v>903</v>
      </c>
      <c r="L118" s="220"/>
      <c r="M118" s="220"/>
      <c r="N118" s="219" t="s">
        <v>904</v>
      </c>
      <c r="O118" s="220"/>
      <c r="P118" s="220"/>
    </row>
    <row r="119" spans="1:19" ht="25.5" x14ac:dyDescent="0.2">
      <c r="B119" s="144" t="s">
        <v>905</v>
      </c>
      <c r="C119" s="154">
        <v>654355800</v>
      </c>
      <c r="F119" s="221" t="s">
        <v>906</v>
      </c>
      <c r="G119" s="220"/>
      <c r="H119" s="221" t="s">
        <v>906</v>
      </c>
      <c r="I119" s="220"/>
      <c r="J119" s="220"/>
      <c r="K119" s="221" t="s">
        <v>906</v>
      </c>
      <c r="L119" s="220"/>
      <c r="M119" s="220"/>
      <c r="N119" s="221" t="s">
        <v>906</v>
      </c>
      <c r="O119" s="220"/>
      <c r="P119" s="220"/>
    </row>
    <row r="120" spans="1:19" ht="25.5" x14ac:dyDescent="0.2">
      <c r="B120" s="144" t="s">
        <v>907</v>
      </c>
      <c r="C120" s="154">
        <v>163588950</v>
      </c>
    </row>
    <row r="121" spans="1:19" ht="25.5" x14ac:dyDescent="0.2">
      <c r="B121" s="144" t="s">
        <v>908</v>
      </c>
    </row>
    <row r="122" spans="1:19" ht="25.5" x14ac:dyDescent="0.2">
      <c r="B122" s="144" t="s">
        <v>909</v>
      </c>
      <c r="C122" s="154">
        <v>654355800</v>
      </c>
    </row>
    <row r="123" spans="1:19" x14ac:dyDescent="0.2">
      <c r="B123" s="144" t="s">
        <v>910</v>
      </c>
      <c r="C123" s="154">
        <v>29446030</v>
      </c>
      <c r="F123" s="219" t="s">
        <v>911</v>
      </c>
      <c r="G123" s="220"/>
    </row>
    <row r="124" spans="1:19" ht="25.5" x14ac:dyDescent="0.2">
      <c r="B124" s="144" t="s">
        <v>912</v>
      </c>
      <c r="C124" s="154">
        <v>654355800</v>
      </c>
    </row>
    <row r="125" spans="1:19" ht="25.5" x14ac:dyDescent="0.2">
      <c r="B125" s="144" t="s">
        <v>913</v>
      </c>
      <c r="C125" s="154">
        <v>13087116</v>
      </c>
    </row>
    <row r="126" spans="1:19" ht="25.5" x14ac:dyDescent="0.2">
      <c r="B126" s="144" t="s">
        <v>914</v>
      </c>
      <c r="C126" s="154">
        <v>654355800</v>
      </c>
    </row>
    <row r="127" spans="1:19" ht="25.5" x14ac:dyDescent="0.2">
      <c r="B127" s="144" t="s">
        <v>915</v>
      </c>
      <c r="C127" s="154">
        <v>3271798</v>
      </c>
    </row>
  </sheetData>
  <mergeCells count="38">
    <mergeCell ref="A1:F1"/>
    <mergeCell ref="A2:F2"/>
    <mergeCell ref="A3:F3"/>
    <mergeCell ref="A5:S5"/>
    <mergeCell ref="A6:S6"/>
    <mergeCell ref="A116:C116"/>
    <mergeCell ref="Q8:Q10"/>
    <mergeCell ref="R8:R10"/>
    <mergeCell ref="S8:S10"/>
    <mergeCell ref="I9:I10"/>
    <mergeCell ref="J9:J10"/>
    <mergeCell ref="K9:M10"/>
    <mergeCell ref="F8:F10"/>
    <mergeCell ref="G8:G10"/>
    <mergeCell ref="H8:H10"/>
    <mergeCell ref="J8:N8"/>
    <mergeCell ref="O8:O10"/>
    <mergeCell ref="P8:P10"/>
    <mergeCell ref="A8:A10"/>
    <mergeCell ref="B8:B10"/>
    <mergeCell ref="C8:C10"/>
    <mergeCell ref="T9:T10"/>
    <mergeCell ref="A113:I113"/>
    <mergeCell ref="A114:I114"/>
    <mergeCell ref="A115:I115"/>
    <mergeCell ref="J115:N115"/>
    <mergeCell ref="D8:D10"/>
    <mergeCell ref="E8:E10"/>
    <mergeCell ref="F123:G123"/>
    <mergeCell ref="N117:P117"/>
    <mergeCell ref="F118:G118"/>
    <mergeCell ref="H118:J118"/>
    <mergeCell ref="K118:M118"/>
    <mergeCell ref="N118:P118"/>
    <mergeCell ref="F119:G119"/>
    <mergeCell ref="H119:J119"/>
    <mergeCell ref="K119:M119"/>
    <mergeCell ref="N119:P119"/>
  </mergeCells>
  <pageMargins left="6.25E-2" right="5.2083333333333336E-2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126"/>
  <sheetViews>
    <sheetView topLeftCell="H4" zoomScale="85" zoomScaleNormal="85" workbookViewId="0">
      <pane ySplit="6" topLeftCell="A10" activePane="bottomLeft" state="frozen"/>
      <selection activeCell="A4" sqref="A4"/>
      <selection pane="bottomLeft" activeCell="N16" sqref="N16"/>
    </sheetView>
  </sheetViews>
  <sheetFormatPr defaultColWidth="8" defaultRowHeight="16.5" x14ac:dyDescent="0.2"/>
  <cols>
    <col min="1" max="1" width="5.85546875" style="65" customWidth="1"/>
    <col min="2" max="2" width="26.5703125" style="65" customWidth="1"/>
    <col min="3" max="3" width="24.7109375" style="65" customWidth="1"/>
    <col min="4" max="4" width="11.42578125" style="65" customWidth="1"/>
    <col min="5" max="5" width="11" style="65" customWidth="1"/>
    <col min="6" max="6" width="8.42578125" style="32" customWidth="1"/>
    <col min="7" max="8" width="8" style="18"/>
    <col min="9" max="9" width="11.140625" style="18" customWidth="1"/>
    <col min="10" max="10" width="9.5703125" style="18" customWidth="1"/>
    <col min="11" max="11" width="13" style="18" customWidth="1"/>
    <col min="12" max="12" width="12.5703125" style="18" customWidth="1"/>
    <col min="13" max="13" width="14.5703125" style="2" customWidth="1"/>
    <col min="14" max="14" width="47.7109375" style="2" customWidth="1"/>
    <col min="15" max="15" width="48.85546875" style="2" customWidth="1"/>
    <col min="16" max="16384" width="8" style="2"/>
  </cols>
  <sheetData>
    <row r="1" spans="1:14" s="1" customFormat="1" x14ac:dyDescent="0.25">
      <c r="A1" s="231" t="s">
        <v>0</v>
      </c>
      <c r="B1" s="231"/>
      <c r="C1" s="231"/>
      <c r="D1" s="231"/>
      <c r="E1" s="231"/>
      <c r="F1" s="231"/>
      <c r="G1" s="18"/>
      <c r="H1" s="18"/>
      <c r="I1" s="233" t="s">
        <v>207</v>
      </c>
      <c r="J1" s="233"/>
      <c r="K1" s="233"/>
      <c r="L1" s="233"/>
      <c r="M1" s="233"/>
    </row>
    <row r="2" spans="1:14" s="1" customFormat="1" x14ac:dyDescent="0.25">
      <c r="A2" s="232" t="s">
        <v>1</v>
      </c>
      <c r="B2" s="232"/>
      <c r="C2" s="232"/>
      <c r="D2" s="232"/>
      <c r="E2" s="232"/>
      <c r="F2" s="232"/>
      <c r="G2" s="18"/>
      <c r="H2" s="18"/>
      <c r="I2" s="234" t="s">
        <v>246</v>
      </c>
      <c r="J2" s="233"/>
      <c r="K2" s="233"/>
      <c r="L2" s="233"/>
      <c r="M2" s="233"/>
    </row>
    <row r="3" spans="1:14" x14ac:dyDescent="0.2">
      <c r="A3" s="67"/>
      <c r="B3" s="66"/>
      <c r="C3" s="66"/>
      <c r="D3" s="66"/>
      <c r="E3" s="66"/>
      <c r="F3" s="3"/>
    </row>
    <row r="4" spans="1:14" ht="16.5" customHeight="1" x14ac:dyDescent="0.25">
      <c r="A4" s="237" t="s">
        <v>245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</row>
    <row r="5" spans="1:14" ht="16.5" customHeight="1" x14ac:dyDescent="0.25">
      <c r="A5" s="237" t="s">
        <v>985</v>
      </c>
      <c r="B5" s="237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</row>
    <row r="6" spans="1:14" ht="9.75" customHeight="1" x14ac:dyDescent="0.2">
      <c r="A6" s="3"/>
      <c r="B6" s="3"/>
      <c r="C6" s="3"/>
      <c r="D6" s="3"/>
      <c r="E6" s="3"/>
      <c r="F6" s="3"/>
    </row>
    <row r="7" spans="1:14" x14ac:dyDescent="0.2">
      <c r="A7" s="101"/>
      <c r="B7" s="102"/>
      <c r="C7" s="102"/>
      <c r="D7" s="102"/>
      <c r="E7" s="102"/>
      <c r="F7" s="103" t="s">
        <v>2</v>
      </c>
      <c r="G7" s="104"/>
      <c r="H7" s="104"/>
      <c r="I7" s="104"/>
      <c r="J7" s="104"/>
      <c r="K7" s="104"/>
      <c r="L7" s="104"/>
      <c r="M7" s="105"/>
      <c r="N7" s="105"/>
    </row>
    <row r="8" spans="1:14" ht="24.75" customHeight="1" x14ac:dyDescent="0.2">
      <c r="A8" s="240" t="s">
        <v>3</v>
      </c>
      <c r="B8" s="240" t="s">
        <v>4</v>
      </c>
      <c r="C8" s="229" t="s">
        <v>127</v>
      </c>
      <c r="D8" s="241" t="s">
        <v>347</v>
      </c>
      <c r="E8" s="242"/>
      <c r="F8" s="240" t="s">
        <v>5</v>
      </c>
      <c r="G8" s="229" t="s">
        <v>126</v>
      </c>
      <c r="H8" s="229" t="s">
        <v>199</v>
      </c>
      <c r="I8" s="235" t="s">
        <v>200</v>
      </c>
      <c r="J8" s="229" t="s">
        <v>142</v>
      </c>
      <c r="K8" s="229" t="s">
        <v>201</v>
      </c>
      <c r="L8" s="235" t="s">
        <v>202</v>
      </c>
      <c r="M8" s="229" t="s">
        <v>206</v>
      </c>
      <c r="N8" s="229" t="s">
        <v>247</v>
      </c>
    </row>
    <row r="9" spans="1:14" ht="21" customHeight="1" x14ac:dyDescent="0.2">
      <c r="A9" s="240"/>
      <c r="B9" s="240"/>
      <c r="C9" s="230"/>
      <c r="D9" s="112" t="s">
        <v>348</v>
      </c>
      <c r="E9" s="112" t="s">
        <v>349</v>
      </c>
      <c r="F9" s="240"/>
      <c r="G9" s="230"/>
      <c r="H9" s="230"/>
      <c r="I9" s="236"/>
      <c r="J9" s="230"/>
      <c r="K9" s="230"/>
      <c r="L9" s="236"/>
      <c r="M9" s="230"/>
      <c r="N9" s="230"/>
    </row>
    <row r="10" spans="1:14" ht="22.5" customHeight="1" x14ac:dyDescent="0.25">
      <c r="A10" s="85" t="s">
        <v>6</v>
      </c>
      <c r="B10" s="86" t="s">
        <v>917</v>
      </c>
      <c r="C10" s="155"/>
      <c r="D10" s="86"/>
      <c r="E10" s="86"/>
      <c r="F10" s="87"/>
      <c r="G10" s="82"/>
      <c r="H10" s="82"/>
      <c r="I10" s="116"/>
      <c r="J10" s="82"/>
      <c r="K10" s="82"/>
      <c r="L10" s="82"/>
      <c r="M10" s="106"/>
      <c r="N10" s="106"/>
    </row>
    <row r="11" spans="1:14" s="292" customFormat="1" ht="45" customHeight="1" x14ac:dyDescent="0.2">
      <c r="A11" s="285">
        <v>1</v>
      </c>
      <c r="B11" s="286" t="s">
        <v>208</v>
      </c>
      <c r="C11" s="287" t="s">
        <v>556</v>
      </c>
      <c r="D11" s="288">
        <v>44136</v>
      </c>
      <c r="E11" s="286"/>
      <c r="F11" s="289">
        <v>3.8</v>
      </c>
      <c r="G11" s="285" t="s">
        <v>944</v>
      </c>
      <c r="H11" s="285" t="s">
        <v>8</v>
      </c>
      <c r="I11" s="290">
        <f>+INDEX('Bang do'!$D$7:$F$10,MATCH(Bangtheodoi!G11,'Bang do'!$B$7:$B$10,0),MATCH(Bangtheodoi!H11,'Bang do'!$D$2:$F$2,0))</f>
        <v>1095</v>
      </c>
      <c r="J11" s="289">
        <v>3.8</v>
      </c>
      <c r="K11" s="291">
        <v>45474</v>
      </c>
      <c r="L11" s="291">
        <f>+K11+I11</f>
        <v>46569</v>
      </c>
      <c r="M11" s="285"/>
      <c r="N11" s="293" t="s">
        <v>947</v>
      </c>
    </row>
    <row r="12" spans="1:14" ht="45" customHeight="1" x14ac:dyDescent="0.25">
      <c r="A12" s="85" t="s">
        <v>8</v>
      </c>
      <c r="B12" s="88" t="s">
        <v>9</v>
      </c>
      <c r="C12" s="156"/>
      <c r="D12" s="88"/>
      <c r="E12" s="88"/>
      <c r="F12" s="89"/>
      <c r="G12" s="82"/>
      <c r="H12" s="82"/>
      <c r="I12" s="116"/>
      <c r="J12" s="82"/>
      <c r="K12" s="82"/>
      <c r="L12" s="82"/>
      <c r="M12" s="106"/>
      <c r="N12" s="106"/>
    </row>
    <row r="13" spans="1:14" ht="45" customHeight="1" x14ac:dyDescent="0.2">
      <c r="A13" s="158"/>
      <c r="B13" s="172" t="s">
        <v>7</v>
      </c>
      <c r="C13" s="189" t="s">
        <v>560</v>
      </c>
      <c r="D13" s="115">
        <v>43105</v>
      </c>
      <c r="E13" s="115">
        <v>45660</v>
      </c>
      <c r="F13" s="190">
        <v>2.77</v>
      </c>
      <c r="G13" s="158" t="s">
        <v>130</v>
      </c>
      <c r="H13" s="158" t="s">
        <v>13</v>
      </c>
      <c r="I13" s="160">
        <v>1095</v>
      </c>
      <c r="J13" s="158" t="str">
        <f>+INDEX('Bang do'!$D$4:$F$6,MATCH(Bangtheodoi!G13,'Bang do'!$B$4:$B$6,0),MATCH(Bangtheodoi!H13,'Bang do'!$D$2:$F$2,0))</f>
        <v>2,77</v>
      </c>
      <c r="K13" s="139">
        <v>44378</v>
      </c>
      <c r="L13" s="139"/>
      <c r="M13" s="158" t="s">
        <v>389</v>
      </c>
      <c r="N13" s="191" t="s">
        <v>989</v>
      </c>
    </row>
    <row r="14" spans="1:14" s="292" customFormat="1" ht="45" customHeight="1" x14ac:dyDescent="0.2">
      <c r="A14" s="285">
        <f>+A11+1</f>
        <v>2</v>
      </c>
      <c r="B14" s="286" t="s">
        <v>987</v>
      </c>
      <c r="C14" s="287" t="s">
        <v>560</v>
      </c>
      <c r="D14" s="288">
        <v>45661</v>
      </c>
      <c r="E14" s="286"/>
      <c r="F14" s="289">
        <v>2.77</v>
      </c>
      <c r="G14" s="285" t="s">
        <v>130</v>
      </c>
      <c r="H14" s="285" t="s">
        <v>13</v>
      </c>
      <c r="I14" s="290">
        <v>1095</v>
      </c>
      <c r="J14" s="285" t="str">
        <f>+INDEX('Bang do'!$D$4:$F$6,MATCH(Bangtheodoi!G14,'Bang do'!$B$4:$B$6,0),MATCH(Bangtheodoi!H14,'Bang do'!$D$2:$F$2,0))</f>
        <v>2,77</v>
      </c>
      <c r="K14" s="291">
        <v>45661</v>
      </c>
      <c r="L14" s="291"/>
      <c r="M14" s="285" t="s">
        <v>389</v>
      </c>
      <c r="N14" s="293" t="s">
        <v>988</v>
      </c>
    </row>
    <row r="15" spans="1:14" s="292" customFormat="1" ht="45" customHeight="1" x14ac:dyDescent="0.2">
      <c r="A15" s="285">
        <f>+A14+1</f>
        <v>3</v>
      </c>
      <c r="B15" s="286" t="s">
        <v>10</v>
      </c>
      <c r="C15" s="287" t="s">
        <v>483</v>
      </c>
      <c r="D15" s="288">
        <v>42522</v>
      </c>
      <c r="E15" s="286"/>
      <c r="F15" s="289">
        <v>2.4700000000000002</v>
      </c>
      <c r="G15" s="285" t="s">
        <v>136</v>
      </c>
      <c r="H15" s="285" t="s">
        <v>13</v>
      </c>
      <c r="I15" s="290">
        <f>+INDEX('Bang do'!$D$8:$F$10,MATCH(Bangtheodoi!G15,'Bang do'!$B$8:$B$10,0),MATCH(Bangtheodoi!H15,'Bang do'!$D$2:$F$2,0))</f>
        <v>1095</v>
      </c>
      <c r="J15" s="285" t="str">
        <f>+INDEX('Bang do'!$D$4:$F$6,MATCH(Bangtheodoi!G15,'Bang do'!$B$4:$B$6,0),MATCH(Bangtheodoi!H15,'Bang do'!$D$2:$F$2,0))</f>
        <v>2,47</v>
      </c>
      <c r="K15" s="291">
        <v>43952</v>
      </c>
      <c r="L15" s="291"/>
      <c r="M15" s="285" t="str">
        <f>+IF(H15=HLOOKUP(G15,Sosanhheso!$B$3:$O$4,2,0),"Max hệ số","")</f>
        <v>Max hệ số</v>
      </c>
      <c r="N15" s="285" t="s">
        <v>248</v>
      </c>
    </row>
    <row r="16" spans="1:14" s="292" customFormat="1" ht="45" customHeight="1" x14ac:dyDescent="0.2">
      <c r="A16" s="285">
        <f t="shared" ref="A16:A17" si="0">+A15+1</f>
        <v>4</v>
      </c>
      <c r="B16" s="294" t="s">
        <v>11</v>
      </c>
      <c r="C16" s="287" t="s">
        <v>945</v>
      </c>
      <c r="D16" s="288">
        <v>42522</v>
      </c>
      <c r="E16" s="294"/>
      <c r="F16" s="285">
        <v>2.4700000000000002</v>
      </c>
      <c r="G16" s="285" t="s">
        <v>136</v>
      </c>
      <c r="H16" s="285" t="s">
        <v>13</v>
      </c>
      <c r="I16" s="290">
        <f>+INDEX('Bang do'!$D$8:$F$10,MATCH(Bangtheodoi!G16,'Bang do'!$B$8:$B$10,0),MATCH(Bangtheodoi!H16,'Bang do'!$D$2:$F$2,0))</f>
        <v>1095</v>
      </c>
      <c r="J16" s="285" t="str">
        <f>+INDEX('Bang do'!$D$4:$F$6,MATCH(Bangtheodoi!G16,'Bang do'!$B$4:$B$6,0),MATCH(Bangtheodoi!H16,'Bang do'!$D$2:$F$2,0))</f>
        <v>2,47</v>
      </c>
      <c r="K16" s="291">
        <v>45566</v>
      </c>
      <c r="L16" s="291">
        <f>+K16+I16</f>
        <v>46661</v>
      </c>
      <c r="M16" s="285" t="str">
        <f>+IF(H16=HLOOKUP(G16,Sosanhheso!$B$3:$O$4,2,0),"Max hệ số","")</f>
        <v>Max hệ số</v>
      </c>
      <c r="N16" s="293" t="s">
        <v>940</v>
      </c>
    </row>
    <row r="17" spans="1:15" ht="45" customHeight="1" x14ac:dyDescent="0.2">
      <c r="A17" s="82">
        <f t="shared" si="0"/>
        <v>5</v>
      </c>
      <c r="B17" s="83" t="s">
        <v>12</v>
      </c>
      <c r="C17" s="100" t="s">
        <v>884</v>
      </c>
      <c r="D17" s="113">
        <v>42522</v>
      </c>
      <c r="E17" s="172"/>
      <c r="F17" s="84">
        <v>2.31</v>
      </c>
      <c r="G17" s="82" t="s">
        <v>141</v>
      </c>
      <c r="H17" s="82" t="s">
        <v>13</v>
      </c>
      <c r="I17" s="116">
        <f>+INDEX('Bang do'!$D$8:$F$10,MATCH(Bangtheodoi!G17,'Bang do'!$B$8:$B$10,0),MATCH(Bangtheodoi!H17,'Bang do'!$D$2:$F$2,0))</f>
        <v>1095</v>
      </c>
      <c r="J17" s="82" t="str">
        <f>+INDEX('Bang do'!$D$4:$F$6,MATCH(Bangtheodoi!G17,'Bang do'!$B$4:$B$6,0),MATCH(Bangtheodoi!H17,'Bang do'!$D$2:$F$2,0))</f>
        <v>2,31</v>
      </c>
      <c r="K17" s="95">
        <v>44562</v>
      </c>
      <c r="L17" s="137"/>
      <c r="M17" s="82" t="s">
        <v>389</v>
      </c>
      <c r="N17" s="138" t="s">
        <v>916</v>
      </c>
    </row>
    <row r="18" spans="1:15" s="125" customFormat="1" ht="21.75" customHeight="1" x14ac:dyDescent="0.2">
      <c r="A18" s="118" t="s">
        <v>15</v>
      </c>
      <c r="B18" s="119" t="s">
        <v>432</v>
      </c>
      <c r="C18" s="157"/>
      <c r="D18" s="120"/>
      <c r="E18" s="119"/>
      <c r="F18" s="121"/>
      <c r="G18" s="118"/>
      <c r="H18" s="118"/>
      <c r="I18" s="122"/>
      <c r="J18" s="118"/>
      <c r="K18" s="123"/>
      <c r="L18" s="118"/>
      <c r="M18" s="124"/>
      <c r="N18" s="118"/>
    </row>
    <row r="19" spans="1:15" ht="45" customHeight="1" x14ac:dyDescent="0.2">
      <c r="A19" s="82">
        <f>+A17+1</f>
        <v>6</v>
      </c>
      <c r="B19" s="83" t="s">
        <v>355</v>
      </c>
      <c r="C19" s="100" t="s">
        <v>563</v>
      </c>
      <c r="D19" s="113">
        <v>44440</v>
      </c>
      <c r="E19" s="83"/>
      <c r="F19" s="84">
        <v>2.4700000000000002</v>
      </c>
      <c r="G19" s="82"/>
      <c r="H19" s="82"/>
      <c r="I19" s="116"/>
      <c r="J19" s="82"/>
      <c r="K19" s="95">
        <v>44440</v>
      </c>
      <c r="L19" s="158"/>
      <c r="M19" s="158" t="s">
        <v>389</v>
      </c>
      <c r="N19" s="82" t="s">
        <v>361</v>
      </c>
    </row>
    <row r="20" spans="1:15" ht="45" customHeight="1" x14ac:dyDescent="0.25">
      <c r="A20" s="85" t="s">
        <v>15</v>
      </c>
      <c r="B20" s="88" t="s">
        <v>16</v>
      </c>
      <c r="C20" s="156"/>
      <c r="D20" s="88"/>
      <c r="E20" s="88"/>
      <c r="F20" s="89"/>
      <c r="G20" s="82"/>
      <c r="H20" s="82"/>
      <c r="I20" s="116"/>
      <c r="J20" s="82"/>
      <c r="K20" s="82"/>
      <c r="L20" s="82"/>
      <c r="M20" s="106"/>
      <c r="N20" s="106"/>
    </row>
    <row r="21" spans="1:15" ht="53.25" customHeight="1" x14ac:dyDescent="0.2">
      <c r="A21" s="82">
        <f>+A19+1</f>
        <v>7</v>
      </c>
      <c r="B21" s="83" t="s">
        <v>17</v>
      </c>
      <c r="C21" s="100" t="s">
        <v>615</v>
      </c>
      <c r="D21" s="113">
        <v>42522</v>
      </c>
      <c r="E21" s="83"/>
      <c r="F21" s="82">
        <v>1.46</v>
      </c>
      <c r="G21" s="82" t="s">
        <v>151</v>
      </c>
      <c r="H21" s="82" t="s">
        <v>20</v>
      </c>
      <c r="I21" s="116">
        <f>+INDEX('Bang do'!$D$20:$K$20,MATCH(Bangtheodoi!G21,'Bang do'!$B$19,0),MATCH($H$21,'Bang do'!$D$18:$K$18,0))</f>
        <v>1095</v>
      </c>
      <c r="J21" s="82" t="str">
        <f>+INDEX('Bang do'!$D$19:$K$19,MATCH(Bangtheodoi!$G21,'Bang do'!$B$19,0),MATCH($H21,'Bang do'!$D$18:$K$18,0))</f>
        <v>1,46</v>
      </c>
      <c r="K21" s="95">
        <v>45292</v>
      </c>
      <c r="L21" s="95">
        <f>+K21+I21</f>
        <v>46387</v>
      </c>
      <c r="M21" s="82" t="str">
        <f>+IF(H21=HLOOKUP(G21,Sosanhheso!$B$3:$O$4,2,0),"Max hệ số","")</f>
        <v/>
      </c>
      <c r="N21" s="138" t="s">
        <v>918</v>
      </c>
    </row>
    <row r="22" spans="1:15" ht="45" customHeight="1" x14ac:dyDescent="0.25">
      <c r="A22" s="82">
        <f>+A21+1</f>
        <v>8</v>
      </c>
      <c r="B22" s="83" t="s">
        <v>18</v>
      </c>
      <c r="C22" s="100" t="s">
        <v>615</v>
      </c>
      <c r="D22" s="113">
        <v>42522</v>
      </c>
      <c r="E22" s="83"/>
      <c r="F22" s="82">
        <v>1.46</v>
      </c>
      <c r="G22" s="82" t="s">
        <v>151</v>
      </c>
      <c r="H22" s="82" t="s">
        <v>20</v>
      </c>
      <c r="I22" s="116">
        <f>+INDEX('Bang do'!$D$20:$K$20,MATCH(Bangtheodoi!G22,'Bang do'!$B$19,0),MATCH($H$21,'Bang do'!$D$18:$K$18,0))</f>
        <v>1095</v>
      </c>
      <c r="J22" s="82" t="str">
        <f>+INDEX('Bang do'!$D$19:$K$19,MATCH(Bangtheodoi!$G22,'Bang do'!$B$19,0),MATCH(H22,'Bang do'!$D$18:$K$18,0))</f>
        <v>1,46</v>
      </c>
      <c r="K22" s="107">
        <v>44774</v>
      </c>
      <c r="L22" s="131">
        <f>+K22+I22</f>
        <v>45869</v>
      </c>
      <c r="M22" s="82" t="str">
        <f>+IF(H22=HLOOKUP(G22,Sosanhheso!$B$3:$O$4,2,0),"Max hệ số","")</f>
        <v/>
      </c>
      <c r="N22" s="82" t="s">
        <v>404</v>
      </c>
      <c r="O22" s="193" t="s">
        <v>992</v>
      </c>
    </row>
    <row r="23" spans="1:15" ht="45" customHeight="1" x14ac:dyDescent="0.2">
      <c r="A23" s="82">
        <f>+A22+1</f>
        <v>9</v>
      </c>
      <c r="B23" s="83" t="s">
        <v>19</v>
      </c>
      <c r="C23" s="100" t="s">
        <v>615</v>
      </c>
      <c r="D23" s="113">
        <v>43405</v>
      </c>
      <c r="E23" s="113">
        <v>44500</v>
      </c>
      <c r="F23" s="82">
        <v>1.46</v>
      </c>
      <c r="G23" s="82" t="s">
        <v>151</v>
      </c>
      <c r="H23" s="82" t="s">
        <v>20</v>
      </c>
      <c r="I23" s="116">
        <f>+INDEX('Bang do'!$D$20:$K$20,MATCH(Bangtheodoi!G23,'Bang do'!$B$19,0),MATCH($H$21,'Bang do'!$D$18:$K$18,0))</f>
        <v>1095</v>
      </c>
      <c r="J23" s="82" t="str">
        <f>+INDEX('Bang do'!$D$19:$K$19,MATCH(Bangtheodoi!$G23,'Bang do'!$B$19,0),MATCH($H23,'Bang do'!$D$18:$K$18,0))</f>
        <v>1,46</v>
      </c>
      <c r="K23" s="107">
        <v>45444</v>
      </c>
      <c r="L23" s="95">
        <f>+K23+I23</f>
        <v>46539</v>
      </c>
      <c r="M23" s="82" t="str">
        <f>+IF(H23=HLOOKUP(G23,Sosanhheso!$B$3:$O$4,2,0),"Max hệ số","")</f>
        <v/>
      </c>
      <c r="N23" s="138" t="s">
        <v>920</v>
      </c>
    </row>
    <row r="24" spans="1:15" ht="45" customHeight="1" x14ac:dyDescent="0.2">
      <c r="A24" s="82">
        <f>+A23+1</f>
        <v>10</v>
      </c>
      <c r="B24" s="83" t="s">
        <v>941</v>
      </c>
      <c r="C24" s="100" t="s">
        <v>942</v>
      </c>
      <c r="D24" s="113">
        <v>45566</v>
      </c>
      <c r="E24" s="113"/>
      <c r="F24" s="82">
        <v>1.19</v>
      </c>
      <c r="G24" s="82" t="s">
        <v>151</v>
      </c>
      <c r="H24" s="82" t="s">
        <v>6</v>
      </c>
      <c r="I24" s="116">
        <f>+INDEX('Bang do'!$D$20:$K$20,MATCH(Bangtheodoi!G24,'Bang do'!$B$19,0),MATCH($H$21,'Bang do'!$D$18:$K$18,0))</f>
        <v>1095</v>
      </c>
      <c r="J24" s="82" t="str">
        <f>+INDEX('Bang do'!$D$19:$K$19,MATCH(Bangtheodoi!$G24,'Bang do'!$B$19,0),MATCH($H24,'Bang do'!$D$18:$K$18,0))</f>
        <v>1,19</v>
      </c>
      <c r="K24" s="107">
        <v>45566</v>
      </c>
      <c r="L24" s="95">
        <f>+K24+I24</f>
        <v>46661</v>
      </c>
      <c r="M24" s="82"/>
      <c r="N24" s="138" t="s">
        <v>943</v>
      </c>
    </row>
    <row r="25" spans="1:15" ht="45" customHeight="1" x14ac:dyDescent="0.25">
      <c r="A25" s="85" t="s">
        <v>20</v>
      </c>
      <c r="B25" s="88" t="s">
        <v>21</v>
      </c>
      <c r="C25" s="156"/>
      <c r="D25" s="88"/>
      <c r="E25" s="88"/>
      <c r="F25" s="91"/>
      <c r="G25" s="82"/>
      <c r="H25" s="82"/>
      <c r="I25" s="116"/>
      <c r="J25" s="82"/>
      <c r="K25" s="82"/>
      <c r="L25" s="82"/>
      <c r="M25" s="106"/>
      <c r="N25" s="106"/>
    </row>
    <row r="26" spans="1:15" ht="45" customHeight="1" x14ac:dyDescent="0.2">
      <c r="A26" s="82">
        <f>+A24+1</f>
        <v>11</v>
      </c>
      <c r="B26" s="83" t="s">
        <v>39</v>
      </c>
      <c r="C26" s="100" t="s">
        <v>637</v>
      </c>
      <c r="D26" s="113">
        <v>42522</v>
      </c>
      <c r="E26" s="83"/>
      <c r="F26" s="82">
        <v>1.46</v>
      </c>
      <c r="G26" s="82" t="s">
        <v>151</v>
      </c>
      <c r="H26" s="82" t="s">
        <v>20</v>
      </c>
      <c r="I26" s="116">
        <f>+INDEX('Bang do'!$D$20:$K$20,MATCH(Bangtheodoi!G26,'Bang do'!$B$19,0),MATCH($H26,'Bang do'!$D$18:$K$18,0))</f>
        <v>1095</v>
      </c>
      <c r="J26" s="82" t="str">
        <f>+INDEX('Bang do'!$D$19:$K$19,MATCH(Bangtheodoi!$G26,'Bang do'!$B$19,0),MATCH($H26,'Bang do'!$D$18:$K$18,0))</f>
        <v>1,46</v>
      </c>
      <c r="K26" s="95">
        <v>45108</v>
      </c>
      <c r="L26" s="95">
        <f>+K26+I26</f>
        <v>46203</v>
      </c>
      <c r="M26" s="82" t="str">
        <f>+IF(H26=HLOOKUP(G26,Sosanhheso!$B$3:$O$4,2,0),"Max hệ số","")</f>
        <v/>
      </c>
      <c r="N26" s="138" t="s">
        <v>410</v>
      </c>
    </row>
    <row r="27" spans="1:15" ht="45" customHeight="1" x14ac:dyDescent="0.25">
      <c r="A27" s="82">
        <f>+A26+1</f>
        <v>12</v>
      </c>
      <c r="B27" s="83" t="s">
        <v>14</v>
      </c>
      <c r="C27" s="100" t="s">
        <v>624</v>
      </c>
      <c r="D27" s="113">
        <v>42522</v>
      </c>
      <c r="E27" s="83"/>
      <c r="F27" s="82">
        <v>1.46</v>
      </c>
      <c r="G27" s="82" t="s">
        <v>151</v>
      </c>
      <c r="H27" s="82" t="s">
        <v>20</v>
      </c>
      <c r="I27" s="116">
        <f>+INDEX('Bang do'!$D$20:$K$20,MATCH(Bangtheodoi!G27,'Bang do'!$B$19,0),MATCH($H$21,'Bang do'!$D$18:$K$18,0))</f>
        <v>1095</v>
      </c>
      <c r="J27" s="82" t="str">
        <f>+INDEX('Bang do'!$D$19:$K$19,MATCH(Bangtheodoi!$G27,'Bang do'!$B$19,0),MATCH($H27,'Bang do'!$D$18:$K$18,0))</f>
        <v>1,46</v>
      </c>
      <c r="K27" s="95">
        <v>45661</v>
      </c>
      <c r="L27" s="139">
        <f>+K27+I27</f>
        <v>46756</v>
      </c>
      <c r="M27" s="106"/>
      <c r="N27" s="138" t="s">
        <v>986</v>
      </c>
    </row>
    <row r="28" spans="1:15" ht="45" customHeight="1" x14ac:dyDescent="0.25">
      <c r="A28" s="82">
        <f t="shared" ref="A28:A35" si="1">+A27+1</f>
        <v>13</v>
      </c>
      <c r="B28" s="83" t="s">
        <v>569</v>
      </c>
      <c r="C28" s="100" t="s">
        <v>999</v>
      </c>
      <c r="D28" s="113">
        <v>44566</v>
      </c>
      <c r="E28" s="83"/>
      <c r="F28" s="82">
        <v>1.39</v>
      </c>
      <c r="G28" s="82" t="s">
        <v>151</v>
      </c>
      <c r="H28" s="82" t="s">
        <v>13</v>
      </c>
      <c r="I28" s="116">
        <f>+INDEX('Bang do'!$D$20:$K$20,MATCH(Bangtheodoi!G28,'Bang do'!$B$19,0),MATCH($H28,'Bang do'!$D$18:$K$18,0))</f>
        <v>1095</v>
      </c>
      <c r="J28" s="82">
        <v>1.39</v>
      </c>
      <c r="K28" s="95">
        <v>45662</v>
      </c>
      <c r="L28" s="95">
        <f>+K28+I28</f>
        <v>46757</v>
      </c>
      <c r="M28" s="82"/>
      <c r="N28" s="138" t="s">
        <v>1000</v>
      </c>
      <c r="O28" s="193" t="s">
        <v>993</v>
      </c>
    </row>
    <row r="29" spans="1:15" ht="45" customHeight="1" x14ac:dyDescent="0.2">
      <c r="A29" s="82">
        <f>+A28+1</f>
        <v>14</v>
      </c>
      <c r="B29" s="83" t="s">
        <v>26</v>
      </c>
      <c r="C29" s="100" t="s">
        <v>524</v>
      </c>
      <c r="D29" s="113">
        <v>42370</v>
      </c>
      <c r="E29" s="83"/>
      <c r="F29" s="84">
        <v>1.39</v>
      </c>
      <c r="G29" s="82" t="s">
        <v>161</v>
      </c>
      <c r="H29" s="82" t="s">
        <v>20</v>
      </c>
      <c r="I29" s="116">
        <f>+INDEX('Bang do'!$D$23:$H$23,MATCH(Bangtheodoi!$G29,'Bang do'!$B$23,0),MATCH($H29,'Bang do'!$D$21:$H$21,0))</f>
        <v>1095</v>
      </c>
      <c r="J29" s="82" t="str">
        <f>+INDEX('Bang do'!$D$22:$H$22,MATCH(Bangtheodoi!$G29,'Bang do'!$B$23,0),MATCH($H29,'Bang do'!$D$21:$H$21,0))</f>
        <v>1,39</v>
      </c>
      <c r="K29" s="95">
        <v>44743</v>
      </c>
      <c r="L29" s="131"/>
      <c r="M29" s="158" t="str">
        <f>+IF(H29=HLOOKUP(G29,Sosanhheso!$B$3:$O$4,2,0),"Max hệ số","")</f>
        <v>Max hệ số</v>
      </c>
      <c r="N29" s="138" t="s">
        <v>399</v>
      </c>
    </row>
    <row r="30" spans="1:15" ht="45" customHeight="1" x14ac:dyDescent="0.2">
      <c r="A30" s="82">
        <f t="shared" si="1"/>
        <v>15</v>
      </c>
      <c r="B30" s="92" t="s">
        <v>27</v>
      </c>
      <c r="C30" s="100" t="s">
        <v>893</v>
      </c>
      <c r="D30" s="113">
        <v>42370</v>
      </c>
      <c r="E30" s="92"/>
      <c r="F30" s="84">
        <v>1.32</v>
      </c>
      <c r="G30" s="82" t="s">
        <v>176</v>
      </c>
      <c r="H30" s="82" t="s">
        <v>20</v>
      </c>
      <c r="I30" s="116">
        <f>+INDEX('Bang do'!$D$48:$H$48,MATCH(Bangtheodoi!G30,'Bang do'!B47,0),MATCH($H30,'Bang do'!D46:H46,0))</f>
        <v>1095</v>
      </c>
      <c r="J30" s="82" t="str">
        <f>+INDEX('Bang do'!$D$47:$H$47,MATCH(Bangtheodoi!$G30,'Bang do'!$B47,0),MATCH($H30,'Bang do'!$D$46:$H$46,0))</f>
        <v>1,32</v>
      </c>
      <c r="K30" s="95">
        <v>45292</v>
      </c>
      <c r="L30" s="95"/>
      <c r="M30" s="158" t="str">
        <f>+IF(H30=HLOOKUP(G30,Sosanhheso!$B$3:$O$4,2,0),"Max hệ số","")</f>
        <v>Max hệ số</v>
      </c>
      <c r="N30" s="138" t="s">
        <v>919</v>
      </c>
    </row>
    <row r="31" spans="1:15" s="4" customFormat="1" ht="45" customHeight="1" x14ac:dyDescent="0.2">
      <c r="A31" s="82">
        <f t="shared" si="1"/>
        <v>16</v>
      </c>
      <c r="B31" s="83" t="s">
        <v>66</v>
      </c>
      <c r="C31" s="100" t="s">
        <v>788</v>
      </c>
      <c r="D31" s="113">
        <v>43374</v>
      </c>
      <c r="E31" s="113">
        <v>44469</v>
      </c>
      <c r="F31" s="82">
        <v>1.32</v>
      </c>
      <c r="G31" s="82" t="s">
        <v>151</v>
      </c>
      <c r="H31" s="82" t="s">
        <v>13</v>
      </c>
      <c r="I31" s="116">
        <f>+INDEX('Bang do'!$D$20:$K$20,MATCH(Bangtheodoi!G31,'Bang do'!$B$19,0),MATCH($H31,'Bang do'!$D$18:$K$18,0))</f>
        <v>1095</v>
      </c>
      <c r="J31" s="82" t="str">
        <f>+INDEX('Bang do'!$D$19:$K$19,MATCH(Bangtheodoi!$G31,'Bang do'!$B$19,0),MATCH($H31,'Bang do'!$D$18:$K$18,0))</f>
        <v>1,32</v>
      </c>
      <c r="K31" s="95">
        <v>45200</v>
      </c>
      <c r="L31" s="95">
        <f>+K31+I31</f>
        <v>46295</v>
      </c>
      <c r="M31" s="82" t="str">
        <f>+IF(H31=HLOOKUP(G31,Sosanhheso!$B$3:$O$4,2,0),"Max hệ số","")</f>
        <v/>
      </c>
      <c r="N31" s="138" t="s">
        <v>419</v>
      </c>
    </row>
    <row r="32" spans="1:15" ht="45" customHeight="1" x14ac:dyDescent="0.2">
      <c r="A32" s="82">
        <f t="shared" si="1"/>
        <v>17</v>
      </c>
      <c r="B32" s="83" t="s">
        <v>28</v>
      </c>
      <c r="C32" s="100" t="s">
        <v>478</v>
      </c>
      <c r="D32" s="113">
        <v>42522</v>
      </c>
      <c r="E32" s="83"/>
      <c r="F32" s="84">
        <v>1.32</v>
      </c>
      <c r="G32" s="82" t="s">
        <v>178</v>
      </c>
      <c r="H32" s="82" t="s">
        <v>20</v>
      </c>
      <c r="I32" s="116">
        <f>+INDEX('Bang do'!$D$54:$H$54,MATCH(Bangtheodoi!G32,'Bang do'!$B53,0),MATCH($H32,'Bang do'!$D$52:$H$52,0))</f>
        <v>1095</v>
      </c>
      <c r="J32" s="82" t="str">
        <f>+INDEX('Bang do'!D53:H53,MATCH(Bangtheodoi!G32,'Bang do'!$B53,0),MATCH($H32,'Bang do'!$D$52:$H$52,0))</f>
        <v>1,32</v>
      </c>
      <c r="K32" s="107">
        <v>43466</v>
      </c>
      <c r="L32" s="117"/>
      <c r="M32" s="158" t="str">
        <f>+IF(H32=HLOOKUP(G32,Sosanhheso!$B$3:$O$4,2,0),"Max hệ số","")</f>
        <v>Max hệ số</v>
      </c>
      <c r="N32" s="82" t="s">
        <v>249</v>
      </c>
    </row>
    <row r="33" spans="1:15" ht="45" customHeight="1" x14ac:dyDescent="0.2">
      <c r="A33" s="82">
        <f t="shared" si="1"/>
        <v>18</v>
      </c>
      <c r="B33" s="90" t="s">
        <v>29</v>
      </c>
      <c r="C33" s="100" t="s">
        <v>478</v>
      </c>
      <c r="D33" s="113">
        <v>42522</v>
      </c>
      <c r="E33" s="90"/>
      <c r="F33" s="82">
        <v>1.32</v>
      </c>
      <c r="G33" s="82" t="s">
        <v>178</v>
      </c>
      <c r="H33" s="82" t="s">
        <v>20</v>
      </c>
      <c r="I33" s="116">
        <f>+INDEX('Bang do'!$D$54:$H$54,MATCH(Bangtheodoi!G33,'Bang do'!$B53,0),MATCH($H33,'Bang do'!$D$52:$H$52,0))</f>
        <v>1095</v>
      </c>
      <c r="J33" s="82" t="str">
        <f>+INDEX('Bang do'!D53:H53,MATCH(Bangtheodoi!G33,'Bang do'!$B53,0),MATCH($H33,'Bang do'!$D$52:$H$52,0))</f>
        <v>1,32</v>
      </c>
      <c r="K33" s="107">
        <v>43466</v>
      </c>
      <c r="L33" s="117"/>
      <c r="M33" s="158" t="str">
        <f>+IF(H33=HLOOKUP(G33,Sosanhheso!$B$3:$O$4,2,0),"Max hệ số","")</f>
        <v>Max hệ số</v>
      </c>
      <c r="N33" s="82" t="s">
        <v>250</v>
      </c>
    </row>
    <row r="34" spans="1:15" ht="45" customHeight="1" x14ac:dyDescent="0.2">
      <c r="A34" s="82">
        <f t="shared" si="1"/>
        <v>19</v>
      </c>
      <c r="B34" s="92" t="s">
        <v>30</v>
      </c>
      <c r="C34" s="100" t="s">
        <v>788</v>
      </c>
      <c r="D34" s="113">
        <v>44105</v>
      </c>
      <c r="E34" s="92"/>
      <c r="F34" s="93">
        <v>1.32</v>
      </c>
      <c r="G34" s="82" t="s">
        <v>151</v>
      </c>
      <c r="H34" s="82" t="s">
        <v>13</v>
      </c>
      <c r="I34" s="116">
        <f>+INDEX('Bang do'!$D$20:$K$20,MATCH(Bangtheodoi!G34,'Bang do'!$B$19,0),MATCH($H34,'Bang do'!$D$18:$K$18,0))</f>
        <v>1095</v>
      </c>
      <c r="J34" s="82" t="str">
        <f>+INDEX('Bang do'!$D$19:$K$19,MATCH(Bangtheodoi!$G34,'Bang do'!$B$19,0),MATCH($H34,'Bang do'!$D$18:$K$18,0))</f>
        <v>1,32</v>
      </c>
      <c r="K34" s="95">
        <v>45200</v>
      </c>
      <c r="L34" s="95">
        <f t="shared" ref="L34:L35" si="2">+K34+I34</f>
        <v>46295</v>
      </c>
      <c r="M34" s="82" t="str">
        <f>+IF(H34=HLOOKUP(G34,Sosanhheso!$B$3:$O$4,2,0),"Max hệ số","")</f>
        <v/>
      </c>
      <c r="N34" s="138" t="s">
        <v>417</v>
      </c>
    </row>
    <row r="35" spans="1:15" ht="45" customHeight="1" x14ac:dyDescent="0.2">
      <c r="A35" s="82">
        <f t="shared" si="1"/>
        <v>20</v>
      </c>
      <c r="B35" s="83" t="s">
        <v>31</v>
      </c>
      <c r="C35" s="100" t="s">
        <v>788</v>
      </c>
      <c r="D35" s="113">
        <v>43374</v>
      </c>
      <c r="E35" s="113"/>
      <c r="F35" s="82">
        <v>1.32</v>
      </c>
      <c r="G35" s="82" t="s">
        <v>151</v>
      </c>
      <c r="H35" s="82" t="s">
        <v>13</v>
      </c>
      <c r="I35" s="116">
        <f>+INDEX('Bang do'!$D$20:$K$20,MATCH(Bangtheodoi!G35,'Bang do'!$B$19,0),MATCH($H35,'Bang do'!$D$18:$K$18,0))</f>
        <v>1095</v>
      </c>
      <c r="J35" s="82" t="str">
        <f>+INDEX('Bang do'!$D$19:$K$19,MATCH(Bangtheodoi!$G35,'Bang do'!$B$19,0),MATCH($H35,'Bang do'!$D$18:$K$18,0))</f>
        <v>1,32</v>
      </c>
      <c r="K35" s="95">
        <v>45200</v>
      </c>
      <c r="L35" s="95">
        <f t="shared" si="2"/>
        <v>46295</v>
      </c>
      <c r="M35" s="82" t="str">
        <f>+IF(H35=HLOOKUP(G35,Sosanhheso!$B$3:$O$4,2,0),"Max hệ số","")</f>
        <v/>
      </c>
      <c r="N35" s="138" t="s">
        <v>418</v>
      </c>
    </row>
    <row r="36" spans="1:15" ht="45" customHeight="1" x14ac:dyDescent="0.25">
      <c r="A36" s="85" t="s">
        <v>32</v>
      </c>
      <c r="B36" s="88" t="s">
        <v>33</v>
      </c>
      <c r="C36" s="156"/>
      <c r="D36" s="88"/>
      <c r="E36" s="88"/>
      <c r="F36" s="89"/>
      <c r="G36" s="82"/>
      <c r="H36" s="82"/>
      <c r="I36" s="116"/>
      <c r="J36" s="82"/>
      <c r="K36" s="82"/>
      <c r="L36" s="82"/>
      <c r="M36" s="106"/>
      <c r="N36" s="106"/>
    </row>
    <row r="37" spans="1:15" ht="45" customHeight="1" x14ac:dyDescent="0.2">
      <c r="A37" s="82">
        <f>+A35+1</f>
        <v>21</v>
      </c>
      <c r="B37" s="94" t="s">
        <v>34</v>
      </c>
      <c r="C37" s="100" t="s">
        <v>506</v>
      </c>
      <c r="D37" s="113">
        <v>42522</v>
      </c>
      <c r="E37" s="94"/>
      <c r="F37" s="82">
        <v>1.54</v>
      </c>
      <c r="G37" s="82" t="s">
        <v>151</v>
      </c>
      <c r="H37" s="82" t="s">
        <v>32</v>
      </c>
      <c r="I37" s="116">
        <f>+INDEX('Bang do'!$D$20:$K$20,MATCH(Bangtheodoi!G37,'Bang do'!$B$19,0),MATCH($H37,'Bang do'!$D$18:$K$18,0))</f>
        <v>1095</v>
      </c>
      <c r="J37" s="82" t="str">
        <f>+INDEX('Bang do'!$D$19:$K$19,MATCH(Bangtheodoi!$G37,'Bang do'!$B$19,0),MATCH($H37,'Bang do'!$D$18:$K$18,0))</f>
        <v>1,54</v>
      </c>
      <c r="K37" s="95">
        <v>45139</v>
      </c>
      <c r="L37" s="139">
        <f>+K37+I37</f>
        <v>46234</v>
      </c>
      <c r="M37" s="82" t="str">
        <f>+IF(H37=HLOOKUP(G37,Sosanhheso!$B$3:$O$4,2,0),"Max hệ số","")</f>
        <v/>
      </c>
      <c r="N37" s="138" t="s">
        <v>413</v>
      </c>
    </row>
    <row r="38" spans="1:15" ht="45" customHeight="1" x14ac:dyDescent="0.2">
      <c r="A38" s="82">
        <f>+A37+1</f>
        <v>22</v>
      </c>
      <c r="B38" s="94" t="s">
        <v>35</v>
      </c>
      <c r="C38" s="100" t="s">
        <v>671</v>
      </c>
      <c r="D38" s="113">
        <v>42522</v>
      </c>
      <c r="E38" s="94"/>
      <c r="F38" s="82">
        <v>1.46</v>
      </c>
      <c r="G38" s="82" t="s">
        <v>151</v>
      </c>
      <c r="H38" s="82" t="s">
        <v>20</v>
      </c>
      <c r="I38" s="116">
        <f>+INDEX('Bang do'!$D$20:$K$20,MATCH(Bangtheodoi!G38,'Bang do'!$B$19,0),MATCH($H38,'Bang do'!$D$18:$K$18,0))</f>
        <v>1095</v>
      </c>
      <c r="J38" s="82" t="str">
        <f>+INDEX('Bang do'!$D$19:$K$19,MATCH(Bangtheodoi!$G38,'Bang do'!$B$19,0),MATCH($H38,'Bang do'!$D$18:$K$18,0))</f>
        <v>1,46</v>
      </c>
      <c r="K38" s="95">
        <v>45108</v>
      </c>
      <c r="L38" s="139">
        <f>+K38+I38</f>
        <v>46203</v>
      </c>
      <c r="M38" s="82" t="str">
        <f>+IF(H38=HLOOKUP(G38,Sosanhheso!$B$3:$O$4,2,0),"Max hệ số","")</f>
        <v/>
      </c>
      <c r="N38" s="138" t="s">
        <v>411</v>
      </c>
    </row>
    <row r="39" spans="1:15" ht="45" customHeight="1" x14ac:dyDescent="0.2">
      <c r="A39" s="82">
        <f t="shared" ref="A39:A41" si="3">+A38+1</f>
        <v>23</v>
      </c>
      <c r="B39" s="94" t="s">
        <v>36</v>
      </c>
      <c r="C39" s="100" t="s">
        <v>956</v>
      </c>
      <c r="D39" s="113">
        <v>42522</v>
      </c>
      <c r="E39" s="94"/>
      <c r="F39" s="82">
        <v>1.54</v>
      </c>
      <c r="G39" s="82" t="s">
        <v>151</v>
      </c>
      <c r="H39" s="82" t="s">
        <v>32</v>
      </c>
      <c r="I39" s="116">
        <f>+INDEX('Bang do'!$D$20:$K$20,MATCH(Bangtheodoi!G39,'Bang do'!$B$19,0),MATCH($H39,'Bang do'!$D$18:$K$18,0))</f>
        <v>1095</v>
      </c>
      <c r="J39" s="82" t="str">
        <f>+INDEX('Bang do'!$D$19:$K$19,MATCH(Bangtheodoi!$G39,'Bang do'!$B$19,0),MATCH($H39,'Bang do'!$D$18:$K$18,0))</f>
        <v>1,54</v>
      </c>
      <c r="K39" s="107">
        <v>45627</v>
      </c>
      <c r="L39" s="95">
        <f>+K39+I39</f>
        <v>46722</v>
      </c>
      <c r="M39" s="82" t="str">
        <f>+IF(H39=HLOOKUP(G39,Sosanhheso!$B$3:$O$4,2,0),"Max hệ số","")</f>
        <v/>
      </c>
      <c r="N39" s="138" t="s">
        <v>948</v>
      </c>
    </row>
    <row r="40" spans="1:15" ht="45" customHeight="1" x14ac:dyDescent="0.2">
      <c r="A40" s="82">
        <f t="shared" si="3"/>
        <v>24</v>
      </c>
      <c r="B40" s="83" t="s">
        <v>24</v>
      </c>
      <c r="C40" s="100" t="s">
        <v>819</v>
      </c>
      <c r="D40" s="113">
        <v>43040</v>
      </c>
      <c r="E40" s="113">
        <v>44500</v>
      </c>
      <c r="F40" s="82">
        <v>1.32</v>
      </c>
      <c r="G40" s="82" t="s">
        <v>151</v>
      </c>
      <c r="H40" s="82" t="s">
        <v>13</v>
      </c>
      <c r="I40" s="116">
        <f>+INDEX('Bang do'!$D$20:$K$20,MATCH(Bangtheodoi!G40,'Bang do'!$B$19,0),MATCH($H40,'Bang do'!$D$18:$K$18,0))</f>
        <v>1095</v>
      </c>
      <c r="J40" s="82" t="str">
        <f>+INDEX('Bang do'!$D$19:$K$19,MATCH(Bangtheodoi!$G40,'Bang do'!$B$19,0),MATCH($H40,'Bang do'!$D$18:$K$18,0))</f>
        <v>1,32</v>
      </c>
      <c r="K40" s="95">
        <v>45231</v>
      </c>
      <c r="L40" s="95">
        <f>+K40+I40</f>
        <v>46326</v>
      </c>
      <c r="M40" s="82" t="str">
        <f>+IF(H40=HLOOKUP(G40,Sosanhheso!$B$3:$O$4,2,0),"Max hệ số","")</f>
        <v/>
      </c>
      <c r="N40" s="138" t="s">
        <v>420</v>
      </c>
    </row>
    <row r="41" spans="1:15" ht="45" customHeight="1" x14ac:dyDescent="0.2">
      <c r="A41" s="82">
        <f t="shared" si="3"/>
        <v>25</v>
      </c>
      <c r="B41" s="94" t="s">
        <v>37</v>
      </c>
      <c r="C41" s="100" t="s">
        <v>745</v>
      </c>
      <c r="D41" s="113">
        <v>44044</v>
      </c>
      <c r="E41" s="115">
        <v>44408</v>
      </c>
      <c r="F41" s="82">
        <v>1.25</v>
      </c>
      <c r="G41" s="82" t="s">
        <v>151</v>
      </c>
      <c r="H41" s="82" t="s">
        <v>8</v>
      </c>
      <c r="I41" s="116">
        <f>+INDEX('Bang do'!$D$20:$K$20,MATCH(Bangtheodoi!G41,'Bang do'!$B$19,0),MATCH($H41,'Bang do'!$D$18:$K$18,0))</f>
        <v>1095</v>
      </c>
      <c r="J41" s="82" t="str">
        <f>+INDEX('Bang do'!$D$19:$K$19,MATCH(Bangtheodoi!$G41,'Bang do'!$B$19,0),MATCH($H41,'Bang do'!$D$18:$K$18,0))</f>
        <v>1,25</v>
      </c>
      <c r="K41" s="95">
        <v>45139</v>
      </c>
      <c r="L41" s="141">
        <f>+K41+I41</f>
        <v>46234</v>
      </c>
      <c r="M41" s="82" t="str">
        <f>+IF(H41=HLOOKUP(G41,Sosanhheso!$B$3:$O$4,2,0),"Max hệ số","")</f>
        <v/>
      </c>
      <c r="N41" s="138" t="s">
        <v>414</v>
      </c>
    </row>
    <row r="42" spans="1:15" ht="45" customHeight="1" x14ac:dyDescent="0.25">
      <c r="A42" s="85" t="s">
        <v>43</v>
      </c>
      <c r="B42" s="88" t="s">
        <v>44</v>
      </c>
      <c r="C42" s="156"/>
      <c r="D42" s="88"/>
      <c r="E42" s="88"/>
      <c r="F42" s="89"/>
      <c r="G42" s="82"/>
      <c r="H42" s="82"/>
      <c r="I42" s="116"/>
      <c r="J42" s="82"/>
      <c r="K42" s="82"/>
      <c r="L42" s="82"/>
      <c r="M42" s="106"/>
      <c r="N42" s="106"/>
    </row>
    <row r="43" spans="1:15" ht="45" customHeight="1" x14ac:dyDescent="0.2">
      <c r="A43" s="82">
        <f>+A41+1</f>
        <v>26</v>
      </c>
      <c r="B43" s="83" t="s">
        <v>45</v>
      </c>
      <c r="C43" s="100" t="s">
        <v>491</v>
      </c>
      <c r="D43" s="113">
        <v>42522</v>
      </c>
      <c r="E43" s="83"/>
      <c r="F43" s="82">
        <v>1.54</v>
      </c>
      <c r="G43" s="82" t="s">
        <v>151</v>
      </c>
      <c r="H43" s="82" t="s">
        <v>32</v>
      </c>
      <c r="I43" s="116">
        <f>+INDEX('Bang do'!$D$20:$K$20,MATCH(Bangtheodoi!G43,'Bang do'!$B$19,0),MATCH($H43,'Bang do'!$D$18:$K$18,0))</f>
        <v>1095</v>
      </c>
      <c r="J43" s="82" t="str">
        <f>+INDEX('Bang do'!$D$19:$K$19,MATCH(Bangtheodoi!$G43,'Bang do'!$B$19,0),MATCH($H43,'Bang do'!$D$18:$K$18,0))</f>
        <v>1,54</v>
      </c>
      <c r="K43" s="95">
        <v>45139</v>
      </c>
      <c r="L43" s="139">
        <f t="shared" ref="L43:L49" si="4">+K43+I43</f>
        <v>46234</v>
      </c>
      <c r="M43" s="82" t="str">
        <f>+IF(H43=HLOOKUP(G43,Sosanhheso!$B$3:$O$4,2,0),"Max hệ số","")</f>
        <v/>
      </c>
      <c r="N43" s="138" t="s">
        <v>416</v>
      </c>
    </row>
    <row r="44" spans="1:15" ht="45" customHeight="1" x14ac:dyDescent="0.2">
      <c r="A44" s="82">
        <f>+A43+1</f>
        <v>27</v>
      </c>
      <c r="B44" s="83" t="s">
        <v>46</v>
      </c>
      <c r="C44" s="100" t="s">
        <v>545</v>
      </c>
      <c r="D44" s="113">
        <v>42522</v>
      </c>
      <c r="E44" s="83"/>
      <c r="F44" s="82">
        <v>1.46</v>
      </c>
      <c r="G44" s="82" t="s">
        <v>151</v>
      </c>
      <c r="H44" s="82" t="s">
        <v>20</v>
      </c>
      <c r="I44" s="116">
        <f>+INDEX('Bang do'!$D$20:$K$20,MATCH(Bangtheodoi!G44,'Bang do'!$B$19,0),MATCH($H44,'Bang do'!$D$18:$K$18,0))</f>
        <v>1095</v>
      </c>
      <c r="J44" s="82" t="str">
        <f>+INDEX('Bang do'!$D$19:$K$19,MATCH(Bangtheodoi!$G44,'Bang do'!$B$19,0),MATCH($H44,'Bang do'!$D$18:$K$18,0))</f>
        <v>1,46</v>
      </c>
      <c r="K44" s="95">
        <v>45108</v>
      </c>
      <c r="L44" s="139">
        <f t="shared" si="4"/>
        <v>46203</v>
      </c>
      <c r="M44" s="82" t="str">
        <f>+IF(H44=HLOOKUP(G44,Sosanhheso!$B$3:$O$4,2,0),"Max hệ số","")</f>
        <v/>
      </c>
      <c r="N44" s="138" t="s">
        <v>412</v>
      </c>
    </row>
    <row r="45" spans="1:15" ht="45" customHeight="1" x14ac:dyDescent="0.2">
      <c r="A45" s="82">
        <f t="shared" ref="A45:A50" si="5">+A44+1</f>
        <v>28</v>
      </c>
      <c r="B45" s="83" t="s">
        <v>47</v>
      </c>
      <c r="C45" s="100" t="s">
        <v>629</v>
      </c>
      <c r="D45" s="113">
        <v>42522</v>
      </c>
      <c r="E45" s="83"/>
      <c r="F45" s="82">
        <v>1.46</v>
      </c>
      <c r="G45" s="82" t="s">
        <v>151</v>
      </c>
      <c r="H45" s="82" t="s">
        <v>20</v>
      </c>
      <c r="I45" s="116">
        <f>+INDEX('Bang do'!$D$20:$K$20,MATCH(Bangtheodoi!G45,'Bang do'!$B$19,0),MATCH($H45,'Bang do'!$D$18:$K$18,0))</f>
        <v>1095</v>
      </c>
      <c r="J45" s="82" t="str">
        <f>+INDEX('Bang do'!$D$19:$K$19,MATCH(Bangtheodoi!$G45,'Bang do'!$B$19,0),MATCH($H45,'Bang do'!$D$18:$K$18,0))</f>
        <v>1,46</v>
      </c>
      <c r="K45" s="95">
        <v>44986</v>
      </c>
      <c r="L45" s="95">
        <f t="shared" si="4"/>
        <v>46081</v>
      </c>
      <c r="M45" s="82" t="str">
        <f>+IF(H45=HLOOKUP(G45,Sosanhheso!$B$3:$O$4,2,0),"Max hệ số","")</f>
        <v/>
      </c>
      <c r="N45" s="138" t="s">
        <v>409</v>
      </c>
    </row>
    <row r="46" spans="1:15" ht="45" customHeight="1" x14ac:dyDescent="0.25">
      <c r="A46" s="82">
        <f t="shared" si="5"/>
        <v>29</v>
      </c>
      <c r="B46" s="83" t="s">
        <v>48</v>
      </c>
      <c r="C46" s="100" t="s">
        <v>629</v>
      </c>
      <c r="D46" s="113">
        <v>43057</v>
      </c>
      <c r="E46" s="83"/>
      <c r="F46" s="82">
        <v>1.46</v>
      </c>
      <c r="G46" s="82" t="s">
        <v>151</v>
      </c>
      <c r="H46" s="82" t="s">
        <v>20</v>
      </c>
      <c r="I46" s="116">
        <f>+INDEX('Bang do'!$D$20:$K$20,MATCH(Bangtheodoi!G46,'Bang do'!$B$19,0),MATCH($H46,'Bang do'!$D$18:$K$18,0))</f>
        <v>1095</v>
      </c>
      <c r="J46" s="82" t="str">
        <f>+INDEX('Bang do'!$D$19:$K$19,MATCH(Bangtheodoi!$G46,'Bang do'!$B$19,0),MATCH($H46,'Bang do'!$D$18:$K$18,0))</f>
        <v>1,46</v>
      </c>
      <c r="K46" s="95">
        <v>44896</v>
      </c>
      <c r="L46" s="131">
        <f t="shared" si="4"/>
        <v>45991</v>
      </c>
      <c r="M46" s="82" t="str">
        <f>+IF(H46=HLOOKUP(G46,Sosanhheso!$B$3:$O$4,2,0),"Max hệ số","")</f>
        <v/>
      </c>
      <c r="N46" s="138" t="s">
        <v>921</v>
      </c>
      <c r="O46" s="193" t="s">
        <v>994</v>
      </c>
    </row>
    <row r="47" spans="1:15" s="4" customFormat="1" ht="45" customHeight="1" x14ac:dyDescent="0.25">
      <c r="A47" s="82">
        <f t="shared" si="5"/>
        <v>30</v>
      </c>
      <c r="B47" s="83" t="s">
        <v>49</v>
      </c>
      <c r="C47" s="100" t="s">
        <v>760</v>
      </c>
      <c r="D47" s="113">
        <v>44075</v>
      </c>
      <c r="E47" s="83"/>
      <c r="F47" s="96">
        <v>1.32</v>
      </c>
      <c r="G47" s="82" t="s">
        <v>151</v>
      </c>
      <c r="H47" s="82" t="s">
        <v>13</v>
      </c>
      <c r="I47" s="116">
        <f>+INDEX('Bang do'!$D$20:$K$20,MATCH(Bangtheodoi!G47,'Bang do'!$B$19,0),MATCH($H47,'Bang do'!$D$18:$K$18,0))</f>
        <v>1095</v>
      </c>
      <c r="J47" s="82" t="str">
        <f>+INDEX('Bang do'!$D$19:$K$19,MATCH(Bangtheodoi!$G47,'Bang do'!$B$19,0),MATCH($H47,'Bang do'!$D$18:$K$18,0))</f>
        <v>1,32</v>
      </c>
      <c r="K47" s="95">
        <v>44805</v>
      </c>
      <c r="L47" s="131">
        <f t="shared" si="4"/>
        <v>45900</v>
      </c>
      <c r="M47" s="82" t="str">
        <f>+IF(H47=HLOOKUP(G47,Sosanhheso!$B$3:$O$4,2,0),"Max hệ số","")</f>
        <v/>
      </c>
      <c r="N47" s="82" t="s">
        <v>406</v>
      </c>
      <c r="O47" s="193" t="s">
        <v>995</v>
      </c>
    </row>
    <row r="48" spans="1:15" s="4" customFormat="1" ht="45" customHeight="1" x14ac:dyDescent="0.2">
      <c r="A48" s="82">
        <f t="shared" si="5"/>
        <v>31</v>
      </c>
      <c r="B48" s="83" t="s">
        <v>50</v>
      </c>
      <c r="C48" s="100" t="s">
        <v>760</v>
      </c>
      <c r="D48" s="113">
        <v>43040</v>
      </c>
      <c r="E48" s="113">
        <v>44500</v>
      </c>
      <c r="F48" s="82">
        <v>1.32</v>
      </c>
      <c r="G48" s="82" t="s">
        <v>151</v>
      </c>
      <c r="H48" s="82" t="s">
        <v>13</v>
      </c>
      <c r="I48" s="116">
        <f>+INDEX('Bang do'!$D$20:$K$20,MATCH(Bangtheodoi!G48,'Bang do'!$B$19,0),MATCH($H48,'Bang do'!$D$18:$K$18,0))</f>
        <v>1095</v>
      </c>
      <c r="J48" s="82" t="str">
        <f>+INDEX('Bang do'!$D$19:$K$19,MATCH(Bangtheodoi!$G48,'Bang do'!$B$19,0),MATCH($H48,'Bang do'!$D$18:$K$18,0))</f>
        <v>1,32</v>
      </c>
      <c r="K48" s="95">
        <v>45231</v>
      </c>
      <c r="L48" s="95">
        <f t="shared" si="4"/>
        <v>46326</v>
      </c>
      <c r="M48" s="82" t="str">
        <f>+IF(H48=HLOOKUP(G48,Sosanhheso!$B$3:$O$4,2,0),"Max hệ số","")</f>
        <v/>
      </c>
      <c r="N48" s="138" t="s">
        <v>421</v>
      </c>
    </row>
    <row r="49" spans="1:15" s="4" customFormat="1" ht="45" customHeight="1" x14ac:dyDescent="0.2">
      <c r="A49" s="82">
        <f t="shared" si="5"/>
        <v>32</v>
      </c>
      <c r="B49" s="83" t="s">
        <v>51</v>
      </c>
      <c r="C49" s="100" t="s">
        <v>760</v>
      </c>
      <c r="D49" s="113">
        <v>43054</v>
      </c>
      <c r="E49" s="113">
        <v>44514</v>
      </c>
      <c r="F49" s="82">
        <v>1.32</v>
      </c>
      <c r="G49" s="82" t="s">
        <v>151</v>
      </c>
      <c r="H49" s="82" t="s">
        <v>13</v>
      </c>
      <c r="I49" s="116">
        <f>+INDEX('Bang do'!$D$20:$K$20,MATCH(Bangtheodoi!G49,'Bang do'!$B$19,0),MATCH($H49,'Bang do'!$D$18:$K$18,0))</f>
        <v>1095</v>
      </c>
      <c r="J49" s="82" t="str">
        <f>+INDEX('Bang do'!$D$19:$K$19,MATCH(Bangtheodoi!$G49,'Bang do'!$B$19,0),MATCH($H49,'Bang do'!$D$18:$K$18,0))</f>
        <v>1,32</v>
      </c>
      <c r="K49" s="95">
        <v>45231</v>
      </c>
      <c r="L49" s="95">
        <f t="shared" si="4"/>
        <v>46326</v>
      </c>
      <c r="M49" s="82" t="str">
        <f>+IF(H49=HLOOKUP(G49,Sosanhheso!$B$3:$O$4,2,0),"Max hệ số","")</f>
        <v/>
      </c>
      <c r="N49" s="138" t="s">
        <v>422</v>
      </c>
    </row>
    <row r="50" spans="1:15" ht="45" customHeight="1" x14ac:dyDescent="0.2">
      <c r="A50" s="82">
        <f t="shared" si="5"/>
        <v>33</v>
      </c>
      <c r="B50" s="83" t="s">
        <v>41</v>
      </c>
      <c r="C50" s="100" t="s">
        <v>957</v>
      </c>
      <c r="D50" s="113">
        <v>42522</v>
      </c>
      <c r="E50" s="83"/>
      <c r="F50" s="82">
        <v>1.54</v>
      </c>
      <c r="G50" s="82" t="s">
        <v>151</v>
      </c>
      <c r="H50" s="82" t="s">
        <v>32</v>
      </c>
      <c r="I50" s="116">
        <f>+INDEX('Bang do'!$D$20:$K$20,MATCH(Bangtheodoi!G50,'Bang do'!$B$19,0),MATCH($H50,'Bang do'!$D$18:$K$18,0))</f>
        <v>1095</v>
      </c>
      <c r="J50" s="82" t="str">
        <f>+INDEX('Bang do'!$D$19:$K$19,MATCH(Bangtheodoi!$G50,'Bang do'!$B$19,0),MATCH($H50,'Bang do'!$D$18:$K$18,0))</f>
        <v>1,54</v>
      </c>
      <c r="K50" s="107">
        <v>45505</v>
      </c>
      <c r="L50" s="95">
        <f>+K50+I50</f>
        <v>46600</v>
      </c>
      <c r="M50" s="82" t="str">
        <f>+IF(H50=HLOOKUP(G50,Sosanhheso!$B$3:$O$4,2,0),"Max hệ số","")</f>
        <v/>
      </c>
      <c r="N50" s="138" t="s">
        <v>927</v>
      </c>
    </row>
    <row r="51" spans="1:15" s="4" customFormat="1" ht="45" customHeight="1" x14ac:dyDescent="0.25">
      <c r="A51" s="85" t="s">
        <v>52</v>
      </c>
      <c r="B51" s="88" t="s">
        <v>53</v>
      </c>
      <c r="C51" s="156"/>
      <c r="D51" s="88"/>
      <c r="E51" s="88"/>
      <c r="F51" s="89"/>
      <c r="G51" s="82"/>
      <c r="H51" s="82"/>
      <c r="I51" s="116"/>
      <c r="J51" s="108"/>
      <c r="K51" s="108"/>
      <c r="L51" s="108"/>
      <c r="M51" s="109"/>
      <c r="N51" s="109"/>
    </row>
    <row r="52" spans="1:15" s="4" customFormat="1" ht="45" customHeight="1" x14ac:dyDescent="0.25">
      <c r="A52" s="82">
        <f>+A50+1</f>
        <v>34</v>
      </c>
      <c r="B52" s="83" t="s">
        <v>54</v>
      </c>
      <c r="C52" s="100" t="s">
        <v>536</v>
      </c>
      <c r="D52" s="113">
        <v>42522</v>
      </c>
      <c r="E52" s="83"/>
      <c r="F52" s="82">
        <v>1.46</v>
      </c>
      <c r="G52" s="82" t="s">
        <v>151</v>
      </c>
      <c r="H52" s="82" t="s">
        <v>20</v>
      </c>
      <c r="I52" s="116">
        <f>+INDEX('Bang do'!$D$20:$K$20,MATCH(Bangtheodoi!G52,'Bang do'!$B$19,0),MATCH($H52,'Bang do'!$D$18:$K$18,0))</f>
        <v>1095</v>
      </c>
      <c r="J52" s="82" t="str">
        <f>+INDEX('Bang do'!$D$19:$K$19,MATCH(Bangtheodoi!$G52,'Bang do'!$B$19,0),MATCH($H52,'Bang do'!$D$18:$K$18,0))</f>
        <v>1,46</v>
      </c>
      <c r="K52" s="95">
        <v>44896</v>
      </c>
      <c r="L52" s="131">
        <f t="shared" ref="L52:L59" si="6">+K52+I52</f>
        <v>45991</v>
      </c>
      <c r="M52" s="82" t="str">
        <f>+IF(H52=HLOOKUP(G52,Sosanhheso!$B$3:$O$4,2,0),"Max hệ số","")</f>
        <v/>
      </c>
      <c r="N52" s="138" t="s">
        <v>922</v>
      </c>
      <c r="O52" s="193" t="s">
        <v>994</v>
      </c>
    </row>
    <row r="53" spans="1:15" s="4" customFormat="1" ht="45" customHeight="1" x14ac:dyDescent="0.2">
      <c r="A53" s="82">
        <f>+A52+1</f>
        <v>35</v>
      </c>
      <c r="B53" s="83" t="s">
        <v>55</v>
      </c>
      <c r="C53" s="100" t="s">
        <v>958</v>
      </c>
      <c r="D53" s="113">
        <v>42522</v>
      </c>
      <c r="E53" s="83"/>
      <c r="F53" s="82">
        <v>1.62</v>
      </c>
      <c r="G53" s="82" t="s">
        <v>151</v>
      </c>
      <c r="H53" s="82" t="s">
        <v>38</v>
      </c>
      <c r="I53" s="116">
        <f>+INDEX('Bang do'!$D$20:$K$20,MATCH(Bangtheodoi!G53,'Bang do'!$B$19,0),MATCH($H53,'Bang do'!$D$18:$K$18,0))</f>
        <v>1095</v>
      </c>
      <c r="J53" s="82" t="str">
        <f>+INDEX('Bang do'!$D$19:$K$19,MATCH(Bangtheodoi!$G53,'Bang do'!$B$19,0),MATCH($H53,'Bang do'!$D$18:$K$18,0))</f>
        <v>1,62</v>
      </c>
      <c r="K53" s="107">
        <v>45505</v>
      </c>
      <c r="L53" s="95">
        <f t="shared" si="6"/>
        <v>46600</v>
      </c>
      <c r="M53" s="82" t="str">
        <f>+IF(H53=HLOOKUP(G53,Sosanhheso!$B$3:$O$4,2,0),"Max hệ số","")</f>
        <v/>
      </c>
      <c r="N53" s="138" t="s">
        <v>928</v>
      </c>
    </row>
    <row r="54" spans="1:15" s="4" customFormat="1" ht="45" customHeight="1" x14ac:dyDescent="0.2">
      <c r="A54" s="82">
        <f t="shared" ref="A54:A61" si="7">+A53+1</f>
        <v>36</v>
      </c>
      <c r="B54" s="83" t="s">
        <v>62</v>
      </c>
      <c r="C54" s="100" t="s">
        <v>496</v>
      </c>
      <c r="D54" s="113">
        <v>42370</v>
      </c>
      <c r="E54" s="83"/>
      <c r="F54" s="82">
        <v>1.54</v>
      </c>
      <c r="G54" s="82" t="s">
        <v>151</v>
      </c>
      <c r="H54" s="82" t="s">
        <v>32</v>
      </c>
      <c r="I54" s="116">
        <f>+INDEX('Bang do'!$D$20:$K$20,MATCH(Bangtheodoi!G54,'Bang do'!$B$19,0),MATCH($H54,'Bang do'!$D$18:$K$18,0))</f>
        <v>1095</v>
      </c>
      <c r="J54" s="82" t="str">
        <f>+INDEX('Bang do'!$D$19:$K$19,MATCH(Bangtheodoi!$G54,'Bang do'!$B$19,0),MATCH($H54,'Bang do'!$D$18:$K$18,0))</f>
        <v>1,54</v>
      </c>
      <c r="K54" s="95">
        <v>45139</v>
      </c>
      <c r="L54" s="139">
        <f>+K54+I54</f>
        <v>46234</v>
      </c>
      <c r="M54" s="82" t="str">
        <f>+IF(H54=HLOOKUP(G54,Sosanhheso!$B$3:$O$4,2,0),"Max hệ số","")</f>
        <v/>
      </c>
      <c r="N54" s="138" t="s">
        <v>415</v>
      </c>
    </row>
    <row r="55" spans="1:15" s="4" customFormat="1" ht="45" customHeight="1" x14ac:dyDescent="0.25">
      <c r="A55" s="82">
        <f t="shared" si="7"/>
        <v>37</v>
      </c>
      <c r="B55" s="83" t="s">
        <v>56</v>
      </c>
      <c r="C55" s="100" t="s">
        <v>473</v>
      </c>
      <c r="D55" s="113">
        <v>42522</v>
      </c>
      <c r="E55" s="83"/>
      <c r="F55" s="82">
        <v>1.54</v>
      </c>
      <c r="G55" s="82" t="s">
        <v>151</v>
      </c>
      <c r="H55" s="82" t="s">
        <v>32</v>
      </c>
      <c r="I55" s="116">
        <f>+INDEX('Bang do'!$D$20:$K$20,MATCH(Bangtheodoi!G55,'Bang do'!$B$19,0),MATCH($H55,'Bang do'!$D$18:$K$18,0))</f>
        <v>1095</v>
      </c>
      <c r="J55" s="82" t="str">
        <f>+INDEX('Bang do'!$D$19:$K$19,MATCH(Bangtheodoi!$G55,'Bang do'!$B$19,0),MATCH($H55,'Bang do'!$D$18:$K$18,0))</f>
        <v>1,54</v>
      </c>
      <c r="K55" s="95">
        <v>44835</v>
      </c>
      <c r="L55" s="131">
        <f t="shared" si="6"/>
        <v>45930</v>
      </c>
      <c r="M55" s="82" t="str">
        <f>+IF(H55=HLOOKUP(G55,Sosanhheso!$B$3:$O$4,2,0),"Max hệ số","")</f>
        <v/>
      </c>
      <c r="N55" s="138" t="s">
        <v>926</v>
      </c>
      <c r="O55" s="193" t="s">
        <v>997</v>
      </c>
    </row>
    <row r="56" spans="1:15" s="4" customFormat="1" ht="45" customHeight="1" x14ac:dyDescent="0.25">
      <c r="A56" s="82">
        <f t="shared" si="7"/>
        <v>38</v>
      </c>
      <c r="B56" s="83" t="s">
        <v>57</v>
      </c>
      <c r="C56" s="100" t="s">
        <v>750</v>
      </c>
      <c r="D56" s="113">
        <v>44075</v>
      </c>
      <c r="E56" s="83"/>
      <c r="F56" s="82">
        <v>1.32</v>
      </c>
      <c r="G56" s="82" t="s">
        <v>151</v>
      </c>
      <c r="H56" s="82" t="s">
        <v>13</v>
      </c>
      <c r="I56" s="116">
        <f>+INDEX('Bang do'!$D$20:$K$20,MATCH(Bangtheodoi!G56,'Bang do'!$B$19,0),MATCH($H56,'Bang do'!$D$18:$K$18,0))</f>
        <v>1095</v>
      </c>
      <c r="J56" s="82" t="str">
        <f>+INDEX('Bang do'!$D$19:$K$19,MATCH(Bangtheodoi!$G56,'Bang do'!$B$19,0),MATCH($H56,'Bang do'!$D$18:$K$18,0))</f>
        <v>1,32</v>
      </c>
      <c r="K56" s="95">
        <v>44805</v>
      </c>
      <c r="L56" s="131">
        <f t="shared" si="6"/>
        <v>45900</v>
      </c>
      <c r="M56" s="82" t="str">
        <f>+IF(H56=HLOOKUP(G56,Sosanhheso!$B$3:$O$4,2,0),"Max hệ số","")</f>
        <v/>
      </c>
      <c r="N56" s="82" t="s">
        <v>405</v>
      </c>
      <c r="O56" s="193" t="s">
        <v>995</v>
      </c>
    </row>
    <row r="57" spans="1:15" s="4" customFormat="1" ht="45" customHeight="1" x14ac:dyDescent="0.25">
      <c r="A57" s="82">
        <f t="shared" si="7"/>
        <v>39</v>
      </c>
      <c r="B57" s="83" t="s">
        <v>58</v>
      </c>
      <c r="C57" s="100" t="s">
        <v>750</v>
      </c>
      <c r="D57" s="113">
        <v>44075</v>
      </c>
      <c r="E57" s="83"/>
      <c r="F57" s="82">
        <v>1.32</v>
      </c>
      <c r="G57" s="82" t="s">
        <v>151</v>
      </c>
      <c r="H57" s="82" t="s">
        <v>13</v>
      </c>
      <c r="I57" s="116">
        <f>+INDEX('Bang do'!$D$20:$K$20,MATCH(Bangtheodoi!G57,'Bang do'!$B$19,0),MATCH($H57,'Bang do'!$D$18:$K$18,0))</f>
        <v>1095</v>
      </c>
      <c r="J57" s="82" t="str">
        <f>+INDEX('Bang do'!$D$19:$K$19,MATCH(Bangtheodoi!$G57,'Bang do'!$B$19,0),MATCH($H57,'Bang do'!$D$18:$K$18,0))</f>
        <v>1,32</v>
      </c>
      <c r="K57" s="95">
        <v>44805</v>
      </c>
      <c r="L57" s="131">
        <f t="shared" si="6"/>
        <v>45900</v>
      </c>
      <c r="M57" s="82" t="str">
        <f>+IF(H57=HLOOKUP(G57,Sosanhheso!$B$3:$O$4,2,0),"Max hệ số","")</f>
        <v/>
      </c>
      <c r="N57" s="82" t="s">
        <v>407</v>
      </c>
      <c r="O57" s="193" t="s">
        <v>995</v>
      </c>
    </row>
    <row r="58" spans="1:15" s="4" customFormat="1" ht="45" customHeight="1" x14ac:dyDescent="0.25">
      <c r="A58" s="82">
        <f t="shared" si="7"/>
        <v>40</v>
      </c>
      <c r="B58" s="83" t="s">
        <v>59</v>
      </c>
      <c r="C58" s="100" t="s">
        <v>750</v>
      </c>
      <c r="D58" s="113">
        <v>44105</v>
      </c>
      <c r="E58" s="83"/>
      <c r="F58" s="82">
        <v>1.32</v>
      </c>
      <c r="G58" s="82" t="s">
        <v>151</v>
      </c>
      <c r="H58" s="82" t="s">
        <v>13</v>
      </c>
      <c r="I58" s="116">
        <f>+INDEX('Bang do'!$D$20:$K$20,MATCH(Bangtheodoi!G58,'Bang do'!$B$19,0),MATCH($H58,'Bang do'!$D$18:$K$18,0))</f>
        <v>1095</v>
      </c>
      <c r="J58" s="82" t="str">
        <f>+INDEX('Bang do'!$D$19:$K$19,MATCH(Bangtheodoi!$G58,'Bang do'!$B$19,0),MATCH($H58,'Bang do'!$D$18:$K$18,0))</f>
        <v>1,32</v>
      </c>
      <c r="K58" s="95">
        <v>44835</v>
      </c>
      <c r="L58" s="131">
        <f t="shared" si="6"/>
        <v>45930</v>
      </c>
      <c r="M58" s="82" t="str">
        <f>+IF(H58=HLOOKUP(G58,Sosanhheso!$B$3:$O$4,2,0),"Max hệ số","")</f>
        <v/>
      </c>
      <c r="N58" s="138" t="s">
        <v>925</v>
      </c>
      <c r="O58" s="193" t="s">
        <v>997</v>
      </c>
    </row>
    <row r="59" spans="1:15" s="4" customFormat="1" ht="45" customHeight="1" x14ac:dyDescent="0.2">
      <c r="A59" s="82">
        <f t="shared" si="7"/>
        <v>41</v>
      </c>
      <c r="B59" s="83" t="s">
        <v>60</v>
      </c>
      <c r="C59" s="100" t="s">
        <v>959</v>
      </c>
      <c r="D59" s="113">
        <v>43420</v>
      </c>
      <c r="E59" s="113">
        <v>44515</v>
      </c>
      <c r="F59" s="82">
        <v>1.39</v>
      </c>
      <c r="G59" s="82" t="s">
        <v>151</v>
      </c>
      <c r="H59" s="82" t="s">
        <v>15</v>
      </c>
      <c r="I59" s="116">
        <f>+INDEX('Bang do'!$D$20:$K$20,MATCH(Bangtheodoi!G59,'Bang do'!$B$19,0),MATCH($H59,'Bang do'!$D$18:$K$18,0))</f>
        <v>1095</v>
      </c>
      <c r="J59" s="82" t="str">
        <f>+INDEX('Bang do'!$D$19:$K$19,MATCH(Bangtheodoi!$G59,'Bang do'!$B$19,0),MATCH($H59,'Bang do'!$D$18:$K$18,0))</f>
        <v>1,39</v>
      </c>
      <c r="K59" s="107">
        <v>45627</v>
      </c>
      <c r="L59" s="95">
        <f t="shared" si="6"/>
        <v>46722</v>
      </c>
      <c r="M59" s="82" t="str">
        <f>+IF(H59=HLOOKUP(G59,Sosanhheso!$B$3:$O$4,2,0),"Max hệ số","")</f>
        <v/>
      </c>
      <c r="N59" s="143" t="s">
        <v>949</v>
      </c>
    </row>
    <row r="60" spans="1:15" ht="45" customHeight="1" x14ac:dyDescent="0.2">
      <c r="A60" s="82">
        <f t="shared" si="7"/>
        <v>42</v>
      </c>
      <c r="B60" s="94" t="s">
        <v>40</v>
      </c>
      <c r="C60" s="100" t="s">
        <v>960</v>
      </c>
      <c r="D60" s="113">
        <v>42522</v>
      </c>
      <c r="E60" s="94"/>
      <c r="F60" s="82">
        <v>1.62</v>
      </c>
      <c r="G60" s="82" t="s">
        <v>151</v>
      </c>
      <c r="H60" s="82" t="s">
        <v>38</v>
      </c>
      <c r="I60" s="116">
        <f>+INDEX('Bang do'!$D$20:$K$20,MATCH(Bangtheodoi!G60,'Bang do'!$B$19,0),MATCH($H60,'Bang do'!$D$18:$K$18,0))</f>
        <v>1095</v>
      </c>
      <c r="J60" s="82" t="str">
        <f>+INDEX('Bang do'!$D$19:$K$19,MATCH(Bangtheodoi!$G60,'Bang do'!$B$19,0),MATCH($H60,'Bang do'!$D$18:$K$18,0))</f>
        <v>1,62</v>
      </c>
      <c r="K60" s="107">
        <v>45505</v>
      </c>
      <c r="L60" s="95">
        <f>+K60+I60</f>
        <v>46600</v>
      </c>
      <c r="M60" s="82" t="str">
        <f>+IF(H60=HLOOKUP(G60,Sosanhheso!$B$3:$O$4,2,0),"Max hệ số","")</f>
        <v/>
      </c>
      <c r="N60" s="138" t="s">
        <v>929</v>
      </c>
    </row>
    <row r="61" spans="1:15" ht="45" customHeight="1" x14ac:dyDescent="0.2">
      <c r="A61" s="82">
        <f t="shared" si="7"/>
        <v>43</v>
      </c>
      <c r="B61" s="83" t="s">
        <v>42</v>
      </c>
      <c r="C61" s="100" t="s">
        <v>750</v>
      </c>
      <c r="D61" s="113">
        <v>43405</v>
      </c>
      <c r="E61" s="113">
        <v>44500</v>
      </c>
      <c r="F61" s="82">
        <v>1.32</v>
      </c>
      <c r="G61" s="82" t="s">
        <v>151</v>
      </c>
      <c r="H61" s="82" t="s">
        <v>13</v>
      </c>
      <c r="I61" s="116">
        <f>+INDEX('Bang do'!$D$20:$K$20,MATCH(Bangtheodoi!G61,'Bang do'!$B$19,0),MATCH($H61,'Bang do'!$D$18:$K$18,0))</f>
        <v>1095</v>
      </c>
      <c r="J61" s="82" t="str">
        <f>+INDEX('Bang do'!$D$19:$K$19,MATCH(Bangtheodoi!$G61,'Bang do'!$B$19,0),MATCH($H61,'Bang do'!$D$18:$K$18,0))</f>
        <v>1,32</v>
      </c>
      <c r="K61" s="95">
        <v>45231</v>
      </c>
      <c r="L61" s="95">
        <f>+K61+I61</f>
        <v>46326</v>
      </c>
      <c r="M61" s="82" t="str">
        <f>+IF(H61=HLOOKUP(G61,Sosanhheso!$B$3:$O$4,2,0),"Max hệ số","")</f>
        <v/>
      </c>
      <c r="N61" s="138" t="s">
        <v>423</v>
      </c>
    </row>
    <row r="62" spans="1:15" s="4" customFormat="1" ht="45" customHeight="1" x14ac:dyDescent="0.25">
      <c r="A62" s="85" t="s">
        <v>61</v>
      </c>
      <c r="B62" s="88" t="s">
        <v>69</v>
      </c>
      <c r="C62" s="156"/>
      <c r="D62" s="88"/>
      <c r="E62" s="88"/>
      <c r="F62" s="89"/>
      <c r="G62" s="108"/>
      <c r="H62" s="108"/>
      <c r="I62" s="116"/>
      <c r="J62" s="108"/>
      <c r="K62" s="108"/>
      <c r="L62" s="108"/>
      <c r="M62" s="109"/>
      <c r="N62" s="109"/>
    </row>
    <row r="63" spans="1:15" s="4" customFormat="1" ht="45" customHeight="1" x14ac:dyDescent="0.2">
      <c r="A63" s="82">
        <f>+A61+1</f>
        <v>44</v>
      </c>
      <c r="B63" s="90" t="s">
        <v>70</v>
      </c>
      <c r="C63" s="100" t="s">
        <v>961</v>
      </c>
      <c r="D63" s="113">
        <v>42522</v>
      </c>
      <c r="E63" s="90"/>
      <c r="F63" s="82">
        <v>1.54</v>
      </c>
      <c r="G63" s="82" t="s">
        <v>151</v>
      </c>
      <c r="H63" s="82" t="s">
        <v>32</v>
      </c>
      <c r="I63" s="116">
        <f>+INDEX('Bang do'!$D$20:$K$20,MATCH(Bangtheodoi!G63,'Bang do'!$B$19,0),MATCH($H63,'Bang do'!$D$18:$K$18,0))</f>
        <v>1095</v>
      </c>
      <c r="J63" s="82" t="str">
        <f>+INDEX('Bang do'!$D$19:$K$19,MATCH(Bangtheodoi!$G63,'Bang do'!$B$19,0),MATCH($H63,'Bang do'!$D$18:$K$18,0))</f>
        <v>1,54</v>
      </c>
      <c r="K63" s="107">
        <v>45505</v>
      </c>
      <c r="L63" s="95">
        <f t="shared" ref="L63:L71" si="8">+K63+I63</f>
        <v>46600</v>
      </c>
      <c r="M63" s="82" t="str">
        <f>+IF(H63=HLOOKUP(G63,Sosanhheso!$B$3:$O$4,2,0),"Max hệ số","")</f>
        <v/>
      </c>
      <c r="N63" s="138" t="s">
        <v>930</v>
      </c>
    </row>
    <row r="64" spans="1:15" s="4" customFormat="1" ht="45" customHeight="1" x14ac:dyDescent="0.2">
      <c r="A64" s="82">
        <f>+A63+1</f>
        <v>45</v>
      </c>
      <c r="B64" s="90" t="s">
        <v>71</v>
      </c>
      <c r="C64" s="100" t="s">
        <v>716</v>
      </c>
      <c r="D64" s="113">
        <v>42522</v>
      </c>
      <c r="E64" s="90"/>
      <c r="F64" s="82">
        <v>1.46</v>
      </c>
      <c r="G64" s="82" t="s">
        <v>151</v>
      </c>
      <c r="H64" s="82" t="s">
        <v>20</v>
      </c>
      <c r="I64" s="116">
        <f>+INDEX('Bang do'!$D$20:$K$20,MATCH(Bangtheodoi!G64,'Bang do'!$B$19,0),MATCH($H64,'Bang do'!$D$18:$K$18,0))</f>
        <v>1095</v>
      </c>
      <c r="J64" s="82" t="str">
        <f>+INDEX('Bang do'!$D$19:$K$19,MATCH(Bangtheodoi!$G64,'Bang do'!$B$19,0),MATCH($H64,'Bang do'!$D$18:$K$18,0))</f>
        <v>1,46</v>
      </c>
      <c r="K64" s="95">
        <v>44986</v>
      </c>
      <c r="L64" s="95">
        <f t="shared" si="8"/>
        <v>46081</v>
      </c>
      <c r="M64" s="82" t="str">
        <f>+IF(H64=HLOOKUP(G64,Sosanhheso!$B$3:$O$4,2,0),"Max hệ số","")</f>
        <v/>
      </c>
      <c r="N64" s="138" t="s">
        <v>936</v>
      </c>
    </row>
    <row r="65" spans="1:15" ht="45" customHeight="1" x14ac:dyDescent="0.2">
      <c r="A65" s="82">
        <f t="shared" ref="A65:A85" si="9">+A64+1</f>
        <v>46</v>
      </c>
      <c r="B65" s="90" t="s">
        <v>88</v>
      </c>
      <c r="C65" s="100" t="s">
        <v>827</v>
      </c>
      <c r="D65" s="113">
        <v>43405</v>
      </c>
      <c r="E65" s="113">
        <v>44500</v>
      </c>
      <c r="F65" s="82">
        <v>1.32</v>
      </c>
      <c r="G65" s="82" t="s">
        <v>151</v>
      </c>
      <c r="H65" s="82" t="s">
        <v>13</v>
      </c>
      <c r="I65" s="116">
        <f>+INDEX('Bang do'!$D$20:$K$20,MATCH(Bangtheodoi!G65,'Bang do'!$B$19,0),MATCH($H65,'Bang do'!$D$18:$K$18,0))</f>
        <v>1095</v>
      </c>
      <c r="J65" s="82" t="str">
        <f>+INDEX('Bang do'!$D$19:$K$19,MATCH(Bangtheodoi!$G65,'Bang do'!$B$19,0),MATCH($H65,'Bang do'!$D$18:$K$18,0))</f>
        <v>1,32</v>
      </c>
      <c r="K65" s="95">
        <v>45231</v>
      </c>
      <c r="L65" s="95">
        <f t="shared" si="8"/>
        <v>46326</v>
      </c>
      <c r="M65" s="82" t="str">
        <f>+IF(H65=HLOOKUP(G65,Sosanhheso!$B$3:$O$4,2,0),"Max hệ số","")</f>
        <v/>
      </c>
      <c r="N65" s="138" t="s">
        <v>937</v>
      </c>
    </row>
    <row r="66" spans="1:15" s="4" customFormat="1" ht="45" customHeight="1" x14ac:dyDescent="0.2">
      <c r="A66" s="82">
        <f t="shared" si="9"/>
        <v>47</v>
      </c>
      <c r="B66" s="90" t="s">
        <v>72</v>
      </c>
      <c r="C66" s="100" t="s">
        <v>725</v>
      </c>
      <c r="D66" s="113">
        <v>42522</v>
      </c>
      <c r="E66" s="90"/>
      <c r="F66" s="82">
        <v>1.46</v>
      </c>
      <c r="G66" s="108" t="s">
        <v>167</v>
      </c>
      <c r="H66" s="108" t="s">
        <v>13</v>
      </c>
      <c r="I66" s="116">
        <f>+INDEX('Bang do'!$D$32:$H$32,MATCH(Bangtheodoi!$G66,'Bang do'!$B$32,0),MATCH($H66,'Bang do'!$D$30:$H$30,0))</f>
        <v>1095</v>
      </c>
      <c r="J66" s="82" t="str">
        <f>+INDEX('Bang do'!$D$31:$H$31,MATCH(Bangtheodoi!$G66,'Bang do'!$B$32,0),MATCH($H66,'Bang do'!$D$30:$H$30,0))</f>
        <v>1,46</v>
      </c>
      <c r="K66" s="95">
        <v>45658</v>
      </c>
      <c r="L66" s="140">
        <f t="shared" si="8"/>
        <v>46753</v>
      </c>
      <c r="M66" s="82" t="s">
        <v>253</v>
      </c>
      <c r="N66" s="138" t="s">
        <v>950</v>
      </c>
    </row>
    <row r="67" spans="1:15" s="4" customFormat="1" ht="64.5" customHeight="1" x14ac:dyDescent="0.2">
      <c r="A67" s="82">
        <f t="shared" si="9"/>
        <v>48</v>
      </c>
      <c r="B67" s="90" t="s">
        <v>80</v>
      </c>
      <c r="C67" s="100" t="s">
        <v>962</v>
      </c>
      <c r="D67" s="113">
        <v>42522</v>
      </c>
      <c r="E67" s="90"/>
      <c r="F67" s="82">
        <v>1.46</v>
      </c>
      <c r="G67" s="108" t="s">
        <v>167</v>
      </c>
      <c r="H67" s="108" t="s">
        <v>13</v>
      </c>
      <c r="I67" s="116">
        <f>+INDEX('Bang do'!$D$32:$H$32,MATCH(Bangtheodoi!$G67,'Bang do'!$B$32,0),MATCH($H67,'Bang do'!$D$30:$H$30,0))</f>
        <v>1095</v>
      </c>
      <c r="J67" s="82" t="str">
        <f>+INDEX('Bang do'!$D$31:$H$31,MATCH(Bangtheodoi!$G67,'Bang do'!$B$32,0),MATCH($H67,'Bang do'!$D$30:$H$30,0))</f>
        <v>1,46</v>
      </c>
      <c r="K67" s="95">
        <v>45658</v>
      </c>
      <c r="L67" s="140">
        <f t="shared" si="8"/>
        <v>46753</v>
      </c>
      <c r="M67" s="82" t="s">
        <v>253</v>
      </c>
      <c r="N67" s="138" t="s">
        <v>950</v>
      </c>
    </row>
    <row r="68" spans="1:15" s="4" customFormat="1" ht="45" customHeight="1" x14ac:dyDescent="0.2">
      <c r="A68" s="82">
        <f t="shared" si="9"/>
        <v>49</v>
      </c>
      <c r="B68" s="97" t="s">
        <v>76</v>
      </c>
      <c r="C68" s="100" t="s">
        <v>515</v>
      </c>
      <c r="D68" s="113">
        <v>42522</v>
      </c>
      <c r="E68" s="97"/>
      <c r="F68" s="82">
        <v>1.39</v>
      </c>
      <c r="G68" s="108" t="s">
        <v>167</v>
      </c>
      <c r="H68" s="108" t="s">
        <v>8</v>
      </c>
      <c r="I68" s="116">
        <f>+INDEX('Bang do'!$D$32:$H$32,MATCH(Bangtheodoi!$G68,'Bang do'!$B$32,0),MATCH($H68,'Bang do'!$D$30:$H$30,0))</f>
        <v>1095</v>
      </c>
      <c r="J68" s="82" t="str">
        <f>+INDEX('Bang do'!$D$31:$H$31,MATCH(Bangtheodoi!$G68,'Bang do'!$B$32,0),MATCH($H68,'Bang do'!$D$30:$H$30,0))</f>
        <v>1,39</v>
      </c>
      <c r="K68" s="95">
        <v>44531</v>
      </c>
      <c r="L68" s="140">
        <f t="shared" si="8"/>
        <v>45626</v>
      </c>
      <c r="M68" s="82" t="s">
        <v>253</v>
      </c>
      <c r="N68" s="138" t="s">
        <v>424</v>
      </c>
    </row>
    <row r="69" spans="1:15" s="4" customFormat="1" ht="45" customHeight="1" x14ac:dyDescent="0.2">
      <c r="A69" s="82">
        <f t="shared" si="9"/>
        <v>50</v>
      </c>
      <c r="B69" s="90" t="s">
        <v>74</v>
      </c>
      <c r="C69" s="100" t="s">
        <v>515</v>
      </c>
      <c r="D69" s="113">
        <v>42522</v>
      </c>
      <c r="E69" s="90"/>
      <c r="F69" s="82">
        <v>1.39</v>
      </c>
      <c r="G69" s="108" t="s">
        <v>167</v>
      </c>
      <c r="H69" s="108" t="s">
        <v>8</v>
      </c>
      <c r="I69" s="116">
        <f>+INDEX('Bang do'!$D$32:$H$32,MATCH(Bangtheodoi!$G69,'Bang do'!$B$32,0),MATCH($H69,'Bang do'!$D$30:$H$30,0))</f>
        <v>1095</v>
      </c>
      <c r="J69" s="82" t="str">
        <f>+INDEX('Bang do'!$D$31:$H$31,MATCH(Bangtheodoi!$G69,'Bang do'!$B$32,0),MATCH($H69,'Bang do'!$D$30:$H$30,0))</f>
        <v>1,39</v>
      </c>
      <c r="K69" s="95">
        <v>44531</v>
      </c>
      <c r="L69" s="140">
        <f t="shared" si="8"/>
        <v>45626</v>
      </c>
      <c r="M69" s="82" t="s">
        <v>253</v>
      </c>
      <c r="N69" s="138" t="s">
        <v>425</v>
      </c>
    </row>
    <row r="70" spans="1:15" s="4" customFormat="1" ht="45" customHeight="1" x14ac:dyDescent="0.25">
      <c r="A70" s="82">
        <f t="shared" si="9"/>
        <v>51</v>
      </c>
      <c r="B70" s="98" t="s">
        <v>75</v>
      </c>
      <c r="C70" s="100" t="s">
        <v>511</v>
      </c>
      <c r="D70" s="113">
        <v>42522</v>
      </c>
      <c r="E70" s="98"/>
      <c r="F70" s="82">
        <v>1.25</v>
      </c>
      <c r="G70" s="82" t="s">
        <v>161</v>
      </c>
      <c r="H70" s="108" t="s">
        <v>13</v>
      </c>
      <c r="I70" s="116">
        <f>+INDEX('Bang do'!$D$23:$H$23,MATCH(Bangtheodoi!$G70,'Bang do'!$B$23,0),MATCH($H70,'Bang do'!$D$21:$H$21,0))</f>
        <v>1095</v>
      </c>
      <c r="J70" s="82" t="str">
        <f>+INDEX('Bang do'!$D$22:$H$22,MATCH(Bangtheodoi!$G70,'Bang do'!$B$23,0),MATCH($H70,'Bang do'!$D$21:$H$21,0))</f>
        <v>1,25</v>
      </c>
      <c r="K70" s="95">
        <v>44805</v>
      </c>
      <c r="L70" s="131">
        <f t="shared" si="8"/>
        <v>45900</v>
      </c>
      <c r="M70" s="82" t="s">
        <v>924</v>
      </c>
      <c r="N70" s="138" t="s">
        <v>923</v>
      </c>
      <c r="O70" s="193" t="s">
        <v>995</v>
      </c>
    </row>
    <row r="71" spans="1:15" s="4" customFormat="1" ht="45" customHeight="1" x14ac:dyDescent="0.2">
      <c r="A71" s="82">
        <f t="shared" si="9"/>
        <v>52</v>
      </c>
      <c r="B71" s="98" t="s">
        <v>77</v>
      </c>
      <c r="C71" s="100" t="s">
        <v>657</v>
      </c>
      <c r="D71" s="113">
        <v>42522</v>
      </c>
      <c r="E71" s="98"/>
      <c r="F71" s="82">
        <v>1.32</v>
      </c>
      <c r="G71" s="108" t="s">
        <v>170</v>
      </c>
      <c r="H71" s="108" t="s">
        <v>13</v>
      </c>
      <c r="I71" s="116">
        <f>+INDEX('Bang do'!$D$35:$G$35,MATCH(Bangtheodoi!$G71,'Bang do'!$B$35,0),MATCH($H71,'Bang do'!$D$33:$H$33,0))</f>
        <v>1095</v>
      </c>
      <c r="J71" s="82" t="str">
        <f>+INDEX('Bang do'!$D$34:$G$34,MATCH(Bangtheodoi!$G71,'Bang do'!$B$35,0),MATCH($H71,'Bang do'!$D$33:$H$33,0))</f>
        <v>1,32</v>
      </c>
      <c r="K71" s="95">
        <v>45292</v>
      </c>
      <c r="L71" s="140">
        <f t="shared" si="8"/>
        <v>46387</v>
      </c>
      <c r="M71" s="82" t="s">
        <v>254</v>
      </c>
      <c r="N71" s="138" t="s">
        <v>971</v>
      </c>
    </row>
    <row r="72" spans="1:15" s="4" customFormat="1" ht="45" customHeight="1" x14ac:dyDescent="0.2">
      <c r="A72" s="82">
        <f t="shared" si="9"/>
        <v>53</v>
      </c>
      <c r="B72" s="98" t="s">
        <v>78</v>
      </c>
      <c r="C72" s="100" t="s">
        <v>963</v>
      </c>
      <c r="D72" s="113">
        <v>42522</v>
      </c>
      <c r="E72" s="98"/>
      <c r="F72" s="82">
        <v>1.39</v>
      </c>
      <c r="G72" s="108" t="s">
        <v>170</v>
      </c>
      <c r="H72" s="108" t="s">
        <v>15</v>
      </c>
      <c r="I72" s="116">
        <f>+INDEX('Bang do'!$D$35:$G$35,MATCH(Bangtheodoi!$G72,'Bang do'!$B$35,0),MATCH($H72,'Bang do'!$D$33:$H$33,0))</f>
        <v>1095</v>
      </c>
      <c r="J72" s="82" t="str">
        <f>+INDEX('Bang do'!$D$34:$G$34,MATCH(Bangtheodoi!$G72,'Bang do'!$B$35,0),MATCH($H72,'Bang do'!$D$33:$H$33,0))</f>
        <v>1,39</v>
      </c>
      <c r="K72" s="95">
        <v>45658</v>
      </c>
      <c r="L72" s="140">
        <f t="shared" ref="L72" si="10">+K72+I72</f>
        <v>46753</v>
      </c>
      <c r="M72" s="82" t="s">
        <v>254</v>
      </c>
      <c r="N72" s="138" t="s">
        <v>951</v>
      </c>
    </row>
    <row r="73" spans="1:15" s="4" customFormat="1" ht="45" customHeight="1" x14ac:dyDescent="0.2">
      <c r="A73" s="82">
        <f t="shared" si="9"/>
        <v>54</v>
      </c>
      <c r="B73" s="98" t="s">
        <v>79</v>
      </c>
      <c r="C73" s="100" t="s">
        <v>662</v>
      </c>
      <c r="D73" s="113">
        <v>42522</v>
      </c>
      <c r="E73" s="98"/>
      <c r="F73" s="82">
        <v>1.39</v>
      </c>
      <c r="G73" s="108" t="s">
        <v>167</v>
      </c>
      <c r="H73" s="108" t="s">
        <v>8</v>
      </c>
      <c r="I73" s="116">
        <f>+INDEX('Bang do'!$D$32:$H$32,MATCH(Bangtheodoi!$G73,'Bang do'!$B$32,0),MATCH($H73,'Bang do'!$D$30:$H$30,0))</f>
        <v>1095</v>
      </c>
      <c r="J73" s="82" t="str">
        <f>+INDEX('Bang do'!$D$31:$H$31,MATCH(Bangtheodoi!$G73,'Bang do'!$B$32,0),MATCH($H73,'Bang do'!$D$30:$H$30,0))</f>
        <v>1,39</v>
      </c>
      <c r="K73" s="95">
        <v>45292</v>
      </c>
      <c r="L73" s="140">
        <f t="shared" ref="L73" si="11">+K73+I73</f>
        <v>46387</v>
      </c>
      <c r="M73" s="82" t="s">
        <v>253</v>
      </c>
      <c r="N73" s="138" t="s">
        <v>971</v>
      </c>
    </row>
    <row r="74" spans="1:15" s="4" customFormat="1" ht="60" customHeight="1" x14ac:dyDescent="0.2">
      <c r="A74" s="82">
        <f t="shared" si="9"/>
        <v>55</v>
      </c>
      <c r="B74" s="98" t="s">
        <v>81</v>
      </c>
      <c r="C74" s="100" t="s">
        <v>619</v>
      </c>
      <c r="D74" s="113">
        <v>42522</v>
      </c>
      <c r="E74" s="98"/>
      <c r="F74" s="82">
        <v>1.25</v>
      </c>
      <c r="G74" s="108" t="s">
        <v>204</v>
      </c>
      <c r="H74" s="108" t="s">
        <v>13</v>
      </c>
      <c r="I74" s="116">
        <f>+INDEX('Bang do'!$D$41:$J$41,MATCH(Bangtheodoi!$G74,'Bang do'!$B$41,0),MATCH($H74,'Bang do'!$D$39:$H$39,0))</f>
        <v>730</v>
      </c>
      <c r="J74" s="82" t="str">
        <f>+INDEX('Bang do'!$D$40:$J$40,MATCH(Bangtheodoi!$G74,'Bang do'!$B$41,0),MATCH($H74,'Bang do'!$D$39:$H$39,0))</f>
        <v>1,25</v>
      </c>
      <c r="K74" s="95"/>
      <c r="L74" s="108"/>
      <c r="M74" s="82" t="s">
        <v>224</v>
      </c>
      <c r="N74" s="82"/>
    </row>
    <row r="75" spans="1:15" s="4" customFormat="1" ht="45" customHeight="1" x14ac:dyDescent="0.2">
      <c r="A75" s="82">
        <f t="shared" si="9"/>
        <v>56</v>
      </c>
      <c r="B75" s="90" t="s">
        <v>82</v>
      </c>
      <c r="C75" s="100" t="s">
        <v>583</v>
      </c>
      <c r="D75" s="113">
        <v>42522</v>
      </c>
      <c r="E75" s="90"/>
      <c r="F75" s="82">
        <v>1.46</v>
      </c>
      <c r="G75" s="108" t="s">
        <v>204</v>
      </c>
      <c r="H75" s="108" t="s">
        <v>32</v>
      </c>
      <c r="I75" s="116">
        <v>1095</v>
      </c>
      <c r="J75" s="82">
        <v>1.46</v>
      </c>
      <c r="K75" s="95">
        <v>44531</v>
      </c>
      <c r="L75" s="140">
        <f>+K75+I75</f>
        <v>45626</v>
      </c>
      <c r="M75" s="82" t="s">
        <v>224</v>
      </c>
      <c r="N75" s="138" t="s">
        <v>426</v>
      </c>
    </row>
    <row r="76" spans="1:15" s="4" customFormat="1" ht="64.5" customHeight="1" x14ac:dyDescent="0.2">
      <c r="A76" s="82">
        <f t="shared" si="9"/>
        <v>57</v>
      </c>
      <c r="B76" s="90" t="s">
        <v>73</v>
      </c>
      <c r="C76" s="100" t="s">
        <v>964</v>
      </c>
      <c r="D76" s="113">
        <v>42522</v>
      </c>
      <c r="E76" s="90"/>
      <c r="F76" s="82">
        <v>1.39</v>
      </c>
      <c r="G76" s="108" t="s">
        <v>204</v>
      </c>
      <c r="H76" s="108" t="s">
        <v>20</v>
      </c>
      <c r="I76" s="116">
        <f>+INDEX('Bang do'!$D$41:$J$41,MATCH(Bangtheodoi!$G76,'Bang do'!$B$41,0),MATCH($H76,'Bang do'!$D$39:$H$39,0))</f>
        <v>1095</v>
      </c>
      <c r="J76" s="82" t="str">
        <f>+INDEX('Bang do'!$D$40:$J$40,MATCH(Bangtheodoi!$G76,'Bang do'!$B$41,0),MATCH($H76,'Bang do'!$D$39:$H$39,0))</f>
        <v>1,39</v>
      </c>
      <c r="K76" s="95">
        <v>45658</v>
      </c>
      <c r="L76" s="95">
        <f t="shared" ref="L76:L85" si="12">+K76+I76</f>
        <v>46753</v>
      </c>
      <c r="M76" s="82" t="s">
        <v>224</v>
      </c>
      <c r="N76" s="138" t="s">
        <v>952</v>
      </c>
    </row>
    <row r="77" spans="1:15" s="4" customFormat="1" ht="45" customHeight="1" x14ac:dyDescent="0.2">
      <c r="A77" s="82">
        <f t="shared" si="9"/>
        <v>58</v>
      </c>
      <c r="B77" s="90" t="s">
        <v>83</v>
      </c>
      <c r="C77" s="100" t="s">
        <v>591</v>
      </c>
      <c r="D77" s="113">
        <v>42522</v>
      </c>
      <c r="E77" s="90"/>
      <c r="F77" s="82">
        <v>1.32</v>
      </c>
      <c r="G77" s="108" t="s">
        <v>204</v>
      </c>
      <c r="H77" s="108" t="s">
        <v>15</v>
      </c>
      <c r="I77" s="116">
        <f>+INDEX('Bang do'!$D$41:$J$41,MATCH(Bangtheodoi!$G77,'Bang do'!$B$41,0),MATCH($H77,'Bang do'!$D$39:$H$39,0))</f>
        <v>1095</v>
      </c>
      <c r="J77" s="82" t="str">
        <f>+INDEX('Bang do'!$D$40:$J$40,MATCH(Bangtheodoi!$G77,'Bang do'!$B$41,0),MATCH($H77,'Bang do'!$D$39:$H$39,0))</f>
        <v>1,32</v>
      </c>
      <c r="K77" s="95">
        <v>44531</v>
      </c>
      <c r="L77" s="95">
        <f t="shared" si="12"/>
        <v>45626</v>
      </c>
      <c r="M77" s="82" t="s">
        <v>224</v>
      </c>
      <c r="N77" s="138" t="s">
        <v>426</v>
      </c>
    </row>
    <row r="78" spans="1:15" s="4" customFormat="1" ht="45" customHeight="1" x14ac:dyDescent="0.2">
      <c r="A78" s="82">
        <f t="shared" si="9"/>
        <v>59</v>
      </c>
      <c r="B78" s="90" t="s">
        <v>85</v>
      </c>
      <c r="C78" s="100" t="s">
        <v>712</v>
      </c>
      <c r="D78" s="113">
        <v>42931</v>
      </c>
      <c r="E78" s="90"/>
      <c r="F78" s="82">
        <v>1.25</v>
      </c>
      <c r="G78" s="108" t="s">
        <v>170</v>
      </c>
      <c r="H78" s="108" t="s">
        <v>8</v>
      </c>
      <c r="I78" s="116">
        <f>+INDEX('Bang do'!$D$35:$G$35,MATCH(Bangtheodoi!$G78,'Bang do'!$B$35,0),MATCH($H78,'Bang do'!$D$33:$H$33,0))</f>
        <v>730</v>
      </c>
      <c r="J78" s="82" t="str">
        <f>+INDEX('Bang do'!$D$34:$G$34,MATCH(Bangtheodoi!$G78,'Bang do'!$B$35,0),MATCH($H78,'Bang do'!$D$33:$H$33,0))</f>
        <v>1,25</v>
      </c>
      <c r="K78" s="95">
        <v>44531</v>
      </c>
      <c r="L78" s="95">
        <f t="shared" si="12"/>
        <v>45261</v>
      </c>
      <c r="M78" s="82" t="s">
        <v>254</v>
      </c>
      <c r="N78" s="138" t="s">
        <v>426</v>
      </c>
    </row>
    <row r="79" spans="1:15" ht="45" customHeight="1" x14ac:dyDescent="0.2">
      <c r="A79" s="82">
        <f t="shared" si="9"/>
        <v>60</v>
      </c>
      <c r="B79" s="90" t="s">
        <v>86</v>
      </c>
      <c r="C79" s="100" t="s">
        <v>657</v>
      </c>
      <c r="D79" s="113">
        <v>42931</v>
      </c>
      <c r="E79" s="90"/>
      <c r="F79" s="82">
        <v>1.32</v>
      </c>
      <c r="G79" s="108" t="s">
        <v>170</v>
      </c>
      <c r="H79" s="82" t="s">
        <v>13</v>
      </c>
      <c r="I79" s="116">
        <f>+INDEX('Bang do'!$D$35:$G$35,MATCH(Bangtheodoi!$G79,'Bang do'!$B$35,0),MATCH($H79,'Bang do'!$D$33:$H$33,0))</f>
        <v>1095</v>
      </c>
      <c r="J79" s="82" t="str">
        <f>+INDEX('Bang do'!$D$34:$G$34,MATCH(Bangtheodoi!$G79,'Bang do'!$B$35,0),MATCH($H79,'Bang do'!$D$33:$H$33,0))</f>
        <v>1,32</v>
      </c>
      <c r="K79" s="95">
        <v>45292</v>
      </c>
      <c r="L79" s="95">
        <f t="shared" si="12"/>
        <v>46387</v>
      </c>
      <c r="M79" s="82" t="s">
        <v>254</v>
      </c>
      <c r="N79" s="138" t="s">
        <v>972</v>
      </c>
    </row>
    <row r="80" spans="1:15" ht="45" customHeight="1" x14ac:dyDescent="0.2">
      <c r="A80" s="82">
        <f t="shared" si="9"/>
        <v>61</v>
      </c>
      <c r="B80" s="90" t="s">
        <v>87</v>
      </c>
      <c r="C80" s="100" t="s">
        <v>657</v>
      </c>
      <c r="D80" s="113">
        <v>42931</v>
      </c>
      <c r="E80" s="90"/>
      <c r="F80" s="82">
        <v>1.32</v>
      </c>
      <c r="G80" s="108" t="s">
        <v>170</v>
      </c>
      <c r="H80" s="82" t="s">
        <v>13</v>
      </c>
      <c r="I80" s="116">
        <f>+INDEX('Bang do'!$D$35:$G$35,MATCH(Bangtheodoi!$G80,'Bang do'!$B$35,0),MATCH($H80,'Bang do'!$D$33:$H$33,0))</f>
        <v>1095</v>
      </c>
      <c r="J80" s="82" t="str">
        <f>+INDEX('Bang do'!$D$34:$G$34,MATCH(Bangtheodoi!$G80,'Bang do'!$B$35,0),MATCH($H80,'Bang do'!$D$33:$H$33,0))</f>
        <v>1,32</v>
      </c>
      <c r="K80" s="110">
        <v>45292</v>
      </c>
      <c r="L80" s="95">
        <f t="shared" si="12"/>
        <v>46387</v>
      </c>
      <c r="M80" s="82" t="s">
        <v>254</v>
      </c>
      <c r="N80" s="138" t="s">
        <v>973</v>
      </c>
    </row>
    <row r="81" spans="1:15" s="4" customFormat="1" ht="45" customHeight="1" x14ac:dyDescent="0.2">
      <c r="A81" s="82">
        <f t="shared" si="9"/>
        <v>62</v>
      </c>
      <c r="B81" s="90" t="s">
        <v>427</v>
      </c>
      <c r="C81" s="159" t="s">
        <v>814</v>
      </c>
      <c r="D81" s="113">
        <v>44545</v>
      </c>
      <c r="E81" s="90" t="s">
        <v>430</v>
      </c>
      <c r="F81" s="82">
        <v>1.19</v>
      </c>
      <c r="G81" s="108" t="s">
        <v>170</v>
      </c>
      <c r="H81" s="82" t="s">
        <v>6</v>
      </c>
      <c r="I81" s="116">
        <f>+INDEX('Bang do'!$D$35:$G$35,MATCH(Bangtheodoi!$G81,'Bang do'!$B$35,0),MATCH($H81,'Bang do'!$D$33:$H$33,0))</f>
        <v>730</v>
      </c>
      <c r="J81" s="82" t="str">
        <f>+INDEX('Bang do'!$D$34:$G$34,MATCH(Bangtheodoi!$G81,'Bang do'!$B$35,0),MATCH($H81,'Bang do'!$D$33:$H$33,0))</f>
        <v>1,19</v>
      </c>
      <c r="K81" s="95">
        <v>45292</v>
      </c>
      <c r="L81" s="95">
        <f>+K81+I81</f>
        <v>46022</v>
      </c>
      <c r="M81" s="82" t="s">
        <v>939</v>
      </c>
      <c r="N81" s="138" t="s">
        <v>974</v>
      </c>
    </row>
    <row r="82" spans="1:15" s="4" customFormat="1" ht="45" customHeight="1" x14ac:dyDescent="0.25">
      <c r="A82" s="82">
        <f t="shared" si="9"/>
        <v>63</v>
      </c>
      <c r="B82" s="90" t="s">
        <v>428</v>
      </c>
      <c r="C82" s="159" t="s">
        <v>814</v>
      </c>
      <c r="D82" s="113">
        <v>44545</v>
      </c>
      <c r="E82" s="90" t="s">
        <v>430</v>
      </c>
      <c r="F82" s="82">
        <v>1.19</v>
      </c>
      <c r="G82" s="158" t="s">
        <v>170</v>
      </c>
      <c r="H82" s="158" t="s">
        <v>6</v>
      </c>
      <c r="I82" s="160">
        <f>+INDEX('Bang do'!$D$35:$G$35,MATCH(Bangtheodoi!$G82,'Bang do'!$B$35,0),MATCH($H82,'Bang do'!$D$33:$H$33,0))</f>
        <v>730</v>
      </c>
      <c r="J82" s="158" t="str">
        <f>+INDEX('Bang do'!$D$34:$G$34,MATCH(Bangtheodoi!$G82,'Bang do'!$B$35,0),MATCH($H82,'Bang do'!$D$33:$H$33,0))</f>
        <v>1,19</v>
      </c>
      <c r="K82" s="95">
        <v>45292</v>
      </c>
      <c r="L82" s="131">
        <f>+K82+I82</f>
        <v>46022</v>
      </c>
      <c r="M82" s="82" t="s">
        <v>939</v>
      </c>
      <c r="N82" s="138" t="s">
        <v>974</v>
      </c>
      <c r="O82" s="192"/>
    </row>
    <row r="83" spans="1:15" s="4" customFormat="1" ht="60" customHeight="1" x14ac:dyDescent="0.2">
      <c r="A83" s="82">
        <f t="shared" si="9"/>
        <v>64</v>
      </c>
      <c r="B83" s="90" t="s">
        <v>429</v>
      </c>
      <c r="C83" s="159" t="s">
        <v>591</v>
      </c>
      <c r="D83" s="113">
        <v>44545</v>
      </c>
      <c r="E83" s="90" t="s">
        <v>431</v>
      </c>
      <c r="F83" s="82">
        <v>1.32</v>
      </c>
      <c r="G83" s="108" t="s">
        <v>204</v>
      </c>
      <c r="H83" s="108" t="s">
        <v>15</v>
      </c>
      <c r="I83" s="116">
        <f>+INDEX('Bang do'!$D$41:$J$41,MATCH(Bangtheodoi!$G83,'Bang do'!$B$41,0),MATCH($H83,'Bang do'!$D$39:$H$39,0))</f>
        <v>1095</v>
      </c>
      <c r="J83" s="82" t="str">
        <f>+INDEX('Bang do'!$D$40:$J$40,MATCH(Bangtheodoi!$G83,'Bang do'!$B$41,0),MATCH($H83,'Bang do'!$D$39:$H$39,0))</f>
        <v>1,32</v>
      </c>
      <c r="K83" s="95">
        <v>45261</v>
      </c>
      <c r="L83" s="95">
        <f>+K83+I83</f>
        <v>46356</v>
      </c>
      <c r="M83" s="82" t="s">
        <v>224</v>
      </c>
      <c r="N83" s="138" t="s">
        <v>975</v>
      </c>
    </row>
    <row r="84" spans="1:15" ht="63.75" customHeight="1" x14ac:dyDescent="0.2">
      <c r="A84" s="82">
        <f t="shared" si="9"/>
        <v>65</v>
      </c>
      <c r="B84" s="98" t="s">
        <v>89</v>
      </c>
      <c r="C84" s="100" t="s">
        <v>619</v>
      </c>
      <c r="D84" s="113">
        <v>43800</v>
      </c>
      <c r="E84" s="114" t="s">
        <v>350</v>
      </c>
      <c r="F84" s="82">
        <v>1.25</v>
      </c>
      <c r="G84" s="82" t="s">
        <v>204</v>
      </c>
      <c r="H84" s="82" t="s">
        <v>13</v>
      </c>
      <c r="I84" s="116">
        <f>+INDEX('Bang do'!$D$41:$J$41,MATCH(Bangtheodoi!$G84,'Bang do'!$B$41,0),MATCH($H84,'Bang do'!$D$39:$H$39,0))</f>
        <v>730</v>
      </c>
      <c r="J84" s="82" t="str">
        <f>+INDEX('Bang do'!$D$40:$J$40,MATCH(Bangtheodoi!$G84,'Bang do'!$B$41,0),MATCH($H84,'Bang do'!$D$39:$H$39,0))</f>
        <v>1,25</v>
      </c>
      <c r="K84" s="95">
        <v>44531</v>
      </c>
      <c r="L84" s="95">
        <f t="shared" si="12"/>
        <v>45261</v>
      </c>
      <c r="M84" s="82" t="s">
        <v>224</v>
      </c>
      <c r="N84" s="138" t="s">
        <v>984</v>
      </c>
    </row>
    <row r="85" spans="1:15" ht="58.5" customHeight="1" x14ac:dyDescent="0.2">
      <c r="A85" s="82">
        <f t="shared" si="9"/>
        <v>66</v>
      </c>
      <c r="B85" s="90" t="s">
        <v>433</v>
      </c>
      <c r="C85" s="100" t="s">
        <v>619</v>
      </c>
      <c r="D85" s="113">
        <v>45383</v>
      </c>
      <c r="E85" s="114"/>
      <c r="F85" s="82">
        <v>1.25</v>
      </c>
      <c r="G85" s="82" t="s">
        <v>204</v>
      </c>
      <c r="H85" s="82" t="s">
        <v>13</v>
      </c>
      <c r="I85" s="116">
        <f>+INDEX('Bang do'!$D$41:$J$41,MATCH(Bangtheodoi!$G85,'Bang do'!$B$41,0),MATCH($H85,'Bang do'!$D$39:$H$39,0))</f>
        <v>730</v>
      </c>
      <c r="J85" s="82" t="str">
        <f>+INDEX('Bang do'!$D$40:$J$40,MATCH(Bangtheodoi!$G85,'Bang do'!$B$41,0),MATCH($H85,'Bang do'!$D$39:$H$39,0))</f>
        <v>1,25</v>
      </c>
      <c r="K85" s="95">
        <v>45383</v>
      </c>
      <c r="L85" s="95">
        <f t="shared" si="12"/>
        <v>46113</v>
      </c>
      <c r="M85" s="82" t="s">
        <v>224</v>
      </c>
      <c r="N85" s="138" t="s">
        <v>935</v>
      </c>
    </row>
    <row r="86" spans="1:15" ht="45" customHeight="1" x14ac:dyDescent="0.25">
      <c r="A86" s="85" t="s">
        <v>68</v>
      </c>
      <c r="B86" s="88" t="s">
        <v>90</v>
      </c>
      <c r="C86" s="156"/>
      <c r="D86" s="88"/>
      <c r="E86" s="88"/>
      <c r="F86" s="89"/>
      <c r="G86" s="82"/>
      <c r="H86" s="82"/>
      <c r="I86" s="116"/>
      <c r="J86" s="82"/>
      <c r="K86" s="82"/>
      <c r="L86" s="82"/>
      <c r="M86" s="106"/>
      <c r="N86" s="106"/>
    </row>
    <row r="87" spans="1:15" ht="45" customHeight="1" x14ac:dyDescent="0.25">
      <c r="A87" s="82">
        <f>+A85+1</f>
        <v>67</v>
      </c>
      <c r="B87" s="83" t="s">
        <v>91</v>
      </c>
      <c r="C87" s="100" t="s">
        <v>536</v>
      </c>
      <c r="D87" s="113">
        <v>42370</v>
      </c>
      <c r="E87" s="83"/>
      <c r="F87" s="82">
        <v>1.46</v>
      </c>
      <c r="G87" s="82" t="s">
        <v>151</v>
      </c>
      <c r="H87" s="82" t="s">
        <v>20</v>
      </c>
      <c r="I87" s="116">
        <f>+INDEX('Bang do'!$D$20:$K$20,MATCH(Bangtheodoi!G87,'Bang do'!$B$19,0),MATCH($H87,'Bang do'!$D$18:$K$18,0))</f>
        <v>1095</v>
      </c>
      <c r="J87" s="82" t="str">
        <f>+INDEX('Bang do'!$D$19:$K$19,MATCH(Bangtheodoi!$G87,'Bang do'!$B$19,0),MATCH($H87,'Bang do'!$D$18:$K$18,0))</f>
        <v>1,46</v>
      </c>
      <c r="K87" s="95">
        <v>44866</v>
      </c>
      <c r="L87" s="131">
        <f t="shared" ref="L87:L117" si="13">+K87+I87</f>
        <v>45961</v>
      </c>
      <c r="M87" s="82" t="str">
        <f>+IF(H87=HLOOKUP(G87,Sosanhheso!$B$3:$O$4,2,0),"Max hệ số","")</f>
        <v/>
      </c>
      <c r="N87" s="138" t="s">
        <v>408</v>
      </c>
      <c r="O87" s="193" t="s">
        <v>996</v>
      </c>
    </row>
    <row r="88" spans="1:15" s="4" customFormat="1" ht="76.5" customHeight="1" x14ac:dyDescent="0.2">
      <c r="A88" s="82">
        <f>+A87+1</f>
        <v>68</v>
      </c>
      <c r="B88" s="83" t="s">
        <v>104</v>
      </c>
      <c r="C88" s="100" t="s">
        <v>550</v>
      </c>
      <c r="D88" s="113">
        <v>42370</v>
      </c>
      <c r="E88" s="83"/>
      <c r="F88" s="82">
        <v>1.46</v>
      </c>
      <c r="G88" s="82" t="s">
        <v>151</v>
      </c>
      <c r="H88" s="82" t="s">
        <v>20</v>
      </c>
      <c r="I88" s="116">
        <f>+INDEX('Bang do'!$D$20:$K$20,MATCH(Bangtheodoi!G88,'Bang do'!$B$19,0),MATCH($H88,'Bang do'!$D$18:$K$18,0))</f>
        <v>1095</v>
      </c>
      <c r="J88" s="82" t="str">
        <f>+INDEX('Bang do'!$D$19:$K$19,MATCH(Bangtheodoi!$G88,'Bang do'!$B$19,0),MATCH($H88,'Bang do'!$D$18:$K$18,0))</f>
        <v>1,46</v>
      </c>
      <c r="K88" s="95">
        <v>45536</v>
      </c>
      <c r="L88" s="95">
        <f t="shared" si="13"/>
        <v>46631</v>
      </c>
      <c r="M88" s="82" t="str">
        <f>+IF(H88=HLOOKUP(G88,Sosanhheso!$B$3:$O$4,2,0),"Max hệ số","")</f>
        <v/>
      </c>
      <c r="N88" s="138" t="s">
        <v>938</v>
      </c>
    </row>
    <row r="89" spans="1:15" s="4" customFormat="1" ht="53.25" customHeight="1" x14ac:dyDescent="0.2">
      <c r="A89" s="82">
        <f t="shared" ref="A89:A115" si="14">+A88+1</f>
        <v>69</v>
      </c>
      <c r="B89" s="92" t="s">
        <v>102</v>
      </c>
      <c r="C89" s="100" t="s">
        <v>946</v>
      </c>
      <c r="D89" s="113">
        <v>42370</v>
      </c>
      <c r="E89" s="92"/>
      <c r="F89" s="82">
        <v>1.39</v>
      </c>
      <c r="G89" s="82" t="s">
        <v>161</v>
      </c>
      <c r="H89" s="82" t="s">
        <v>20</v>
      </c>
      <c r="I89" s="116">
        <f>+INDEX('Bang do'!$D$23:$H$23,MATCH(Bangtheodoi!$G89,'Bang do'!$B$23,0),MATCH($H89,'Bang do'!$D$21:$H$21,0))</f>
        <v>1095</v>
      </c>
      <c r="J89" s="82" t="str">
        <f>+INDEX('Bang do'!$D$22:$H$22,MATCH(Bangtheodoi!$G89,'Bang do'!$B$23,0),MATCH($H89,'Bang do'!$D$21:$H$21,0))</f>
        <v>1,39</v>
      </c>
      <c r="K89" s="95">
        <v>45505</v>
      </c>
      <c r="L89" s="95">
        <f t="shared" si="13"/>
        <v>46600</v>
      </c>
      <c r="M89" s="158" t="str">
        <f>+IF(H89=HLOOKUP(G89,Sosanhheso!$B$3:$O$4,2,0),"Max hệ số","")</f>
        <v>Max hệ số</v>
      </c>
      <c r="N89" s="138" t="s">
        <v>931</v>
      </c>
    </row>
    <row r="90" spans="1:15" s="4" customFormat="1" ht="45" customHeight="1" x14ac:dyDescent="0.2">
      <c r="A90" s="82">
        <f t="shared" si="14"/>
        <v>70</v>
      </c>
      <c r="B90" s="92" t="s">
        <v>105</v>
      </c>
      <c r="C90" s="100" t="s">
        <v>478</v>
      </c>
      <c r="D90" s="113">
        <v>42370</v>
      </c>
      <c r="E90" s="92"/>
      <c r="F90" s="82">
        <v>1.32</v>
      </c>
      <c r="G90" s="82" t="s">
        <v>178</v>
      </c>
      <c r="H90" s="82" t="s">
        <v>20</v>
      </c>
      <c r="I90" s="116">
        <f>+INDEX('Bang do'!$D$54:$H$54,MATCH(Bangtheodoi!G90,'Bang do'!B53:B54,0),MATCH($H90,'Bang do'!$D$52:$H$52,0))</f>
        <v>1095</v>
      </c>
      <c r="J90" s="82" t="str">
        <f>+INDEX('Bang do'!$D$53:$H$53,MATCH(Bangtheodoi!G90,'Bang do'!$B54,0),MATCH($H90,'Bang do'!$D$52:$H$52,0))</f>
        <v>1,32</v>
      </c>
      <c r="K90" s="107">
        <v>43466</v>
      </c>
      <c r="L90" s="139"/>
      <c r="M90" s="158" t="str">
        <f>+IF(H90=HLOOKUP(G90,Sosanhheso!$B$3:$O$4,2,0),"Max hệ số","")</f>
        <v>Max hệ số</v>
      </c>
      <c r="N90" s="82" t="s">
        <v>250</v>
      </c>
    </row>
    <row r="91" spans="1:15" ht="70.5" customHeight="1" x14ac:dyDescent="0.2">
      <c r="A91" s="82">
        <f t="shared" si="14"/>
        <v>71</v>
      </c>
      <c r="B91" s="92" t="s">
        <v>94</v>
      </c>
      <c r="C91" s="100" t="s">
        <v>965</v>
      </c>
      <c r="D91" s="113">
        <v>42370</v>
      </c>
      <c r="E91" s="92"/>
      <c r="F91" s="82">
        <v>1.46</v>
      </c>
      <c r="G91" s="108" t="s">
        <v>167</v>
      </c>
      <c r="H91" s="108" t="s">
        <v>13</v>
      </c>
      <c r="I91" s="116">
        <f>+INDEX('Bang do'!$D$32:$H$32,MATCH(Bangtheodoi!$G91,'Bang do'!$B$32,0),MATCH($H91,'Bang do'!$D$30:$H$30,0))</f>
        <v>1095</v>
      </c>
      <c r="J91" s="82" t="str">
        <f>+INDEX('Bang do'!$D$31:$H$31,MATCH(Bangtheodoi!$G91,'Bang do'!$B$32,0),MATCH($H91,'Bang do'!$D$30:$H$30,0))</f>
        <v>1,46</v>
      </c>
      <c r="K91" s="95">
        <v>45658</v>
      </c>
      <c r="L91" s="95">
        <f t="shared" si="13"/>
        <v>46753</v>
      </c>
      <c r="M91" s="82" t="s">
        <v>253</v>
      </c>
      <c r="N91" s="138" t="s">
        <v>953</v>
      </c>
    </row>
    <row r="92" spans="1:15" ht="45" customHeight="1" x14ac:dyDescent="0.2">
      <c r="A92" s="82">
        <f t="shared" si="14"/>
        <v>72</v>
      </c>
      <c r="B92" s="92" t="s">
        <v>95</v>
      </c>
      <c r="C92" s="100" t="s">
        <v>515</v>
      </c>
      <c r="D92" s="113">
        <v>42370</v>
      </c>
      <c r="E92" s="92"/>
      <c r="F92" s="82">
        <v>1.39</v>
      </c>
      <c r="G92" s="108" t="s">
        <v>167</v>
      </c>
      <c r="H92" s="108" t="s">
        <v>8</v>
      </c>
      <c r="I92" s="116">
        <f>+INDEX('Bang do'!$D$32:$H$32,MATCH(Bangtheodoi!$G92,'Bang do'!$B$32,0),MATCH($H92,'Bang do'!$D$30:$H$30,0))</f>
        <v>1095</v>
      </c>
      <c r="J92" s="82" t="str">
        <f>+INDEX('Bang do'!$D$31:$H$31,MATCH(Bangtheodoi!$G92,'Bang do'!$B$32,0),MATCH($H92,'Bang do'!$D$30:$H$30,0))</f>
        <v>1,39</v>
      </c>
      <c r="K92" s="95">
        <v>40664</v>
      </c>
      <c r="L92" s="95">
        <f t="shared" si="13"/>
        <v>41759</v>
      </c>
      <c r="M92" s="82" t="s">
        <v>253</v>
      </c>
      <c r="N92" s="82" t="s">
        <v>233</v>
      </c>
    </row>
    <row r="93" spans="1:15" s="4" customFormat="1" ht="45" customHeight="1" x14ac:dyDescent="0.2">
      <c r="A93" s="82">
        <f t="shared" si="14"/>
        <v>73</v>
      </c>
      <c r="B93" s="92" t="s">
        <v>107</v>
      </c>
      <c r="C93" s="100" t="s">
        <v>515</v>
      </c>
      <c r="D93" s="113">
        <v>42370</v>
      </c>
      <c r="E93" s="92"/>
      <c r="F93" s="82">
        <v>1.39</v>
      </c>
      <c r="G93" s="108" t="s">
        <v>167</v>
      </c>
      <c r="H93" s="108" t="s">
        <v>8</v>
      </c>
      <c r="I93" s="116">
        <f>+INDEX('Bang do'!$D$32:$H$32,MATCH(Bangtheodoi!$G93,'Bang do'!$B$32,0),MATCH($H93,'Bang do'!$D$30:$H$30,0))</f>
        <v>1095</v>
      </c>
      <c r="J93" s="82" t="str">
        <f>+INDEX('Bang do'!$D$31:$H$31,MATCH(Bangtheodoi!$G93,'Bang do'!$B$32,0),MATCH($H93,'Bang do'!$D$30:$H$30,0))</f>
        <v>1,39</v>
      </c>
      <c r="K93" s="95">
        <v>41974</v>
      </c>
      <c r="L93" s="95">
        <f t="shared" si="13"/>
        <v>43069</v>
      </c>
      <c r="M93" s="82" t="s">
        <v>253</v>
      </c>
      <c r="N93" s="82" t="s">
        <v>234</v>
      </c>
    </row>
    <row r="94" spans="1:15" s="4" customFormat="1" ht="45" customHeight="1" x14ac:dyDescent="0.2">
      <c r="A94" s="82">
        <f t="shared" si="14"/>
        <v>74</v>
      </c>
      <c r="B94" s="83" t="s">
        <v>110</v>
      </c>
      <c r="C94" s="100" t="s">
        <v>725</v>
      </c>
      <c r="D94" s="113">
        <v>42658</v>
      </c>
      <c r="E94" s="83"/>
      <c r="F94" s="82">
        <v>1.46</v>
      </c>
      <c r="G94" s="82" t="s">
        <v>167</v>
      </c>
      <c r="H94" s="82" t="s">
        <v>13</v>
      </c>
      <c r="I94" s="116">
        <f>+INDEX('Bang do'!$D$32:$H$32,MATCH(Bangtheodoi!$G94,'Bang do'!$B$32,0),MATCH($H94,'Bang do'!$D$30:$H$30,0))</f>
        <v>1095</v>
      </c>
      <c r="J94" s="82" t="str">
        <f>+INDEX('Bang do'!$D$31:$H$31,MATCH(Bangtheodoi!$G94,'Bang do'!$B$32,0),MATCH($H94,'Bang do'!$D$30:$H$30,0))</f>
        <v>1,46</v>
      </c>
      <c r="K94" s="95">
        <v>45292</v>
      </c>
      <c r="L94" s="95">
        <f t="shared" si="13"/>
        <v>46387</v>
      </c>
      <c r="M94" s="82" t="s">
        <v>253</v>
      </c>
      <c r="N94" s="138" t="s">
        <v>976</v>
      </c>
    </row>
    <row r="95" spans="1:15" ht="45" customHeight="1" x14ac:dyDescent="0.2">
      <c r="A95" s="82">
        <f t="shared" si="14"/>
        <v>75</v>
      </c>
      <c r="B95" s="92" t="s">
        <v>97</v>
      </c>
      <c r="C95" s="100" t="s">
        <v>515</v>
      </c>
      <c r="D95" s="113">
        <v>42370</v>
      </c>
      <c r="E95" s="92"/>
      <c r="F95" s="82">
        <v>1.39</v>
      </c>
      <c r="G95" s="82" t="s">
        <v>170</v>
      </c>
      <c r="H95" s="82" t="s">
        <v>15</v>
      </c>
      <c r="I95" s="116">
        <f>+INDEX('Bang do'!$D$35:$G$35,MATCH(Bangtheodoi!$G95,'Bang do'!$B$35,0),MATCH($H95,'Bang do'!$D$30:$H$30,0))</f>
        <v>1095</v>
      </c>
      <c r="J95" s="82" t="str">
        <f>+INDEX('Bang do'!$D$34:$G$34,MATCH(Bangtheodoi!$G95,'Bang do'!$B$35,0),MATCH($H95,'Bang do'!$D$30:$H$30,0))</f>
        <v>1,39</v>
      </c>
      <c r="K95" s="95">
        <v>45292</v>
      </c>
      <c r="L95" s="95">
        <f t="shared" si="13"/>
        <v>46387</v>
      </c>
      <c r="M95" s="82" t="s">
        <v>254</v>
      </c>
      <c r="N95" s="138" t="s">
        <v>977</v>
      </c>
    </row>
    <row r="96" spans="1:15" s="4" customFormat="1" ht="45" customHeight="1" x14ac:dyDescent="0.2">
      <c r="A96" s="82">
        <f t="shared" si="14"/>
        <v>76</v>
      </c>
      <c r="B96" s="83" t="s">
        <v>103</v>
      </c>
      <c r="C96" s="100" t="s">
        <v>657</v>
      </c>
      <c r="D96" s="113">
        <v>42370</v>
      </c>
      <c r="E96" s="83"/>
      <c r="F96" s="82">
        <v>1.32</v>
      </c>
      <c r="G96" s="82" t="s">
        <v>170</v>
      </c>
      <c r="H96" s="82" t="s">
        <v>13</v>
      </c>
      <c r="I96" s="116">
        <f>+INDEX('Bang do'!$D$35:$G$35,MATCH(Bangtheodoi!$G96,'Bang do'!$B$35,0),MATCH($H96,'Bang do'!$D$30:$H$30,0))</f>
        <v>1095</v>
      </c>
      <c r="J96" s="82" t="str">
        <f>+INDEX('Bang do'!$D$34:$G$34,MATCH(Bangtheodoi!$G96,'Bang do'!$B$35,0),MATCH($H96,'Bang do'!$D$30:$H$30,0))</f>
        <v>1,32</v>
      </c>
      <c r="K96" s="95">
        <v>45292</v>
      </c>
      <c r="L96" s="95">
        <f t="shared" si="13"/>
        <v>46387</v>
      </c>
      <c r="M96" s="82" t="s">
        <v>254</v>
      </c>
      <c r="N96" s="138" t="s">
        <v>978</v>
      </c>
    </row>
    <row r="97" spans="1:14" s="4" customFormat="1" ht="45" customHeight="1" x14ac:dyDescent="0.2">
      <c r="A97" s="82">
        <f t="shared" si="14"/>
        <v>77</v>
      </c>
      <c r="B97" s="92" t="s">
        <v>108</v>
      </c>
      <c r="C97" s="100" t="s">
        <v>657</v>
      </c>
      <c r="D97" s="113">
        <v>42370</v>
      </c>
      <c r="E97" s="92"/>
      <c r="F97" s="82">
        <v>1.32</v>
      </c>
      <c r="G97" s="82" t="s">
        <v>170</v>
      </c>
      <c r="H97" s="82" t="s">
        <v>13</v>
      </c>
      <c r="I97" s="116">
        <f>+INDEX('Bang do'!$D$35:$G$35,MATCH(Bangtheodoi!$G97,'Bang do'!$B$35,0),MATCH($H97,'Bang do'!$D$30:$H$30,0))</f>
        <v>1095</v>
      </c>
      <c r="J97" s="82" t="str">
        <f>+INDEX('Bang do'!$D$34:$G$34,MATCH(Bangtheodoi!$G97,'Bang do'!$B$35,0),MATCH($H97,'Bang do'!$D$30:$H$30,0))</f>
        <v>1,32</v>
      </c>
      <c r="K97" s="95">
        <v>45292</v>
      </c>
      <c r="L97" s="95">
        <f t="shared" si="13"/>
        <v>46387</v>
      </c>
      <c r="M97" s="82" t="s">
        <v>254</v>
      </c>
      <c r="N97" s="138" t="s">
        <v>978</v>
      </c>
    </row>
    <row r="98" spans="1:14" s="4" customFormat="1" ht="45" customHeight="1" x14ac:dyDescent="0.2">
      <c r="A98" s="82">
        <f t="shared" si="14"/>
        <v>78</v>
      </c>
      <c r="B98" s="92" t="s">
        <v>109</v>
      </c>
      <c r="C98" s="100" t="s">
        <v>712</v>
      </c>
      <c r="D98" s="113">
        <v>42370</v>
      </c>
      <c r="E98" s="92"/>
      <c r="F98" s="82">
        <v>1.32</v>
      </c>
      <c r="G98" s="82" t="s">
        <v>170</v>
      </c>
      <c r="H98" s="82" t="s">
        <v>13</v>
      </c>
      <c r="I98" s="116">
        <f>+INDEX('Bang do'!$D$35:$G$35,MATCH(Bangtheodoi!$G98,'Bang do'!$B$35,0),MATCH($H98,'Bang do'!$D$30:$H$30,0))</f>
        <v>1095</v>
      </c>
      <c r="J98" s="82" t="str">
        <f>+INDEX('Bang do'!$D$34:$G$34,MATCH(Bangtheodoi!$G98,'Bang do'!$B$35,0),MATCH($H98,'Bang do'!$D$30:$H$30,0))</f>
        <v>1,32</v>
      </c>
      <c r="K98" s="95">
        <v>45658</v>
      </c>
      <c r="L98" s="95">
        <f t="shared" si="13"/>
        <v>46753</v>
      </c>
      <c r="M98" s="82" t="s">
        <v>254</v>
      </c>
      <c r="N98" s="138" t="s">
        <v>954</v>
      </c>
    </row>
    <row r="99" spans="1:14" ht="45" customHeight="1" x14ac:dyDescent="0.2">
      <c r="A99" s="82">
        <f t="shared" si="14"/>
        <v>79</v>
      </c>
      <c r="B99" s="92" t="s">
        <v>106</v>
      </c>
      <c r="C99" s="100" t="s">
        <v>657</v>
      </c>
      <c r="D99" s="113">
        <v>42370</v>
      </c>
      <c r="E99" s="92"/>
      <c r="F99" s="82">
        <v>1.32</v>
      </c>
      <c r="G99" s="82" t="s">
        <v>170</v>
      </c>
      <c r="H99" s="82" t="s">
        <v>13</v>
      </c>
      <c r="I99" s="116">
        <f>+INDEX('Bang do'!$D$35:$G$35,MATCH(Bangtheodoi!$G99,'Bang do'!$B$35,0),MATCH($H99,'Bang do'!$D$30:$H$30,0))</f>
        <v>1095</v>
      </c>
      <c r="J99" s="82" t="str">
        <f>+INDEX('Bang do'!$D$34:$G$34,MATCH(Bangtheodoi!$G99,'Bang do'!$B$35,0),MATCH($H99,'Bang do'!$D$30:$H$30,0))</f>
        <v>1,32</v>
      </c>
      <c r="K99" s="95">
        <v>45292</v>
      </c>
      <c r="L99" s="95">
        <f t="shared" si="13"/>
        <v>46387</v>
      </c>
      <c r="M99" s="82" t="s">
        <v>254</v>
      </c>
      <c r="N99" s="138" t="s">
        <v>978</v>
      </c>
    </row>
    <row r="100" spans="1:14" ht="45" customHeight="1" x14ac:dyDescent="0.2">
      <c r="A100" s="82">
        <f t="shared" si="14"/>
        <v>80</v>
      </c>
      <c r="B100" s="92" t="s">
        <v>92</v>
      </c>
      <c r="C100" s="100" t="s">
        <v>657</v>
      </c>
      <c r="D100" s="113">
        <v>42370</v>
      </c>
      <c r="E100" s="92"/>
      <c r="F100" s="82">
        <v>1.32</v>
      </c>
      <c r="G100" s="82" t="s">
        <v>170</v>
      </c>
      <c r="H100" s="82" t="s">
        <v>13</v>
      </c>
      <c r="I100" s="116">
        <f>+INDEX('Bang do'!$D$35:$G$35,MATCH(Bangtheodoi!$G100,'Bang do'!$B$35,0),MATCH($H100,'Bang do'!$D$30:$H$30,0))</f>
        <v>1095</v>
      </c>
      <c r="J100" s="82" t="str">
        <f>+INDEX('Bang do'!$D$34:$G$34,MATCH(Bangtheodoi!$G100,'Bang do'!$B$35,0),MATCH($H100,'Bang do'!$D$30:$H$30,0))</f>
        <v>1,32</v>
      </c>
      <c r="K100" s="95">
        <v>45292</v>
      </c>
      <c r="L100" s="95">
        <f t="shared" si="13"/>
        <v>46387</v>
      </c>
      <c r="M100" s="82" t="s">
        <v>254</v>
      </c>
      <c r="N100" s="138" t="s">
        <v>979</v>
      </c>
    </row>
    <row r="101" spans="1:14" ht="45" customHeight="1" x14ac:dyDescent="0.2">
      <c r="A101" s="82">
        <f t="shared" si="14"/>
        <v>81</v>
      </c>
      <c r="B101" s="99" t="s">
        <v>111</v>
      </c>
      <c r="C101" s="100" t="s">
        <v>712</v>
      </c>
      <c r="D101" s="113">
        <v>42370</v>
      </c>
      <c r="E101" s="99"/>
      <c r="F101" s="82">
        <v>1.25</v>
      </c>
      <c r="G101" s="82" t="s">
        <v>170</v>
      </c>
      <c r="H101" s="82" t="s">
        <v>8</v>
      </c>
      <c r="I101" s="116">
        <f>+INDEX('Bang do'!$D$35:$G$35,MATCH(Bangtheodoi!$G101,'Bang do'!$B$35,0),MATCH($H101,'Bang do'!$D$30:$H$30,0))</f>
        <v>730</v>
      </c>
      <c r="J101" s="82" t="str">
        <f>+INDEX('Bang do'!$D$34:$G$34,MATCH(Bangtheodoi!$G101,'Bang do'!$B$35,0),MATCH($H101,'Bang do'!$D$30:$H$30,0))</f>
        <v>1,25</v>
      </c>
      <c r="K101" s="95">
        <v>45292</v>
      </c>
      <c r="L101" s="95">
        <f t="shared" si="13"/>
        <v>46022</v>
      </c>
      <c r="M101" s="82" t="s">
        <v>224</v>
      </c>
      <c r="N101" s="82" t="s">
        <v>983</v>
      </c>
    </row>
    <row r="102" spans="1:14" ht="45" customHeight="1" x14ac:dyDescent="0.2">
      <c r="A102" s="82">
        <f t="shared" si="14"/>
        <v>82</v>
      </c>
      <c r="B102" s="92" t="s">
        <v>93</v>
      </c>
      <c r="C102" s="100" t="s">
        <v>583</v>
      </c>
      <c r="D102" s="113">
        <v>42370</v>
      </c>
      <c r="E102" s="92"/>
      <c r="F102" s="82">
        <v>1.46</v>
      </c>
      <c r="G102" s="82" t="s">
        <v>204</v>
      </c>
      <c r="H102" s="82" t="s">
        <v>32</v>
      </c>
      <c r="I102" s="116">
        <f>+INDEX('Bang do'!$D$41:$J$41,MATCH(Bangtheodoi!$G102,'Bang do'!$B$41,0),MATCH($H102,'Bang do'!$D$39:$J$39,0))</f>
        <v>1095</v>
      </c>
      <c r="J102" s="82" t="str">
        <f>+INDEX('Bang do'!$D$40:$J$40,MATCH(Bangtheodoi!$G102,'Bang do'!$B$40,0),MATCH($H102,'Bang do'!$D$39:$J$39,0))</f>
        <v>1,46</v>
      </c>
      <c r="K102" s="110">
        <v>42856</v>
      </c>
      <c r="L102" s="95">
        <f t="shared" si="13"/>
        <v>43951</v>
      </c>
      <c r="M102" s="82" t="s">
        <v>224</v>
      </c>
      <c r="N102" s="82" t="s">
        <v>252</v>
      </c>
    </row>
    <row r="103" spans="1:14" s="4" customFormat="1" ht="45" customHeight="1" x14ac:dyDescent="0.2">
      <c r="A103" s="82">
        <f t="shared" si="14"/>
        <v>83</v>
      </c>
      <c r="B103" s="92" t="s">
        <v>96</v>
      </c>
      <c r="C103" s="100" t="s">
        <v>583</v>
      </c>
      <c r="D103" s="113">
        <v>42370</v>
      </c>
      <c r="E103" s="92"/>
      <c r="F103" s="82">
        <v>1.46</v>
      </c>
      <c r="G103" s="82" t="s">
        <v>204</v>
      </c>
      <c r="H103" s="82" t="s">
        <v>32</v>
      </c>
      <c r="I103" s="116">
        <f>+INDEX('Bang do'!$D$41:$J$41,MATCH(Bangtheodoi!$G103,'Bang do'!$B$41,0),MATCH($H103,'Bang do'!$D$39:$J$39,0))</f>
        <v>1095</v>
      </c>
      <c r="J103" s="82" t="str">
        <f>+INDEX('Bang do'!$D$40:$J$40,MATCH(Bangtheodoi!$G103,'Bang do'!$B$40,0),MATCH($H103,'Bang do'!$D$39:$J$39,0))</f>
        <v>1,46</v>
      </c>
      <c r="K103" s="110">
        <v>42826</v>
      </c>
      <c r="L103" s="95">
        <f t="shared" si="13"/>
        <v>43921</v>
      </c>
      <c r="M103" s="82" t="s">
        <v>224</v>
      </c>
      <c r="N103" s="82" t="s">
        <v>255</v>
      </c>
    </row>
    <row r="104" spans="1:14" s="4" customFormat="1" ht="63.75" customHeight="1" x14ac:dyDescent="0.2">
      <c r="A104" s="82">
        <f t="shared" si="14"/>
        <v>84</v>
      </c>
      <c r="B104" s="92" t="s">
        <v>98</v>
      </c>
      <c r="C104" s="100" t="s">
        <v>578</v>
      </c>
      <c r="D104" s="113">
        <v>42370</v>
      </c>
      <c r="E104" s="92"/>
      <c r="F104" s="82">
        <v>1.46</v>
      </c>
      <c r="G104" s="82" t="s">
        <v>204</v>
      </c>
      <c r="H104" s="82" t="s">
        <v>32</v>
      </c>
      <c r="I104" s="116">
        <f>+INDEX('Bang do'!$D$41:$J$41,MATCH(Bangtheodoi!$G104,'Bang do'!$B$41,0),MATCH($H104,'Bang do'!$D$39:$J$39,0))</f>
        <v>1095</v>
      </c>
      <c r="J104" s="82" t="str">
        <f>+INDEX('Bang do'!$D$40:$J$40,MATCH(Bangtheodoi!$G104,'Bang do'!$B$40,0),MATCH($H104,'Bang do'!$D$39:$J$39,0))</f>
        <v>1,46</v>
      </c>
      <c r="K104" s="110">
        <v>42826</v>
      </c>
      <c r="L104" s="95">
        <f t="shared" si="13"/>
        <v>43921</v>
      </c>
      <c r="M104" s="82" t="s">
        <v>224</v>
      </c>
      <c r="N104" s="82" t="s">
        <v>255</v>
      </c>
    </row>
    <row r="105" spans="1:14" s="4" customFormat="1" ht="45" customHeight="1" x14ac:dyDescent="0.2">
      <c r="A105" s="82">
        <f t="shared" si="14"/>
        <v>85</v>
      </c>
      <c r="B105" s="92" t="s">
        <v>99</v>
      </c>
      <c r="C105" s="100" t="s">
        <v>583</v>
      </c>
      <c r="D105" s="113">
        <v>42370</v>
      </c>
      <c r="E105" s="92"/>
      <c r="F105" s="82">
        <v>1.46</v>
      </c>
      <c r="G105" s="82" t="s">
        <v>204</v>
      </c>
      <c r="H105" s="82" t="s">
        <v>32</v>
      </c>
      <c r="I105" s="116">
        <f>+INDEX('Bang do'!$D$41:$J$41,MATCH(Bangtheodoi!$G105,'Bang do'!$B$41,0),MATCH($H105,'Bang do'!$D$39:$J$39,0))</f>
        <v>1095</v>
      </c>
      <c r="J105" s="82" t="str">
        <f>+INDEX('Bang do'!$D$40:$J$40,MATCH(Bangtheodoi!$G105,'Bang do'!$B$40,0),MATCH($H105,'Bang do'!$D$39:$J$39,0))</f>
        <v>1,46</v>
      </c>
      <c r="K105" s="110">
        <v>42826</v>
      </c>
      <c r="L105" s="95">
        <f t="shared" si="13"/>
        <v>43921</v>
      </c>
      <c r="M105" s="82" t="s">
        <v>224</v>
      </c>
      <c r="N105" s="82" t="s">
        <v>255</v>
      </c>
    </row>
    <row r="106" spans="1:14" s="4" customFormat="1" ht="45" customHeight="1" x14ac:dyDescent="0.2">
      <c r="A106" s="82">
        <f t="shared" si="14"/>
        <v>86</v>
      </c>
      <c r="B106" s="92" t="s">
        <v>101</v>
      </c>
      <c r="C106" s="100" t="s">
        <v>591</v>
      </c>
      <c r="D106" s="113">
        <v>42370</v>
      </c>
      <c r="E106" s="92"/>
      <c r="F106" s="82">
        <v>1.32</v>
      </c>
      <c r="G106" s="82" t="s">
        <v>204</v>
      </c>
      <c r="H106" s="82" t="s">
        <v>15</v>
      </c>
      <c r="I106" s="116">
        <f>+INDEX('Bang do'!$D$41:$J$41,MATCH(Bangtheodoi!$G106,'Bang do'!$B$41,0),MATCH($H106,'Bang do'!$D$39:$J$39,0))</f>
        <v>1095</v>
      </c>
      <c r="J106" s="82" t="str">
        <f>+INDEX('Bang do'!$D$40:$J$40,MATCH(Bangtheodoi!$G106,'Bang do'!$B$40,0),MATCH($H106,'Bang do'!$D$39:$J$39,0))</f>
        <v>1,32</v>
      </c>
      <c r="K106" s="110">
        <v>42826</v>
      </c>
      <c r="L106" s="95">
        <f t="shared" si="13"/>
        <v>43921</v>
      </c>
      <c r="M106" s="82" t="s">
        <v>224</v>
      </c>
      <c r="N106" s="82" t="s">
        <v>255</v>
      </c>
    </row>
    <row r="107" spans="1:14" s="4" customFormat="1" ht="59.25" customHeight="1" x14ac:dyDescent="0.2">
      <c r="A107" s="82">
        <f t="shared" si="14"/>
        <v>87</v>
      </c>
      <c r="B107" s="92" t="s">
        <v>100</v>
      </c>
      <c r="C107" s="100" t="s">
        <v>583</v>
      </c>
      <c r="D107" s="113">
        <v>42370</v>
      </c>
      <c r="E107" s="92"/>
      <c r="F107" s="82">
        <v>1.46</v>
      </c>
      <c r="G107" s="82" t="s">
        <v>204</v>
      </c>
      <c r="H107" s="82" t="s">
        <v>32</v>
      </c>
      <c r="I107" s="116">
        <f>+INDEX('Bang do'!$D$41:$J$41,MATCH(Bangtheodoi!$G107,'Bang do'!$B$41,0),MATCH($H107,'Bang do'!$D$39:$J$39,0))</f>
        <v>1095</v>
      </c>
      <c r="J107" s="82" t="str">
        <f>+INDEX('Bang do'!$D$40:$J$40,MATCH(Bangtheodoi!$G107,'Bang do'!$B$40,0),MATCH($H107,'Bang do'!$D$39:$J$39,0))</f>
        <v>1,46</v>
      </c>
      <c r="K107" s="110">
        <v>42856</v>
      </c>
      <c r="L107" s="95">
        <f t="shared" si="13"/>
        <v>43951</v>
      </c>
      <c r="M107" s="82" t="s">
        <v>224</v>
      </c>
      <c r="N107" s="82" t="s">
        <v>251</v>
      </c>
    </row>
    <row r="108" spans="1:14" ht="45" customHeight="1" x14ac:dyDescent="0.2">
      <c r="A108" s="82">
        <f t="shared" si="14"/>
        <v>88</v>
      </c>
      <c r="B108" s="100" t="s">
        <v>112</v>
      </c>
      <c r="C108" s="100" t="s">
        <v>657</v>
      </c>
      <c r="D108" s="113">
        <v>43647</v>
      </c>
      <c r="E108" s="100"/>
      <c r="F108" s="82">
        <v>1.32</v>
      </c>
      <c r="G108" s="82" t="s">
        <v>204</v>
      </c>
      <c r="H108" s="82" t="s">
        <v>15</v>
      </c>
      <c r="I108" s="116">
        <f>+INDEX('Bang do'!$D$41:$J$41,MATCH(Bangtheodoi!$G108,'Bang do'!$B$41,0),MATCH($H108,'Bang do'!$D$39:$J$39,0))</f>
        <v>1095</v>
      </c>
      <c r="J108" s="82" t="str">
        <f>+INDEX('Bang do'!$D$40:$J$40,MATCH(Bangtheodoi!$G108,'Bang do'!$B$40,0),MATCH($H108,'Bang do'!$D$39:$J$39,0))</f>
        <v>1,32</v>
      </c>
      <c r="K108" s="110">
        <v>45292</v>
      </c>
      <c r="L108" s="95">
        <f t="shared" si="13"/>
        <v>46387</v>
      </c>
      <c r="M108" s="82" t="s">
        <v>224</v>
      </c>
      <c r="N108" s="138" t="s">
        <v>966</v>
      </c>
    </row>
    <row r="109" spans="1:14" ht="45" customHeight="1" x14ac:dyDescent="0.2">
      <c r="A109" s="82">
        <f t="shared" si="14"/>
        <v>89</v>
      </c>
      <c r="B109" s="83" t="s">
        <v>113</v>
      </c>
      <c r="C109" s="100" t="s">
        <v>712</v>
      </c>
      <c r="D109" s="113">
        <v>43388</v>
      </c>
      <c r="E109" s="113">
        <v>44483</v>
      </c>
      <c r="F109" s="82">
        <v>1.25</v>
      </c>
      <c r="G109" s="82" t="s">
        <v>170</v>
      </c>
      <c r="H109" s="82" t="s">
        <v>8</v>
      </c>
      <c r="I109" s="116">
        <f>+INDEX('Bang do'!$D$35:$G$35,MATCH(Bangtheodoi!$G109,'Bang do'!$B$35,0),MATCH($H109,'Bang do'!$D$30:$H$30,0))</f>
        <v>730</v>
      </c>
      <c r="J109" s="82" t="str">
        <f>+INDEX('Bang do'!$D$34:$G$34,MATCH(Bangtheodoi!$G109,'Bang do'!$B$35,0),MATCH($H109,'Bang do'!$D$30:$H$30,0))</f>
        <v>1,25</v>
      </c>
      <c r="K109" s="95">
        <v>45292</v>
      </c>
      <c r="L109" s="95">
        <f t="shared" si="13"/>
        <v>46022</v>
      </c>
      <c r="M109" s="82" t="s">
        <v>939</v>
      </c>
      <c r="N109" s="138" t="s">
        <v>970</v>
      </c>
    </row>
    <row r="110" spans="1:14" ht="65.25" customHeight="1" x14ac:dyDescent="0.2">
      <c r="A110" s="82">
        <f t="shared" si="14"/>
        <v>90</v>
      </c>
      <c r="B110" s="83" t="s">
        <v>114</v>
      </c>
      <c r="C110" s="100" t="s">
        <v>619</v>
      </c>
      <c r="D110" s="113">
        <v>43388</v>
      </c>
      <c r="E110" s="113">
        <v>44483</v>
      </c>
      <c r="F110" s="82">
        <v>1.25</v>
      </c>
      <c r="G110" s="82" t="s">
        <v>204</v>
      </c>
      <c r="H110" s="82" t="s">
        <v>13</v>
      </c>
      <c r="I110" s="116">
        <f>+INDEX('Bang do'!$D$41:$J$41,MATCH(Bangtheodoi!$G110,'Bang do'!$B$41,0),MATCH($H110,'Bang do'!$D$39:$J$39,0))</f>
        <v>730</v>
      </c>
      <c r="J110" s="82" t="str">
        <f>+INDEX('Bang do'!$D$40:$J$40,MATCH(Bangtheodoi!$G110,'Bang do'!$B$40,0),MATCH($H110,'Bang do'!$D$39:$J$39,0))</f>
        <v>1,25</v>
      </c>
      <c r="K110" s="95">
        <v>45292</v>
      </c>
      <c r="L110" s="95">
        <f t="shared" si="13"/>
        <v>46022</v>
      </c>
      <c r="M110" s="82" t="s">
        <v>224</v>
      </c>
      <c r="N110" s="138" t="s">
        <v>981</v>
      </c>
    </row>
    <row r="111" spans="1:14" ht="67.5" customHeight="1" x14ac:dyDescent="0.2">
      <c r="A111" s="82">
        <f t="shared" si="14"/>
        <v>91</v>
      </c>
      <c r="B111" s="83" t="s">
        <v>115</v>
      </c>
      <c r="C111" s="100" t="s">
        <v>619</v>
      </c>
      <c r="D111" s="113">
        <v>43388</v>
      </c>
      <c r="E111" s="113">
        <v>44483</v>
      </c>
      <c r="F111" s="82">
        <v>1.25</v>
      </c>
      <c r="G111" s="82" t="s">
        <v>204</v>
      </c>
      <c r="H111" s="82" t="s">
        <v>13</v>
      </c>
      <c r="I111" s="116">
        <f>+INDEX('Bang do'!$D$41:$J$41,MATCH(Bangtheodoi!$G111,'Bang do'!$B$41,0),MATCH($H111,'Bang do'!$D$39:$J$39,0))</f>
        <v>730</v>
      </c>
      <c r="J111" s="82" t="str">
        <f>+INDEX('Bang do'!$D$40:$J$40,MATCH(Bangtheodoi!$G111,'Bang do'!$B$40,0),MATCH($H111,'Bang do'!$D$39:$J$39,0))</f>
        <v>1,25</v>
      </c>
      <c r="K111" s="95">
        <v>45292</v>
      </c>
      <c r="L111" s="95">
        <f t="shared" si="13"/>
        <v>46022</v>
      </c>
      <c r="M111" s="82" t="s">
        <v>224</v>
      </c>
      <c r="N111" s="138" t="s">
        <v>980</v>
      </c>
    </row>
    <row r="112" spans="1:14" ht="61.5" customHeight="1" x14ac:dyDescent="0.2">
      <c r="A112" s="82">
        <f t="shared" si="14"/>
        <v>92</v>
      </c>
      <c r="B112" s="83" t="s">
        <v>116</v>
      </c>
      <c r="C112" s="100" t="s">
        <v>619</v>
      </c>
      <c r="D112" s="113">
        <v>43770</v>
      </c>
      <c r="E112" s="113">
        <v>44865</v>
      </c>
      <c r="F112" s="82">
        <v>1.25</v>
      </c>
      <c r="G112" s="82" t="s">
        <v>204</v>
      </c>
      <c r="H112" s="82" t="s">
        <v>13</v>
      </c>
      <c r="I112" s="116">
        <f>+INDEX('Bang do'!$D$41:$J$41,MATCH(Bangtheodoi!$G112,'Bang do'!$B$41,0),MATCH($H112,'Bang do'!$D$39:$J$39,0))</f>
        <v>730</v>
      </c>
      <c r="J112" s="82" t="str">
        <f>+INDEX('Bang do'!$D$40:$J$40,MATCH(Bangtheodoi!$G112,'Bang do'!$B$40,0),MATCH($H112,'Bang do'!$D$39:$J$39,0))</f>
        <v>1,25</v>
      </c>
      <c r="K112" s="95">
        <v>45292</v>
      </c>
      <c r="L112" s="107">
        <f t="shared" si="13"/>
        <v>46022</v>
      </c>
      <c r="M112" s="82" t="s">
        <v>224</v>
      </c>
      <c r="N112" s="138" t="s">
        <v>967</v>
      </c>
    </row>
    <row r="113" spans="1:14" ht="45" customHeight="1" x14ac:dyDescent="0.2">
      <c r="A113" s="82">
        <f t="shared" si="14"/>
        <v>93</v>
      </c>
      <c r="B113" s="83" t="s">
        <v>398</v>
      </c>
      <c r="C113" s="100" t="s">
        <v>933</v>
      </c>
      <c r="D113" s="113">
        <v>44545</v>
      </c>
      <c r="E113" s="113"/>
      <c r="F113" s="82">
        <v>1.25</v>
      </c>
      <c r="G113" s="82" t="s">
        <v>151</v>
      </c>
      <c r="H113" s="82" t="s">
        <v>8</v>
      </c>
      <c r="I113" s="116">
        <f>+INDEX('Bang do'!$D$20:$K$20,MATCH(Bangtheodoi!G113,'Bang do'!$B$19,0),MATCH($H113,'Bang do'!$D$18:$K$18,0))</f>
        <v>1095</v>
      </c>
      <c r="J113" s="82" t="str">
        <f>+INDEX('Bang do'!$D$19:$K$19,MATCH(Bangtheodoi!$G113,'Bang do'!$B$19,0),MATCH($H113,'Bang do'!$D$18:$K$18,0))</f>
        <v>1,25</v>
      </c>
      <c r="K113" s="95">
        <v>45658</v>
      </c>
      <c r="L113" s="170">
        <f t="shared" si="13"/>
        <v>46753</v>
      </c>
      <c r="M113" s="82"/>
      <c r="N113" s="138" t="s">
        <v>955</v>
      </c>
    </row>
    <row r="114" spans="1:14" ht="45" customHeight="1" x14ac:dyDescent="0.2">
      <c r="A114" s="82">
        <f t="shared" si="14"/>
        <v>94</v>
      </c>
      <c r="B114" s="83" t="s">
        <v>864</v>
      </c>
      <c r="C114" s="100" t="s">
        <v>869</v>
      </c>
      <c r="D114" s="113">
        <v>44545</v>
      </c>
      <c r="E114" s="113"/>
      <c r="F114" s="82">
        <v>1.19</v>
      </c>
      <c r="G114" s="82" t="s">
        <v>172</v>
      </c>
      <c r="H114" s="82" t="s">
        <v>8</v>
      </c>
      <c r="I114" s="116">
        <f>+INDEX('Bang do'!$D$38:$E$38,MATCH(Bangtheodoi!$G114,'Bang do'!$B$37,0),MATCH($H114,'Bang do'!$D$36:$E$36,0))</f>
        <v>730</v>
      </c>
      <c r="J114" s="82" t="str">
        <f>+INDEX('Bang do'!$D$37:$E$37,MATCH(Bangtheodoi!$G114,'Bang do'!$B$37,0),MATCH($H114,'Bang do'!$D$36:$E$36,0))</f>
        <v>1,19</v>
      </c>
      <c r="K114" s="95">
        <v>45292</v>
      </c>
      <c r="L114" s="170">
        <f t="shared" si="13"/>
        <v>46022</v>
      </c>
      <c r="M114" s="82" t="s">
        <v>389</v>
      </c>
      <c r="N114" s="138" t="s">
        <v>982</v>
      </c>
    </row>
    <row r="115" spans="1:14" ht="65.25" customHeight="1" x14ac:dyDescent="0.2">
      <c r="A115" s="82">
        <f t="shared" si="14"/>
        <v>95</v>
      </c>
      <c r="B115" s="83" t="s">
        <v>396</v>
      </c>
      <c r="C115" s="100" t="s">
        <v>851</v>
      </c>
      <c r="D115" s="113">
        <v>44545</v>
      </c>
      <c r="E115" s="113"/>
      <c r="F115" s="82">
        <v>1.19</v>
      </c>
      <c r="G115" s="82" t="s">
        <v>204</v>
      </c>
      <c r="H115" s="82" t="s">
        <v>8</v>
      </c>
      <c r="I115" s="116">
        <f>+INDEX('Bang do'!$D$41:$J$41,MATCH(Bangtheodoi!$G115,'Bang do'!$B$41,0),MATCH($H115,'Bang do'!$D$39:$J$39,0))</f>
        <v>730</v>
      </c>
      <c r="J115" s="82" t="str">
        <f>+INDEX('Bang do'!$D$40:$J$40,MATCH(Bangtheodoi!$G115,'Bang do'!$B$40,0),MATCH($H115,'Bang do'!$D$39:$J$39,0))</f>
        <v>1,19</v>
      </c>
      <c r="K115" s="95">
        <v>45292</v>
      </c>
      <c r="L115" s="170">
        <f t="shared" si="13"/>
        <v>46022</v>
      </c>
      <c r="M115" s="82"/>
      <c r="N115" s="138" t="s">
        <v>982</v>
      </c>
    </row>
    <row r="116" spans="1:14" ht="45" customHeight="1" x14ac:dyDescent="0.2">
      <c r="A116" s="158"/>
      <c r="B116" s="172" t="s">
        <v>789</v>
      </c>
      <c r="C116" s="189" t="s">
        <v>933</v>
      </c>
      <c r="D116" s="115">
        <v>44958</v>
      </c>
      <c r="E116" s="115"/>
      <c r="F116" s="158">
        <v>1.19</v>
      </c>
      <c r="G116" s="158" t="s">
        <v>151</v>
      </c>
      <c r="H116" s="158" t="s">
        <v>6</v>
      </c>
      <c r="I116" s="160">
        <f>+INDEX('Bang do'!$D$20:$K$20,MATCH(Bangtheodoi!G116,'Bang do'!$B$19,0),MATCH($H116,'Bang do'!$D$18:$K$18,0))</f>
        <v>1095</v>
      </c>
      <c r="J116" s="158" t="str">
        <f>+INDEX('Bang do'!$D$19:$K$19,MATCH(Bangtheodoi!$G116,'Bang do'!$B$19,0),MATCH($H116,'Bang do'!$D$18:$K$18,0))</f>
        <v>1,19</v>
      </c>
      <c r="K116" s="139">
        <v>44958</v>
      </c>
      <c r="L116" s="141">
        <f t="shared" si="13"/>
        <v>46053</v>
      </c>
      <c r="M116" s="158" t="s">
        <v>968</v>
      </c>
      <c r="N116" s="191" t="s">
        <v>969</v>
      </c>
    </row>
    <row r="117" spans="1:14" ht="54" customHeight="1" x14ac:dyDescent="0.2">
      <c r="A117" s="82">
        <f>+A115+1</f>
        <v>96</v>
      </c>
      <c r="B117" s="83" t="s">
        <v>435</v>
      </c>
      <c r="C117" s="100" t="s">
        <v>568</v>
      </c>
      <c r="D117" s="113">
        <v>45231</v>
      </c>
      <c r="E117" s="113"/>
      <c r="F117" s="82">
        <v>1.1299999999999999</v>
      </c>
      <c r="G117" s="82" t="s">
        <v>172</v>
      </c>
      <c r="H117" s="82" t="s">
        <v>6</v>
      </c>
      <c r="I117" s="116">
        <f>+INDEX('Bang do'!$D$38:$E$38,MATCH(Bangtheodoi!$G117,'Bang do'!$B$37,0),MATCH($H117,'Bang do'!$D$36:$E$36,0))</f>
        <v>730</v>
      </c>
      <c r="J117" s="82" t="str">
        <f>+INDEX('Bang do'!$D$37:$E$37,MATCH(Bangtheodoi!$G117,'Bang do'!$B$37,0),MATCH($H117,'Bang do'!$D$36:$E$36,0))</f>
        <v>1,13</v>
      </c>
      <c r="K117" s="95">
        <v>45231</v>
      </c>
      <c r="L117" s="107">
        <f t="shared" si="13"/>
        <v>45961</v>
      </c>
      <c r="M117" s="82" t="s">
        <v>256</v>
      </c>
      <c r="N117" s="82" t="s">
        <v>934</v>
      </c>
    </row>
    <row r="118" spans="1:14" ht="22.5" customHeight="1" x14ac:dyDescent="0.25">
      <c r="A118" s="85" t="s">
        <v>117</v>
      </c>
      <c r="B118" s="88" t="s">
        <v>118</v>
      </c>
      <c r="C118" s="156"/>
      <c r="D118" s="88"/>
      <c r="E118" s="88"/>
      <c r="F118" s="89"/>
      <c r="G118" s="82"/>
      <c r="H118" s="82"/>
      <c r="I118" s="116"/>
      <c r="J118" s="108"/>
      <c r="K118" s="82"/>
      <c r="L118" s="82"/>
      <c r="M118" s="106"/>
      <c r="N118" s="106"/>
    </row>
    <row r="119" spans="1:14" ht="54.75" customHeight="1" x14ac:dyDescent="0.2">
      <c r="A119" s="158"/>
      <c r="B119" s="172" t="s">
        <v>119</v>
      </c>
      <c r="C119" s="189" t="s">
        <v>597</v>
      </c>
      <c r="D119" s="115">
        <v>44075</v>
      </c>
      <c r="E119" s="172"/>
      <c r="F119" s="158">
        <v>1.19</v>
      </c>
      <c r="G119" s="158" t="s">
        <v>181</v>
      </c>
      <c r="H119" s="158" t="s">
        <v>13</v>
      </c>
      <c r="I119" s="160">
        <f>+INDEX('Bang do'!$D$57:$F$57,MATCH(Bangtheodoi!$G119,'Bang do'!$B$56:$B$57,0),MATCH($H119,'Bang do'!$D$55:$F$55,0))</f>
        <v>1095</v>
      </c>
      <c r="J119" s="158" t="str">
        <f>+INDEX('Bang do'!$D$56:$F$56,MATCH(Bangtheodoi!$G119,'Bang do'!$B$56:$B$57,0),MATCH($H119,'Bang do'!$D$55:$F$55,0))</f>
        <v>1,19</v>
      </c>
      <c r="K119" s="139">
        <v>44743</v>
      </c>
      <c r="L119" s="139"/>
      <c r="M119" s="158" t="str">
        <f>+IF(H119=HLOOKUP(G119,Sosanhheso!$B$3:$O$4,2,0),"Max hệ số","")</f>
        <v>Max hệ số</v>
      </c>
      <c r="N119" s="191" t="s">
        <v>998</v>
      </c>
    </row>
    <row r="120" spans="1:14" ht="30.75" customHeight="1" x14ac:dyDescent="0.2">
      <c r="A120" s="82">
        <f>+A117+1</f>
        <v>97</v>
      </c>
      <c r="B120" s="83" t="s">
        <v>120</v>
      </c>
      <c r="C120" s="100" t="s">
        <v>597</v>
      </c>
      <c r="D120" s="113">
        <v>44075</v>
      </c>
      <c r="E120" s="83"/>
      <c r="F120" s="82">
        <v>1.19</v>
      </c>
      <c r="G120" s="82" t="s">
        <v>181</v>
      </c>
      <c r="H120" s="82" t="s">
        <v>13</v>
      </c>
      <c r="I120" s="116">
        <f>+INDEX('Bang do'!$D$57:$F$57,MATCH(Bangtheodoi!$G120,'Bang do'!$B$56:$B$57,0),MATCH($H120,'Bang do'!$D$55:$F$55,0))</f>
        <v>1095</v>
      </c>
      <c r="J120" s="82" t="str">
        <f>+INDEX('Bang do'!$D$56:$F$56,MATCH(Bangtheodoi!$G120,'Bang do'!$B$56:$B$57,0),MATCH($H120,'Bang do'!$D$55:$F$55,0))</f>
        <v>1,19</v>
      </c>
      <c r="K120" s="95">
        <v>44743</v>
      </c>
      <c r="L120" s="139"/>
      <c r="M120" s="158" t="str">
        <f>+IF(H120=HLOOKUP(G120,Sosanhheso!$B$3:$O$4,2,0),"Max hệ số","")</f>
        <v>Max hệ số</v>
      </c>
      <c r="N120" s="138" t="s">
        <v>400</v>
      </c>
    </row>
    <row r="121" spans="1:14" ht="30.75" customHeight="1" x14ac:dyDescent="0.2">
      <c r="A121" s="82">
        <f t="shared" ref="A121:A124" si="15">+A120+1</f>
        <v>98</v>
      </c>
      <c r="B121" s="83" t="s">
        <v>605</v>
      </c>
      <c r="C121" s="100" t="s">
        <v>609</v>
      </c>
      <c r="D121" s="113">
        <v>44757</v>
      </c>
      <c r="E121" s="83"/>
      <c r="F121" s="82">
        <v>1.1299999999999999</v>
      </c>
      <c r="G121" s="82" t="s">
        <v>181</v>
      </c>
      <c r="H121" s="82" t="s">
        <v>8</v>
      </c>
      <c r="I121" s="116">
        <f>+INDEX('Bang do'!$D$57:$F$57,MATCH(Bangtheodoi!$G121,'Bang do'!$B$56:$B$57,0),MATCH($H121,'Bang do'!$D$55:$F$55,0))</f>
        <v>1095</v>
      </c>
      <c r="J121" s="82" t="str">
        <f>+INDEX('Bang do'!$D$56:$F$56,MATCH(Bangtheodoi!$G121,'Bang do'!$B$56:$B$57,0),MATCH($H121,'Bang do'!$D$55:$F$55,0))</f>
        <v>1,13</v>
      </c>
      <c r="K121" s="95">
        <v>45505</v>
      </c>
      <c r="L121" s="95">
        <f t="shared" ref="L121" si="16">+K121+I121</f>
        <v>46600</v>
      </c>
      <c r="M121" s="82"/>
      <c r="N121" s="138" t="s">
        <v>932</v>
      </c>
    </row>
    <row r="122" spans="1:14" ht="30.75" customHeight="1" x14ac:dyDescent="0.2">
      <c r="A122" s="82">
        <f t="shared" si="15"/>
        <v>99</v>
      </c>
      <c r="B122" s="83" t="s">
        <v>121</v>
      </c>
      <c r="C122" s="100" t="s">
        <v>597</v>
      </c>
      <c r="D122" s="113">
        <v>44075</v>
      </c>
      <c r="E122" s="83"/>
      <c r="F122" s="82">
        <v>1.19</v>
      </c>
      <c r="G122" s="82" t="s">
        <v>181</v>
      </c>
      <c r="H122" s="82" t="s">
        <v>13</v>
      </c>
      <c r="I122" s="116">
        <f>+INDEX('Bang do'!$D$57:$F$57,MATCH(Bangtheodoi!$G122,'Bang do'!$B$56:$B$57,0),MATCH($H122,'Bang do'!$D$55:$F$55,0))</f>
        <v>1095</v>
      </c>
      <c r="J122" s="82" t="str">
        <f>+INDEX('Bang do'!$D$56:$F$56,MATCH(Bangtheodoi!$G122,'Bang do'!$B$56:$B$57,0),MATCH($H122,'Bang do'!$D$55:$F$55,0))</f>
        <v>1,19</v>
      </c>
      <c r="K122" s="95">
        <v>44743</v>
      </c>
      <c r="L122" s="139"/>
      <c r="M122" s="158" t="str">
        <f>+IF(H122=HLOOKUP(G122,Sosanhheso!$B$3:$O$4,2,0),"Max hệ số","")</f>
        <v>Max hệ số</v>
      </c>
      <c r="N122" s="138" t="s">
        <v>403</v>
      </c>
    </row>
    <row r="123" spans="1:14" ht="30.75" customHeight="1" x14ac:dyDescent="0.2">
      <c r="A123" s="82">
        <f t="shared" si="15"/>
        <v>100</v>
      </c>
      <c r="B123" s="83" t="s">
        <v>122</v>
      </c>
      <c r="C123" s="100" t="s">
        <v>597</v>
      </c>
      <c r="D123" s="113">
        <v>43282</v>
      </c>
      <c r="E123" s="113">
        <v>44377</v>
      </c>
      <c r="F123" s="82">
        <v>1.19</v>
      </c>
      <c r="G123" s="82" t="s">
        <v>181</v>
      </c>
      <c r="H123" s="82" t="s">
        <v>13</v>
      </c>
      <c r="I123" s="116">
        <f>+INDEX('Bang do'!$D$57:$F$57,MATCH(Bangtheodoi!$G123,'Bang do'!$B$56:$B$57,0),MATCH($H123,'Bang do'!$D$55:$F$55,0))</f>
        <v>1095</v>
      </c>
      <c r="J123" s="82" t="str">
        <f>+INDEX('Bang do'!$D$56:$F$56,MATCH(Bangtheodoi!$G123,'Bang do'!$B$56:$B$57,0),MATCH($H123,'Bang do'!$D$55:$F$55,0))</f>
        <v>1,19</v>
      </c>
      <c r="K123" s="95">
        <v>44743</v>
      </c>
      <c r="L123" s="139"/>
      <c r="M123" s="158" t="str">
        <f>+IF(H123=HLOOKUP(G123,Sosanhheso!$B$3:$O$4,2,0),"Max hệ số","")</f>
        <v>Max hệ số</v>
      </c>
      <c r="N123" s="138" t="s">
        <v>401</v>
      </c>
    </row>
    <row r="124" spans="1:14" ht="30.75" customHeight="1" x14ac:dyDescent="0.2">
      <c r="A124" s="82">
        <f t="shared" si="15"/>
        <v>101</v>
      </c>
      <c r="B124" s="83" t="s">
        <v>123</v>
      </c>
      <c r="C124" s="100" t="s">
        <v>597</v>
      </c>
      <c r="D124" s="113">
        <v>43955</v>
      </c>
      <c r="E124" s="83"/>
      <c r="F124" s="82">
        <v>1.19</v>
      </c>
      <c r="G124" s="82" t="s">
        <v>181</v>
      </c>
      <c r="H124" s="82" t="s">
        <v>13</v>
      </c>
      <c r="I124" s="116">
        <f>+INDEX('Bang do'!$D$57:$F$57,MATCH(Bangtheodoi!$G124,'Bang do'!$B$56:$B$57,0),MATCH($H124,'Bang do'!$D$55:$F$55,0))</f>
        <v>1095</v>
      </c>
      <c r="J124" s="82" t="str">
        <f>+INDEX('Bang do'!$D$56:$F$56,MATCH(Bangtheodoi!$G124,'Bang do'!$B$56:$B$57,0),MATCH($H124,'Bang do'!$D$55:$F$55,0))</f>
        <v>1,19</v>
      </c>
      <c r="K124" s="95">
        <v>44743</v>
      </c>
      <c r="L124" s="139"/>
      <c r="M124" s="158" t="str">
        <f>+IF(H124=HLOOKUP(G124,Sosanhheso!$B$3:$O$4,2,0),"Max hệ số","")</f>
        <v>Max hệ số</v>
      </c>
      <c r="N124" s="138" t="s">
        <v>402</v>
      </c>
    </row>
    <row r="125" spans="1:14" ht="22.5" customHeight="1" x14ac:dyDescent="0.25">
      <c r="A125" s="238" t="s">
        <v>124</v>
      </c>
      <c r="B125" s="238"/>
      <c r="C125" s="111"/>
      <c r="D125" s="111"/>
      <c r="E125" s="111"/>
      <c r="F125" s="89"/>
      <c r="G125" s="82"/>
      <c r="H125" s="82"/>
      <c r="I125" s="82"/>
      <c r="J125" s="108"/>
      <c r="K125" s="82"/>
      <c r="L125" s="82"/>
      <c r="M125" s="106"/>
      <c r="N125" s="106"/>
    </row>
    <row r="126" spans="1:14" s="5" customFormat="1" ht="19.5" customHeight="1" x14ac:dyDescent="0.25">
      <c r="A126" s="239"/>
      <c r="B126" s="239"/>
      <c r="C126" s="239"/>
      <c r="D126" s="239"/>
      <c r="E126" s="239"/>
      <c r="F126" s="239"/>
      <c r="G126" s="19"/>
      <c r="H126" s="19"/>
      <c r="I126" s="19"/>
      <c r="J126" s="19"/>
      <c r="K126" s="19"/>
      <c r="L126" s="19"/>
    </row>
  </sheetData>
  <protectedRanges>
    <protectedRange sqref="A126 F126 A1:F125" name="Range1"/>
  </protectedRanges>
  <mergeCells count="21">
    <mergeCell ref="A125:B125"/>
    <mergeCell ref="A126:F126"/>
    <mergeCell ref="A8:A9"/>
    <mergeCell ref="B8:B9"/>
    <mergeCell ref="F8:F9"/>
    <mergeCell ref="C8:C9"/>
    <mergeCell ref="D8:E8"/>
    <mergeCell ref="N8:N9"/>
    <mergeCell ref="A1:F1"/>
    <mergeCell ref="A2:F2"/>
    <mergeCell ref="I1:M1"/>
    <mergeCell ref="I2:M2"/>
    <mergeCell ref="L8:L9"/>
    <mergeCell ref="M8:M9"/>
    <mergeCell ref="G8:G9"/>
    <mergeCell ref="H8:H9"/>
    <mergeCell ref="I8:I9"/>
    <mergeCell ref="J8:J9"/>
    <mergeCell ref="K8:K9"/>
    <mergeCell ref="A4:N4"/>
    <mergeCell ref="A5:N5"/>
  </mergeCells>
  <phoneticPr fontId="40" type="noConversion"/>
  <conditionalFormatting sqref="L11 L13:L17 L37:L41 L43:L50 L52:L61 L63:L85 L26:L35">
    <cfRule type="expression" dxfId="3" priority="30">
      <formula>$L11&lt;TODAY()+30</formula>
    </cfRule>
  </conditionalFormatting>
  <conditionalFormatting sqref="L21:L24">
    <cfRule type="expression" dxfId="2" priority="29">
      <formula>$L21&lt;TODAY()+30</formula>
    </cfRule>
  </conditionalFormatting>
  <conditionalFormatting sqref="L87:L117">
    <cfRule type="expression" dxfId="1" priority="7">
      <formula>$L87&lt;TODAY()+30</formula>
    </cfRule>
  </conditionalFormatting>
  <conditionalFormatting sqref="L119:L124">
    <cfRule type="expression" dxfId="0" priority="2">
      <formula>$L119&lt;TODAY()+30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0000000}">
          <x14:formula1>
            <xm:f>'Bang do'!$B$4:$B$6</xm:f>
          </x14:formula1>
          <xm:sqref>G15:G17</xm:sqref>
        </x14:dataValidation>
        <x14:dataValidation type="list" allowBlank="1" showInputMessage="1" showErrorMessage="1" xr:uid="{00000000-0002-0000-0300-000001000000}">
          <x14:formula1>
            <xm:f>'Bang do'!$D$2:$F$2</xm:f>
          </x14:formula1>
          <xm:sqref>H15:H17</xm:sqref>
        </x14:dataValidation>
        <x14:dataValidation type="list" allowBlank="1" showInputMessage="1" showErrorMessage="1" xr:uid="{00000000-0002-0000-0300-000003000000}">
          <x14:formula1>
            <xm:f>'Bang do'!$B$19</xm:f>
          </x14:formula1>
          <xm:sqref>G21:G24 G63:G65 G87:G88 G37:G41 G43:G50 G31 G52:G61 G116 G113 G26:G28</xm:sqref>
        </x14:dataValidation>
        <x14:dataValidation type="list" allowBlank="1" showInputMessage="1" showErrorMessage="1" xr:uid="{00000000-0002-0000-0300-000004000000}">
          <x14:formula1>
            <xm:f>'Bang do'!$D$18:$K$18</xm:f>
          </x14:formula1>
          <xm:sqref>H63:H65 H87:H88 H113 H37:H41 H43:H50 H31 H52:H61 H34:H35 H116 H21:H24 H26:H28</xm:sqref>
        </x14:dataValidation>
        <x14:dataValidation type="list" allowBlank="1" showInputMessage="1" showErrorMessage="1" xr:uid="{00000000-0002-0000-0300-000005000000}">
          <x14:formula1>
            <xm:f>'Bang do'!$D$24:$H$24</xm:f>
          </x14:formula1>
          <xm:sqref>H29 H85 H82</xm:sqref>
        </x14:dataValidation>
        <x14:dataValidation type="list" allowBlank="1" showInputMessage="1" showErrorMessage="1" xr:uid="{00000000-0002-0000-0300-000006000000}">
          <x14:formula1>
            <xm:f>'Bang do'!$D$46:$H$46</xm:f>
          </x14:formula1>
          <xm:sqref>H30:H31</xm:sqref>
        </x14:dataValidation>
        <x14:dataValidation type="list" allowBlank="1" showInputMessage="1" showErrorMessage="1" xr:uid="{00000000-0002-0000-0300-000007000000}">
          <x14:formula1>
            <xm:f>'Bang do'!$D$52:$H$52</xm:f>
          </x14:formula1>
          <xm:sqref>H32:H33 H90</xm:sqref>
        </x14:dataValidation>
        <x14:dataValidation type="list" allowBlank="1" showInputMessage="1" showErrorMessage="1" xr:uid="{00000000-0002-0000-0300-000008000000}">
          <x14:formula1>
            <xm:f>'Bang do'!$D$30:$H$30</xm:f>
          </x14:formula1>
          <xm:sqref>H66:H73 H91:H101 H109</xm:sqref>
        </x14:dataValidation>
        <x14:dataValidation type="list" allowBlank="1" showInputMessage="1" showErrorMessage="1" xr:uid="{00000000-0002-0000-0300-000009000000}">
          <x14:formula1>
            <xm:f>'Bang do'!$B$56:$B$57</xm:f>
          </x14:formula1>
          <xm:sqref>G119:G124</xm:sqref>
        </x14:dataValidation>
        <x14:dataValidation type="list" allowBlank="1" showInputMessage="1" showErrorMessage="1" xr:uid="{00000000-0002-0000-0300-00000A000000}">
          <x14:formula1>
            <xm:f>'Bang do'!$D$55:$F$55</xm:f>
          </x14:formula1>
          <xm:sqref>H119:H124</xm:sqref>
        </x14:dataValidation>
        <x14:dataValidation type="list" allowBlank="1" showInputMessage="1" showErrorMessage="1" xr:uid="{00000000-0002-0000-0300-00000B000000}">
          <x14:formula1>
            <xm:f>'Bang do'!$B$41</xm:f>
          </x14:formula1>
          <xm:sqref>G74:G77 G83:G85</xm:sqref>
        </x14:dataValidation>
        <x14:dataValidation type="list" allowBlank="1" showInputMessage="1" showErrorMessage="1" xr:uid="{00000000-0002-0000-0300-00000C000000}">
          <x14:formula1>
            <xm:f>'Bang do'!$B$22</xm:f>
          </x14:formula1>
          <xm:sqref>G89</xm:sqref>
        </x14:dataValidation>
        <x14:dataValidation type="list" allowBlank="1" showInputMessage="1" showErrorMessage="1" xr:uid="{00000000-0002-0000-0300-00000D000000}">
          <x14:formula1>
            <xm:f>'Bang do'!$D$39:$J$39</xm:f>
          </x14:formula1>
          <xm:sqref>H74:H81 H83:H84</xm:sqref>
        </x14:dataValidation>
        <x14:dataValidation type="list" allowBlank="1" showInputMessage="1" showErrorMessage="1" xr:uid="{00000000-0002-0000-0300-00000E000000}">
          <x14:formula1>
            <xm:f>'Bang do'!$D$21:$H$21</xm:f>
          </x14:formula1>
          <xm:sqref>H89</xm:sqref>
        </x14:dataValidation>
        <x14:dataValidation type="list" allowBlank="1" showInputMessage="1" showErrorMessage="1" xr:uid="{00000000-0002-0000-0300-00000F000000}">
          <x14:formula1>
            <xm:f>'Bang do'!$B$32</xm:f>
          </x14:formula1>
          <xm:sqref>G91:G94</xm:sqref>
        </x14:dataValidation>
        <x14:dataValidation type="list" allowBlank="1" showInputMessage="1" showErrorMessage="1" xr:uid="{00000000-0002-0000-0300-000010000000}">
          <x14:formula1>
            <xm:f>'Bang do'!$B$34</xm:f>
          </x14:formula1>
          <xm:sqref>G78:G81 G71:G72</xm:sqref>
        </x14:dataValidation>
        <x14:dataValidation type="list" allowBlank="1" showInputMessage="1" showErrorMessage="1" xr:uid="{00000000-0002-0000-0300-000011000000}">
          <x14:formula1>
            <xm:f>'Bang do'!$B$35</xm:f>
          </x14:formula1>
          <xm:sqref>G95:G101 G109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E4C4-5854-4DBA-83EE-8D5F4AB4900A}">
  <dimension ref="B7:O29"/>
  <sheetViews>
    <sheetView zoomScale="85" zoomScaleNormal="85" workbookViewId="0">
      <selection activeCell="H11" sqref="H11"/>
    </sheetView>
  </sheetViews>
  <sheetFormatPr defaultRowHeight="15" x14ac:dyDescent="0.25"/>
  <cols>
    <col min="2" max="2" width="17.28515625" customWidth="1"/>
    <col min="3" max="3" width="6.5703125" customWidth="1"/>
    <col min="4" max="4" width="12.42578125" customWidth="1"/>
    <col min="5" max="5" width="7.5703125" customWidth="1"/>
    <col min="6" max="6" width="24.42578125" customWidth="1"/>
    <col min="7" max="7" width="7.42578125" customWidth="1"/>
    <col min="8" max="8" width="21.42578125" customWidth="1"/>
    <col min="9" max="9" width="15.7109375" customWidth="1"/>
    <col min="11" max="11" width="24.5703125" customWidth="1"/>
    <col min="13" max="13" width="20.140625" customWidth="1"/>
  </cols>
  <sheetData>
    <row r="7" spans="2:15" x14ac:dyDescent="0.25">
      <c r="E7" s="199"/>
      <c r="F7" s="199"/>
    </row>
    <row r="8" spans="2:15" x14ac:dyDescent="0.25">
      <c r="E8" s="199"/>
      <c r="F8" s="199"/>
    </row>
    <row r="9" spans="2:15" x14ac:dyDescent="0.25">
      <c r="B9" s="194" t="s">
        <v>1001</v>
      </c>
      <c r="E9" s="199"/>
      <c r="F9" s="199"/>
    </row>
    <row r="10" spans="2:15" x14ac:dyDescent="0.25">
      <c r="B10" s="73" t="s">
        <v>1002</v>
      </c>
      <c r="E10" s="199"/>
      <c r="F10" s="195"/>
      <c r="H10" s="196" t="s">
        <v>1003</v>
      </c>
      <c r="K10" s="197" t="s">
        <v>1004</v>
      </c>
    </row>
    <row r="11" spans="2:15" x14ac:dyDescent="0.25">
      <c r="B11" s="73" t="s">
        <v>1005</v>
      </c>
      <c r="E11" s="199"/>
      <c r="F11" s="199"/>
      <c r="H11" s="200" t="s">
        <v>1006</v>
      </c>
      <c r="K11" s="73" t="s">
        <v>1007</v>
      </c>
    </row>
    <row r="12" spans="2:15" x14ac:dyDescent="0.25">
      <c r="B12" s="73" t="s">
        <v>1008</v>
      </c>
      <c r="E12" s="199"/>
      <c r="F12" s="199"/>
      <c r="H12" s="201" t="s">
        <v>1010</v>
      </c>
      <c r="K12" s="73" t="s">
        <v>1011</v>
      </c>
    </row>
    <row r="13" spans="2:15" x14ac:dyDescent="0.25">
      <c r="B13" s="200" t="s">
        <v>1012</v>
      </c>
      <c r="E13" s="199"/>
      <c r="F13" s="199"/>
      <c r="H13" s="202" t="s">
        <v>1013</v>
      </c>
      <c r="I13" t="s">
        <v>1014</v>
      </c>
      <c r="K13" s="73" t="s">
        <v>1015</v>
      </c>
      <c r="M13" s="203" t="s">
        <v>1016</v>
      </c>
    </row>
    <row r="14" spans="2:15" x14ac:dyDescent="0.25">
      <c r="H14" s="79" t="s">
        <v>1017</v>
      </c>
      <c r="I14" t="s">
        <v>1018</v>
      </c>
      <c r="M14" s="73" t="s">
        <v>1019</v>
      </c>
      <c r="N14" s="204" t="s">
        <v>1020</v>
      </c>
      <c r="O14" t="s">
        <v>1021</v>
      </c>
    </row>
    <row r="15" spans="2:15" x14ac:dyDescent="0.25">
      <c r="D15" s="205" t="s">
        <v>1022</v>
      </c>
      <c r="H15" t="s">
        <v>1023</v>
      </c>
      <c r="K15" s="206" t="s">
        <v>1024</v>
      </c>
      <c r="M15" s="73" t="s">
        <v>1025</v>
      </c>
    </row>
    <row r="16" spans="2:15" x14ac:dyDescent="0.25">
      <c r="B16" s="207" t="s">
        <v>1026</v>
      </c>
      <c r="D16" s="73" t="s">
        <v>1002</v>
      </c>
      <c r="H16" t="s">
        <v>1027</v>
      </c>
      <c r="K16" s="73" t="s">
        <v>1028</v>
      </c>
      <c r="M16" s="73" t="s">
        <v>1029</v>
      </c>
    </row>
    <row r="17" spans="2:13" x14ac:dyDescent="0.25">
      <c r="B17" s="73" t="s">
        <v>1002</v>
      </c>
      <c r="D17" s="208" t="s">
        <v>1030</v>
      </c>
      <c r="K17" s="73" t="s">
        <v>1031</v>
      </c>
      <c r="M17" s="209" t="s">
        <v>1032</v>
      </c>
    </row>
    <row r="18" spans="2:13" x14ac:dyDescent="0.25">
      <c r="B18" s="73" t="s">
        <v>1005</v>
      </c>
      <c r="D18" s="210" t="s">
        <v>1033</v>
      </c>
      <c r="H18" s="211" t="s">
        <v>1034</v>
      </c>
      <c r="K18" s="201" t="s">
        <v>1035</v>
      </c>
      <c r="M18" s="199"/>
    </row>
    <row r="19" spans="2:13" x14ac:dyDescent="0.25">
      <c r="B19" s="200" t="s">
        <v>1012</v>
      </c>
      <c r="D19" s="212" t="s">
        <v>1008</v>
      </c>
      <c r="H19" s="198" t="s">
        <v>1006</v>
      </c>
    </row>
    <row r="20" spans="2:13" x14ac:dyDescent="0.25">
      <c r="D20" t="s">
        <v>1036</v>
      </c>
      <c r="F20" s="70" t="s">
        <v>1037</v>
      </c>
      <c r="H20" s="213" t="s">
        <v>1038</v>
      </c>
      <c r="I20" t="s">
        <v>1039</v>
      </c>
      <c r="K20" s="70" t="s">
        <v>1040</v>
      </c>
    </row>
    <row r="21" spans="2:13" x14ac:dyDescent="0.25">
      <c r="F21" s="214" t="s">
        <v>1006</v>
      </c>
      <c r="K21" s="73" t="s">
        <v>1031</v>
      </c>
    </row>
    <row r="22" spans="2:13" x14ac:dyDescent="0.25">
      <c r="B22" s="215"/>
      <c r="C22" s="216"/>
      <c r="F22" s="213" t="s">
        <v>1009</v>
      </c>
      <c r="K22" s="73" t="s">
        <v>1025</v>
      </c>
    </row>
    <row r="23" spans="2:13" x14ac:dyDescent="0.25">
      <c r="B23" s="216"/>
      <c r="C23" s="216"/>
      <c r="F23" t="s">
        <v>1041</v>
      </c>
    </row>
    <row r="24" spans="2:13" x14ac:dyDescent="0.25">
      <c r="B24" s="216"/>
      <c r="C24" s="216"/>
    </row>
    <row r="25" spans="2:13" x14ac:dyDescent="0.25">
      <c r="B25" s="216"/>
      <c r="C25" s="216"/>
    </row>
    <row r="26" spans="2:13" x14ac:dyDescent="0.25">
      <c r="B26" s="216"/>
      <c r="C26" s="216"/>
    </row>
    <row r="27" spans="2:13" x14ac:dyDescent="0.25">
      <c r="B27" s="216"/>
      <c r="C27" s="216"/>
    </row>
    <row r="28" spans="2:13" x14ac:dyDescent="0.25">
      <c r="B28" s="216"/>
      <c r="C28" s="216"/>
    </row>
    <row r="29" spans="2:13" x14ac:dyDescent="0.25">
      <c r="B29" s="216"/>
      <c r="C29" s="216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O105"/>
  <sheetViews>
    <sheetView tabSelected="1" workbookViewId="0">
      <selection activeCell="A3" sqref="A3:XFD3"/>
    </sheetView>
  </sheetViews>
  <sheetFormatPr defaultRowHeight="16.5" x14ac:dyDescent="0.25"/>
  <cols>
    <col min="1" max="1" width="40" style="42" customWidth="1"/>
    <col min="2" max="2" width="12.7109375" style="10" customWidth="1"/>
    <col min="3" max="3" width="28.28515625" style="38" customWidth="1"/>
    <col min="4" max="7" width="9.140625" style="9"/>
    <col min="8" max="8" width="7.140625" style="10" customWidth="1"/>
    <col min="9" max="9" width="9.140625" style="10"/>
    <col min="10" max="10" width="8" style="8" bestFit="1" customWidth="1"/>
    <col min="11" max="13" width="9.140625" style="9"/>
    <col min="14" max="19" width="12.7109375" style="9" bestFit="1" customWidth="1"/>
    <col min="20" max="20" width="9.140625" style="9" customWidth="1"/>
    <col min="21" max="21" width="12.7109375" style="9" bestFit="1" customWidth="1"/>
    <col min="22" max="22" width="13.140625" style="9" customWidth="1"/>
    <col min="23" max="23" width="12.7109375" style="9" bestFit="1" customWidth="1"/>
    <col min="24" max="24" width="15.28515625" style="9" customWidth="1"/>
    <col min="25" max="32" width="9.140625" style="9"/>
    <col min="33" max="33" width="27.7109375" style="9" bestFit="1" customWidth="1"/>
    <col min="34" max="39" width="9.140625" style="9"/>
    <col min="40" max="40" width="4.5703125" style="9" bestFit="1" customWidth="1"/>
    <col min="41" max="41" width="7.7109375" style="10" bestFit="1" customWidth="1"/>
    <col min="42" max="42" width="34.42578125" style="9" bestFit="1" customWidth="1"/>
    <col min="43" max="49" width="9.140625" style="9"/>
    <col min="50" max="50" width="86.42578125" style="9" bestFit="1" customWidth="1"/>
    <col min="51" max="51" width="11.42578125" style="9" customWidth="1"/>
    <col min="52" max="53" width="9.140625" style="9"/>
    <col min="54" max="54" width="45.28515625" style="9" customWidth="1"/>
    <col min="55" max="55" width="11" style="9" customWidth="1"/>
    <col min="56" max="56" width="8.85546875" style="9" bestFit="1" customWidth="1"/>
    <col min="57" max="16384" width="9.140625" style="9"/>
  </cols>
  <sheetData>
    <row r="1" spans="1:11" ht="29.25" customHeight="1" x14ac:dyDescent="0.25">
      <c r="A1" s="251" t="s">
        <v>125</v>
      </c>
      <c r="B1" s="249" t="s">
        <v>126</v>
      </c>
      <c r="C1" s="253" t="s">
        <v>127</v>
      </c>
      <c r="D1" s="248" t="s">
        <v>128</v>
      </c>
      <c r="E1" s="248"/>
      <c r="F1" s="255"/>
      <c r="G1" s="8"/>
    </row>
    <row r="2" spans="1:11" x14ac:dyDescent="0.25">
      <c r="A2" s="251"/>
      <c r="B2" s="252"/>
      <c r="C2" s="254"/>
      <c r="D2" s="6" t="s">
        <v>6</v>
      </c>
      <c r="E2" s="6" t="s">
        <v>8</v>
      </c>
      <c r="F2" s="11" t="s">
        <v>13</v>
      </c>
    </row>
    <row r="3" spans="1:11" x14ac:dyDescent="0.25">
      <c r="A3" s="35" t="s">
        <v>556</v>
      </c>
      <c r="B3" s="161" t="s">
        <v>944</v>
      </c>
      <c r="C3" s="162" t="s">
        <v>142</v>
      </c>
      <c r="D3" s="163">
        <v>3.6</v>
      </c>
      <c r="E3" s="163">
        <v>3.8</v>
      </c>
      <c r="F3" s="164">
        <v>4</v>
      </c>
    </row>
    <row r="4" spans="1:11" x14ac:dyDescent="0.25">
      <c r="A4" s="35" t="s">
        <v>129</v>
      </c>
      <c r="B4" s="23" t="s">
        <v>130</v>
      </c>
      <c r="C4" s="23" t="s">
        <v>131</v>
      </c>
      <c r="D4" s="23" t="s">
        <v>132</v>
      </c>
      <c r="E4" s="23" t="s">
        <v>133</v>
      </c>
      <c r="F4" s="12" t="s">
        <v>134</v>
      </c>
    </row>
    <row r="5" spans="1:11" ht="30.75" customHeight="1" x14ac:dyDescent="0.25">
      <c r="A5" s="39" t="s">
        <v>198</v>
      </c>
      <c r="B5" s="23" t="s">
        <v>136</v>
      </c>
      <c r="C5" s="23" t="s">
        <v>131</v>
      </c>
      <c r="D5" s="23" t="s">
        <v>137</v>
      </c>
      <c r="E5" s="23" t="s">
        <v>138</v>
      </c>
      <c r="F5" s="12" t="s">
        <v>139</v>
      </c>
    </row>
    <row r="6" spans="1:11" ht="17.25" thickBot="1" x14ac:dyDescent="0.3">
      <c r="A6" s="40" t="s">
        <v>140</v>
      </c>
      <c r="B6" s="24" t="s">
        <v>141</v>
      </c>
      <c r="C6" s="24" t="s">
        <v>142</v>
      </c>
      <c r="D6" s="24" t="s">
        <v>143</v>
      </c>
      <c r="E6" s="24" t="s">
        <v>144</v>
      </c>
      <c r="F6" s="13" t="s">
        <v>145</v>
      </c>
    </row>
    <row r="7" spans="1:11" ht="17.25" thickTop="1" x14ac:dyDescent="0.25">
      <c r="A7" s="165" t="s">
        <v>556</v>
      </c>
      <c r="B7" s="166" t="s">
        <v>944</v>
      </c>
      <c r="C7" s="168" t="s">
        <v>135</v>
      </c>
      <c r="D7" s="168">
        <f>365*3</f>
        <v>1095</v>
      </c>
      <c r="E7" s="168">
        <f t="shared" ref="E7:F10" si="0">365*3</f>
        <v>1095</v>
      </c>
      <c r="F7" s="169">
        <f t="shared" si="0"/>
        <v>1095</v>
      </c>
    </row>
    <row r="8" spans="1:11" x14ac:dyDescent="0.25">
      <c r="A8" s="167" t="s">
        <v>129</v>
      </c>
      <c r="B8" s="168" t="s">
        <v>130</v>
      </c>
      <c r="C8" s="168" t="s">
        <v>135</v>
      </c>
      <c r="D8" s="168">
        <f>365*3</f>
        <v>1095</v>
      </c>
      <c r="E8" s="168">
        <f t="shared" si="0"/>
        <v>1095</v>
      </c>
      <c r="F8" s="169">
        <f t="shared" si="0"/>
        <v>1095</v>
      </c>
    </row>
    <row r="9" spans="1:11" ht="25.5" customHeight="1" x14ac:dyDescent="0.25">
      <c r="A9" s="39" t="s">
        <v>198</v>
      </c>
      <c r="B9" s="23" t="s">
        <v>136</v>
      </c>
      <c r="C9" s="23" t="s">
        <v>135</v>
      </c>
      <c r="D9" s="23">
        <f t="shared" ref="D9:D10" si="1">365*3</f>
        <v>1095</v>
      </c>
      <c r="E9" s="23">
        <f t="shared" si="0"/>
        <v>1095</v>
      </c>
      <c r="F9" s="12">
        <f t="shared" si="0"/>
        <v>1095</v>
      </c>
    </row>
    <row r="10" spans="1:11" ht="17.25" thickBot="1" x14ac:dyDescent="0.3">
      <c r="A10" s="40" t="s">
        <v>140</v>
      </c>
      <c r="B10" s="24" t="s">
        <v>141</v>
      </c>
      <c r="C10" s="24" t="s">
        <v>135</v>
      </c>
      <c r="D10" s="24">
        <f t="shared" si="1"/>
        <v>1095</v>
      </c>
      <c r="E10" s="24">
        <f t="shared" si="0"/>
        <v>1095</v>
      </c>
      <c r="F10" s="13">
        <f t="shared" si="0"/>
        <v>1095</v>
      </c>
    </row>
    <row r="11" spans="1:11" ht="18" thickTop="1" thickBot="1" x14ac:dyDescent="0.3">
      <c r="A11" s="41"/>
    </row>
    <row r="12" spans="1:11" ht="36" customHeight="1" thickTop="1" x14ac:dyDescent="0.25">
      <c r="A12" s="256" t="s">
        <v>165</v>
      </c>
      <c r="B12" s="257"/>
      <c r="C12" s="257"/>
      <c r="D12" s="257"/>
      <c r="E12" s="257"/>
      <c r="F12" s="257"/>
      <c r="G12" s="257"/>
      <c r="H12" s="257"/>
      <c r="I12" s="257"/>
      <c r="J12" s="257"/>
      <c r="K12" s="258"/>
    </row>
    <row r="13" spans="1:11" x14ac:dyDescent="0.25">
      <c r="A13" s="251" t="s">
        <v>3</v>
      </c>
      <c r="B13" s="248" t="s">
        <v>126</v>
      </c>
      <c r="C13" s="259" t="s">
        <v>127</v>
      </c>
      <c r="D13" s="260" t="s">
        <v>128</v>
      </c>
      <c r="E13" s="261"/>
      <c r="F13" s="261"/>
      <c r="G13" s="261"/>
      <c r="H13" s="261"/>
      <c r="I13" s="261"/>
      <c r="J13" s="261"/>
      <c r="K13" s="262"/>
    </row>
    <row r="14" spans="1:11" ht="17.25" thickBot="1" x14ac:dyDescent="0.3">
      <c r="A14" s="251"/>
      <c r="B14" s="248"/>
      <c r="C14" s="259"/>
      <c r="D14" s="263"/>
      <c r="E14" s="264"/>
      <c r="F14" s="264"/>
      <c r="G14" s="264"/>
      <c r="H14" s="264"/>
      <c r="I14" s="264"/>
      <c r="J14" s="264"/>
      <c r="K14" s="265"/>
    </row>
    <row r="15" spans="1:11" ht="16.5" customHeight="1" thickTop="1" x14ac:dyDescent="0.25">
      <c r="A15" s="243" t="s">
        <v>147</v>
      </c>
      <c r="B15" s="37"/>
      <c r="C15" s="30"/>
      <c r="D15" s="22" t="s">
        <v>6</v>
      </c>
      <c r="E15" s="22" t="s">
        <v>8</v>
      </c>
      <c r="F15" s="22" t="s">
        <v>13</v>
      </c>
      <c r="G15" s="59" t="s">
        <v>15</v>
      </c>
      <c r="H15" s="43"/>
      <c r="I15" s="44"/>
      <c r="J15" s="44"/>
      <c r="K15" s="44"/>
    </row>
    <row r="16" spans="1:11" x14ac:dyDescent="0.25">
      <c r="A16" s="243"/>
      <c r="B16" s="23" t="s">
        <v>146</v>
      </c>
      <c r="C16" s="23" t="s">
        <v>142</v>
      </c>
      <c r="D16" s="23" t="s">
        <v>148</v>
      </c>
      <c r="E16" s="23" t="s">
        <v>149</v>
      </c>
      <c r="F16" s="23" t="s">
        <v>150</v>
      </c>
      <c r="G16" s="28" t="s">
        <v>143</v>
      </c>
      <c r="H16" s="49"/>
      <c r="I16" s="20"/>
      <c r="J16" s="20"/>
      <c r="K16" s="20"/>
    </row>
    <row r="17" spans="1:24" ht="17.25" customHeight="1" thickBot="1" x14ac:dyDescent="0.3">
      <c r="A17" s="243"/>
      <c r="B17" s="23" t="s">
        <v>146</v>
      </c>
      <c r="C17" s="23" t="s">
        <v>135</v>
      </c>
      <c r="D17" s="23">
        <f t="shared" ref="D17:G17" si="2">365*3</f>
        <v>1095</v>
      </c>
      <c r="E17" s="23">
        <f t="shared" si="2"/>
        <v>1095</v>
      </c>
      <c r="F17" s="23">
        <f t="shared" si="2"/>
        <v>1095</v>
      </c>
      <c r="G17" s="28">
        <f t="shared" si="2"/>
        <v>1095</v>
      </c>
      <c r="H17" s="57"/>
      <c r="I17" s="58"/>
      <c r="J17" s="58"/>
      <c r="K17" s="58"/>
    </row>
    <row r="18" spans="1:24" ht="17.25" customHeight="1" thickTop="1" x14ac:dyDescent="0.25">
      <c r="A18" s="243" t="s">
        <v>152</v>
      </c>
      <c r="B18" s="37"/>
      <c r="C18" s="30"/>
      <c r="D18" s="6" t="s">
        <v>6</v>
      </c>
      <c r="E18" s="6" t="s">
        <v>8</v>
      </c>
      <c r="F18" s="6" t="s">
        <v>13</v>
      </c>
      <c r="G18" s="6" t="s">
        <v>15</v>
      </c>
      <c r="H18" s="22" t="s">
        <v>20</v>
      </c>
      <c r="I18" s="22" t="s">
        <v>32</v>
      </c>
      <c r="J18" s="22" t="s">
        <v>38</v>
      </c>
      <c r="K18" s="56" t="s">
        <v>43</v>
      </c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</row>
    <row r="19" spans="1:24" x14ac:dyDescent="0.25">
      <c r="A19" s="243"/>
      <c r="B19" s="23" t="s">
        <v>151</v>
      </c>
      <c r="C19" s="23" t="s">
        <v>142</v>
      </c>
      <c r="D19" s="23" t="s">
        <v>153</v>
      </c>
      <c r="E19" s="23" t="s">
        <v>154</v>
      </c>
      <c r="F19" s="23" t="s">
        <v>155</v>
      </c>
      <c r="G19" s="23" t="s">
        <v>156</v>
      </c>
      <c r="H19" s="23" t="s">
        <v>157</v>
      </c>
      <c r="I19" s="23" t="s">
        <v>158</v>
      </c>
      <c r="J19" s="23" t="s">
        <v>159</v>
      </c>
      <c r="K19" s="12" t="s">
        <v>160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</row>
    <row r="20" spans="1:24" ht="17.25" thickBot="1" x14ac:dyDescent="0.3">
      <c r="A20" s="243"/>
      <c r="B20" s="23" t="s">
        <v>151</v>
      </c>
      <c r="C20" s="23" t="s">
        <v>135</v>
      </c>
      <c r="D20" s="23">
        <f>365*3</f>
        <v>1095</v>
      </c>
      <c r="E20" s="23">
        <f t="shared" ref="E20:K20" si="3">365*3</f>
        <v>1095</v>
      </c>
      <c r="F20" s="23">
        <f t="shared" si="3"/>
        <v>1095</v>
      </c>
      <c r="G20" s="23">
        <f t="shared" si="3"/>
        <v>1095</v>
      </c>
      <c r="H20" s="23">
        <f t="shared" si="3"/>
        <v>1095</v>
      </c>
      <c r="I20" s="29">
        <f t="shared" si="3"/>
        <v>1095</v>
      </c>
      <c r="J20" s="29">
        <f t="shared" si="3"/>
        <v>1095</v>
      </c>
      <c r="K20" s="33">
        <f t="shared" si="3"/>
        <v>1095</v>
      </c>
    </row>
    <row r="21" spans="1:24" ht="17.25" thickTop="1" x14ac:dyDescent="0.25">
      <c r="A21" s="243" t="s">
        <v>166</v>
      </c>
      <c r="B21" s="37"/>
      <c r="C21" s="30"/>
      <c r="D21" s="6" t="s">
        <v>6</v>
      </c>
      <c r="E21" s="6" t="s">
        <v>8</v>
      </c>
      <c r="F21" s="6" t="s">
        <v>13</v>
      </c>
      <c r="G21" s="6" t="s">
        <v>15</v>
      </c>
      <c r="H21" s="26" t="s">
        <v>20</v>
      </c>
      <c r="I21" s="54"/>
      <c r="J21" s="55"/>
      <c r="K21" s="55"/>
    </row>
    <row r="22" spans="1:24" x14ac:dyDescent="0.25">
      <c r="A22" s="243"/>
      <c r="B22" s="23" t="s">
        <v>161</v>
      </c>
      <c r="C22" s="23" t="s">
        <v>142</v>
      </c>
      <c r="D22" s="23" t="s">
        <v>162</v>
      </c>
      <c r="E22" s="23" t="s">
        <v>153</v>
      </c>
      <c r="F22" s="23" t="s">
        <v>154</v>
      </c>
      <c r="G22" s="23" t="s">
        <v>155</v>
      </c>
      <c r="H22" s="28" t="s">
        <v>156</v>
      </c>
      <c r="I22" s="49"/>
      <c r="J22" s="20"/>
      <c r="K22" s="20"/>
    </row>
    <row r="23" spans="1:24" x14ac:dyDescent="0.25">
      <c r="A23" s="243"/>
      <c r="B23" s="23" t="s">
        <v>161</v>
      </c>
      <c r="C23" s="23" t="s">
        <v>135</v>
      </c>
      <c r="D23" s="30">
        <f>365*2</f>
        <v>730</v>
      </c>
      <c r="E23" s="30">
        <f>365*2</f>
        <v>730</v>
      </c>
      <c r="F23" s="23">
        <f t="shared" ref="F23:H23" si="4">365*3</f>
        <v>1095</v>
      </c>
      <c r="G23" s="23">
        <f t="shared" si="4"/>
        <v>1095</v>
      </c>
      <c r="H23" s="28">
        <f t="shared" si="4"/>
        <v>1095</v>
      </c>
      <c r="I23" s="49"/>
      <c r="J23" s="20"/>
      <c r="K23" s="20"/>
    </row>
    <row r="24" spans="1:24" x14ac:dyDescent="0.25">
      <c r="A24" s="266" t="s">
        <v>163</v>
      </c>
      <c r="B24" s="37"/>
      <c r="C24" s="30"/>
      <c r="D24" s="6" t="s">
        <v>6</v>
      </c>
      <c r="E24" s="6" t="s">
        <v>8</v>
      </c>
      <c r="F24" s="6" t="s">
        <v>13</v>
      </c>
      <c r="G24" s="6" t="s">
        <v>15</v>
      </c>
      <c r="H24" s="26" t="s">
        <v>20</v>
      </c>
      <c r="I24" s="43"/>
      <c r="J24" s="44"/>
      <c r="K24" s="44"/>
    </row>
    <row r="25" spans="1:24" x14ac:dyDescent="0.25">
      <c r="A25" s="266"/>
      <c r="B25" s="23" t="s">
        <v>203</v>
      </c>
      <c r="C25" s="23" t="s">
        <v>142</v>
      </c>
      <c r="D25" s="23" t="s">
        <v>164</v>
      </c>
      <c r="E25" s="23" t="s">
        <v>162</v>
      </c>
      <c r="F25" s="23" t="s">
        <v>153</v>
      </c>
      <c r="G25" s="23" t="s">
        <v>154</v>
      </c>
      <c r="H25" s="28" t="s">
        <v>155</v>
      </c>
      <c r="I25" s="49"/>
      <c r="J25" s="20"/>
      <c r="K25" s="20"/>
    </row>
    <row r="26" spans="1:24" ht="17.25" thickBot="1" x14ac:dyDescent="0.3">
      <c r="A26" s="267"/>
      <c r="B26" s="24" t="s">
        <v>203</v>
      </c>
      <c r="C26" s="24" t="s">
        <v>135</v>
      </c>
      <c r="D26" s="31">
        <f>365*2</f>
        <v>730</v>
      </c>
      <c r="E26" s="31">
        <f>365*2</f>
        <v>730</v>
      </c>
      <c r="F26" s="24">
        <f t="shared" ref="F26:H26" si="5">365*3</f>
        <v>1095</v>
      </c>
      <c r="G26" s="24">
        <f t="shared" si="5"/>
        <v>1095</v>
      </c>
      <c r="H26" s="51">
        <f t="shared" si="5"/>
        <v>1095</v>
      </c>
      <c r="I26" s="49"/>
      <c r="J26" s="20"/>
      <c r="K26" s="20"/>
    </row>
    <row r="27" spans="1:24" ht="18" thickTop="1" thickBot="1" x14ac:dyDescent="0.3"/>
    <row r="28" spans="1:24" ht="17.25" thickTop="1" x14ac:dyDescent="0.25">
      <c r="A28" s="245" t="s">
        <v>192</v>
      </c>
      <c r="B28" s="246"/>
      <c r="C28" s="246"/>
      <c r="D28" s="246"/>
      <c r="E28" s="246"/>
      <c r="F28" s="246"/>
      <c r="G28" s="246"/>
      <c r="H28" s="246"/>
      <c r="I28" s="246"/>
      <c r="J28" s="247"/>
    </row>
    <row r="29" spans="1:24" ht="17.25" thickBot="1" x14ac:dyDescent="0.3">
      <c r="A29" s="244" t="s">
        <v>3</v>
      </c>
      <c r="B29" s="248" t="s">
        <v>126</v>
      </c>
      <c r="C29" s="248" t="s">
        <v>127</v>
      </c>
      <c r="D29" s="248" t="s">
        <v>128</v>
      </c>
      <c r="E29" s="248"/>
      <c r="F29" s="248"/>
      <c r="G29" s="248"/>
      <c r="H29" s="248"/>
      <c r="I29" s="249"/>
      <c r="J29" s="250"/>
    </row>
    <row r="30" spans="1:24" ht="17.25" thickTop="1" x14ac:dyDescent="0.25">
      <c r="A30" s="244"/>
      <c r="B30" s="248"/>
      <c r="C30" s="248"/>
      <c r="D30" s="6" t="s">
        <v>6</v>
      </c>
      <c r="E30" s="6" t="s">
        <v>8</v>
      </c>
      <c r="F30" s="6" t="s">
        <v>13</v>
      </c>
      <c r="G30" s="6" t="s">
        <v>15</v>
      </c>
      <c r="H30" s="26" t="s">
        <v>20</v>
      </c>
      <c r="I30" s="54"/>
      <c r="J30" s="55"/>
    </row>
    <row r="31" spans="1:24" ht="33" customHeight="1" x14ac:dyDescent="0.25">
      <c r="A31" s="243" t="s">
        <v>168</v>
      </c>
      <c r="B31" s="23" t="s">
        <v>167</v>
      </c>
      <c r="C31" s="23" t="s">
        <v>142</v>
      </c>
      <c r="D31" s="23" t="s">
        <v>155</v>
      </c>
      <c r="E31" s="23" t="s">
        <v>156</v>
      </c>
      <c r="F31" s="23" t="s">
        <v>157</v>
      </c>
      <c r="G31" s="23" t="s">
        <v>158</v>
      </c>
      <c r="H31" s="28" t="s">
        <v>159</v>
      </c>
      <c r="I31" s="49"/>
      <c r="J31" s="20"/>
    </row>
    <row r="32" spans="1:24" ht="17.25" thickBot="1" x14ac:dyDescent="0.3">
      <c r="A32" s="243"/>
      <c r="B32" s="23" t="s">
        <v>167</v>
      </c>
      <c r="C32" s="23" t="s">
        <v>169</v>
      </c>
      <c r="D32" s="23">
        <v>730</v>
      </c>
      <c r="E32" s="23">
        <v>1095</v>
      </c>
      <c r="F32" s="23">
        <v>1095</v>
      </c>
      <c r="G32" s="28">
        <v>1095</v>
      </c>
      <c r="H32" s="13">
        <v>1095</v>
      </c>
      <c r="I32" s="49"/>
      <c r="J32" s="20"/>
    </row>
    <row r="33" spans="1:11" ht="17.25" thickTop="1" x14ac:dyDescent="0.25">
      <c r="A33" s="243" t="s">
        <v>171</v>
      </c>
      <c r="B33" s="37"/>
      <c r="C33" s="30"/>
      <c r="D33" s="6" t="s">
        <v>6</v>
      </c>
      <c r="E33" s="6" t="s">
        <v>8</v>
      </c>
      <c r="F33" s="6" t="s">
        <v>13</v>
      </c>
      <c r="G33" s="11" t="s">
        <v>15</v>
      </c>
      <c r="H33" s="60"/>
      <c r="I33" s="60"/>
      <c r="J33" s="60"/>
    </row>
    <row r="34" spans="1:11" x14ac:dyDescent="0.25">
      <c r="A34" s="243"/>
      <c r="B34" s="23" t="s">
        <v>170</v>
      </c>
      <c r="C34" s="23" t="s">
        <v>142</v>
      </c>
      <c r="D34" s="23" t="s">
        <v>153</v>
      </c>
      <c r="E34" s="23" t="s">
        <v>154</v>
      </c>
      <c r="F34" s="23" t="s">
        <v>155</v>
      </c>
      <c r="G34" s="12" t="s">
        <v>156</v>
      </c>
      <c r="H34" s="20"/>
      <c r="I34" s="20"/>
      <c r="J34" s="20"/>
    </row>
    <row r="35" spans="1:11" ht="17.25" thickBot="1" x14ac:dyDescent="0.3">
      <c r="A35" s="243"/>
      <c r="B35" s="23" t="s">
        <v>170</v>
      </c>
      <c r="C35" s="23" t="s">
        <v>169</v>
      </c>
      <c r="D35" s="23">
        <v>730</v>
      </c>
      <c r="E35" s="23">
        <v>730</v>
      </c>
      <c r="F35" s="24">
        <v>1095</v>
      </c>
      <c r="G35" s="13">
        <v>1095</v>
      </c>
      <c r="H35" s="20"/>
      <c r="I35" s="20"/>
      <c r="J35" s="20"/>
    </row>
    <row r="36" spans="1:11" ht="17.25" thickTop="1" x14ac:dyDescent="0.25">
      <c r="A36" s="243" t="s">
        <v>173</v>
      </c>
      <c r="B36" s="37"/>
      <c r="C36" s="30"/>
      <c r="D36" s="6" t="s">
        <v>6</v>
      </c>
      <c r="E36" s="26" t="s">
        <v>8</v>
      </c>
      <c r="F36" s="61"/>
      <c r="G36" s="34"/>
      <c r="H36" s="34"/>
      <c r="I36" s="34"/>
      <c r="J36" s="34"/>
    </row>
    <row r="37" spans="1:11" x14ac:dyDescent="0.25">
      <c r="A37" s="243"/>
      <c r="B37" s="23" t="s">
        <v>172</v>
      </c>
      <c r="C37" s="23" t="s">
        <v>142</v>
      </c>
      <c r="D37" s="23" t="s">
        <v>162</v>
      </c>
      <c r="E37" s="28" t="s">
        <v>153</v>
      </c>
      <c r="F37" s="49"/>
      <c r="G37" s="20"/>
      <c r="H37" s="20"/>
      <c r="I37" s="20"/>
      <c r="J37" s="20"/>
    </row>
    <row r="38" spans="1:11" ht="17.25" thickBot="1" x14ac:dyDescent="0.3">
      <c r="A38" s="243"/>
      <c r="B38" s="23" t="s">
        <v>172</v>
      </c>
      <c r="C38" s="23" t="s">
        <v>169</v>
      </c>
      <c r="D38" s="23">
        <v>730</v>
      </c>
      <c r="E38" s="28">
        <v>730</v>
      </c>
      <c r="F38" s="57"/>
      <c r="G38" s="58"/>
      <c r="H38" s="58"/>
      <c r="I38" s="58"/>
      <c r="J38" s="58"/>
    </row>
    <row r="39" spans="1:11" ht="17.25" thickTop="1" x14ac:dyDescent="0.25">
      <c r="A39" s="243" t="s">
        <v>174</v>
      </c>
      <c r="B39" s="37"/>
      <c r="C39" s="30"/>
      <c r="D39" s="6" t="s">
        <v>6</v>
      </c>
      <c r="E39" s="6" t="s">
        <v>8</v>
      </c>
      <c r="F39" s="22" t="s">
        <v>13</v>
      </c>
      <c r="G39" s="22" t="s">
        <v>15</v>
      </c>
      <c r="H39" s="22" t="s">
        <v>20</v>
      </c>
      <c r="I39" s="22" t="s">
        <v>32</v>
      </c>
      <c r="J39" s="56" t="s">
        <v>38</v>
      </c>
      <c r="K39" s="44"/>
    </row>
    <row r="40" spans="1:11" x14ac:dyDescent="0.25">
      <c r="A40" s="243"/>
      <c r="B40" s="23" t="s">
        <v>204</v>
      </c>
      <c r="C40" s="23" t="s">
        <v>142</v>
      </c>
      <c r="D40" s="23" t="s">
        <v>162</v>
      </c>
      <c r="E40" s="23" t="s">
        <v>153</v>
      </c>
      <c r="F40" s="23" t="s">
        <v>154</v>
      </c>
      <c r="G40" s="23" t="s">
        <v>155</v>
      </c>
      <c r="H40" s="23" t="s">
        <v>156</v>
      </c>
      <c r="I40" s="23" t="s">
        <v>157</v>
      </c>
      <c r="J40" s="12" t="s">
        <v>158</v>
      </c>
    </row>
    <row r="41" spans="1:11" ht="17.25" thickBot="1" x14ac:dyDescent="0.3">
      <c r="A41" s="281"/>
      <c r="B41" s="24" t="s">
        <v>204</v>
      </c>
      <c r="C41" s="24" t="s">
        <v>169</v>
      </c>
      <c r="D41" s="24">
        <v>730</v>
      </c>
      <c r="E41" s="24">
        <v>730</v>
      </c>
      <c r="F41" s="24">
        <v>730</v>
      </c>
      <c r="G41" s="24">
        <v>1095</v>
      </c>
      <c r="H41" s="24">
        <v>1095</v>
      </c>
      <c r="I41" s="24">
        <v>1095</v>
      </c>
      <c r="J41" s="13">
        <v>1095</v>
      </c>
    </row>
    <row r="42" spans="1:11" ht="18" thickTop="1" thickBot="1" x14ac:dyDescent="0.3"/>
    <row r="43" spans="1:11" ht="17.25" thickTop="1" x14ac:dyDescent="0.25">
      <c r="A43" s="245" t="s">
        <v>193</v>
      </c>
      <c r="B43" s="246"/>
      <c r="C43" s="246"/>
      <c r="D43" s="246"/>
      <c r="E43" s="246"/>
      <c r="F43" s="246"/>
      <c r="G43" s="246"/>
      <c r="H43" s="247"/>
    </row>
    <row r="44" spans="1:11" x14ac:dyDescent="0.25">
      <c r="A44" s="251" t="s">
        <v>175</v>
      </c>
      <c r="B44" s="248" t="s">
        <v>126</v>
      </c>
      <c r="C44" s="248" t="s">
        <v>127</v>
      </c>
      <c r="D44" s="260" t="s">
        <v>128</v>
      </c>
      <c r="E44" s="261"/>
      <c r="F44" s="261"/>
      <c r="G44" s="261"/>
      <c r="H44" s="262"/>
    </row>
    <row r="45" spans="1:11" x14ac:dyDescent="0.25">
      <c r="A45" s="251"/>
      <c r="B45" s="248"/>
      <c r="C45" s="248"/>
      <c r="D45" s="278"/>
      <c r="E45" s="279"/>
      <c r="F45" s="279"/>
      <c r="G45" s="279"/>
      <c r="H45" s="280"/>
    </row>
    <row r="46" spans="1:11" x14ac:dyDescent="0.25">
      <c r="A46" s="272" t="s">
        <v>177</v>
      </c>
      <c r="B46" s="23"/>
      <c r="D46" s="6" t="s">
        <v>6</v>
      </c>
      <c r="E46" s="6" t="s">
        <v>8</v>
      </c>
      <c r="F46" s="6" t="s">
        <v>13</v>
      </c>
      <c r="G46" s="6" t="s">
        <v>15</v>
      </c>
      <c r="H46" s="11" t="s">
        <v>20</v>
      </c>
    </row>
    <row r="47" spans="1:11" x14ac:dyDescent="0.25">
      <c r="A47" s="273"/>
      <c r="B47" s="23" t="s">
        <v>176</v>
      </c>
      <c r="C47" s="23" t="s">
        <v>131</v>
      </c>
      <c r="D47" s="23" t="s">
        <v>164</v>
      </c>
      <c r="E47" s="23" t="s">
        <v>162</v>
      </c>
      <c r="F47" s="23" t="s">
        <v>153</v>
      </c>
      <c r="G47" s="23" t="s">
        <v>154</v>
      </c>
      <c r="H47" s="12" t="s">
        <v>155</v>
      </c>
    </row>
    <row r="48" spans="1:11" ht="17.25" thickBot="1" x14ac:dyDescent="0.3">
      <c r="A48" s="274"/>
      <c r="B48" s="24" t="s">
        <v>176</v>
      </c>
      <c r="C48" s="24" t="s">
        <v>135</v>
      </c>
      <c r="D48" s="24">
        <v>730</v>
      </c>
      <c r="E48" s="24">
        <v>730</v>
      </c>
      <c r="F48" s="24">
        <v>1095</v>
      </c>
      <c r="G48" s="24">
        <v>1095</v>
      </c>
      <c r="H48" s="13">
        <v>1095</v>
      </c>
    </row>
    <row r="49" spans="1:8" ht="18" thickTop="1" thickBot="1" x14ac:dyDescent="0.3">
      <c r="A49" s="36"/>
      <c r="B49" s="38"/>
      <c r="H49" s="9"/>
    </row>
    <row r="50" spans="1:8" ht="17.25" thickTop="1" x14ac:dyDescent="0.25">
      <c r="A50" s="268" t="s">
        <v>194</v>
      </c>
      <c r="B50" s="269"/>
      <c r="C50" s="269"/>
      <c r="D50" s="269"/>
      <c r="E50" s="269"/>
      <c r="F50" s="269"/>
      <c r="G50" s="269"/>
      <c r="H50" s="277"/>
    </row>
    <row r="51" spans="1:8" x14ac:dyDescent="0.25">
      <c r="A51" s="266" t="s">
        <v>175</v>
      </c>
      <c r="B51" s="248" t="s">
        <v>126</v>
      </c>
      <c r="C51" s="259" t="s">
        <v>127</v>
      </c>
      <c r="D51" s="248" t="s">
        <v>128</v>
      </c>
      <c r="E51" s="248"/>
      <c r="F51" s="248"/>
      <c r="G51" s="248"/>
      <c r="H51" s="255"/>
    </row>
    <row r="52" spans="1:8" x14ac:dyDescent="0.25">
      <c r="A52" s="266"/>
      <c r="B52" s="248"/>
      <c r="C52" s="259"/>
      <c r="D52" s="6" t="s">
        <v>6</v>
      </c>
      <c r="E52" s="6" t="s">
        <v>8</v>
      </c>
      <c r="F52" s="6" t="s">
        <v>13</v>
      </c>
      <c r="G52" s="6" t="s">
        <v>15</v>
      </c>
      <c r="H52" s="11" t="s">
        <v>20</v>
      </c>
    </row>
    <row r="53" spans="1:8" x14ac:dyDescent="0.25">
      <c r="A53" s="270" t="s">
        <v>179</v>
      </c>
      <c r="B53" s="29" t="s">
        <v>178</v>
      </c>
      <c r="C53" s="7" t="s">
        <v>142</v>
      </c>
      <c r="D53" s="23" t="s">
        <v>164</v>
      </c>
      <c r="E53" s="23" t="s">
        <v>162</v>
      </c>
      <c r="F53" s="23" t="s">
        <v>153</v>
      </c>
      <c r="G53" s="23" t="s">
        <v>154</v>
      </c>
      <c r="H53" s="12" t="s">
        <v>155</v>
      </c>
    </row>
    <row r="54" spans="1:8" ht="17.25" thickBot="1" x14ac:dyDescent="0.3">
      <c r="A54" s="271"/>
      <c r="B54" s="29" t="s">
        <v>178</v>
      </c>
      <c r="C54" s="7" t="s">
        <v>135</v>
      </c>
      <c r="D54" s="23">
        <v>730</v>
      </c>
      <c r="E54" s="23">
        <v>730</v>
      </c>
      <c r="F54" s="23">
        <v>1095</v>
      </c>
      <c r="G54" s="29">
        <v>1095</v>
      </c>
      <c r="H54" s="13">
        <v>1095</v>
      </c>
    </row>
    <row r="55" spans="1:8" ht="17.25" thickTop="1" x14ac:dyDescent="0.25">
      <c r="A55" s="272" t="s">
        <v>180</v>
      </c>
      <c r="B55" s="50"/>
      <c r="C55" s="7"/>
      <c r="D55" s="6" t="s">
        <v>6</v>
      </c>
      <c r="E55" s="6" t="s">
        <v>8</v>
      </c>
      <c r="F55" s="26" t="s">
        <v>13</v>
      </c>
      <c r="G55" s="52"/>
      <c r="H55" s="53"/>
    </row>
    <row r="56" spans="1:8" x14ac:dyDescent="0.25">
      <c r="A56" s="273"/>
      <c r="B56" s="275" t="s">
        <v>181</v>
      </c>
      <c r="C56" s="7" t="s">
        <v>142</v>
      </c>
      <c r="D56" s="23" t="s">
        <v>164</v>
      </c>
      <c r="E56" s="23" t="s">
        <v>162</v>
      </c>
      <c r="F56" s="28" t="s">
        <v>153</v>
      </c>
      <c r="G56" s="49"/>
      <c r="H56" s="20"/>
    </row>
    <row r="57" spans="1:8" ht="17.25" thickBot="1" x14ac:dyDescent="0.3">
      <c r="A57" s="274"/>
      <c r="B57" s="276"/>
      <c r="C57" s="17" t="s">
        <v>135</v>
      </c>
      <c r="D57" s="24">
        <v>730</v>
      </c>
      <c r="E57" s="24">
        <v>1095</v>
      </c>
      <c r="F57" s="51">
        <v>1095</v>
      </c>
      <c r="G57" s="49"/>
      <c r="H57" s="20"/>
    </row>
    <row r="58" spans="1:8" ht="18" thickTop="1" thickBot="1" x14ac:dyDescent="0.3">
      <c r="A58" s="36"/>
      <c r="B58" s="38"/>
      <c r="H58" s="9"/>
    </row>
    <row r="59" spans="1:8" ht="17.25" thickTop="1" x14ac:dyDescent="0.25">
      <c r="A59" s="256" t="s">
        <v>196</v>
      </c>
      <c r="B59" s="258"/>
      <c r="C59" s="46"/>
      <c r="D59" s="47"/>
      <c r="H59" s="9"/>
    </row>
    <row r="60" spans="1:8" ht="33" x14ac:dyDescent="0.25">
      <c r="A60" s="27" t="s">
        <v>195</v>
      </c>
      <c r="B60" s="63" t="s">
        <v>182</v>
      </c>
      <c r="D60" s="20"/>
      <c r="H60" s="9"/>
    </row>
    <row r="61" spans="1:8" ht="33" x14ac:dyDescent="0.25">
      <c r="A61" s="15" t="s">
        <v>183</v>
      </c>
      <c r="B61" s="12" t="s">
        <v>184</v>
      </c>
      <c r="D61" s="20"/>
      <c r="H61" s="9"/>
    </row>
    <row r="62" spans="1:8" ht="50.25" thickBot="1" x14ac:dyDescent="0.3">
      <c r="A62" s="45" t="s">
        <v>185</v>
      </c>
      <c r="B62" s="13" t="s">
        <v>186</v>
      </c>
      <c r="D62" s="20"/>
      <c r="H62" s="9"/>
    </row>
    <row r="63" spans="1:8" ht="18" thickTop="1" thickBot="1" x14ac:dyDescent="0.3">
      <c r="A63" s="36"/>
      <c r="B63" s="38"/>
      <c r="H63" s="9"/>
    </row>
    <row r="64" spans="1:8" ht="17.25" thickTop="1" x14ac:dyDescent="0.25">
      <c r="A64" s="268" t="s">
        <v>197</v>
      </c>
      <c r="B64" s="269"/>
      <c r="C64" s="62"/>
      <c r="H64" s="9"/>
    </row>
    <row r="65" spans="1:8" ht="33" x14ac:dyDescent="0.25">
      <c r="A65" s="21" t="s">
        <v>187</v>
      </c>
      <c r="B65" s="25" t="s">
        <v>182</v>
      </c>
      <c r="C65" s="49"/>
      <c r="H65" s="9"/>
    </row>
    <row r="66" spans="1:8" ht="33" x14ac:dyDescent="0.25">
      <c r="A66" s="15" t="s">
        <v>188</v>
      </c>
      <c r="B66" s="28" t="s">
        <v>186</v>
      </c>
      <c r="C66" s="49"/>
      <c r="H66" s="9"/>
    </row>
    <row r="67" spans="1:8" x14ac:dyDescent="0.25">
      <c r="A67" s="16" t="s">
        <v>189</v>
      </c>
      <c r="B67" s="28" t="s">
        <v>190</v>
      </c>
      <c r="C67" s="49"/>
      <c r="H67" s="9"/>
    </row>
    <row r="68" spans="1:8" ht="17.25" thickBot="1" x14ac:dyDescent="0.3">
      <c r="A68" s="14" t="s">
        <v>191</v>
      </c>
      <c r="B68" s="48" t="s">
        <v>190</v>
      </c>
      <c r="C68" s="49"/>
      <c r="H68" s="9"/>
    </row>
    <row r="69" spans="1:8" ht="17.25" thickTop="1" x14ac:dyDescent="0.25"/>
    <row r="105" spans="7:7" x14ac:dyDescent="0.25">
      <c r="G105" s="9" t="e">
        <f>+INDEX('Bang do'!$D$40:$J$40,MATCH(Bangtheodoi!$G101,'Bang do'!$B$40,0),MATCH($E105,'Bang do'!$D$36:$E$36,0))</f>
        <v>#N/A</v>
      </c>
    </row>
  </sheetData>
  <mergeCells count="38">
    <mergeCell ref="A59:B59"/>
    <mergeCell ref="A64:B64"/>
    <mergeCell ref="A53:A54"/>
    <mergeCell ref="A46:A48"/>
    <mergeCell ref="C29:C30"/>
    <mergeCell ref="C44:C45"/>
    <mergeCell ref="A55:A57"/>
    <mergeCell ref="B56:B57"/>
    <mergeCell ref="A50:H50"/>
    <mergeCell ref="A51:A52"/>
    <mergeCell ref="B51:B52"/>
    <mergeCell ref="C51:C52"/>
    <mergeCell ref="D51:H51"/>
    <mergeCell ref="D44:H45"/>
    <mergeCell ref="B29:B30"/>
    <mergeCell ref="A39:A41"/>
    <mergeCell ref="A36:A38"/>
    <mergeCell ref="A43:H43"/>
    <mergeCell ref="A44:A45"/>
    <mergeCell ref="B44:B45"/>
    <mergeCell ref="A1:A2"/>
    <mergeCell ref="B1:B2"/>
    <mergeCell ref="C1:C2"/>
    <mergeCell ref="D1:F1"/>
    <mergeCell ref="A15:A17"/>
    <mergeCell ref="A12:K12"/>
    <mergeCell ref="A13:A14"/>
    <mergeCell ref="B13:B14"/>
    <mergeCell ref="C13:C14"/>
    <mergeCell ref="D13:K14"/>
    <mergeCell ref="A21:A23"/>
    <mergeCell ref="A24:A26"/>
    <mergeCell ref="A31:A32"/>
    <mergeCell ref="A33:A35"/>
    <mergeCell ref="A18:A20"/>
    <mergeCell ref="A29:A30"/>
    <mergeCell ref="A28:J28"/>
    <mergeCell ref="D29:J2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3:O4"/>
  <sheetViews>
    <sheetView topLeftCell="B1" workbookViewId="0">
      <selection activeCell="B4" sqref="B4:O4"/>
    </sheetView>
  </sheetViews>
  <sheetFormatPr defaultRowHeight="16.5" x14ac:dyDescent="0.25"/>
  <cols>
    <col min="1" max="1" width="19.42578125" style="9" customWidth="1"/>
    <col min="2" max="16384" width="9.140625" style="9"/>
  </cols>
  <sheetData>
    <row r="3" spans="1:15" x14ac:dyDescent="0.25">
      <c r="A3" s="64" t="s">
        <v>126</v>
      </c>
      <c r="B3" s="64" t="s">
        <v>130</v>
      </c>
      <c r="C3" s="64" t="s">
        <v>136</v>
      </c>
      <c r="D3" s="64" t="s">
        <v>141</v>
      </c>
      <c r="E3" s="64" t="s">
        <v>146</v>
      </c>
      <c r="F3" s="64" t="s">
        <v>151</v>
      </c>
      <c r="G3" s="64" t="s">
        <v>161</v>
      </c>
      <c r="H3" s="64" t="s">
        <v>203</v>
      </c>
      <c r="I3" s="64" t="s">
        <v>167</v>
      </c>
      <c r="J3" s="64" t="s">
        <v>170</v>
      </c>
      <c r="K3" s="64" t="s">
        <v>172</v>
      </c>
      <c r="L3" s="64" t="s">
        <v>204</v>
      </c>
      <c r="M3" s="64" t="s">
        <v>176</v>
      </c>
      <c r="N3" s="64" t="s">
        <v>178</v>
      </c>
      <c r="O3" s="64" t="s">
        <v>181</v>
      </c>
    </row>
    <row r="4" spans="1:15" x14ac:dyDescent="0.25">
      <c r="A4" s="64" t="s">
        <v>205</v>
      </c>
      <c r="B4" s="64" t="s">
        <v>13</v>
      </c>
      <c r="C4" s="64" t="s">
        <v>13</v>
      </c>
      <c r="D4" s="64" t="s">
        <v>13</v>
      </c>
      <c r="E4" s="64" t="s">
        <v>15</v>
      </c>
      <c r="F4" s="64" t="s">
        <v>43</v>
      </c>
      <c r="G4" s="64" t="s">
        <v>20</v>
      </c>
      <c r="H4" s="64" t="s">
        <v>20</v>
      </c>
      <c r="I4" s="64" t="s">
        <v>20</v>
      </c>
      <c r="J4" s="64" t="s">
        <v>15</v>
      </c>
      <c r="K4" s="64" t="s">
        <v>8</v>
      </c>
      <c r="L4" s="64" t="s">
        <v>38</v>
      </c>
      <c r="M4" s="64" t="s">
        <v>20</v>
      </c>
      <c r="N4" s="64" t="s">
        <v>20</v>
      </c>
      <c r="O4" s="64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823C-5B79-4009-9F69-3A29C21755C4}">
  <dimension ref="A2:H41"/>
  <sheetViews>
    <sheetView topLeftCell="A16" workbookViewId="0">
      <selection activeCell="E26" sqref="E26"/>
    </sheetView>
  </sheetViews>
  <sheetFormatPr defaultRowHeight="15" x14ac:dyDescent="0.25"/>
  <cols>
    <col min="1" max="1" width="4.140625" customWidth="1"/>
    <col min="2" max="2" width="24.28515625" customWidth="1"/>
    <col min="3" max="3" width="10.7109375" bestFit="1" customWidth="1"/>
    <col min="4" max="4" width="11.5703125" customWidth="1"/>
    <col min="5" max="5" width="20.85546875" bestFit="1" customWidth="1"/>
    <col min="6" max="6" width="15" bestFit="1" customWidth="1"/>
    <col min="7" max="7" width="39.5703125" customWidth="1"/>
  </cols>
  <sheetData>
    <row r="2" spans="1:8" ht="19.5" x14ac:dyDescent="0.3">
      <c r="A2" s="282" t="s">
        <v>376</v>
      </c>
      <c r="B2" s="282"/>
      <c r="C2" s="282"/>
      <c r="D2" s="282"/>
      <c r="E2" s="282"/>
      <c r="F2" s="282"/>
      <c r="G2" s="282"/>
      <c r="H2" s="282"/>
    </row>
    <row r="4" spans="1:8" x14ac:dyDescent="0.25">
      <c r="A4" s="130" t="s">
        <v>3</v>
      </c>
      <c r="B4" s="130" t="s">
        <v>362</v>
      </c>
      <c r="C4" s="130" t="s">
        <v>257</v>
      </c>
      <c r="D4" s="130" t="s">
        <v>363</v>
      </c>
      <c r="E4" s="130" t="s">
        <v>258</v>
      </c>
      <c r="F4" s="130" t="s">
        <v>364</v>
      </c>
      <c r="G4" s="130" t="s">
        <v>365</v>
      </c>
      <c r="H4" s="73" t="s">
        <v>212</v>
      </c>
    </row>
    <row r="5" spans="1:8" s="128" customFormat="1" x14ac:dyDescent="0.25">
      <c r="A5" s="127" t="s">
        <v>6</v>
      </c>
      <c r="B5" s="127" t="s">
        <v>351</v>
      </c>
      <c r="C5" s="127"/>
      <c r="D5" s="127"/>
      <c r="E5" s="127"/>
      <c r="F5" s="127"/>
      <c r="G5" s="127"/>
      <c r="H5" s="127"/>
    </row>
    <row r="6" spans="1:8" x14ac:dyDescent="0.25">
      <c r="A6" s="73">
        <v>1</v>
      </c>
      <c r="B6" s="73" t="s">
        <v>262</v>
      </c>
      <c r="C6" s="126" t="s">
        <v>263</v>
      </c>
      <c r="D6" s="73" t="s">
        <v>264</v>
      </c>
      <c r="E6" s="73" t="s">
        <v>129</v>
      </c>
      <c r="F6" s="73" t="s">
        <v>265</v>
      </c>
      <c r="G6" s="73" t="s">
        <v>371</v>
      </c>
      <c r="H6" s="73" t="s">
        <v>61</v>
      </c>
    </row>
    <row r="7" spans="1:8" x14ac:dyDescent="0.25">
      <c r="A7" s="127" t="s">
        <v>8</v>
      </c>
      <c r="B7" s="127" t="s">
        <v>266</v>
      </c>
      <c r="C7" s="129"/>
      <c r="D7" s="127"/>
      <c r="E7" s="127"/>
      <c r="F7" s="127"/>
      <c r="G7" s="127"/>
      <c r="H7" s="73"/>
    </row>
    <row r="8" spans="1:8" x14ac:dyDescent="0.25">
      <c r="A8" s="73">
        <v>2</v>
      </c>
      <c r="B8" s="73" t="s">
        <v>314</v>
      </c>
      <c r="C8" s="126" t="s">
        <v>315</v>
      </c>
      <c r="D8" s="73" t="s">
        <v>316</v>
      </c>
      <c r="E8" s="73" t="s">
        <v>266</v>
      </c>
      <c r="F8" s="73" t="s">
        <v>275</v>
      </c>
      <c r="G8" s="73" t="s">
        <v>370</v>
      </c>
      <c r="H8" s="73"/>
    </row>
    <row r="9" spans="1:8" x14ac:dyDescent="0.25">
      <c r="A9" s="73">
        <v>3</v>
      </c>
      <c r="B9" s="73" t="s">
        <v>387</v>
      </c>
      <c r="C9" s="126"/>
      <c r="D9" s="73"/>
      <c r="E9" s="73" t="s">
        <v>266</v>
      </c>
      <c r="F9" s="73" t="s">
        <v>261</v>
      </c>
      <c r="G9" s="73" t="s">
        <v>388</v>
      </c>
      <c r="H9" s="73"/>
    </row>
    <row r="10" spans="1:8" x14ac:dyDescent="0.25">
      <c r="A10" s="73">
        <v>4</v>
      </c>
      <c r="B10" s="73" t="s">
        <v>267</v>
      </c>
      <c r="C10" s="126" t="s">
        <v>268</v>
      </c>
      <c r="D10" s="73" t="s">
        <v>269</v>
      </c>
      <c r="E10" s="73" t="s">
        <v>266</v>
      </c>
      <c r="F10" s="73" t="s">
        <v>261</v>
      </c>
      <c r="G10" s="73" t="s">
        <v>354</v>
      </c>
      <c r="H10" s="73" t="s">
        <v>61</v>
      </c>
    </row>
    <row r="11" spans="1:8" x14ac:dyDescent="0.25">
      <c r="A11" s="127" t="s">
        <v>13</v>
      </c>
      <c r="B11" s="127" t="s">
        <v>309</v>
      </c>
      <c r="C11" s="129"/>
      <c r="D11" s="127"/>
      <c r="E11" s="127"/>
      <c r="F11" s="127"/>
      <c r="G11" s="127"/>
      <c r="H11" s="73"/>
    </row>
    <row r="12" spans="1:8" x14ac:dyDescent="0.25">
      <c r="A12" s="73">
        <v>4</v>
      </c>
      <c r="B12" s="73" t="s">
        <v>310</v>
      </c>
      <c r="C12" s="126" t="s">
        <v>311</v>
      </c>
      <c r="D12" s="73" t="s">
        <v>312</v>
      </c>
      <c r="E12" s="73" t="s">
        <v>313</v>
      </c>
      <c r="F12" s="73" t="s">
        <v>261</v>
      </c>
      <c r="G12" s="73" t="s">
        <v>381</v>
      </c>
      <c r="H12" s="73" t="s">
        <v>61</v>
      </c>
    </row>
    <row r="13" spans="1:8" x14ac:dyDescent="0.25">
      <c r="A13" s="127" t="s">
        <v>15</v>
      </c>
      <c r="B13" s="127" t="s">
        <v>21</v>
      </c>
      <c r="C13" s="129"/>
      <c r="D13" s="127"/>
      <c r="E13" s="127"/>
      <c r="F13" s="127"/>
      <c r="G13" s="127"/>
      <c r="H13" s="73"/>
    </row>
    <row r="14" spans="1:8" x14ac:dyDescent="0.25">
      <c r="A14" s="73">
        <v>4</v>
      </c>
      <c r="B14" s="73" t="s">
        <v>317</v>
      </c>
      <c r="C14" s="126" t="s">
        <v>318</v>
      </c>
      <c r="D14" s="73" t="s">
        <v>319</v>
      </c>
      <c r="E14" s="73" t="s">
        <v>320</v>
      </c>
      <c r="F14" s="73" t="s">
        <v>261</v>
      </c>
      <c r="G14" s="73" t="s">
        <v>372</v>
      </c>
      <c r="H14" s="73" t="s">
        <v>61</v>
      </c>
    </row>
    <row r="15" spans="1:8" x14ac:dyDescent="0.25">
      <c r="A15" s="73">
        <v>5</v>
      </c>
      <c r="B15" s="73" t="s">
        <v>321</v>
      </c>
      <c r="C15" s="126">
        <v>33403</v>
      </c>
      <c r="D15" s="73" t="s">
        <v>322</v>
      </c>
      <c r="E15" s="73" t="s">
        <v>323</v>
      </c>
      <c r="F15" s="73" t="s">
        <v>324</v>
      </c>
      <c r="G15" s="73" t="s">
        <v>382</v>
      </c>
      <c r="H15" s="73" t="s">
        <v>61</v>
      </c>
    </row>
    <row r="16" spans="1:8" ht="30" x14ac:dyDescent="0.25">
      <c r="A16" s="73">
        <v>6</v>
      </c>
      <c r="B16" s="73" t="s">
        <v>25</v>
      </c>
      <c r="C16" s="126">
        <v>35570</v>
      </c>
      <c r="D16" s="73" t="s">
        <v>273</v>
      </c>
      <c r="E16" s="73" t="s">
        <v>274</v>
      </c>
      <c r="F16" s="73" t="s">
        <v>275</v>
      </c>
      <c r="G16" s="74" t="s">
        <v>368</v>
      </c>
      <c r="H16" s="73"/>
    </row>
    <row r="17" spans="1:8" ht="30" x14ac:dyDescent="0.25">
      <c r="A17" s="73">
        <v>7</v>
      </c>
      <c r="B17" s="73" t="s">
        <v>23</v>
      </c>
      <c r="C17" s="126">
        <v>34220</v>
      </c>
      <c r="D17" s="73" t="s">
        <v>272</v>
      </c>
      <c r="E17" s="73" t="s">
        <v>270</v>
      </c>
      <c r="F17" s="73" t="s">
        <v>271</v>
      </c>
      <c r="G17" s="74" t="s">
        <v>369</v>
      </c>
      <c r="H17" s="73" t="s">
        <v>61</v>
      </c>
    </row>
    <row r="18" spans="1:8" x14ac:dyDescent="0.25">
      <c r="A18" s="73">
        <f>+A17+1</f>
        <v>8</v>
      </c>
      <c r="B18" s="73" t="s">
        <v>22</v>
      </c>
      <c r="C18" s="126">
        <v>33885</v>
      </c>
      <c r="D18" s="73"/>
      <c r="E18" s="73" t="s">
        <v>392</v>
      </c>
      <c r="F18" s="73" t="s">
        <v>261</v>
      </c>
      <c r="G18" s="74" t="s">
        <v>393</v>
      </c>
      <c r="H18" s="73"/>
    </row>
    <row r="19" spans="1:8" x14ac:dyDescent="0.25">
      <c r="A19" s="127" t="s">
        <v>20</v>
      </c>
      <c r="B19" s="127" t="s">
        <v>353</v>
      </c>
      <c r="C19" s="129"/>
      <c r="D19" s="127"/>
      <c r="E19" s="127"/>
      <c r="F19" s="127"/>
      <c r="G19" s="127"/>
      <c r="H19" s="73"/>
    </row>
    <row r="20" spans="1:8" ht="30" x14ac:dyDescent="0.25">
      <c r="A20" s="73">
        <f>+A18+1</f>
        <v>9</v>
      </c>
      <c r="B20" s="73" t="s">
        <v>67</v>
      </c>
      <c r="C20" s="126">
        <v>35655</v>
      </c>
      <c r="D20" s="73" t="s">
        <v>282</v>
      </c>
      <c r="E20" s="73" t="s">
        <v>270</v>
      </c>
      <c r="F20" s="73" t="s">
        <v>275</v>
      </c>
      <c r="G20" s="74" t="s">
        <v>366</v>
      </c>
      <c r="H20" s="73"/>
    </row>
    <row r="21" spans="1:8" ht="30" x14ac:dyDescent="0.25">
      <c r="A21" s="73">
        <v>9</v>
      </c>
      <c r="B21" s="73" t="s">
        <v>65</v>
      </c>
      <c r="C21" s="126">
        <v>34061</v>
      </c>
      <c r="D21" s="73" t="s">
        <v>281</v>
      </c>
      <c r="E21" s="73" t="s">
        <v>270</v>
      </c>
      <c r="F21" s="73" t="s">
        <v>261</v>
      </c>
      <c r="G21" s="74" t="s">
        <v>373</v>
      </c>
      <c r="H21" s="73"/>
    </row>
    <row r="22" spans="1:8" x14ac:dyDescent="0.25">
      <c r="A22" s="73">
        <f>+A21+1</f>
        <v>10</v>
      </c>
      <c r="B22" s="73" t="s">
        <v>64</v>
      </c>
      <c r="C22" s="126"/>
      <c r="D22" s="73"/>
      <c r="E22" s="73" t="s">
        <v>270</v>
      </c>
      <c r="F22" s="73" t="s">
        <v>261</v>
      </c>
      <c r="G22" s="73" t="s">
        <v>367</v>
      </c>
      <c r="H22" s="73"/>
    </row>
    <row r="23" spans="1:8" x14ac:dyDescent="0.25">
      <c r="A23" s="73">
        <f>+A22+1</f>
        <v>11</v>
      </c>
      <c r="B23" s="73" t="s">
        <v>63</v>
      </c>
      <c r="C23" s="126"/>
      <c r="D23" s="73"/>
      <c r="E23" s="73" t="s">
        <v>270</v>
      </c>
      <c r="F23" s="73" t="s">
        <v>261</v>
      </c>
      <c r="G23" s="73" t="s">
        <v>434</v>
      </c>
      <c r="H23" s="73"/>
    </row>
    <row r="24" spans="1:8" x14ac:dyDescent="0.25">
      <c r="A24" s="127" t="s">
        <v>32</v>
      </c>
      <c r="B24" s="127" t="s">
        <v>33</v>
      </c>
      <c r="C24" s="129"/>
      <c r="D24" s="127"/>
      <c r="E24" s="127"/>
      <c r="F24" s="127"/>
      <c r="G24" s="127"/>
      <c r="H24" s="73"/>
    </row>
    <row r="25" spans="1:8" x14ac:dyDescent="0.25">
      <c r="A25" s="73">
        <v>10</v>
      </c>
      <c r="B25" s="73" t="s">
        <v>325</v>
      </c>
      <c r="C25" s="126">
        <v>33825</v>
      </c>
      <c r="D25" s="73" t="s">
        <v>326</v>
      </c>
      <c r="E25" s="73" t="s">
        <v>270</v>
      </c>
      <c r="F25" s="73" t="s">
        <v>261</v>
      </c>
      <c r="G25" s="73" t="s">
        <v>377</v>
      </c>
      <c r="H25" s="73"/>
    </row>
    <row r="26" spans="1:8" x14ac:dyDescent="0.25">
      <c r="A26" s="127" t="s">
        <v>38</v>
      </c>
      <c r="B26" s="127" t="s">
        <v>44</v>
      </c>
      <c r="C26" s="129"/>
      <c r="D26" s="127"/>
      <c r="E26" s="127"/>
      <c r="F26" s="127"/>
      <c r="G26" s="127"/>
      <c r="H26" s="73"/>
    </row>
    <row r="27" spans="1:8" x14ac:dyDescent="0.25">
      <c r="A27" s="73">
        <v>11</v>
      </c>
      <c r="B27" s="73" t="s">
        <v>327</v>
      </c>
      <c r="C27" s="126">
        <v>34001</v>
      </c>
      <c r="D27" s="73" t="s">
        <v>328</v>
      </c>
      <c r="E27" s="73" t="s">
        <v>270</v>
      </c>
      <c r="F27" s="73" t="s">
        <v>271</v>
      </c>
      <c r="G27" s="73" t="s">
        <v>378</v>
      </c>
      <c r="H27" s="73"/>
    </row>
    <row r="28" spans="1:8" x14ac:dyDescent="0.25">
      <c r="A28" s="127" t="s">
        <v>43</v>
      </c>
      <c r="B28" s="127" t="s">
        <v>53</v>
      </c>
      <c r="C28" s="129"/>
      <c r="D28" s="127"/>
      <c r="E28" s="127"/>
      <c r="F28" s="127"/>
      <c r="G28" s="127"/>
      <c r="H28" s="73"/>
    </row>
    <row r="29" spans="1:8" x14ac:dyDescent="0.25">
      <c r="A29" s="73">
        <v>12</v>
      </c>
      <c r="B29" s="73" t="s">
        <v>329</v>
      </c>
      <c r="C29" s="126">
        <v>31149</v>
      </c>
      <c r="D29" s="73" t="s">
        <v>330</v>
      </c>
      <c r="E29" s="73" t="s">
        <v>270</v>
      </c>
      <c r="F29" s="73" t="s">
        <v>261</v>
      </c>
      <c r="G29" s="73" t="s">
        <v>379</v>
      </c>
      <c r="H29" s="73"/>
    </row>
    <row r="30" spans="1:8" x14ac:dyDescent="0.25">
      <c r="A30" s="73">
        <v>13</v>
      </c>
      <c r="B30" s="73" t="s">
        <v>331</v>
      </c>
      <c r="C30" s="126">
        <v>34455</v>
      </c>
      <c r="D30" s="73" t="s">
        <v>332</v>
      </c>
      <c r="E30" s="73" t="s">
        <v>270</v>
      </c>
      <c r="F30" s="73" t="s">
        <v>271</v>
      </c>
      <c r="G30" s="73" t="s">
        <v>380</v>
      </c>
      <c r="H30" s="73"/>
    </row>
    <row r="31" spans="1:8" x14ac:dyDescent="0.25">
      <c r="A31" s="73">
        <v>14</v>
      </c>
      <c r="B31" s="73" t="s">
        <v>333</v>
      </c>
      <c r="C31" s="126">
        <v>34352</v>
      </c>
      <c r="D31" s="73" t="s">
        <v>334</v>
      </c>
      <c r="E31" s="73" t="s">
        <v>270</v>
      </c>
      <c r="F31" s="73" t="s">
        <v>271</v>
      </c>
      <c r="G31" s="73" t="s">
        <v>383</v>
      </c>
      <c r="H31" s="73"/>
    </row>
    <row r="32" spans="1:8" x14ac:dyDescent="0.25">
      <c r="A32" s="127" t="s">
        <v>52</v>
      </c>
      <c r="B32" s="127" t="s">
        <v>69</v>
      </c>
      <c r="C32" s="129"/>
      <c r="D32" s="127"/>
      <c r="E32" s="127"/>
      <c r="F32" s="127"/>
      <c r="G32" s="127"/>
      <c r="H32" s="73"/>
    </row>
    <row r="33" spans="1:8" x14ac:dyDescent="0.25">
      <c r="A33" s="73">
        <v>15</v>
      </c>
      <c r="B33" s="73" t="s">
        <v>335</v>
      </c>
      <c r="C33" s="126" t="s">
        <v>336</v>
      </c>
      <c r="D33" s="73" t="s">
        <v>337</v>
      </c>
      <c r="E33" s="73" t="s">
        <v>283</v>
      </c>
      <c r="F33" s="73" t="s">
        <v>261</v>
      </c>
      <c r="G33" s="73" t="s">
        <v>374</v>
      </c>
      <c r="H33" s="73"/>
    </row>
    <row r="34" spans="1:8" x14ac:dyDescent="0.25">
      <c r="A34" s="73">
        <f>+A33+1</f>
        <v>16</v>
      </c>
      <c r="B34" s="73" t="s">
        <v>84</v>
      </c>
      <c r="C34" s="126"/>
      <c r="D34" s="73"/>
      <c r="E34" s="73" t="s">
        <v>390</v>
      </c>
      <c r="F34" s="73" t="s">
        <v>261</v>
      </c>
      <c r="G34" s="73" t="s">
        <v>391</v>
      </c>
      <c r="H34" s="73"/>
    </row>
    <row r="35" spans="1:8" x14ac:dyDescent="0.25">
      <c r="A35" s="127" t="s">
        <v>61</v>
      </c>
      <c r="B35" s="127" t="s">
        <v>90</v>
      </c>
      <c r="C35" s="129"/>
      <c r="D35" s="127"/>
      <c r="E35" s="127"/>
      <c r="F35" s="127"/>
      <c r="G35" s="127"/>
      <c r="H35" s="73"/>
    </row>
    <row r="36" spans="1:8" x14ac:dyDescent="0.25">
      <c r="A36" s="73">
        <f>+A34+1</f>
        <v>17</v>
      </c>
      <c r="B36" s="73" t="s">
        <v>338</v>
      </c>
      <c r="C36" s="126">
        <v>28126</v>
      </c>
      <c r="D36" s="73" t="s">
        <v>339</v>
      </c>
      <c r="E36" s="73" t="s">
        <v>270</v>
      </c>
      <c r="F36" s="73" t="s">
        <v>271</v>
      </c>
      <c r="G36" s="73" t="s">
        <v>375</v>
      </c>
      <c r="H36" s="73"/>
    </row>
    <row r="37" spans="1:8" x14ac:dyDescent="0.25">
      <c r="A37" s="73">
        <f>+A36+1</f>
        <v>18</v>
      </c>
      <c r="B37" s="73" t="s">
        <v>340</v>
      </c>
      <c r="C37" s="126">
        <v>27921</v>
      </c>
      <c r="D37" s="73" t="s">
        <v>341</v>
      </c>
      <c r="E37" s="73" t="s">
        <v>284</v>
      </c>
      <c r="F37" s="73" t="s">
        <v>271</v>
      </c>
      <c r="G37" s="73" t="s">
        <v>375</v>
      </c>
      <c r="H37" s="73"/>
    </row>
    <row r="38" spans="1:8" x14ac:dyDescent="0.25">
      <c r="A38" s="73">
        <f t="shared" ref="A38:A41" si="0">+A37+1</f>
        <v>19</v>
      </c>
      <c r="B38" s="73" t="s">
        <v>342</v>
      </c>
      <c r="C38" s="126" t="s">
        <v>343</v>
      </c>
      <c r="D38" s="73" t="s">
        <v>344</v>
      </c>
      <c r="E38" s="73" t="s">
        <v>302</v>
      </c>
      <c r="F38" s="73" t="s">
        <v>261</v>
      </c>
      <c r="G38" s="73" t="s">
        <v>375</v>
      </c>
      <c r="H38" s="73"/>
    </row>
    <row r="39" spans="1:8" x14ac:dyDescent="0.25">
      <c r="A39" s="73">
        <f t="shared" si="0"/>
        <v>20</v>
      </c>
      <c r="B39" s="73" t="s">
        <v>385</v>
      </c>
      <c r="C39" s="126"/>
      <c r="D39" s="73"/>
      <c r="E39" s="73" t="s">
        <v>283</v>
      </c>
      <c r="F39" s="73"/>
      <c r="G39" s="73" t="s">
        <v>386</v>
      </c>
      <c r="H39" s="73"/>
    </row>
    <row r="40" spans="1:8" x14ac:dyDescent="0.25">
      <c r="A40" s="73">
        <f t="shared" si="0"/>
        <v>21</v>
      </c>
      <c r="B40" s="73" t="s">
        <v>345</v>
      </c>
      <c r="C40" s="126">
        <v>31990</v>
      </c>
      <c r="D40" s="73" t="s">
        <v>346</v>
      </c>
      <c r="E40" s="73" t="s">
        <v>286</v>
      </c>
      <c r="F40" s="73" t="s">
        <v>261</v>
      </c>
      <c r="G40" s="73" t="s">
        <v>384</v>
      </c>
      <c r="H40" s="73"/>
    </row>
    <row r="41" spans="1:8" x14ac:dyDescent="0.25">
      <c r="A41" s="73">
        <f t="shared" si="0"/>
        <v>22</v>
      </c>
      <c r="B41" s="73" t="s">
        <v>303</v>
      </c>
      <c r="C41" s="126">
        <v>32417</v>
      </c>
      <c r="D41" s="73" t="s">
        <v>304</v>
      </c>
      <c r="E41" s="73" t="s">
        <v>286</v>
      </c>
      <c r="F41" s="73" t="s">
        <v>261</v>
      </c>
      <c r="G41" s="73" t="s">
        <v>374</v>
      </c>
      <c r="H41" s="73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 soat nang bac tho 2 NM</vt:lpstr>
      <vt:lpstr>Sheet1</vt:lpstr>
      <vt:lpstr>Sheet1 (2)</vt:lpstr>
      <vt:lpstr>Bangtheodoi</vt:lpstr>
      <vt:lpstr>schema</vt:lpstr>
      <vt:lpstr>Bang do</vt:lpstr>
      <vt:lpstr>Sosanhheso</vt:lpstr>
      <vt:lpstr>Thoi viec</vt:lpstr>
      <vt:lpstr>Bang do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2025-02-13T06:51:27Z</cp:lastPrinted>
  <dcterms:created xsi:type="dcterms:W3CDTF">2021-01-29T06:28:07Z</dcterms:created>
  <dcterms:modified xsi:type="dcterms:W3CDTF">2025-07-11T07:56:11Z</dcterms:modified>
</cp:coreProperties>
</file>