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02" documentId="13_ncr:1_{1F6193A1-24F7-47AE-86D6-8C72A9FF5A62}" xr6:coauthVersionLast="47" xr6:coauthVersionMax="47" xr10:uidLastSave="{9F22ACED-F263-4EDF-ABEC-CD2E9CF71756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MOMS!$A$1:$J$59</definedName>
    <definedName name="_xlnm._FilterDatabase" localSheetId="1" hidden="1">PARS!$A$1:$V$49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G32" i="3" s="1"/>
  <c r="D32" i="3" s="1"/>
  <c r="B32" i="3"/>
  <c r="J19" i="3"/>
  <c r="B19" i="3"/>
  <c r="J22" i="3"/>
  <c r="B12" i="3"/>
  <c r="G49" i="3"/>
  <c r="F49" i="3"/>
  <c r="G48" i="3"/>
  <c r="F48" i="3"/>
  <c r="G47" i="3"/>
  <c r="F47" i="3"/>
  <c r="F44" i="3"/>
  <c r="G44" i="3" s="1"/>
  <c r="F43" i="3"/>
  <c r="G43" i="3" s="1"/>
  <c r="G36" i="3"/>
  <c r="F24" i="3"/>
  <c r="G11" i="3"/>
  <c r="F11" i="3"/>
  <c r="G10" i="3"/>
  <c r="F10" i="3"/>
  <c r="E7" i="3"/>
  <c r="G6" i="3"/>
  <c r="E5" i="3"/>
  <c r="J5" i="3" s="1"/>
  <c r="G2" i="3"/>
  <c r="D2" i="3" s="1"/>
  <c r="F2" i="3"/>
  <c r="C2" i="3" s="1"/>
  <c r="J7" i="3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20" i="3"/>
  <c r="J18" i="3"/>
  <c r="J17" i="3"/>
  <c r="J16" i="3"/>
  <c r="J15" i="3"/>
  <c r="J14" i="3"/>
  <c r="J13" i="3"/>
  <c r="B14" i="3"/>
  <c r="B13" i="3"/>
  <c r="J6" i="3"/>
  <c r="B6" i="3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7" i="3"/>
  <c r="J48" i="3"/>
  <c r="J49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2" i="11"/>
  <c r="S4" i="11"/>
  <c r="B33" i="2"/>
  <c r="D33" i="3"/>
  <c r="D16" i="3"/>
  <c r="C16" i="3"/>
  <c r="B16" i="3"/>
  <c r="V16" i="3" s="1"/>
  <c r="C45" i="11"/>
  <c r="B2" i="3"/>
  <c r="B22" i="3"/>
  <c r="F21" i="1"/>
  <c r="H21" i="1" s="1"/>
  <c r="H19" i="1"/>
  <c r="F19" i="1"/>
  <c r="C16" i="1"/>
  <c r="B48" i="3"/>
  <c r="B49" i="3"/>
  <c r="B47" i="3"/>
  <c r="B24" i="3"/>
  <c r="F16" i="1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P27" i="3"/>
  <c r="B44" i="3"/>
  <c r="B43" i="3"/>
  <c r="B10" i="3"/>
  <c r="C32" i="3" l="1"/>
  <c r="X1" i="10"/>
  <c r="B5" i="3"/>
  <c r="Z26" i="8" a="1"/>
  <c r="Z26" i="8" s="1"/>
  <c r="X24" i="10" s="1"/>
  <c r="F24" i="1"/>
  <c r="F27" i="1" s="1"/>
  <c r="J21" i="1" s="1"/>
  <c r="B3" i="3"/>
  <c r="J19" i="1" l="1"/>
  <c r="J24" i="1" s="1"/>
  <c r="J27" i="1" s="1"/>
  <c r="C19" i="3" l="1"/>
  <c r="D19" i="3"/>
  <c r="B17" i="2" l="1"/>
  <c r="C17" i="2" s="1"/>
  <c r="D45" i="3"/>
  <c r="D45" i="11" s="1"/>
  <c r="C13" i="3"/>
  <c r="D13" i="3"/>
  <c r="D11" i="3"/>
  <c r="C11" i="3"/>
  <c r="C12" i="3"/>
  <c r="D12" i="3"/>
  <c r="C15" i="3"/>
  <c r="D15" i="3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V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11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V15" i="3" s="1"/>
  <c r="B11" i="3"/>
  <c r="V12" i="3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7" i="3"/>
  <c r="T47" i="3" s="1"/>
  <c r="S48" i="3"/>
  <c r="T48" i="3" s="1"/>
  <c r="S49" i="3"/>
  <c r="T49" i="3" s="1"/>
  <c r="P47" i="3"/>
  <c r="K47" i="11" s="1"/>
  <c r="P48" i="3"/>
  <c r="K48" i="11" s="1"/>
  <c r="P49" i="3"/>
  <c r="K49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D14" i="3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C41" i="3" s="1"/>
  <c r="C41" i="11" s="1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G2" i="13" l="1"/>
  <c r="F2" i="13"/>
  <c r="Z7" i="8" a="1"/>
  <c r="Z7" i="8" s="1"/>
  <c r="X5" i="10" s="1"/>
  <c r="C37" i="11"/>
  <c r="C30" i="11"/>
  <c r="C28" i="11"/>
  <c r="C32" i="11"/>
  <c r="D35" i="11"/>
  <c r="D33" i="11"/>
  <c r="B33" i="11" s="1"/>
  <c r="D24" i="11"/>
  <c r="C22" i="11"/>
  <c r="B22" i="11" s="1"/>
  <c r="E22" i="11" s="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B15" i="11" s="1"/>
  <c r="E15" i="11" s="1"/>
  <c r="D19" i="11"/>
  <c r="O49" i="11"/>
  <c r="U49" i="3"/>
  <c r="O22" i="11"/>
  <c r="U33" i="3"/>
  <c r="O48" i="11"/>
  <c r="U48" i="3"/>
  <c r="D39" i="3"/>
  <c r="D39" i="11" s="1"/>
  <c r="B39" i="11" s="1"/>
  <c r="E39" i="11" s="1"/>
  <c r="C39" i="11"/>
  <c r="O47" i="11"/>
  <c r="U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K46" i="11"/>
  <c r="O30" i="11"/>
  <c r="O18" i="11"/>
  <c r="C7" i="1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D5" i="11"/>
  <c r="D2" i="11"/>
  <c r="C9" i="11"/>
  <c r="D9" i="11"/>
  <c r="V37" i="3"/>
  <c r="T15" i="3"/>
  <c r="V20" i="3"/>
  <c r="T29" i="3"/>
  <c r="D8" i="11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B35" i="11" l="1"/>
  <c r="E35" i="11" s="1"/>
  <c r="B2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7" i="11" s="1"/>
  <c r="E2" i="11"/>
  <c r="C5" i="11"/>
  <c r="B5" i="11" s="1"/>
  <c r="E5" i="11" s="1"/>
  <c r="D38" i="11"/>
  <c r="B38" i="11" s="1"/>
  <c r="E38" i="11" s="1"/>
  <c r="D37" i="11"/>
  <c r="B37" i="11" s="1"/>
  <c r="E37" i="11" s="1"/>
  <c r="O9" i="11"/>
  <c r="O8" i="11"/>
  <c r="U7" i="3"/>
  <c r="O3" i="11"/>
  <c r="U2" i="3"/>
  <c r="O17" i="11"/>
  <c r="U26" i="3"/>
  <c r="D49" i="11"/>
  <c r="B49" i="11" s="1"/>
  <c r="E49" i="11" s="1"/>
  <c r="D48" i="11"/>
  <c r="B48" i="11" s="1"/>
  <c r="E48" i="11" s="1"/>
  <c r="D47" i="11"/>
  <c r="B47" i="11" s="1"/>
  <c r="E47" i="11" s="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45" i="11"/>
  <c r="E45" i="11" s="1"/>
  <c r="O15" i="1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D3" i="11" l="1"/>
  <c r="B3" i="11" s="1"/>
  <c r="E3" i="11" s="1"/>
  <c r="W25" i="8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<sst xmlns="http://schemas.openxmlformats.org/spreadsheetml/2006/main" count="614" uniqueCount="247">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</sst>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L6" sqref="L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0.84457210283531869</v>
      </c>
    </row>
    <row r="3" spans="1:19" x14ac:dyDescent="0.35">
      <c r="A3" t="s">
        <v>111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49" ca="1" si="1">RAND()</f>
        <v>0.43054667908712529</v>
      </c>
      <c r="R3" t="s">
        <v>191</v>
      </c>
    </row>
    <row r="4" spans="1:19" x14ac:dyDescent="0.35">
      <c r="A4" t="s">
        <v>75</v>
      </c>
      <c r="B4">
        <f>(D4*$R$4+C4*(1-$R$4))*$R$7 +(1-$R$7)*PARS!B4</f>
        <v>-0.15904043337211662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0.16875262307873462</v>
      </c>
      <c r="R4">
        <v>0.6</v>
      </c>
      <c r="S4">
        <f ca="1">RAND()</f>
        <v>0.79789103075487577</v>
      </c>
    </row>
    <row r="5" spans="1:19" x14ac:dyDescent="0.35">
      <c r="A5" t="s">
        <v>76</v>
      </c>
      <c r="B5">
        <f>(D5*$R$4+C5*(1-$R$4))*$R$7 +(1-$R$7)*PARS!B5</f>
        <v>-0.15904043337211662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1.4336819578192883E-2</v>
      </c>
    </row>
    <row r="6" spans="1:19" x14ac:dyDescent="0.35">
      <c r="A6" t="s">
        <v>106</v>
      </c>
      <c r="B6">
        <f>(D6*$R$4+C6*(1-$R$4))*$R$7 +(1-$R$7)*PARS!B6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0.62899182298420309</v>
      </c>
      <c r="R6" t="s">
        <v>209</v>
      </c>
    </row>
    <row r="7" spans="1:19" x14ac:dyDescent="0.35">
      <c r="A7" t="s">
        <v>74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0.45631854866156796</v>
      </c>
      <c r="R7">
        <v>0.5</v>
      </c>
    </row>
    <row r="8" spans="1:19" x14ac:dyDescent="0.35">
      <c r="A8" t="s">
        <v>92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0.16572177089022389</v>
      </c>
    </row>
    <row r="9" spans="1:19" x14ac:dyDescent="0.35">
      <c r="A9" t="s">
        <v>93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0.36382443596468939</v>
      </c>
    </row>
    <row r="10" spans="1:19" x14ac:dyDescent="0.35">
      <c r="A10" t="s">
        <v>98</v>
      </c>
      <c r="B10">
        <f>(D10*$R$4+C10*(1-$R$4))*$R$7 +(1-$R$7)*PARS!B10</f>
        <v>-4.7468657715011776E-2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0.22287174306227731</v>
      </c>
    </row>
    <row r="11" spans="1:19" x14ac:dyDescent="0.35">
      <c r="A11" t="s">
        <v>95</v>
      </c>
      <c r="B11">
        <f>(D11*$R$4+C11*(1-$R$4))*$R$7 +(1-$R$7)*PARS!B11</f>
        <v>-1.7070063093644778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0.85809559138167579</v>
      </c>
    </row>
    <row r="12" spans="1:19" x14ac:dyDescent="0.35">
      <c r="A12" t="s">
        <v>94</v>
      </c>
      <c r="B12">
        <f>(D12*$R$4+C12*(1-$R$4))*$R$7 +(1-$R$7)*PARS!B12</f>
        <v>0.56691861389166487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0.78836549629555774</v>
      </c>
    </row>
    <row r="13" spans="1:19" x14ac:dyDescent="0.35">
      <c r="A13" t="s">
        <v>97</v>
      </c>
      <c r="B13">
        <f>(D13*$R$4+C13*(1-$R$4))*$R$7 +(1-$R$7)*PARS!B13</f>
        <v>0.43105624709792667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4.7260090469481986E-2</v>
      </c>
    </row>
    <row r="14" spans="1:19" x14ac:dyDescent="0.35">
      <c r="A14" t="s">
        <v>99</v>
      </c>
      <c r="B14">
        <f>(D14*$R$4+C14*(1-$R$4))*$R$7 +(1-$R$7)*PARS!B14</f>
        <v>0.26473454458785806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0.43183295004963962</v>
      </c>
    </row>
    <row r="15" spans="1:19" x14ac:dyDescent="0.35">
      <c r="A15" t="s">
        <v>70</v>
      </c>
      <c r="B15">
        <f>(D15*$R$4+C15*(1-$R$4))*$R$7 +(1-$R$7)*PARS!B15</f>
        <v>-2.4734760817332395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0.93712032964778569</v>
      </c>
    </row>
    <row r="16" spans="1:19" x14ac:dyDescent="0.35">
      <c r="A16" t="s">
        <v>77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0.31167525287323328</v>
      </c>
    </row>
    <row r="17" spans="1:17" x14ac:dyDescent="0.35">
      <c r="A17" t="s">
        <v>96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0.76630222548975424</v>
      </c>
    </row>
    <row r="18" spans="1:17" x14ac:dyDescent="0.35">
      <c r="A18" t="s">
        <v>71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0.79636301366990103</v>
      </c>
    </row>
    <row r="19" spans="1:17" x14ac:dyDescent="0.35">
      <c r="A19" s="6" t="s">
        <v>72</v>
      </c>
      <c r="B19">
        <f>(D19*$R$4+C19*(1-$R$4))*$R$7 +(1-$R$7)*PARS!B19</f>
        <v>1001.497866136777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0.80332686628977079</v>
      </c>
    </row>
    <row r="20" spans="1:17" x14ac:dyDescent="0.35">
      <c r="A20" t="s">
        <v>73</v>
      </c>
      <c r="B20">
        <f>(D20*$R$4+C20*(1-$R$4))*$R$7 +(1-$R$7)*PARS!B20</f>
        <v>0.26428970157084952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0.92308137215062391</v>
      </c>
    </row>
    <row r="21" spans="1:17" x14ac:dyDescent="0.35">
      <c r="A21" t="s">
        <v>68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0.77417657748330315</v>
      </c>
    </row>
    <row r="22" spans="1:17" x14ac:dyDescent="0.35">
      <c r="A22" t="s">
        <v>79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0.57298090144419589</v>
      </c>
    </row>
    <row r="23" spans="1:17" x14ac:dyDescent="0.35">
      <c r="A23" t="s">
        <v>80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0.70198227390755163</v>
      </c>
    </row>
    <row r="24" spans="1:17" x14ac:dyDescent="0.35">
      <c r="A24" t="s">
        <v>190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0.83183663607925307</v>
      </c>
    </row>
    <row r="25" spans="1:17" x14ac:dyDescent="0.35">
      <c r="A25" t="s">
        <v>81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0.37408043729340312</v>
      </c>
    </row>
    <row r="26" spans="1:17" x14ac:dyDescent="0.35">
      <c r="A26" t="s">
        <v>82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0.76903651166537534</v>
      </c>
    </row>
    <row r="27" spans="1:17" x14ac:dyDescent="0.35">
      <c r="A27" t="s">
        <v>100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0.44851311943541017</v>
      </c>
    </row>
    <row r="28" spans="1:17" x14ac:dyDescent="0.35">
      <c r="A28" t="s">
        <v>103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8.7039404793540553E-2</v>
      </c>
    </row>
    <row r="29" spans="1:17" x14ac:dyDescent="0.35">
      <c r="A29" t="s">
        <v>86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1.1116875137486826E-3</v>
      </c>
    </row>
    <row r="30" spans="1:17" x14ac:dyDescent="0.35">
      <c r="A30" t="s">
        <v>83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0.90280217398191653</v>
      </c>
    </row>
    <row r="31" spans="1:17" x14ac:dyDescent="0.35">
      <c r="A31" t="s">
        <v>84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6.2955933007536102E-2</v>
      </c>
    </row>
    <row r="32" spans="1:17" x14ac:dyDescent="0.35">
      <c r="A32" t="s">
        <v>85</v>
      </c>
      <c r="B32">
        <f>(D32*$R$4+C32*(1-$R$4))*$R$7 +(1-$R$7)*PARS!B32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0.59124385193186546</v>
      </c>
    </row>
    <row r="33" spans="1:17" x14ac:dyDescent="0.35">
      <c r="A33" t="s">
        <v>87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0.44838362873642346</v>
      </c>
    </row>
    <row r="34" spans="1:17" x14ac:dyDescent="0.35">
      <c r="A34" t="s">
        <v>88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0.80384464762724606</v>
      </c>
    </row>
    <row r="35" spans="1:17" x14ac:dyDescent="0.35">
      <c r="A35" t="s">
        <v>89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0.20146932329829592</v>
      </c>
    </row>
    <row r="36" spans="1:17" x14ac:dyDescent="0.35">
      <c r="A36" t="s">
        <v>102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0.98468401940999184</v>
      </c>
    </row>
    <row r="37" spans="1:17" x14ac:dyDescent="0.35">
      <c r="A37" s="5" t="s">
        <v>69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0.29362312452374262</v>
      </c>
    </row>
    <row r="38" spans="1:17" x14ac:dyDescent="0.35">
      <c r="A38" s="3" t="s">
        <v>107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0.9936767371529035</v>
      </c>
    </row>
    <row r="39" spans="1:17" x14ac:dyDescent="0.35">
      <c r="A39" t="s">
        <v>108</v>
      </c>
      <c r="B39">
        <f>(D39*$R$4+C39*(1-$R$4))*$R$7 +(1-$R$7)*PARS!B39</f>
        <v>1.9468676899999999</v>
      </c>
      <c r="C39">
        <f>PARS!C39</f>
        <v>1.9468676899999999</v>
      </c>
      <c r="D39">
        <f>PARS!D39</f>
        <v>1.9468676899999999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0.89191933514325172</v>
      </c>
    </row>
    <row r="40" spans="1:17" x14ac:dyDescent="0.35">
      <c r="A40" t="s">
        <v>109</v>
      </c>
      <c r="B40">
        <f>(D40*$R$4+C40*(1-$R$4))*$R$7 +(1-$R$7)*PARS!B40</f>
        <v>1.8597309999999999E-2</v>
      </c>
      <c r="C40">
        <f>PARS!C40</f>
        <v>1.8597309999999999E-2</v>
      </c>
      <c r="D40">
        <f>PARS!D40</f>
        <v>1.8597309999999999E-2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0.87420449580701953</v>
      </c>
    </row>
    <row r="41" spans="1:17" x14ac:dyDescent="0.35">
      <c r="A41" t="s">
        <v>105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0.21348109984149422</v>
      </c>
    </row>
    <row r="42" spans="1:17" s="3" customFormat="1" x14ac:dyDescent="0.35">
      <c r="A42" t="s">
        <v>110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0.11467032590708592</v>
      </c>
    </row>
    <row r="43" spans="1:17" x14ac:dyDescent="0.35">
      <c r="A43" t="s">
        <v>90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0.92130679248930869</v>
      </c>
    </row>
    <row r="44" spans="1:17" x14ac:dyDescent="0.35">
      <c r="A44" t="s">
        <v>91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0.29399873023629342</v>
      </c>
    </row>
    <row r="45" spans="1:17" x14ac:dyDescent="0.35">
      <c r="A45" t="s">
        <v>101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0.56919980668232117</v>
      </c>
    </row>
    <row r="46" spans="1:17" x14ac:dyDescent="0.35">
      <c r="A46" t="s">
        <v>104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0.86871830136466666</v>
      </c>
    </row>
    <row r="47" spans="1:17" x14ac:dyDescent="0.35">
      <c r="A47" t="s">
        <v>179</v>
      </c>
      <c r="B47">
        <f>(D47*$R$4+C47*(1-$R$4))*$R$7 +(1-$R$7)*PARS!B47</f>
        <v>1.0547228200000001</v>
      </c>
      <c r="C47">
        <f>PARS!C47</f>
        <v>1.0547228200000001</v>
      </c>
      <c r="D47">
        <f>PARS!D47</f>
        <v>1.0547228200000001</v>
      </c>
      <c r="E47" t="b">
        <f t="shared" si="0"/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1</v>
      </c>
      <c r="K47">
        <f>PARS!P47</f>
        <v>1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0.80782005028098203</v>
      </c>
      <c r="Q47">
        <f t="shared" ca="1" si="1"/>
        <v>0.86333826374089728</v>
      </c>
    </row>
    <row r="48" spans="1:17" x14ac:dyDescent="0.35">
      <c r="A48" t="s">
        <v>180</v>
      </c>
      <c r="B48">
        <f>(D48*$R$4+C48*(1-$R$4))*$R$7 +(1-$R$7)*PARS!B48</f>
        <v>0.99413825</v>
      </c>
      <c r="C48">
        <f>PARS!C48</f>
        <v>0.99413825</v>
      </c>
      <c r="D48">
        <f>PARS!D48</f>
        <v>0.99413825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7.2670121740322058E-2</v>
      </c>
      <c r="Q48">
        <f t="shared" ca="1" si="1"/>
        <v>0.44166054939929722</v>
      </c>
    </row>
    <row r="49" spans="1:17" x14ac:dyDescent="0.35">
      <c r="A49" t="s">
        <v>181</v>
      </c>
      <c r="B49">
        <f>(D49*$R$4+C49*(1-$R$4))*$R$7 +(1-$R$7)*PARS!B49</f>
        <v>0.96310580999999995</v>
      </c>
      <c r="C49">
        <f>PARS!C49</f>
        <v>0.96310580999999995</v>
      </c>
      <c r="D49">
        <f>PARS!D49</f>
        <v>0.96310580999999995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0.14486889267994729</v>
      </c>
      <c r="Q49">
        <f t="shared" ca="1" si="1"/>
        <v>0.53452877039785562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V49"/>
  <sheetViews>
    <sheetView tabSelected="1" zoomScale="57" zoomScaleNormal="43" workbookViewId="0">
      <selection activeCell="E20" sqref="E20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J2">
        <f>1</f>
        <v>1</v>
      </c>
      <c r="N2">
        <v>1</v>
      </c>
      <c r="P2">
        <f t="shared" ref="P2:P49" si="0">SUM(L2:O2)</f>
        <v>1</v>
      </c>
      <c r="S2">
        <f t="shared" ref="S2:S49" si="1">L2-Q2</f>
        <v>0</v>
      </c>
      <c r="T2">
        <f t="shared" ref="T2:T49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J7">
        <f>1/E7</f>
        <v>4.2105263157894735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0.23749999999999999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-4.1322314049586781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-0.24199999999999997</v>
      </c>
    </row>
    <row r="17" spans="1:22" x14ac:dyDescent="0.35">
      <c r="A17" t="s">
        <v>96</v>
      </c>
      <c r="B17">
        <f t="shared" ref="B17:D18" si="6">LN(E17)</f>
        <v>-0.69314718055994529</v>
      </c>
      <c r="C17">
        <f t="shared" si="6"/>
        <v>-1.0498221244986778</v>
      </c>
      <c r="D17">
        <f t="shared" si="6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f t="shared" si="5"/>
        <v>2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0.5</v>
      </c>
    </row>
    <row r="18" spans="1:22" x14ac:dyDescent="0.35">
      <c r="A18" t="s">
        <v>71</v>
      </c>
      <c r="B18">
        <f t="shared" si="6"/>
        <v>1.791759469228055</v>
      </c>
      <c r="C18">
        <f t="shared" si="6"/>
        <v>1.6094379124341003</v>
      </c>
      <c r="D18">
        <f t="shared" si="6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0.16666666666666666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6</v>
      </c>
    </row>
    <row r="19" spans="1:22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2" x14ac:dyDescent="0.35">
      <c r="A20" t="s">
        <v>73</v>
      </c>
      <c r="B20">
        <f>-LN(1/E20 -1)</f>
        <v>2.0200686909376892E-2</v>
      </c>
      <c r="C20">
        <f>-LN(1/F20 -1)</f>
        <v>0</v>
      </c>
      <c r="D20">
        <f>-LN(1/G20 -1)</f>
        <v>0.84729786038720356</v>
      </c>
      <c r="E20">
        <v>0.50505</v>
      </c>
      <c r="F20">
        <v>0.5</v>
      </c>
      <c r="G20">
        <v>0.7</v>
      </c>
      <c r="H20">
        <v>4.0999999999999996</v>
      </c>
      <c r="I20">
        <v>4.0999999999999996</v>
      </c>
      <c r="J20">
        <f>1/(E20*(1-E20))</f>
        <v>4.0004080816284064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1/(1+EXP(-B20))</f>
        <v>0.50505</v>
      </c>
    </row>
    <row r="21" spans="1:22" x14ac:dyDescent="0.35">
      <c r="A21" t="s">
        <v>68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f t="shared" si="5"/>
        <v>6.5789473684210523E-2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15.2</v>
      </c>
    </row>
    <row r="22" spans="1:22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2" x14ac:dyDescent="0.3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2" x14ac:dyDescent="0.35">
      <c r="A24" t="s">
        <v>190</v>
      </c>
      <c r="B24">
        <f t="shared" ref="B24:D25" si="7">E24</f>
        <v>-1.7999999999999999E-2</v>
      </c>
      <c r="C24">
        <f t="shared" si="7"/>
        <v>-0.15</v>
      </c>
      <c r="D24">
        <f t="shared" si="7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2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2" x14ac:dyDescent="0.35">
      <c r="A26" t="s">
        <v>82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1.4285714285714286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0.7</v>
      </c>
    </row>
    <row r="27" spans="1:22" x14ac:dyDescent="0.35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2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2" x14ac:dyDescent="0.35">
      <c r="A29" t="s">
        <v>86</v>
      </c>
      <c r="B29">
        <f t="shared" ref="B29:D30" si="9">LN(E29)</f>
        <v>0.91629073187415511</v>
      </c>
      <c r="C29">
        <f t="shared" si="9"/>
        <v>0</v>
      </c>
      <c r="D29">
        <f t="shared" si="9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2.5</v>
      </c>
    </row>
    <row r="30" spans="1:22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2" x14ac:dyDescent="0.35">
      <c r="A31" t="s">
        <v>84</v>
      </c>
      <c r="B31">
        <f t="shared" ref="B31:D31" si="11">-LN(1/E31 -1)</f>
        <v>-0.84729786038720367</v>
      </c>
      <c r="C31">
        <f t="shared" si="11"/>
        <v>-2.1972245773362196</v>
      </c>
      <c r="D31">
        <f t="shared" si="11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J31">
        <f>1/(E31*(1-E31))</f>
        <v>4.7619047619047619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0.3</v>
      </c>
    </row>
    <row r="32" spans="1:22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1.3563000135630001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0.73729999999999996</v>
      </c>
    </row>
    <row r="34" spans="1:22" x14ac:dyDescent="0.35">
      <c r="A34" t="s">
        <v>88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1.4285714285714286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</v>
      </c>
    </row>
    <row r="35" spans="1:22" x14ac:dyDescent="0.35">
      <c r="A35" t="s">
        <v>89</v>
      </c>
      <c r="B35">
        <f t="shared" si="12"/>
        <v>2.3513752571634776</v>
      </c>
      <c r="C35">
        <f t="shared" si="12"/>
        <v>-6.9077552789821368</v>
      </c>
      <c r="D35">
        <f t="shared" si="12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f t="shared" si="13"/>
        <v>9.5238095238095233E-2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10.5</v>
      </c>
    </row>
    <row r="36" spans="1:22" x14ac:dyDescent="0.35">
      <c r="A36" t="s">
        <v>102</v>
      </c>
      <c r="B36">
        <f t="shared" si="12"/>
        <v>1.7047480922384253</v>
      </c>
      <c r="C36">
        <f t="shared" si="12"/>
        <v>-6.9077552789821368</v>
      </c>
      <c r="D36">
        <f t="shared" si="12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0.18181818181818182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5.5</v>
      </c>
    </row>
    <row r="37" spans="1:22" x14ac:dyDescent="0.35">
      <c r="A37" s="5" t="s">
        <v>69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f>1/(E37*(1-E37))</f>
        <v>4.0202661617212367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0.53549999999999998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1.9468676899999999</v>
      </c>
      <c r="C39">
        <f>B39</f>
        <v>1.9468676899999999</v>
      </c>
      <c r="D39">
        <f>C39</f>
        <v>1.9468676899999999</v>
      </c>
      <c r="E39">
        <v>1.9468676899999999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0.5136455883142218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1.8597309999999999E-2</v>
      </c>
      <c r="C40">
        <f>B40</f>
        <v>1.8597309999999999E-2</v>
      </c>
      <c r="D40">
        <f>C40</f>
        <v>1.8597309999999999E-2</v>
      </c>
      <c r="E40">
        <v>1.8597309999999999E-2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53.771217450265659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49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179</v>
      </c>
      <c r="B47">
        <f>E47</f>
        <v>1.0547228200000001</v>
      </c>
      <c r="C47">
        <f>B47</f>
        <v>1.0547228200000001</v>
      </c>
      <c r="D47">
        <f>C47</f>
        <v>1.0547228200000001</v>
      </c>
      <c r="E47">
        <v>1.0547228200000001</v>
      </c>
      <c r="F47">
        <f>E47</f>
        <v>1.0547228200000001</v>
      </c>
      <c r="G47">
        <f>E47</f>
        <v>1.0547228200000001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5"/>
        <v>0</v>
      </c>
    </row>
    <row r="48" spans="1:22" x14ac:dyDescent="0.35">
      <c r="A48" t="s">
        <v>180</v>
      </c>
      <c r="B48">
        <f>E48</f>
        <v>0.99413825</v>
      </c>
      <c r="C48">
        <f>B48</f>
        <v>0.99413825</v>
      </c>
      <c r="D48">
        <f>C48</f>
        <v>0.99413825</v>
      </c>
      <c r="E48">
        <v>0.99413825</v>
      </c>
      <c r="F48">
        <f>E48</f>
        <v>0.99413825</v>
      </c>
      <c r="G48">
        <f>E48</f>
        <v>0.99413825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5"/>
        <v>0</v>
      </c>
    </row>
    <row r="49" spans="1:21" x14ac:dyDescent="0.35">
      <c r="A49" t="s">
        <v>181</v>
      </c>
      <c r="B49">
        <f>E49</f>
        <v>0.96310580999999995</v>
      </c>
      <c r="C49">
        <f>B49</f>
        <v>0.96310580999999995</v>
      </c>
      <c r="D49">
        <f>C49</f>
        <v>0.96310580999999995</v>
      </c>
      <c r="E49">
        <v>0.96310580999999995</v>
      </c>
      <c r="F49">
        <f>E49</f>
        <v>0.96310580999999995</v>
      </c>
      <c r="G49">
        <f>E49</f>
        <v>0.96310580999999995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</sheetData>
  <autoFilter ref="A1:V49" xr:uid="{D6333A1E-4CCC-47DA-98C3-E7945B8628B8}">
    <sortState xmlns:xlrd2="http://schemas.microsoft.com/office/spreadsheetml/2017/richdata2" ref="A2:V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opLeftCell="A16" workbookViewId="0">
      <selection activeCell="C13" sqref="C1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12.44396883514832</v>
      </c>
    </row>
    <row r="30" spans="1:3" x14ac:dyDescent="0.35">
      <c r="A30" t="s">
        <v>38</v>
      </c>
      <c r="B30">
        <v>29</v>
      </c>
      <c r="C30">
        <v>5.1252961163707582E-2</v>
      </c>
    </row>
    <row r="31" spans="1:3" x14ac:dyDescent="0.35">
      <c r="A31" t="s">
        <v>39</v>
      </c>
      <c r="B31">
        <v>30</v>
      </c>
      <c r="C31">
        <v>-1.1007650138021456</v>
      </c>
    </row>
    <row r="32" spans="1:3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4" workbookViewId="0">
      <selection activeCell="K25" sqref="K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6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6" x14ac:dyDescent="0.35">
      <c r="A6" s="3" t="s">
        <v>12</v>
      </c>
      <c r="E6" t="s">
        <v>13</v>
      </c>
      <c r="F6" t="s">
        <v>112</v>
      </c>
    </row>
    <row r="7" spans="1:6" x14ac:dyDescent="0.35">
      <c r="A7" s="8" t="s">
        <v>14</v>
      </c>
      <c r="E7" t="s">
        <v>245</v>
      </c>
    </row>
    <row r="8" spans="1:6" x14ac:dyDescent="0.35">
      <c r="A8" s="8" t="s">
        <v>15</v>
      </c>
      <c r="E8" t="s">
        <v>16</v>
      </c>
    </row>
    <row r="9" spans="1:6" x14ac:dyDescent="0.35">
      <c r="A9" s="8" t="s">
        <v>17</v>
      </c>
      <c r="E9" t="s">
        <v>18</v>
      </c>
    </row>
    <row r="11" spans="1:6" x14ac:dyDescent="0.35">
      <c r="A11" t="s">
        <v>114</v>
      </c>
      <c r="E11" t="s">
        <v>19</v>
      </c>
    </row>
    <row r="12" spans="1:6" x14ac:dyDescent="0.35">
      <c r="A12" t="s">
        <v>113</v>
      </c>
      <c r="B12" s="9">
        <v>0.4</v>
      </c>
      <c r="E12" t="s">
        <v>19</v>
      </c>
    </row>
    <row r="14" spans="1:6" x14ac:dyDescent="0.35">
      <c r="F14" t="s">
        <v>231</v>
      </c>
    </row>
    <row r="15" spans="1:6" x14ac:dyDescent="0.35">
      <c r="C15" t="s">
        <v>217</v>
      </c>
      <c r="F15" t="s">
        <v>218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219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221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2022-07-17T23:18:59Z</dcterms:modified>
</cp:coreProperties>
</file>