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1141" documentId="8_{B9F5EDDD-5B41-4F7E-B91F-85F1F4692D4A}" xr6:coauthVersionLast="47" xr6:coauthVersionMax="47" xr10:uidLastSave="{FB176F4E-83C8-4BD9-9561-746CE4101964}"/>
  <bookViews>
    <workbookView xWindow="350" yWindow="170" windowWidth="18850" windowHeight="10630" firstSheet="1" activeTab="2" xr2:uid="{3C89D72B-78E5-4CC5-9BC1-023C2A9E36C5}"/>
  </bookViews>
  <sheets>
    <sheet name="PARSTEST" sheetId="11" r:id="rId1"/>
    <sheet name="PARS" sheetId="3" r:id="rId2"/>
    <sheet name="MOMS" sheetId="2" r:id="rId3"/>
    <sheet name="W" sheetId="10" r:id="rId4"/>
    <sheet name="W_" sheetId="8" r:id="rId5"/>
    <sheet name="parskickedout" sheetId="5" r:id="rId6"/>
    <sheet name="Moments_other" sheetId="7" r:id="rId7"/>
    <sheet name="Moments_psid" sheetId="6" r:id="rId8"/>
    <sheet name="OUTSIDE MOMENT" sheetId="1" r:id="rId9"/>
    <sheet name="W_psid" sheetId="4" r:id="rId10"/>
    <sheet name="W_other" sheetId="9" r:id="rId11"/>
    <sheet name="Ns" sheetId="12" r:id="rId12"/>
  </sheets>
  <externalReferences>
    <externalReference r:id="rId13"/>
  </externalReferences>
  <definedNames>
    <definedName name="_xlnm._FilterDatabase" localSheetId="1" hidden="1">PARS!$A$1:$P$49</definedName>
    <definedName name="_xlnm._FilterDatabase" localSheetId="9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39" i="8" l="1" a="1"/>
  <c r="AM39" i="8" s="1"/>
  <c r="AL38" i="8" a="1"/>
  <c r="AL38" i="8" s="1"/>
  <c r="B6" i="3"/>
  <c r="R6" i="3" s="1"/>
  <c r="C2" i="3"/>
  <c r="D2" i="3"/>
  <c r="B2" i="3"/>
  <c r="R2" i="3" s="1"/>
  <c r="BD56" i="8" a="1"/>
  <c r="BD56" i="8" s="1"/>
  <c r="BC55" i="8" a="1"/>
  <c r="BC55" i="8" s="1"/>
  <c r="C56" i="8"/>
  <c r="C55" i="8"/>
  <c r="C54" i="8"/>
  <c r="C53" i="8"/>
  <c r="C52" i="8"/>
  <c r="BB3" i="8"/>
  <c r="BB1" i="8" s="1"/>
  <c r="AX51" i="8" a="1"/>
  <c r="AX51" i="8" s="1"/>
  <c r="AY51" i="8" a="1"/>
  <c r="AY51" i="8"/>
  <c r="AZ51" i="8" a="1"/>
  <c r="AZ51" i="8" s="1"/>
  <c r="BA51" i="8" a="1"/>
  <c r="BA51" i="8"/>
  <c r="AY50" i="8" a="1"/>
  <c r="AY50" i="8" s="1"/>
  <c r="AZ50" i="8" a="1"/>
  <c r="AZ50" i="8"/>
  <c r="BA50" i="8" a="1"/>
  <c r="BA50" i="8" s="1"/>
  <c r="AX50" i="8" a="1"/>
  <c r="AX50" i="8" s="1"/>
  <c r="B56" i="8"/>
  <c r="B55" i="8"/>
  <c r="B54" i="8"/>
  <c r="B53" i="8"/>
  <c r="A51" i="10" s="1"/>
  <c r="B52" i="8"/>
  <c r="BD2" i="8"/>
  <c r="BC2" i="8"/>
  <c r="BA1" i="10"/>
  <c r="BB2" i="8"/>
  <c r="BA2" i="8"/>
  <c r="AZ2" i="8"/>
  <c r="AZ3" i="8" s="1"/>
  <c r="AT46" i="10"/>
  <c r="B5" i="1"/>
  <c r="C44" i="2"/>
  <c r="D13" i="3"/>
  <c r="C13" i="3"/>
  <c r="B13" i="3"/>
  <c r="R13" i="3" s="1"/>
  <c r="B7" i="3"/>
  <c r="C15" i="3"/>
  <c r="D15" i="3"/>
  <c r="C16" i="3"/>
  <c r="C16" i="11" s="1"/>
  <c r="D16" i="3"/>
  <c r="D16" i="11" s="1"/>
  <c r="B16" i="3"/>
  <c r="B15" i="3"/>
  <c r="C11" i="3"/>
  <c r="C11" i="11" s="1"/>
  <c r="D11" i="3"/>
  <c r="B11" i="3"/>
  <c r="D37" i="3"/>
  <c r="C37" i="3"/>
  <c r="C37" i="11" s="1"/>
  <c r="D31" i="3"/>
  <c r="C31" i="3"/>
  <c r="D28" i="3"/>
  <c r="C28" i="3"/>
  <c r="C28" i="11" s="1"/>
  <c r="D27" i="3"/>
  <c r="C27" i="3"/>
  <c r="C27" i="11" s="1"/>
  <c r="D24" i="3"/>
  <c r="C24" i="3"/>
  <c r="D23" i="3"/>
  <c r="C23" i="3"/>
  <c r="D22" i="3"/>
  <c r="C22" i="3"/>
  <c r="D21" i="3"/>
  <c r="C21" i="3"/>
  <c r="C21" i="11" s="1"/>
  <c r="D20" i="3"/>
  <c r="D20" i="11" s="1"/>
  <c r="C20" i="3"/>
  <c r="C20" i="11" s="1"/>
  <c r="D19" i="3"/>
  <c r="C19" i="3"/>
  <c r="D18" i="3"/>
  <c r="D18" i="11" s="1"/>
  <c r="C18" i="3"/>
  <c r="C18" i="11" s="1"/>
  <c r="D17" i="3"/>
  <c r="C17" i="3"/>
  <c r="C17" i="11" s="1"/>
  <c r="D9" i="3"/>
  <c r="C9" i="3"/>
  <c r="D8" i="3"/>
  <c r="C8" i="3"/>
  <c r="D7" i="3"/>
  <c r="D7" i="11" s="1"/>
  <c r="C7" i="3"/>
  <c r="C7" i="11" s="1"/>
  <c r="D6" i="3"/>
  <c r="C6" i="3"/>
  <c r="D5" i="3"/>
  <c r="C5" i="3"/>
  <c r="C5" i="11" s="1"/>
  <c r="D3" i="3"/>
  <c r="C3" i="3"/>
  <c r="C3" i="11" s="1"/>
  <c r="B3" i="3"/>
  <c r="D3" i="11" s="1"/>
  <c r="B5" i="3"/>
  <c r="B8" i="3"/>
  <c r="C8" i="11"/>
  <c r="B9" i="3"/>
  <c r="R9" i="3" s="1"/>
  <c r="B17" i="3"/>
  <c r="R17" i="3" s="1"/>
  <c r="B18" i="3"/>
  <c r="B19" i="3"/>
  <c r="R19" i="3" s="1"/>
  <c r="B20" i="3"/>
  <c r="B21" i="3"/>
  <c r="R21" i="3" s="1"/>
  <c r="B22" i="3"/>
  <c r="R22" i="3" s="1"/>
  <c r="B23" i="3"/>
  <c r="B24" i="3"/>
  <c r="R24" i="3" s="1"/>
  <c r="B27" i="3"/>
  <c r="R27" i="3" s="1"/>
  <c r="B28" i="3"/>
  <c r="D28" i="11"/>
  <c r="B31" i="3"/>
  <c r="D31" i="11"/>
  <c r="B37" i="3"/>
  <c r="R28" i="3"/>
  <c r="D36" i="3"/>
  <c r="D36" i="11" s="1"/>
  <c r="R18" i="3"/>
  <c r="R5" i="3"/>
  <c r="R31" i="3"/>
  <c r="R20" i="3"/>
  <c r="B4" i="3"/>
  <c r="R4" i="3" s="1"/>
  <c r="B30" i="3"/>
  <c r="D30" i="3" s="1"/>
  <c r="B29" i="3"/>
  <c r="R29" i="3" s="1"/>
  <c r="C42" i="11"/>
  <c r="D42" i="11"/>
  <c r="D38" i="11"/>
  <c r="C44" i="3"/>
  <c r="D44" i="3" s="1"/>
  <c r="D44" i="11" s="1"/>
  <c r="C45" i="3"/>
  <c r="C45" i="11" s="1"/>
  <c r="C47" i="3"/>
  <c r="C47" i="11" s="1"/>
  <c r="C48" i="3"/>
  <c r="C48" i="11" s="1"/>
  <c r="C49" i="3"/>
  <c r="C49" i="11" s="1"/>
  <c r="C43" i="3"/>
  <c r="D43" i="3" s="1"/>
  <c r="D43" i="11" s="1"/>
  <c r="C41" i="3"/>
  <c r="C41" i="11" s="1"/>
  <c r="D41" i="3"/>
  <c r="D41" i="11" s="1"/>
  <c r="D39" i="3"/>
  <c r="D39" i="11" s="1"/>
  <c r="C39" i="3"/>
  <c r="C39" i="11" s="1"/>
  <c r="Q4" i="11"/>
  <c r="B15" i="11" s="1"/>
  <c r="R4" i="11"/>
  <c r="E2" i="11"/>
  <c r="F2" i="11"/>
  <c r="G2" i="11"/>
  <c r="H2" i="11"/>
  <c r="I2" i="11"/>
  <c r="K2" i="11"/>
  <c r="L2" i="11"/>
  <c r="E3" i="11"/>
  <c r="F3" i="11"/>
  <c r="G3" i="11"/>
  <c r="H3" i="11"/>
  <c r="I3" i="11"/>
  <c r="K3" i="11"/>
  <c r="L3" i="11"/>
  <c r="E4" i="11"/>
  <c r="F4" i="11"/>
  <c r="G4" i="11"/>
  <c r="H4" i="11"/>
  <c r="I4" i="11"/>
  <c r="K4" i="11"/>
  <c r="L4" i="11"/>
  <c r="E5" i="11"/>
  <c r="F5" i="11"/>
  <c r="G5" i="11"/>
  <c r="H5" i="11"/>
  <c r="I5" i="11"/>
  <c r="K5" i="11"/>
  <c r="L5" i="11"/>
  <c r="E6" i="11"/>
  <c r="F6" i="11"/>
  <c r="G6" i="11"/>
  <c r="H6" i="11"/>
  <c r="I6" i="11"/>
  <c r="K6" i="11"/>
  <c r="L6" i="11"/>
  <c r="E7" i="11"/>
  <c r="F7" i="11"/>
  <c r="G7" i="11"/>
  <c r="H7" i="11"/>
  <c r="I7" i="11"/>
  <c r="K7" i="11"/>
  <c r="L7" i="11"/>
  <c r="E8" i="11"/>
  <c r="F8" i="11"/>
  <c r="G8" i="11"/>
  <c r="H8" i="11"/>
  <c r="I8" i="11"/>
  <c r="K8" i="11"/>
  <c r="L8" i="11"/>
  <c r="E9" i="11"/>
  <c r="F9" i="11"/>
  <c r="G9" i="11"/>
  <c r="H9" i="11"/>
  <c r="I9" i="11"/>
  <c r="K9" i="11"/>
  <c r="L9" i="11"/>
  <c r="E10" i="11"/>
  <c r="F10" i="11"/>
  <c r="G10" i="11"/>
  <c r="H10" i="11"/>
  <c r="I10" i="11"/>
  <c r="K10" i="11"/>
  <c r="L10" i="11"/>
  <c r="E11" i="11"/>
  <c r="F11" i="11"/>
  <c r="G11" i="11"/>
  <c r="H11" i="11"/>
  <c r="I11" i="11"/>
  <c r="K11" i="11"/>
  <c r="L11" i="11"/>
  <c r="E12" i="11"/>
  <c r="F12" i="11"/>
  <c r="G12" i="11"/>
  <c r="H12" i="11"/>
  <c r="I12" i="11"/>
  <c r="K12" i="11"/>
  <c r="L12" i="11"/>
  <c r="E13" i="11"/>
  <c r="F13" i="11"/>
  <c r="G13" i="11"/>
  <c r="H13" i="11"/>
  <c r="I13" i="11"/>
  <c r="K13" i="11"/>
  <c r="L13" i="11"/>
  <c r="E14" i="11"/>
  <c r="F14" i="11"/>
  <c r="G14" i="11"/>
  <c r="H14" i="11"/>
  <c r="I14" i="11"/>
  <c r="K14" i="11"/>
  <c r="L14" i="11"/>
  <c r="E15" i="11"/>
  <c r="F15" i="11"/>
  <c r="G15" i="11"/>
  <c r="H15" i="11"/>
  <c r="I15" i="11"/>
  <c r="K15" i="11"/>
  <c r="L15" i="11"/>
  <c r="E16" i="11"/>
  <c r="F16" i="11"/>
  <c r="G16" i="11"/>
  <c r="H16" i="11"/>
  <c r="I16" i="11"/>
  <c r="K16" i="11"/>
  <c r="L16" i="11"/>
  <c r="E17" i="11"/>
  <c r="F17" i="11"/>
  <c r="G17" i="11"/>
  <c r="H17" i="11"/>
  <c r="I17" i="11"/>
  <c r="K17" i="11"/>
  <c r="L17" i="11"/>
  <c r="E18" i="11"/>
  <c r="F18" i="11"/>
  <c r="G18" i="11"/>
  <c r="H18" i="11"/>
  <c r="I18" i="11"/>
  <c r="K18" i="11"/>
  <c r="L18" i="11"/>
  <c r="E19" i="11"/>
  <c r="F19" i="11"/>
  <c r="G19" i="11"/>
  <c r="H19" i="11"/>
  <c r="I19" i="11"/>
  <c r="K19" i="11"/>
  <c r="L19" i="11"/>
  <c r="E20" i="11"/>
  <c r="F20" i="11"/>
  <c r="G20" i="11"/>
  <c r="H20" i="11"/>
  <c r="I20" i="11"/>
  <c r="K20" i="11"/>
  <c r="L20" i="11"/>
  <c r="E21" i="11"/>
  <c r="F21" i="11"/>
  <c r="G21" i="11"/>
  <c r="H21" i="11"/>
  <c r="I21" i="11"/>
  <c r="K21" i="11"/>
  <c r="L21" i="11"/>
  <c r="E22" i="11"/>
  <c r="F22" i="11"/>
  <c r="G22" i="11"/>
  <c r="H22" i="11"/>
  <c r="I22" i="11"/>
  <c r="K22" i="11"/>
  <c r="L22" i="11"/>
  <c r="E23" i="11"/>
  <c r="F23" i="11"/>
  <c r="G23" i="11"/>
  <c r="H23" i="11"/>
  <c r="I23" i="11"/>
  <c r="K23" i="11"/>
  <c r="L23" i="11"/>
  <c r="E24" i="11"/>
  <c r="F24" i="11"/>
  <c r="G24" i="11"/>
  <c r="H24" i="11"/>
  <c r="I24" i="11"/>
  <c r="K24" i="11"/>
  <c r="L24" i="11"/>
  <c r="E25" i="11"/>
  <c r="F25" i="11"/>
  <c r="G25" i="11"/>
  <c r="H25" i="11"/>
  <c r="I25" i="11"/>
  <c r="K25" i="11"/>
  <c r="L25" i="11"/>
  <c r="E26" i="11"/>
  <c r="F26" i="11"/>
  <c r="G26" i="11"/>
  <c r="H26" i="11"/>
  <c r="I26" i="11"/>
  <c r="K26" i="11"/>
  <c r="L26" i="11"/>
  <c r="E27" i="11"/>
  <c r="F27" i="11"/>
  <c r="G27" i="11"/>
  <c r="H27" i="11"/>
  <c r="I27" i="11"/>
  <c r="K27" i="11"/>
  <c r="L27" i="11"/>
  <c r="E28" i="11"/>
  <c r="F28" i="11"/>
  <c r="G28" i="11"/>
  <c r="H28" i="11"/>
  <c r="I28" i="11"/>
  <c r="K28" i="11"/>
  <c r="L28" i="11"/>
  <c r="E29" i="11"/>
  <c r="F29" i="11"/>
  <c r="G29" i="11"/>
  <c r="H29" i="11"/>
  <c r="I29" i="11"/>
  <c r="K29" i="11"/>
  <c r="L29" i="11"/>
  <c r="E30" i="11"/>
  <c r="F30" i="11"/>
  <c r="G30" i="11"/>
  <c r="H30" i="11"/>
  <c r="I30" i="11"/>
  <c r="K30" i="11"/>
  <c r="L30" i="11"/>
  <c r="E31" i="11"/>
  <c r="F31" i="11"/>
  <c r="G31" i="11"/>
  <c r="H31" i="11"/>
  <c r="I31" i="11"/>
  <c r="K31" i="11"/>
  <c r="L31" i="11"/>
  <c r="E32" i="11"/>
  <c r="F32" i="11"/>
  <c r="G32" i="11"/>
  <c r="H32" i="11"/>
  <c r="I32" i="11"/>
  <c r="K32" i="11"/>
  <c r="L32" i="11"/>
  <c r="E33" i="11"/>
  <c r="F33" i="11"/>
  <c r="G33" i="11"/>
  <c r="H33" i="11"/>
  <c r="I33" i="11"/>
  <c r="K33" i="11"/>
  <c r="L33" i="11"/>
  <c r="E34" i="11"/>
  <c r="F34" i="11"/>
  <c r="G34" i="11"/>
  <c r="H34" i="11"/>
  <c r="I34" i="11"/>
  <c r="K34" i="11"/>
  <c r="L34" i="11"/>
  <c r="E35" i="11"/>
  <c r="F35" i="11"/>
  <c r="G35" i="11"/>
  <c r="H35" i="11"/>
  <c r="I35" i="11"/>
  <c r="K35" i="11"/>
  <c r="L35" i="11"/>
  <c r="E36" i="11"/>
  <c r="F36" i="11"/>
  <c r="G36" i="11"/>
  <c r="H36" i="11"/>
  <c r="I36" i="11"/>
  <c r="K36" i="11"/>
  <c r="L36" i="11"/>
  <c r="E37" i="11"/>
  <c r="F37" i="11"/>
  <c r="G37" i="11"/>
  <c r="H37" i="11"/>
  <c r="I37" i="11"/>
  <c r="K37" i="11"/>
  <c r="L37" i="11"/>
  <c r="E38" i="11"/>
  <c r="F38" i="11"/>
  <c r="G38" i="11"/>
  <c r="H38" i="11"/>
  <c r="I38" i="11"/>
  <c r="K38" i="11"/>
  <c r="L38" i="11"/>
  <c r="E39" i="11"/>
  <c r="F39" i="11"/>
  <c r="G39" i="11"/>
  <c r="H39" i="11"/>
  <c r="I39" i="11"/>
  <c r="K39" i="11"/>
  <c r="L39" i="11"/>
  <c r="E40" i="11"/>
  <c r="F40" i="11"/>
  <c r="G40" i="11"/>
  <c r="H40" i="11"/>
  <c r="I40" i="11"/>
  <c r="K40" i="11"/>
  <c r="L40" i="11"/>
  <c r="E41" i="11"/>
  <c r="F41" i="11"/>
  <c r="G41" i="11"/>
  <c r="H41" i="11"/>
  <c r="I41" i="11"/>
  <c r="K41" i="11"/>
  <c r="L41" i="11"/>
  <c r="E42" i="11"/>
  <c r="F42" i="11"/>
  <c r="G42" i="11"/>
  <c r="H42" i="11"/>
  <c r="I42" i="11"/>
  <c r="K42" i="11"/>
  <c r="L42" i="11"/>
  <c r="E43" i="11"/>
  <c r="F43" i="11"/>
  <c r="G43" i="11"/>
  <c r="H43" i="11"/>
  <c r="I43" i="11"/>
  <c r="K43" i="11"/>
  <c r="L43" i="11"/>
  <c r="E44" i="11"/>
  <c r="F44" i="11"/>
  <c r="G44" i="11"/>
  <c r="H44" i="11"/>
  <c r="I44" i="11"/>
  <c r="K44" i="11"/>
  <c r="L44" i="11"/>
  <c r="E45" i="11"/>
  <c r="F45" i="11"/>
  <c r="G45" i="11"/>
  <c r="H45" i="11"/>
  <c r="I45" i="11"/>
  <c r="K45" i="11"/>
  <c r="L45" i="11"/>
  <c r="E46" i="11"/>
  <c r="F46" i="11"/>
  <c r="G46" i="11"/>
  <c r="H46" i="11"/>
  <c r="I46" i="11"/>
  <c r="K46" i="11"/>
  <c r="L46" i="11"/>
  <c r="E47" i="11"/>
  <c r="F47" i="11"/>
  <c r="G47" i="11"/>
  <c r="H47" i="11"/>
  <c r="I47" i="11"/>
  <c r="K47" i="11"/>
  <c r="L47" i="11"/>
  <c r="E48" i="11"/>
  <c r="F48" i="11"/>
  <c r="G48" i="11"/>
  <c r="H48" i="11"/>
  <c r="I48" i="11"/>
  <c r="K48" i="11"/>
  <c r="L48" i="11"/>
  <c r="E49" i="11"/>
  <c r="F49" i="11"/>
  <c r="G49" i="11"/>
  <c r="H49" i="11"/>
  <c r="I49" i="11"/>
  <c r="K49" i="11"/>
  <c r="L49" i="11"/>
  <c r="F1" i="11"/>
  <c r="G1" i="11"/>
  <c r="H1" i="11"/>
  <c r="I1" i="11"/>
  <c r="J1" i="11"/>
  <c r="K1" i="11"/>
  <c r="L1" i="11"/>
  <c r="M1" i="11"/>
  <c r="N1" i="11"/>
  <c r="E1" i="11"/>
  <c r="P15" i="3"/>
  <c r="Q15" i="3" s="1"/>
  <c r="N15" i="11" s="1"/>
  <c r="M15" i="3"/>
  <c r="J15" i="11" s="1"/>
  <c r="D6" i="11"/>
  <c r="D11" i="11"/>
  <c r="D13" i="11"/>
  <c r="D14" i="11"/>
  <c r="D17" i="11"/>
  <c r="D21" i="11"/>
  <c r="D22" i="11"/>
  <c r="D24" i="11"/>
  <c r="D25" i="11"/>
  <c r="D26" i="11"/>
  <c r="D27" i="11"/>
  <c r="D33" i="11"/>
  <c r="D35" i="11"/>
  <c r="C6" i="11"/>
  <c r="C13" i="11"/>
  <c r="C14" i="11"/>
  <c r="C22" i="11"/>
  <c r="C25" i="11"/>
  <c r="C26" i="11"/>
  <c r="C35" i="11"/>
  <c r="C36" i="11"/>
  <c r="C38" i="11"/>
  <c r="B54" i="2"/>
  <c r="B10" i="7"/>
  <c r="P47" i="3"/>
  <c r="Q47" i="3" s="1"/>
  <c r="N47" i="11" s="1"/>
  <c r="P48" i="3"/>
  <c r="Q48" i="3" s="1"/>
  <c r="N48" i="11" s="1"/>
  <c r="P49" i="3"/>
  <c r="Q49" i="3" s="1"/>
  <c r="N49" i="11" s="1"/>
  <c r="M47" i="3"/>
  <c r="J47" i="11" s="1"/>
  <c r="M48" i="3"/>
  <c r="J48" i="11" s="1"/>
  <c r="M49" i="3"/>
  <c r="J49" i="11" s="1"/>
  <c r="M2" i="3"/>
  <c r="J2" i="11" s="1"/>
  <c r="P2" i="3"/>
  <c r="Q2" i="3" s="1"/>
  <c r="N2" i="11" s="1"/>
  <c r="M3" i="3"/>
  <c r="J3" i="11" s="1"/>
  <c r="P3" i="3"/>
  <c r="Q3" i="3" s="1"/>
  <c r="N3" i="11" s="1"/>
  <c r="M4" i="3"/>
  <c r="J4" i="11" s="1"/>
  <c r="P4" i="3"/>
  <c r="M4" i="11" s="1"/>
  <c r="M5" i="3"/>
  <c r="J5" i="11" s="1"/>
  <c r="P5" i="3"/>
  <c r="Q5" i="3" s="1"/>
  <c r="N5" i="11" s="1"/>
  <c r="M6" i="3"/>
  <c r="J6" i="11" s="1"/>
  <c r="P6" i="3"/>
  <c r="Q6" i="3" s="1"/>
  <c r="N6" i="11" s="1"/>
  <c r="M7" i="3"/>
  <c r="J7" i="11" s="1"/>
  <c r="P7" i="3"/>
  <c r="Q7" i="3" s="1"/>
  <c r="N7" i="11" s="1"/>
  <c r="M8" i="3"/>
  <c r="J8" i="11" s="1"/>
  <c r="P8" i="3"/>
  <c r="M8" i="11" s="1"/>
  <c r="M9" i="3"/>
  <c r="J9" i="11" s="1"/>
  <c r="P9" i="3"/>
  <c r="Q9" i="3" s="1"/>
  <c r="N9" i="11" s="1"/>
  <c r="M10" i="3"/>
  <c r="J10" i="11" s="1"/>
  <c r="P10" i="3"/>
  <c r="Q10" i="3" s="1"/>
  <c r="N10" i="11" s="1"/>
  <c r="M11" i="3"/>
  <c r="J11" i="11" s="1"/>
  <c r="P11" i="3"/>
  <c r="Q11" i="3" s="1"/>
  <c r="N11" i="11" s="1"/>
  <c r="M12" i="3"/>
  <c r="J12" i="11" s="1"/>
  <c r="P12" i="3"/>
  <c r="M12" i="11" s="1"/>
  <c r="M13" i="3"/>
  <c r="J13" i="11" s="1"/>
  <c r="P13" i="3"/>
  <c r="Q13" i="3" s="1"/>
  <c r="N13" i="11" s="1"/>
  <c r="M14" i="3"/>
  <c r="J14" i="11" s="1"/>
  <c r="P14" i="3"/>
  <c r="Q14" i="3" s="1"/>
  <c r="N14" i="11" s="1"/>
  <c r="M16" i="3"/>
  <c r="J16" i="11" s="1"/>
  <c r="P16" i="3"/>
  <c r="Q16" i="3" s="1"/>
  <c r="N16" i="11" s="1"/>
  <c r="M17" i="3"/>
  <c r="J17" i="11" s="1"/>
  <c r="P17" i="3"/>
  <c r="M17" i="11" s="1"/>
  <c r="M18" i="3"/>
  <c r="J18" i="11" s="1"/>
  <c r="P18" i="3"/>
  <c r="Q18" i="3" s="1"/>
  <c r="N18" i="11" s="1"/>
  <c r="M19" i="3"/>
  <c r="J19" i="11" s="1"/>
  <c r="P19" i="3"/>
  <c r="Q19" i="3" s="1"/>
  <c r="N19" i="11" s="1"/>
  <c r="M20" i="3"/>
  <c r="J20" i="11" s="1"/>
  <c r="P20" i="3"/>
  <c r="Q20" i="3" s="1"/>
  <c r="N20" i="11" s="1"/>
  <c r="M21" i="3"/>
  <c r="J21" i="11" s="1"/>
  <c r="P21" i="3"/>
  <c r="M21" i="11" s="1"/>
  <c r="M22" i="3"/>
  <c r="J22" i="11" s="1"/>
  <c r="P22" i="3"/>
  <c r="Q22" i="3" s="1"/>
  <c r="N22" i="11" s="1"/>
  <c r="M23" i="3"/>
  <c r="J23" i="11" s="1"/>
  <c r="P23" i="3"/>
  <c r="Q23" i="3" s="1"/>
  <c r="N23" i="11" s="1"/>
  <c r="C24" i="11"/>
  <c r="M24" i="3"/>
  <c r="J24" i="11" s="1"/>
  <c r="P24" i="3"/>
  <c r="Q24" i="3" s="1"/>
  <c r="N24" i="11" s="1"/>
  <c r="M25" i="3"/>
  <c r="J25" i="11" s="1"/>
  <c r="P25" i="3"/>
  <c r="M25" i="11" s="1"/>
  <c r="M26" i="3"/>
  <c r="J26" i="11" s="1"/>
  <c r="P26" i="3"/>
  <c r="Q26" i="3" s="1"/>
  <c r="N26" i="11" s="1"/>
  <c r="M27" i="3"/>
  <c r="J27" i="11" s="1"/>
  <c r="P27" i="3"/>
  <c r="Q27" i="3" s="1"/>
  <c r="N27" i="11" s="1"/>
  <c r="M28" i="3"/>
  <c r="J28" i="11" s="1"/>
  <c r="P28" i="3"/>
  <c r="Q28" i="3" s="1"/>
  <c r="N28" i="11" s="1"/>
  <c r="M29" i="3"/>
  <c r="J29" i="11" s="1"/>
  <c r="P29" i="3"/>
  <c r="M29" i="11" s="1"/>
  <c r="M30" i="3"/>
  <c r="J30" i="11" s="1"/>
  <c r="P30" i="3"/>
  <c r="Q30" i="3" s="1"/>
  <c r="N30" i="11" s="1"/>
  <c r="M31" i="3"/>
  <c r="J31" i="11" s="1"/>
  <c r="P31" i="3"/>
  <c r="Q31" i="3" s="1"/>
  <c r="N31" i="11" s="1"/>
  <c r="C32" i="3"/>
  <c r="C32" i="11" s="1"/>
  <c r="D32" i="3"/>
  <c r="D32" i="11" s="1"/>
  <c r="M32" i="3"/>
  <c r="J32" i="11" s="1"/>
  <c r="P32" i="3"/>
  <c r="Q32" i="3" s="1"/>
  <c r="N32" i="11" s="1"/>
  <c r="C33" i="3"/>
  <c r="C33" i="11" s="1"/>
  <c r="M33" i="3"/>
  <c r="J33" i="11" s="1"/>
  <c r="P33" i="3"/>
  <c r="M33" i="11" s="1"/>
  <c r="C34" i="3"/>
  <c r="C34" i="11" s="1"/>
  <c r="D34" i="3"/>
  <c r="D34" i="11" s="1"/>
  <c r="M34" i="3"/>
  <c r="J34" i="11" s="1"/>
  <c r="P34" i="3"/>
  <c r="Q34" i="3" s="1"/>
  <c r="N34" i="11" s="1"/>
  <c r="M35" i="3"/>
  <c r="J35" i="11" s="1"/>
  <c r="P35" i="3"/>
  <c r="Q35" i="3" s="1"/>
  <c r="N35" i="11" s="1"/>
  <c r="M36" i="3"/>
  <c r="J36" i="11" s="1"/>
  <c r="P36" i="3"/>
  <c r="Q36" i="3" s="1"/>
  <c r="N36" i="11" s="1"/>
  <c r="M37" i="3"/>
  <c r="J37" i="11" s="1"/>
  <c r="P37" i="3"/>
  <c r="M37" i="11" s="1"/>
  <c r="M38" i="3"/>
  <c r="J38" i="11" s="1"/>
  <c r="P38" i="3"/>
  <c r="Q38" i="3" s="1"/>
  <c r="N38" i="11" s="1"/>
  <c r="M39" i="3"/>
  <c r="J39" i="11" s="1"/>
  <c r="P39" i="3"/>
  <c r="Q39" i="3" s="1"/>
  <c r="N39" i="11" s="1"/>
  <c r="B40" i="3"/>
  <c r="C40" i="3" s="1"/>
  <c r="C40" i="11" s="1"/>
  <c r="M40" i="3"/>
  <c r="J40" i="11" s="1"/>
  <c r="P40" i="3"/>
  <c r="Q40" i="3" s="1"/>
  <c r="N40" i="11" s="1"/>
  <c r="M41" i="3"/>
  <c r="J41" i="11" s="1"/>
  <c r="P41" i="3"/>
  <c r="M41" i="11" s="1"/>
  <c r="M42" i="3"/>
  <c r="J42" i="11" s="1"/>
  <c r="P42" i="3"/>
  <c r="Q42" i="3" s="1"/>
  <c r="N42" i="11" s="1"/>
  <c r="M43" i="3"/>
  <c r="J43" i="11" s="1"/>
  <c r="P43" i="3"/>
  <c r="Q43" i="3" s="1"/>
  <c r="N43" i="11" s="1"/>
  <c r="M44" i="3"/>
  <c r="J44" i="11" s="1"/>
  <c r="P44" i="3"/>
  <c r="Q44" i="3" s="1"/>
  <c r="N44" i="11" s="1"/>
  <c r="M45" i="3"/>
  <c r="J45" i="11" s="1"/>
  <c r="P45" i="3"/>
  <c r="M45" i="11" s="1"/>
  <c r="M46" i="3"/>
  <c r="J46" i="11" s="1"/>
  <c r="P46" i="3"/>
  <c r="Q46" i="3" s="1"/>
  <c r="N46" i="11" s="1"/>
  <c r="AW2" i="8"/>
  <c r="AX2" i="8"/>
  <c r="AY2" i="8"/>
  <c r="AV2" i="8"/>
  <c r="AV3" i="8" s="1"/>
  <c r="AV1" i="8" s="1"/>
  <c r="AU2" i="8"/>
  <c r="AT2" i="8"/>
  <c r="AR1" i="10" s="1"/>
  <c r="AS2" i="8"/>
  <c r="AQ1" i="10" s="1"/>
  <c r="AR2" i="8"/>
  <c r="AP1" i="10" s="1"/>
  <c r="AQ2" i="8"/>
  <c r="AP2" i="8"/>
  <c r="AO2" i="8"/>
  <c r="AM1" i="10" s="1"/>
  <c r="AN2" i="8"/>
  <c r="AL1" i="10" s="1"/>
  <c r="AM2" i="8"/>
  <c r="AL2" i="8"/>
  <c r="AJ1" i="10" s="1"/>
  <c r="AK2" i="8"/>
  <c r="AI1" i="10" s="1"/>
  <c r="AJ2" i="8"/>
  <c r="AH1" i="10" s="1"/>
  <c r="AI2" i="8"/>
  <c r="AH2" i="8"/>
  <c r="AG2" i="8"/>
  <c r="AE1" i="10" s="1"/>
  <c r="AF2" i="8"/>
  <c r="AD1" i="10" s="1"/>
  <c r="AE2" i="8"/>
  <c r="AD2" i="8"/>
  <c r="AB1" i="10" s="1"/>
  <c r="AC2" i="8"/>
  <c r="AA1" i="10" s="1"/>
  <c r="AB2" i="8"/>
  <c r="AA2" i="8"/>
  <c r="AA3" i="8" s="1"/>
  <c r="AA1" i="8" s="1"/>
  <c r="Z2" i="8"/>
  <c r="Z3" i="8" s="1"/>
  <c r="Z1" i="8" s="1"/>
  <c r="Y2" i="8"/>
  <c r="W1" i="10" s="1"/>
  <c r="X2" i="8"/>
  <c r="V1" i="10" s="1"/>
  <c r="W2" i="8"/>
  <c r="V2" i="8"/>
  <c r="V3" i="8" s="1"/>
  <c r="V1" i="8" s="1"/>
  <c r="U2" i="8"/>
  <c r="S1" i="10" s="1"/>
  <c r="T2" i="8"/>
  <c r="R1" i="10" s="1"/>
  <c r="S2" i="8"/>
  <c r="R2" i="8"/>
  <c r="R3" i="8" s="1"/>
  <c r="R1" i="8" s="1"/>
  <c r="Q2" i="8"/>
  <c r="O1" i="10" s="1"/>
  <c r="P2" i="8"/>
  <c r="O2" i="8"/>
  <c r="N2" i="8"/>
  <c r="L1" i="10" s="1"/>
  <c r="M2" i="8"/>
  <c r="K1" i="10" s="1"/>
  <c r="L2" i="8"/>
  <c r="J1" i="10" s="1"/>
  <c r="K2" i="8"/>
  <c r="K3" i="8" s="1"/>
  <c r="K1" i="8" s="1"/>
  <c r="J2" i="8"/>
  <c r="J3" i="8" s="1"/>
  <c r="J1" i="8" s="1"/>
  <c r="I2" i="8"/>
  <c r="G1" i="10" s="1"/>
  <c r="H2" i="8"/>
  <c r="F1" i="10" s="1"/>
  <c r="G2" i="8"/>
  <c r="F2" i="8"/>
  <c r="F3" i="8" s="1"/>
  <c r="F1" i="8" s="1"/>
  <c r="E2" i="8"/>
  <c r="C1" i="10" s="1"/>
  <c r="D2" i="8"/>
  <c r="D3" i="8" s="1"/>
  <c r="D1" i="8" s="1"/>
  <c r="A54" i="10"/>
  <c r="A53" i="10"/>
  <c r="A52" i="10"/>
  <c r="A50" i="10"/>
  <c r="B51" i="8"/>
  <c r="A49" i="10" s="1"/>
  <c r="B50" i="8"/>
  <c r="A48" i="10" s="1"/>
  <c r="B49" i="8"/>
  <c r="A47" i="10" s="1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6" i="8"/>
  <c r="A24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C48" i="8"/>
  <c r="A48" i="8" s="1"/>
  <c r="C46" i="8"/>
  <c r="A46" i="8" s="1"/>
  <c r="C45" i="8"/>
  <c r="A45" i="8" s="1"/>
  <c r="C27" i="8"/>
  <c r="A27" i="8" s="1"/>
  <c r="C26" i="8"/>
  <c r="A26" i="8" s="1"/>
  <c r="C25" i="8"/>
  <c r="A25" i="8" s="1"/>
  <c r="C24" i="8"/>
  <c r="A24" i="8" s="1"/>
  <c r="C16" i="8"/>
  <c r="A16" i="8" s="1"/>
  <c r="C11" i="8"/>
  <c r="A11" i="8" s="1"/>
  <c r="C10" i="8"/>
  <c r="A10" i="8" s="1"/>
  <c r="AU4" i="10"/>
  <c r="AV4" i="10"/>
  <c r="AW4" i="10"/>
  <c r="AX4" i="10"/>
  <c r="AY4" i="10"/>
  <c r="AZ4" i="10"/>
  <c r="BA4" i="10"/>
  <c r="BB4" i="10"/>
  <c r="AU5" i="10"/>
  <c r="AV5" i="10"/>
  <c r="AW5" i="10"/>
  <c r="AX5" i="10"/>
  <c r="AY5" i="10"/>
  <c r="AZ5" i="10"/>
  <c r="BA5" i="10"/>
  <c r="BB5" i="10"/>
  <c r="AU6" i="10"/>
  <c r="AV6" i="10"/>
  <c r="AW6" i="10"/>
  <c r="AX6" i="10"/>
  <c r="AY6" i="10"/>
  <c r="AZ6" i="10"/>
  <c r="BA6" i="10"/>
  <c r="BB6" i="10"/>
  <c r="AU7" i="10"/>
  <c r="AV7" i="10"/>
  <c r="AW7" i="10"/>
  <c r="AX7" i="10"/>
  <c r="AY7" i="10"/>
  <c r="AZ7" i="10"/>
  <c r="BA7" i="10"/>
  <c r="BB7" i="10"/>
  <c r="AU8" i="10"/>
  <c r="AV8" i="10"/>
  <c r="AW8" i="10"/>
  <c r="AX8" i="10"/>
  <c r="AY8" i="10"/>
  <c r="AZ8" i="10"/>
  <c r="BA8" i="10"/>
  <c r="BB8" i="10"/>
  <c r="AU9" i="10"/>
  <c r="AV9" i="10"/>
  <c r="AW9" i="10"/>
  <c r="AX9" i="10"/>
  <c r="AY9" i="10"/>
  <c r="AZ9" i="10"/>
  <c r="BA9" i="10"/>
  <c r="BB9" i="10"/>
  <c r="AU10" i="10"/>
  <c r="AV10" i="10"/>
  <c r="AW10" i="10"/>
  <c r="AX10" i="10"/>
  <c r="AY10" i="10"/>
  <c r="AZ10" i="10"/>
  <c r="BA10" i="10"/>
  <c r="BB10" i="10"/>
  <c r="AU11" i="10"/>
  <c r="AV11" i="10"/>
  <c r="AW11" i="10"/>
  <c r="AX11" i="10"/>
  <c r="AY11" i="10"/>
  <c r="AZ11" i="10"/>
  <c r="BA11" i="10"/>
  <c r="BB11" i="10"/>
  <c r="AU12" i="10"/>
  <c r="AV12" i="10"/>
  <c r="AW12" i="10"/>
  <c r="AX12" i="10"/>
  <c r="AY12" i="10"/>
  <c r="AZ12" i="10"/>
  <c r="BA12" i="10"/>
  <c r="BB12" i="10"/>
  <c r="AU13" i="10"/>
  <c r="AV13" i="10"/>
  <c r="AW13" i="10"/>
  <c r="AX13" i="10"/>
  <c r="AY13" i="10"/>
  <c r="AZ13" i="10"/>
  <c r="BA13" i="10"/>
  <c r="BB13" i="10"/>
  <c r="AU14" i="10"/>
  <c r="AV14" i="10"/>
  <c r="AW14" i="10"/>
  <c r="AX14" i="10"/>
  <c r="AY14" i="10"/>
  <c r="AZ14" i="10"/>
  <c r="BA14" i="10"/>
  <c r="BB14" i="10"/>
  <c r="AU15" i="10"/>
  <c r="AV15" i="10"/>
  <c r="AW15" i="10"/>
  <c r="AX15" i="10"/>
  <c r="AY15" i="10"/>
  <c r="AZ15" i="10"/>
  <c r="BA15" i="10"/>
  <c r="BB15" i="10"/>
  <c r="AU16" i="10"/>
  <c r="AV16" i="10"/>
  <c r="AW16" i="10"/>
  <c r="AX16" i="10"/>
  <c r="AY16" i="10"/>
  <c r="AZ16" i="10"/>
  <c r="BA16" i="10"/>
  <c r="BB16" i="10"/>
  <c r="AU17" i="10"/>
  <c r="AV17" i="10"/>
  <c r="AW17" i="10"/>
  <c r="AX17" i="10"/>
  <c r="AY17" i="10"/>
  <c r="AZ17" i="10"/>
  <c r="BA17" i="10"/>
  <c r="BB17" i="10"/>
  <c r="AU18" i="10"/>
  <c r="AV18" i="10"/>
  <c r="AW18" i="10"/>
  <c r="AX18" i="10"/>
  <c r="AY18" i="10"/>
  <c r="AZ18" i="10"/>
  <c r="BA18" i="10"/>
  <c r="BB18" i="10"/>
  <c r="AU19" i="10"/>
  <c r="AV19" i="10"/>
  <c r="AW19" i="10"/>
  <c r="AX19" i="10"/>
  <c r="AY19" i="10"/>
  <c r="AZ19" i="10"/>
  <c r="BA19" i="10"/>
  <c r="BB19" i="10"/>
  <c r="AU20" i="10"/>
  <c r="AV20" i="10"/>
  <c r="AW20" i="10"/>
  <c r="AX20" i="10"/>
  <c r="AY20" i="10"/>
  <c r="AZ20" i="10"/>
  <c r="BA20" i="10"/>
  <c r="BB20" i="10"/>
  <c r="AU21" i="10"/>
  <c r="AV21" i="10"/>
  <c r="AW21" i="10"/>
  <c r="AX21" i="10"/>
  <c r="AY21" i="10"/>
  <c r="AZ21" i="10"/>
  <c r="BA21" i="10"/>
  <c r="BB21" i="10"/>
  <c r="AU22" i="10"/>
  <c r="AV22" i="10"/>
  <c r="AW22" i="10"/>
  <c r="AX22" i="10"/>
  <c r="AY22" i="10"/>
  <c r="AZ22" i="10"/>
  <c r="BA22" i="10"/>
  <c r="BB22" i="10"/>
  <c r="AU23" i="10"/>
  <c r="AV23" i="10"/>
  <c r="AW23" i="10"/>
  <c r="AX23" i="10"/>
  <c r="AY23" i="10"/>
  <c r="AZ23" i="10"/>
  <c r="BA23" i="10"/>
  <c r="BB23" i="10"/>
  <c r="AU24" i="10"/>
  <c r="AV24" i="10"/>
  <c r="AW24" i="10"/>
  <c r="AX24" i="10"/>
  <c r="AY24" i="10"/>
  <c r="AZ24" i="10"/>
  <c r="BA24" i="10"/>
  <c r="BB24" i="10"/>
  <c r="AU25" i="10"/>
  <c r="AV25" i="10"/>
  <c r="AW25" i="10"/>
  <c r="AX25" i="10"/>
  <c r="AY25" i="10"/>
  <c r="AZ25" i="10"/>
  <c r="BA25" i="10"/>
  <c r="BB25" i="10"/>
  <c r="AU26" i="10"/>
  <c r="AV26" i="10"/>
  <c r="AW26" i="10"/>
  <c r="AX26" i="10"/>
  <c r="AY26" i="10"/>
  <c r="AZ26" i="10"/>
  <c r="BA26" i="10"/>
  <c r="BB26" i="10"/>
  <c r="AU27" i="10"/>
  <c r="AV27" i="10"/>
  <c r="AW27" i="10"/>
  <c r="AX27" i="10"/>
  <c r="AY27" i="10"/>
  <c r="AZ27" i="10"/>
  <c r="BA27" i="10"/>
  <c r="BB27" i="10"/>
  <c r="AU28" i="10"/>
  <c r="AV28" i="10"/>
  <c r="AW28" i="10"/>
  <c r="AX28" i="10"/>
  <c r="AY28" i="10"/>
  <c r="AZ28" i="10"/>
  <c r="BA28" i="10"/>
  <c r="BB28" i="10"/>
  <c r="AU29" i="10"/>
  <c r="AV29" i="10"/>
  <c r="AW29" i="10"/>
  <c r="AX29" i="10"/>
  <c r="AY29" i="10"/>
  <c r="AZ29" i="10"/>
  <c r="BA29" i="10"/>
  <c r="BB29" i="10"/>
  <c r="AU30" i="10"/>
  <c r="AV30" i="10"/>
  <c r="AW30" i="10"/>
  <c r="AX30" i="10"/>
  <c r="AY30" i="10"/>
  <c r="AZ30" i="10"/>
  <c r="BA30" i="10"/>
  <c r="BB30" i="10"/>
  <c r="AU31" i="10"/>
  <c r="AV31" i="10"/>
  <c r="AW31" i="10"/>
  <c r="AX31" i="10"/>
  <c r="AY31" i="10"/>
  <c r="AZ31" i="10"/>
  <c r="BA31" i="10"/>
  <c r="BB31" i="10"/>
  <c r="AU32" i="10"/>
  <c r="AV32" i="10"/>
  <c r="AW32" i="10"/>
  <c r="AX32" i="10"/>
  <c r="AY32" i="10"/>
  <c r="AZ32" i="10"/>
  <c r="BA32" i="10"/>
  <c r="BB32" i="10"/>
  <c r="AU33" i="10"/>
  <c r="AV33" i="10"/>
  <c r="AW33" i="10"/>
  <c r="AX33" i="10"/>
  <c r="AY33" i="10"/>
  <c r="AZ33" i="10"/>
  <c r="BA33" i="10"/>
  <c r="BB33" i="10"/>
  <c r="AU34" i="10"/>
  <c r="AV34" i="10"/>
  <c r="AW34" i="10"/>
  <c r="AX34" i="10"/>
  <c r="AY34" i="10"/>
  <c r="AZ34" i="10"/>
  <c r="BA34" i="10"/>
  <c r="BB34" i="10"/>
  <c r="AU35" i="10"/>
  <c r="AV35" i="10"/>
  <c r="AW35" i="10"/>
  <c r="AX35" i="10"/>
  <c r="AY35" i="10"/>
  <c r="AZ35" i="10"/>
  <c r="BA35" i="10"/>
  <c r="BB35" i="10"/>
  <c r="AU36" i="10"/>
  <c r="AV36" i="10"/>
  <c r="AW36" i="10"/>
  <c r="AX36" i="10"/>
  <c r="AY36" i="10"/>
  <c r="AZ36" i="10"/>
  <c r="BA36" i="10"/>
  <c r="BB36" i="10"/>
  <c r="AU37" i="10"/>
  <c r="AV37" i="10"/>
  <c r="AW37" i="10"/>
  <c r="AX37" i="10"/>
  <c r="AY37" i="10"/>
  <c r="AZ37" i="10"/>
  <c r="BA37" i="10"/>
  <c r="BB37" i="10"/>
  <c r="AU38" i="10"/>
  <c r="AV38" i="10"/>
  <c r="AW38" i="10"/>
  <c r="AX38" i="10"/>
  <c r="AY38" i="10"/>
  <c r="AZ38" i="10"/>
  <c r="BA38" i="10"/>
  <c r="BB38" i="10"/>
  <c r="AU39" i="10"/>
  <c r="AV39" i="10"/>
  <c r="AW39" i="10"/>
  <c r="AX39" i="10"/>
  <c r="AY39" i="10"/>
  <c r="AZ39" i="10"/>
  <c r="BA39" i="10"/>
  <c r="BB39" i="10"/>
  <c r="AU40" i="10"/>
  <c r="AV40" i="10"/>
  <c r="AW40" i="10"/>
  <c r="AX40" i="10"/>
  <c r="AY40" i="10"/>
  <c r="AZ40" i="10"/>
  <c r="BA40" i="10"/>
  <c r="BB40" i="10"/>
  <c r="AU41" i="10"/>
  <c r="AV41" i="10"/>
  <c r="AW41" i="10"/>
  <c r="AX41" i="10"/>
  <c r="AY41" i="10"/>
  <c r="AZ41" i="10"/>
  <c r="BA41" i="10"/>
  <c r="BB41" i="10"/>
  <c r="AU42" i="10"/>
  <c r="AV42" i="10"/>
  <c r="AW42" i="10"/>
  <c r="AX42" i="10"/>
  <c r="AY42" i="10"/>
  <c r="AZ42" i="10"/>
  <c r="BA42" i="10"/>
  <c r="BB42" i="10"/>
  <c r="AU43" i="10"/>
  <c r="AV43" i="10"/>
  <c r="AW43" i="10"/>
  <c r="AX43" i="10"/>
  <c r="AY43" i="10"/>
  <c r="AZ43" i="10"/>
  <c r="BA43" i="10"/>
  <c r="BB43" i="10"/>
  <c r="AU44" i="10"/>
  <c r="AV44" i="10"/>
  <c r="AW44" i="10"/>
  <c r="AX44" i="10"/>
  <c r="AY44" i="10"/>
  <c r="AZ44" i="10"/>
  <c r="BA44" i="10"/>
  <c r="BB44" i="10"/>
  <c r="AU45" i="10"/>
  <c r="AV45" i="10"/>
  <c r="AW45" i="10"/>
  <c r="AX45" i="10"/>
  <c r="AY45" i="10"/>
  <c r="AZ45" i="10"/>
  <c r="BA45" i="10"/>
  <c r="BB45" i="10"/>
  <c r="B47" i="10"/>
  <c r="C47" i="10"/>
  <c r="D47" i="10"/>
  <c r="E47" i="10"/>
  <c r="F47" i="10"/>
  <c r="G47" i="10"/>
  <c r="H47" i="10"/>
  <c r="I47" i="10"/>
  <c r="J47" i="10"/>
  <c r="K47" i="10"/>
  <c r="L47" i="10"/>
  <c r="M47" i="10"/>
  <c r="N47" i="10"/>
  <c r="O47" i="10"/>
  <c r="P47" i="10"/>
  <c r="Q47" i="10"/>
  <c r="R47" i="10"/>
  <c r="S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AJ47" i="10"/>
  <c r="AK47" i="10"/>
  <c r="AL47" i="10"/>
  <c r="AM47" i="10"/>
  <c r="AN47" i="10"/>
  <c r="AO47" i="10"/>
  <c r="AP47" i="10"/>
  <c r="AQ47" i="10"/>
  <c r="AR47" i="10"/>
  <c r="AS47" i="10"/>
  <c r="B48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B49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B50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B51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B52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B53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B54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Z2" i="10"/>
  <c r="BA2" i="10"/>
  <c r="BB2" i="10"/>
  <c r="AZ3" i="10"/>
  <c r="BA3" i="10"/>
  <c r="BB3" i="10"/>
  <c r="AU2" i="10"/>
  <c r="AV2" i="10"/>
  <c r="AW2" i="10"/>
  <c r="AX2" i="10"/>
  <c r="AY2" i="10"/>
  <c r="AU3" i="10"/>
  <c r="AV3" i="10"/>
  <c r="AW3" i="10"/>
  <c r="AX3" i="10"/>
  <c r="AY3" i="10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4" i="2"/>
  <c r="D26" i="2"/>
  <c r="D27" i="2"/>
  <c r="D28" i="2"/>
  <c r="D29" i="2"/>
  <c r="D30" i="2"/>
  <c r="D31" i="2"/>
  <c r="D32" i="2"/>
  <c r="D33" i="2"/>
  <c r="D34" i="2"/>
  <c r="D35" i="2"/>
  <c r="D36" i="2"/>
  <c r="D38" i="2"/>
  <c r="D39" i="2"/>
  <c r="D40" i="2"/>
  <c r="D41" i="2"/>
  <c r="D42" i="2"/>
  <c r="D44" i="2"/>
  <c r="D45" i="2"/>
  <c r="D47" i="2"/>
  <c r="D48" i="2"/>
  <c r="D49" i="2"/>
  <c r="D53" i="2"/>
  <c r="D54" i="2"/>
  <c r="D51" i="2"/>
  <c r="D2" i="2"/>
  <c r="BB1" i="10"/>
  <c r="B50" i="2"/>
  <c r="C50" i="2" s="1"/>
  <c r="B51" i="2"/>
  <c r="G7" i="9"/>
  <c r="AO1" i="10"/>
  <c r="AF1" i="10"/>
  <c r="Z1" i="10"/>
  <c r="Y1" i="10"/>
  <c r="X1" i="10"/>
  <c r="N1" i="10"/>
  <c r="I1" i="10"/>
  <c r="D1" i="10"/>
  <c r="B1" i="10"/>
  <c r="B4" i="1"/>
  <c r="B9" i="7" s="1"/>
  <c r="B52" i="2"/>
  <c r="B8" i="7"/>
  <c r="B7" i="7"/>
  <c r="B49" i="2"/>
  <c r="C49" i="2" s="1"/>
  <c r="C43" i="2"/>
  <c r="C46" i="2"/>
  <c r="B46" i="3" s="1"/>
  <c r="C46" i="3" s="1"/>
  <c r="C8" i="2"/>
  <c r="C9" i="2"/>
  <c r="C23" i="2"/>
  <c r="C24" i="2"/>
  <c r="C25" i="2"/>
  <c r="B53" i="2"/>
  <c r="B1" i="5"/>
  <c r="B3" i="2"/>
  <c r="C3" i="2" s="1"/>
  <c r="B4" i="2"/>
  <c r="C4" i="2" s="1"/>
  <c r="B5" i="2"/>
  <c r="C7" i="8" s="1"/>
  <c r="A7" i="8" s="1"/>
  <c r="B6" i="2"/>
  <c r="C6" i="2" s="1"/>
  <c r="B7" i="2"/>
  <c r="C7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16" i="2"/>
  <c r="C16" i="2" s="1"/>
  <c r="B17" i="2"/>
  <c r="C17" i="2" s="1"/>
  <c r="B18" i="2"/>
  <c r="C18" i="2" s="1"/>
  <c r="B19" i="2"/>
  <c r="C19" i="2" s="1"/>
  <c r="B20" i="2"/>
  <c r="C20" i="2" s="1"/>
  <c r="B21" i="2"/>
  <c r="C21" i="2" s="1"/>
  <c r="B22" i="2"/>
  <c r="C22" i="2" s="1"/>
  <c r="B26" i="2"/>
  <c r="C26" i="2" s="1"/>
  <c r="B27" i="2"/>
  <c r="C27" i="2" s="1"/>
  <c r="B28" i="2"/>
  <c r="C28" i="2" s="1"/>
  <c r="B29" i="2"/>
  <c r="C29" i="2" s="1"/>
  <c r="B30" i="2"/>
  <c r="C30" i="2" s="1"/>
  <c r="B31" i="2"/>
  <c r="C31" i="2" s="1"/>
  <c r="B32" i="2"/>
  <c r="C32" i="2" s="1"/>
  <c r="B33" i="2"/>
  <c r="C33" i="2" s="1"/>
  <c r="B34" i="2"/>
  <c r="C34" i="2" s="1"/>
  <c r="B35" i="2"/>
  <c r="C35" i="2" s="1"/>
  <c r="B36" i="2"/>
  <c r="C36" i="2" s="1"/>
  <c r="B37" i="2"/>
  <c r="C37" i="2" s="1"/>
  <c r="B38" i="2"/>
  <c r="C38" i="2" s="1"/>
  <c r="B39" i="2"/>
  <c r="C39" i="2" s="1"/>
  <c r="B40" i="2"/>
  <c r="C40" i="2" s="1"/>
  <c r="B41" i="2"/>
  <c r="C41" i="2" s="1"/>
  <c r="B42" i="2"/>
  <c r="C42" i="2" s="1"/>
  <c r="B47" i="2"/>
  <c r="B48" i="2"/>
  <c r="C48" i="2" s="1"/>
  <c r="B45" i="2"/>
  <c r="C45" i="2" s="1"/>
  <c r="C2" i="2"/>
  <c r="A56" i="8" l="1"/>
  <c r="A53" i="8"/>
  <c r="AZ1" i="8"/>
  <c r="AW3" i="8"/>
  <c r="AW1" i="8" s="1"/>
  <c r="AT1" i="10"/>
  <c r="AS3" i="8"/>
  <c r="AS1" i="8" s="1"/>
  <c r="AH3" i="8"/>
  <c r="AH1" i="8" s="1"/>
  <c r="AH20" i="8" s="1" a="1"/>
  <c r="AH20" i="8" s="1"/>
  <c r="AP3" i="8"/>
  <c r="AP1" i="8" s="1"/>
  <c r="AP7" i="8" s="1" a="1"/>
  <c r="AP7" i="8" s="1"/>
  <c r="H1" i="10"/>
  <c r="P1" i="10"/>
  <c r="C5" i="8"/>
  <c r="A5" i="8" s="1"/>
  <c r="AL5" i="8" s="1" a="1"/>
  <c r="AL5" i="8" s="1"/>
  <c r="C17" i="8"/>
  <c r="A17" i="8" s="1"/>
  <c r="AE17" i="8" s="1" a="1"/>
  <c r="AE17" i="8" s="1"/>
  <c r="G3" i="8"/>
  <c r="G1" i="8" s="1"/>
  <c r="O3" i="8"/>
  <c r="O1" i="8" s="1"/>
  <c r="O46" i="8" s="1" a="1"/>
  <c r="O46" i="8" s="1"/>
  <c r="S3" i="8"/>
  <c r="S1" i="8" s="1"/>
  <c r="S26" i="8" s="1" a="1"/>
  <c r="S26" i="8" s="1"/>
  <c r="W3" i="8"/>
  <c r="W1" i="8" s="1"/>
  <c r="W48" i="8" s="1" a="1"/>
  <c r="W48" i="8" s="1"/>
  <c r="AE3" i="8"/>
  <c r="AE1" i="8" s="1"/>
  <c r="AI3" i="8"/>
  <c r="AI1" i="8" s="1"/>
  <c r="AI25" i="8" s="1" a="1"/>
  <c r="AI25" i="8" s="1"/>
  <c r="AM3" i="8"/>
  <c r="AM1" i="8" s="1"/>
  <c r="AM10" i="8" s="1" a="1"/>
  <c r="AM10" i="8" s="1"/>
  <c r="AQ3" i="8"/>
  <c r="AQ1" i="8" s="1"/>
  <c r="AQ16" i="8" s="1" a="1"/>
  <c r="AQ16" i="8" s="1"/>
  <c r="AU3" i="8"/>
  <c r="AU1" i="8" s="1"/>
  <c r="Y3" i="8"/>
  <c r="Y1" i="8" s="1"/>
  <c r="C6" i="8"/>
  <c r="A6" i="8" s="1"/>
  <c r="R6" i="8" s="1" a="1"/>
  <c r="R6" i="8" s="1"/>
  <c r="C12" i="8"/>
  <c r="A12" i="8" s="1"/>
  <c r="U12" i="8" s="1" a="1"/>
  <c r="U12" i="8" s="1"/>
  <c r="C20" i="8"/>
  <c r="A20" i="8" s="1"/>
  <c r="L3" i="8"/>
  <c r="L1" i="8" s="1"/>
  <c r="L26" i="8" s="1" a="1"/>
  <c r="L26" i="8" s="1"/>
  <c r="P3" i="8"/>
  <c r="P1" i="8" s="1"/>
  <c r="T3" i="8"/>
  <c r="T1" i="8" s="1"/>
  <c r="T20" i="8" s="1" a="1"/>
  <c r="T20" i="8" s="1"/>
  <c r="AB3" i="8"/>
  <c r="AB1" i="8" s="1"/>
  <c r="AF3" i="8"/>
  <c r="AF1" i="8" s="1"/>
  <c r="AF45" i="8" s="1" a="1"/>
  <c r="AF45" i="8" s="1"/>
  <c r="AJ3" i="8"/>
  <c r="AJ1" i="8" s="1"/>
  <c r="AJ7" i="8" s="1" a="1"/>
  <c r="AJ7" i="8" s="1"/>
  <c r="AR3" i="8"/>
  <c r="AR1" i="8" s="1"/>
  <c r="AR10" i="8" s="1" a="1"/>
  <c r="AR10" i="8" s="1"/>
  <c r="U3" i="8"/>
  <c r="U1" i="8" s="1"/>
  <c r="AL3" i="8"/>
  <c r="AL1" i="8" s="1"/>
  <c r="AL46" i="8" s="1" a="1"/>
  <c r="AL46" i="8" s="1"/>
  <c r="T1" i="10"/>
  <c r="AN1" i="10"/>
  <c r="C51" i="2"/>
  <c r="C9" i="8"/>
  <c r="A9" i="8" s="1"/>
  <c r="C13" i="8"/>
  <c r="A13" i="8" s="1"/>
  <c r="P13" i="8" s="1" a="1"/>
  <c r="P13" i="8" s="1"/>
  <c r="C21" i="8"/>
  <c r="A21" i="8" s="1"/>
  <c r="P21" i="8" s="1" a="1"/>
  <c r="P21" i="8" s="1"/>
  <c r="AY3" i="8"/>
  <c r="AY1" i="8" s="1"/>
  <c r="F10" i="8" a="1"/>
  <c r="F10" i="8" s="1"/>
  <c r="J10" i="8" a="1"/>
  <c r="J10" i="8" s="1"/>
  <c r="R10" i="8" a="1"/>
  <c r="R10" i="8" s="1"/>
  <c r="V10" i="8" a="1"/>
  <c r="V10" i="8" s="1"/>
  <c r="Z10" i="8" a="1"/>
  <c r="Z10" i="8" s="1"/>
  <c r="AH10" i="8" a="1"/>
  <c r="AH10" i="8" s="1"/>
  <c r="AP10" i="8" a="1"/>
  <c r="AP10" i="8" s="1"/>
  <c r="K10" i="8" a="1"/>
  <c r="K10" i="8" s="1"/>
  <c r="U10" i="8" a="1"/>
  <c r="U10" i="8" s="1"/>
  <c r="AA10" i="8" a="1"/>
  <c r="AA10" i="8" s="1"/>
  <c r="AQ10" i="8" a="1"/>
  <c r="AQ10" i="8" s="1"/>
  <c r="AU10" i="8" a="1"/>
  <c r="AU10" i="8" s="1"/>
  <c r="G10" i="8" a="1"/>
  <c r="G10" i="8" s="1"/>
  <c r="AB10" i="8" a="1"/>
  <c r="AB10" i="8" s="1"/>
  <c r="AV10" i="8" a="1"/>
  <c r="AV10" i="8" s="1"/>
  <c r="AE10" i="8" a="1"/>
  <c r="AE10" i="8" s="1"/>
  <c r="AS10" i="8" a="1"/>
  <c r="AS10" i="8" s="1"/>
  <c r="D10" i="8" a="1"/>
  <c r="D10" i="8" s="1"/>
  <c r="W46" i="8" a="1"/>
  <c r="W46" i="8" s="1"/>
  <c r="AS46" i="8" a="1"/>
  <c r="AS46" i="8" s="1"/>
  <c r="D46" i="8" a="1"/>
  <c r="D46" i="8" s="1"/>
  <c r="F46" i="8" a="1"/>
  <c r="F46" i="8" s="1"/>
  <c r="J46" i="8" a="1"/>
  <c r="J46" i="8" s="1"/>
  <c r="R46" i="8" a="1"/>
  <c r="R46" i="8" s="1"/>
  <c r="U46" i="8" a="1"/>
  <c r="U46" i="8" s="1"/>
  <c r="Z46" i="8" a="1"/>
  <c r="Z46" i="8" s="1"/>
  <c r="AP46" i="8" a="1"/>
  <c r="AP46" i="8" s="1"/>
  <c r="V46" i="8" a="1"/>
  <c r="V46" i="8" s="1"/>
  <c r="AB46" i="8" a="1"/>
  <c r="AB46" i="8" s="1"/>
  <c r="S46" i="8" a="1"/>
  <c r="S46" i="8" s="1"/>
  <c r="AE46" i="8" a="1"/>
  <c r="AE46" i="8" s="1"/>
  <c r="AU46" i="8" a="1"/>
  <c r="AU46" i="8" s="1"/>
  <c r="G46" i="8" a="1"/>
  <c r="G46" i="8" s="1"/>
  <c r="K46" i="8" a="1"/>
  <c r="K46" i="8" s="1"/>
  <c r="AV46" i="8" a="1"/>
  <c r="AV46" i="8" s="1"/>
  <c r="AA46" i="8" a="1"/>
  <c r="AA46" i="8" s="1"/>
  <c r="AA17" i="8" a="1"/>
  <c r="AA17" i="8" s="1"/>
  <c r="J17" i="8" a="1"/>
  <c r="J17" i="8" s="1"/>
  <c r="AB17" i="8" a="1"/>
  <c r="AB17" i="8" s="1"/>
  <c r="R17" i="8" a="1"/>
  <c r="R17" i="8" s="1"/>
  <c r="G7" i="8" a="1"/>
  <c r="G7" i="8" s="1"/>
  <c r="K7" i="8" a="1"/>
  <c r="K7" i="8" s="1"/>
  <c r="S7" i="8" a="1"/>
  <c r="S7" i="8" s="1"/>
  <c r="AA7" i="8" a="1"/>
  <c r="AA7" i="8" s="1"/>
  <c r="AE7" i="8" a="1"/>
  <c r="AE7" i="8" s="1"/>
  <c r="AM7" i="8" a="1"/>
  <c r="AM7" i="8" s="1"/>
  <c r="AU7" i="8" a="1"/>
  <c r="AU7" i="8" s="1"/>
  <c r="R7" i="8" a="1"/>
  <c r="R7" i="8" s="1"/>
  <c r="AH7" i="8" a="1"/>
  <c r="AH7" i="8" s="1"/>
  <c r="AS7" i="8" a="1"/>
  <c r="AS7" i="8" s="1"/>
  <c r="D7" i="8" a="1"/>
  <c r="D7" i="8" s="1"/>
  <c r="V7" i="8" a="1"/>
  <c r="V7" i="8" s="1"/>
  <c r="P7" i="8" a="1"/>
  <c r="P7" i="8" s="1"/>
  <c r="Z7" i="8" a="1"/>
  <c r="Z7" i="8" s="1"/>
  <c r="AV7" i="8" a="1"/>
  <c r="AV7" i="8" s="1"/>
  <c r="F7" i="8" a="1"/>
  <c r="F7" i="8" s="1"/>
  <c r="AB7" i="8" a="1"/>
  <c r="AB7" i="8" s="1"/>
  <c r="U7" i="8" a="1"/>
  <c r="U7" i="8" s="1"/>
  <c r="J7" i="8" a="1"/>
  <c r="J7" i="8" s="1"/>
  <c r="G26" i="8" a="1"/>
  <c r="G26" i="8" s="1"/>
  <c r="K26" i="8" a="1"/>
  <c r="K26" i="8" s="1"/>
  <c r="AA26" i="8" a="1"/>
  <c r="AA26" i="8" s="1"/>
  <c r="AE26" i="8" a="1"/>
  <c r="AE26" i="8" s="1"/>
  <c r="AU26" i="8" a="1"/>
  <c r="AU26" i="8" s="1"/>
  <c r="U26" i="8" a="1"/>
  <c r="U26" i="8" s="1"/>
  <c r="AS26" i="8" a="1"/>
  <c r="AS26" i="8" s="1"/>
  <c r="F26" i="8" a="1"/>
  <c r="F26" i="8" s="1"/>
  <c r="V26" i="8" a="1"/>
  <c r="V26" i="8" s="1"/>
  <c r="AF26" i="8" a="1"/>
  <c r="AF26" i="8" s="1"/>
  <c r="AV26" i="8" a="1"/>
  <c r="AV26" i="8" s="1"/>
  <c r="J26" i="8" a="1"/>
  <c r="J26" i="8" s="1"/>
  <c r="R26" i="8" a="1"/>
  <c r="R26" i="8" s="1"/>
  <c r="Z26" i="8" a="1"/>
  <c r="Z26" i="8" s="1"/>
  <c r="AH26" i="8" a="1"/>
  <c r="AH26" i="8" s="1"/>
  <c r="D26" i="8" a="1"/>
  <c r="D26" i="8" s="1"/>
  <c r="AB26" i="8" a="1"/>
  <c r="AB26" i="8" s="1"/>
  <c r="F45" i="8" a="1"/>
  <c r="F45" i="8" s="1"/>
  <c r="J45" i="8" a="1"/>
  <c r="J45" i="8" s="1"/>
  <c r="R45" i="8" a="1"/>
  <c r="R45" i="8" s="1"/>
  <c r="V45" i="8" a="1"/>
  <c r="V45" i="8" s="1"/>
  <c r="Z45" i="8" a="1"/>
  <c r="Z45" i="8" s="1"/>
  <c r="AH45" i="8" a="1"/>
  <c r="AH45" i="8" s="1"/>
  <c r="AS45" i="8" a="1"/>
  <c r="AS45" i="8" s="1"/>
  <c r="AV45" i="8" a="1"/>
  <c r="AV45" i="8" s="1"/>
  <c r="G45" i="8" a="1"/>
  <c r="G45" i="8" s="1"/>
  <c r="K45" i="8" a="1"/>
  <c r="K45" i="8" s="1"/>
  <c r="AA45" i="8" a="1"/>
  <c r="AA45" i="8" s="1"/>
  <c r="AE45" i="8" a="1"/>
  <c r="AE45" i="8" s="1"/>
  <c r="U45" i="8" a="1"/>
  <c r="U45" i="8" s="1"/>
  <c r="AU45" i="8" a="1"/>
  <c r="AU45" i="8" s="1"/>
  <c r="D45" i="8" a="1"/>
  <c r="D45" i="8" s="1"/>
  <c r="AB45" i="8" a="1"/>
  <c r="AB45" i="8" s="1"/>
  <c r="AH5" i="8" a="1"/>
  <c r="AH5" i="8" s="1"/>
  <c r="AI5" i="8" a="1"/>
  <c r="AI5" i="8" s="1"/>
  <c r="AF5" i="8" a="1"/>
  <c r="AF5" i="8" s="1"/>
  <c r="D5" i="8" a="1"/>
  <c r="D5" i="8" s="1"/>
  <c r="G25" i="8" a="1"/>
  <c r="G25" i="8" s="1"/>
  <c r="K25" i="8" a="1"/>
  <c r="K25" i="8" s="1"/>
  <c r="S25" i="8" a="1"/>
  <c r="S25" i="8" s="1"/>
  <c r="AA25" i="8" a="1"/>
  <c r="AA25" i="8" s="1"/>
  <c r="F25" i="8" a="1"/>
  <c r="F25" i="8" s="1"/>
  <c r="V25" i="8" a="1"/>
  <c r="V25" i="8" s="1"/>
  <c r="AB25" i="8" a="1"/>
  <c r="AB25" i="8" s="1"/>
  <c r="AV25" i="8" a="1"/>
  <c r="AV25" i="8" s="1"/>
  <c r="D25" i="8" a="1"/>
  <c r="D25" i="8" s="1"/>
  <c r="AP25" i="8" a="1"/>
  <c r="AP25" i="8" s="1"/>
  <c r="Z25" i="8" a="1"/>
  <c r="Z25" i="8" s="1"/>
  <c r="R25" i="8" a="1"/>
  <c r="R25" i="8" s="1"/>
  <c r="AS25" i="8" a="1"/>
  <c r="AS25" i="8" s="1"/>
  <c r="J25" i="8" a="1"/>
  <c r="J25" i="8" s="1"/>
  <c r="U25" i="8" a="1"/>
  <c r="U25" i="8" s="1"/>
  <c r="AE25" i="8" a="1"/>
  <c r="AE25" i="8" s="1"/>
  <c r="AU25" i="8" a="1"/>
  <c r="AU25" i="8" s="1"/>
  <c r="Z6" i="8" a="1"/>
  <c r="Z6" i="8" s="1"/>
  <c r="F6" i="8" a="1"/>
  <c r="F6" i="8" s="1"/>
  <c r="D48" i="8" a="1"/>
  <c r="D48" i="8" s="1"/>
  <c r="G48" i="8" a="1"/>
  <c r="G48" i="8" s="1"/>
  <c r="AB48" i="8" a="1"/>
  <c r="AB48" i="8" s="1"/>
  <c r="AE48" i="8" a="1"/>
  <c r="AE48" i="8" s="1"/>
  <c r="AU48" i="8" a="1"/>
  <c r="AU48" i="8" s="1"/>
  <c r="J48" i="8" a="1"/>
  <c r="J48" i="8" s="1"/>
  <c r="K48" i="8" a="1"/>
  <c r="K48" i="8" s="1"/>
  <c r="S48" i="8" a="1"/>
  <c r="S48" i="8" s="1"/>
  <c r="V48" i="8" a="1"/>
  <c r="V48" i="8" s="1"/>
  <c r="Z48" i="8" a="1"/>
  <c r="Z48" i="8" s="1"/>
  <c r="F48" i="8" a="1"/>
  <c r="F48" i="8" s="1"/>
  <c r="P48" i="8" a="1"/>
  <c r="P48" i="8" s="1"/>
  <c r="AA48" i="8" a="1"/>
  <c r="AA48" i="8" s="1"/>
  <c r="AS48" i="8" a="1"/>
  <c r="AS48" i="8" s="1"/>
  <c r="AL48" i="8" a="1"/>
  <c r="AL48" i="8" s="1"/>
  <c r="R48" i="8" a="1"/>
  <c r="R48" i="8" s="1"/>
  <c r="AF48" i="8" a="1"/>
  <c r="AF48" i="8" s="1"/>
  <c r="U48" i="8" a="1"/>
  <c r="U48" i="8" s="1"/>
  <c r="AQ48" i="8" a="1"/>
  <c r="AQ48" i="8" s="1"/>
  <c r="O9" i="8" a="1"/>
  <c r="O9" i="8" s="1"/>
  <c r="AE9" i="8" a="1"/>
  <c r="AE9" i="8" s="1"/>
  <c r="AU9" i="8" a="1"/>
  <c r="AU9" i="8" s="1"/>
  <c r="L9" i="8" a="1"/>
  <c r="L9" i="8" s="1"/>
  <c r="P9" i="8" a="1"/>
  <c r="P9" i="8" s="1"/>
  <c r="AB9" i="8" a="1"/>
  <c r="AB9" i="8" s="1"/>
  <c r="L13" i="8" a="1"/>
  <c r="L13" i="8" s="1"/>
  <c r="AF13" i="8" a="1"/>
  <c r="AF13" i="8" s="1"/>
  <c r="AH13" i="8" a="1"/>
  <c r="AH13" i="8" s="1"/>
  <c r="G13" i="8" a="1"/>
  <c r="G13" i="8" s="1"/>
  <c r="AE21" i="8" a="1"/>
  <c r="AE21" i="8" s="1"/>
  <c r="S21" i="8" a="1"/>
  <c r="S21" i="8" s="1"/>
  <c r="U21" i="8" a="1"/>
  <c r="U21" i="8" s="1"/>
  <c r="T21" i="8" a="1"/>
  <c r="T21" i="8" s="1"/>
  <c r="AQ21" i="8" a="1"/>
  <c r="AQ21" i="8" s="1"/>
  <c r="C29" i="8"/>
  <c r="A29" i="8" s="1"/>
  <c r="C49" i="8"/>
  <c r="A49" i="8" s="1"/>
  <c r="A55" i="8"/>
  <c r="F20" i="8" a="1"/>
  <c r="F20" i="8" s="1"/>
  <c r="J20" i="8" a="1"/>
  <c r="J20" i="8" s="1"/>
  <c r="R20" i="8" a="1"/>
  <c r="R20" i="8" s="1"/>
  <c r="V20" i="8" a="1"/>
  <c r="V20" i="8" s="1"/>
  <c r="Z20" i="8" a="1"/>
  <c r="Z20" i="8" s="1"/>
  <c r="G20" i="8" a="1"/>
  <c r="G20" i="8" s="1"/>
  <c r="K20" i="8" a="1"/>
  <c r="K20" i="8" s="1"/>
  <c r="O20" i="8" a="1"/>
  <c r="O20" i="8" s="1"/>
  <c r="AA20" i="8" a="1"/>
  <c r="AA20" i="8" s="1"/>
  <c r="AE20" i="8" a="1"/>
  <c r="AE20" i="8" s="1"/>
  <c r="AU20" i="8" a="1"/>
  <c r="AU20" i="8" s="1"/>
  <c r="U20" i="8" a="1"/>
  <c r="U20" i="8" s="1"/>
  <c r="AS20" i="8" a="1"/>
  <c r="AS20" i="8" s="1"/>
  <c r="D20" i="8" a="1"/>
  <c r="D20" i="8" s="1"/>
  <c r="AJ20" i="8" a="1"/>
  <c r="AJ20" i="8" s="1"/>
  <c r="AV20" i="8" a="1"/>
  <c r="AV20" i="8" s="1"/>
  <c r="AB20" i="8" a="1"/>
  <c r="AB20" i="8" s="1"/>
  <c r="J12" i="8" a="1"/>
  <c r="J12" i="8" s="1"/>
  <c r="AL12" i="8" a="1"/>
  <c r="AL12" i="8" s="1"/>
  <c r="K12" i="8" a="1"/>
  <c r="K12" i="8" s="1"/>
  <c r="AE12" i="8" a="1"/>
  <c r="AE12" i="8" s="1"/>
  <c r="BC3" i="8"/>
  <c r="BC1" i="8" s="1"/>
  <c r="AO3" i="8"/>
  <c r="AO1" i="8" s="1"/>
  <c r="AO26" i="8" s="1" a="1"/>
  <c r="AO26" i="8" s="1"/>
  <c r="AK3" i="8"/>
  <c r="AK1" i="8" s="1"/>
  <c r="AK10" i="8" s="1" a="1"/>
  <c r="AK10" i="8" s="1"/>
  <c r="AG3" i="8"/>
  <c r="AG1" i="8" s="1"/>
  <c r="AG10" i="8" s="1" a="1"/>
  <c r="AG10" i="8" s="1"/>
  <c r="AC3" i="8"/>
  <c r="AC1" i="8" s="1"/>
  <c r="AC10" i="8" s="1" a="1"/>
  <c r="AC10" i="8" s="1"/>
  <c r="C5" i="2"/>
  <c r="C47" i="2"/>
  <c r="M1" i="10"/>
  <c r="AC1" i="10"/>
  <c r="AS1" i="10"/>
  <c r="C8" i="8"/>
  <c r="A8" i="8" s="1"/>
  <c r="C28" i="8"/>
  <c r="A28" i="8" s="1"/>
  <c r="C32" i="8"/>
  <c r="A32" i="8" s="1"/>
  <c r="C36" i="8"/>
  <c r="A36" i="8" s="1"/>
  <c r="C40" i="8"/>
  <c r="A40" i="8" s="1"/>
  <c r="C44" i="8"/>
  <c r="A44" i="8" s="1"/>
  <c r="A52" i="8"/>
  <c r="BD3" i="8"/>
  <c r="BD1" i="8" s="1"/>
  <c r="AX3" i="8"/>
  <c r="AX1" i="8" s="1"/>
  <c r="AT3" i="8"/>
  <c r="AT1" i="8" s="1"/>
  <c r="AT10" i="8" s="1" a="1"/>
  <c r="AT10" i="8" s="1"/>
  <c r="AD3" i="8"/>
  <c r="AD1" i="8" s="1"/>
  <c r="AD17" i="8" s="1" a="1"/>
  <c r="AD17" i="8" s="1"/>
  <c r="N3" i="8"/>
  <c r="N1" i="8" s="1"/>
  <c r="N7" i="8" s="1" a="1"/>
  <c r="N7" i="8" s="1"/>
  <c r="Q3" i="8"/>
  <c r="Q1" i="8" s="1"/>
  <c r="M3" i="8"/>
  <c r="M1" i="8" s="1"/>
  <c r="M10" i="8" s="1" a="1"/>
  <c r="M10" i="8" s="1"/>
  <c r="I3" i="8"/>
  <c r="I1" i="8" s="1"/>
  <c r="I10" i="8" s="1" a="1"/>
  <c r="I10" i="8" s="1"/>
  <c r="E3" i="8"/>
  <c r="E1" i="8" s="1"/>
  <c r="C33" i="8"/>
  <c r="A33" i="8" s="1"/>
  <c r="C37" i="8"/>
  <c r="A37" i="8" s="1"/>
  <c r="C41" i="8"/>
  <c r="A41" i="8" s="1"/>
  <c r="K24" i="8" a="1"/>
  <c r="K24" i="8" s="1"/>
  <c r="S24" i="8" a="1"/>
  <c r="S24" i="8" s="1"/>
  <c r="AA24" i="8" a="1"/>
  <c r="AA24" i="8" s="1"/>
  <c r="AE24" i="8" a="1"/>
  <c r="AE24" i="8" s="1"/>
  <c r="F24" i="8" a="1"/>
  <c r="F24" i="8" s="1"/>
  <c r="AB24" i="8" a="1"/>
  <c r="AB24" i="8" s="1"/>
  <c r="AJ24" i="8" a="1"/>
  <c r="AJ24" i="8" s="1"/>
  <c r="D24" i="8" a="1"/>
  <c r="D24" i="8" s="1"/>
  <c r="J24" i="8" a="1"/>
  <c r="J24" i="8" s="1"/>
  <c r="R24" i="8" a="1"/>
  <c r="R24" i="8" s="1"/>
  <c r="Z24" i="8" a="1"/>
  <c r="Z24" i="8" s="1"/>
  <c r="AV24" i="8" a="1"/>
  <c r="AV24" i="8" s="1"/>
  <c r="V24" i="8" a="1"/>
  <c r="V24" i="8" s="1"/>
  <c r="G24" i="8" a="1"/>
  <c r="G24" i="8" s="1"/>
  <c r="AC24" i="8" a="1"/>
  <c r="AC24" i="8" s="1"/>
  <c r="U24" i="8" a="1"/>
  <c r="U24" i="8" s="1"/>
  <c r="AM24" i="8" a="1"/>
  <c r="AM24" i="8" s="1"/>
  <c r="I24" i="8" a="1"/>
  <c r="I24" i="8" s="1"/>
  <c r="AD24" i="8" a="1"/>
  <c r="AD24" i="8" s="1"/>
  <c r="AS24" i="8" a="1"/>
  <c r="AS24" i="8" s="1"/>
  <c r="AU24" i="8" a="1"/>
  <c r="AU24" i="8" s="1"/>
  <c r="I16" i="8" a="1"/>
  <c r="I16" i="8" s="1"/>
  <c r="U16" i="8" a="1"/>
  <c r="U16" i="8" s="1"/>
  <c r="AB16" i="8" a="1"/>
  <c r="AB16" i="8" s="1"/>
  <c r="AF16" i="8" a="1"/>
  <c r="AF16" i="8" s="1"/>
  <c r="AV16" i="8" a="1"/>
  <c r="AV16" i="8" s="1"/>
  <c r="G16" i="8" a="1"/>
  <c r="G16" i="8" s="1"/>
  <c r="R16" i="8" a="1"/>
  <c r="R16" i="8" s="1"/>
  <c r="AA16" i="8" a="1"/>
  <c r="AA16" i="8" s="1"/>
  <c r="S16" i="8" a="1"/>
  <c r="S16" i="8" s="1"/>
  <c r="AC16" i="8" a="1"/>
  <c r="AC16" i="8" s="1"/>
  <c r="AS16" i="8" a="1"/>
  <c r="AS16" i="8" s="1"/>
  <c r="J16" i="8" a="1"/>
  <c r="J16" i="8" s="1"/>
  <c r="AD16" i="8" a="1"/>
  <c r="AD16" i="8" s="1"/>
  <c r="F16" i="8" a="1"/>
  <c r="F16" i="8" s="1"/>
  <c r="Z16" i="8" a="1"/>
  <c r="Z16" i="8" s="1"/>
  <c r="AU16" i="8" a="1"/>
  <c r="AU16" i="8" s="1"/>
  <c r="K16" i="8" a="1"/>
  <c r="K16" i="8" s="1"/>
  <c r="AE16" i="8" a="1"/>
  <c r="AE16" i="8" s="1"/>
  <c r="V16" i="8" a="1"/>
  <c r="V16" i="8" s="1"/>
  <c r="AI16" i="8" a="1"/>
  <c r="AI16" i="8" s="1"/>
  <c r="D16" i="8" a="1"/>
  <c r="D16" i="8" s="1"/>
  <c r="E1" i="10"/>
  <c r="U1" i="10"/>
  <c r="AK1" i="10"/>
  <c r="C14" i="8"/>
  <c r="A14" i="8" s="1"/>
  <c r="F27" i="8" a="1"/>
  <c r="F27" i="8" s="1"/>
  <c r="J27" i="8" a="1"/>
  <c r="J27" i="8" s="1"/>
  <c r="R27" i="8" a="1"/>
  <c r="R27" i="8" s="1"/>
  <c r="V27" i="8" a="1"/>
  <c r="V27" i="8" s="1"/>
  <c r="D27" i="8" a="1"/>
  <c r="D27" i="8" s="1"/>
  <c r="P27" i="8" a="1"/>
  <c r="P27" i="8" s="1"/>
  <c r="AB27" i="8" a="1"/>
  <c r="AB27" i="8" s="1"/>
  <c r="AV27" i="8" a="1"/>
  <c r="AV27" i="8" s="1"/>
  <c r="I27" i="8" a="1"/>
  <c r="I27" i="8" s="1"/>
  <c r="K27" i="8" a="1"/>
  <c r="K27" i="8" s="1"/>
  <c r="S27" i="8" a="1"/>
  <c r="S27" i="8" s="1"/>
  <c r="Z27" i="8" a="1"/>
  <c r="Z27" i="8" s="1"/>
  <c r="AE27" i="8" a="1"/>
  <c r="AE27" i="8" s="1"/>
  <c r="AK27" i="8" a="1"/>
  <c r="AK27" i="8" s="1"/>
  <c r="AU27" i="8" a="1"/>
  <c r="AU27" i="8" s="1"/>
  <c r="U27" i="8" a="1"/>
  <c r="U27" i="8" s="1"/>
  <c r="AA27" i="8" a="1"/>
  <c r="AA27" i="8" s="1"/>
  <c r="AL27" i="8" a="1"/>
  <c r="AL27" i="8" s="1"/>
  <c r="AS27" i="8" a="1"/>
  <c r="AS27" i="8" s="1"/>
  <c r="G27" i="8" a="1"/>
  <c r="G27" i="8" s="1"/>
  <c r="AC27" i="8" a="1"/>
  <c r="AC27" i="8" s="1"/>
  <c r="AD27" i="8" a="1"/>
  <c r="AD27" i="8" s="1"/>
  <c r="F11" i="8" a="1"/>
  <c r="F11" i="8" s="1"/>
  <c r="J11" i="8" a="1"/>
  <c r="J11" i="8" s="1"/>
  <c r="R11" i="8" a="1"/>
  <c r="R11" i="8" s="1"/>
  <c r="V11" i="8" a="1"/>
  <c r="V11" i="8" s="1"/>
  <c r="Z11" i="8" a="1"/>
  <c r="Z11" i="8" s="1"/>
  <c r="AD11" i="8" a="1"/>
  <c r="AD11" i="8" s="1"/>
  <c r="AT11" i="8" a="1"/>
  <c r="AT11" i="8" s="1"/>
  <c r="G11" i="8" a="1"/>
  <c r="G11" i="8" s="1"/>
  <c r="K11" i="8" a="1"/>
  <c r="K11" i="8" s="1"/>
  <c r="AA11" i="8" a="1"/>
  <c r="AA11" i="8" s="1"/>
  <c r="AE11" i="8" a="1"/>
  <c r="AE11" i="8" s="1"/>
  <c r="AU11" i="8" a="1"/>
  <c r="AU11" i="8" s="1"/>
  <c r="U11" i="8" a="1"/>
  <c r="U11" i="8" s="1"/>
  <c r="AC11" i="8" a="1"/>
  <c r="AC11" i="8" s="1"/>
  <c r="AK11" i="8" a="1"/>
  <c r="AK11" i="8" s="1"/>
  <c r="AS11" i="8" a="1"/>
  <c r="AS11" i="8" s="1"/>
  <c r="AV11" i="8" a="1"/>
  <c r="AV11" i="8" s="1"/>
  <c r="I11" i="8" a="1"/>
  <c r="I11" i="8" s="1"/>
  <c r="D11" i="8" a="1"/>
  <c r="D11" i="8" s="1"/>
  <c r="AB11" i="8" a="1"/>
  <c r="AB11" i="8" s="1"/>
  <c r="T11" i="8" a="1"/>
  <c r="T11" i="8" s="1"/>
  <c r="AN3" i="8"/>
  <c r="AN1" i="8" s="1"/>
  <c r="AN7" i="8" s="1" a="1"/>
  <c r="AN7" i="8" s="1"/>
  <c r="X3" i="8"/>
  <c r="X1" i="8" s="1"/>
  <c r="X46" i="8" s="1" a="1"/>
  <c r="X46" i="8" s="1"/>
  <c r="H3" i="8"/>
  <c r="H1" i="8" s="1"/>
  <c r="H26" i="8" s="1" a="1"/>
  <c r="H26" i="8" s="1"/>
  <c r="C18" i="8"/>
  <c r="A18" i="8" s="1"/>
  <c r="C22" i="8"/>
  <c r="A22" i="8" s="1"/>
  <c r="C30" i="8"/>
  <c r="A30" i="8" s="1"/>
  <c r="C34" i="8"/>
  <c r="A34" i="8" s="1"/>
  <c r="C38" i="8"/>
  <c r="A38" i="8" s="1"/>
  <c r="C42" i="8"/>
  <c r="A42" i="8" s="1"/>
  <c r="C50" i="8"/>
  <c r="A50" i="8" s="1"/>
  <c r="Q1" i="10"/>
  <c r="AG1" i="10"/>
  <c r="C15" i="8"/>
  <c r="A15" i="8" s="1"/>
  <c r="C19" i="8"/>
  <c r="A19" i="8" s="1"/>
  <c r="C23" i="8"/>
  <c r="A23" i="8" s="1"/>
  <c r="C31" i="8"/>
  <c r="A31" i="8" s="1"/>
  <c r="C35" i="8"/>
  <c r="A35" i="8" s="1"/>
  <c r="C39" i="8"/>
  <c r="A39" i="8" s="1"/>
  <c r="C43" i="8"/>
  <c r="A43" i="8" s="1"/>
  <c r="C47" i="8"/>
  <c r="A47" i="8" s="1"/>
  <c r="C51" i="8"/>
  <c r="A51" i="8" s="1"/>
  <c r="D4" i="3"/>
  <c r="D4" i="11" s="1"/>
  <c r="D37" i="11"/>
  <c r="B37" i="11" s="1"/>
  <c r="B36" i="11"/>
  <c r="C2" i="11"/>
  <c r="C31" i="11"/>
  <c r="B31" i="11" s="1"/>
  <c r="D23" i="11"/>
  <c r="R23" i="3"/>
  <c r="B34" i="11"/>
  <c r="B39" i="11"/>
  <c r="B42" i="11"/>
  <c r="R37" i="3"/>
  <c r="C23" i="11"/>
  <c r="D5" i="11"/>
  <c r="B5" i="11" s="1"/>
  <c r="B28" i="11"/>
  <c r="B16" i="11"/>
  <c r="D2" i="11"/>
  <c r="B10" i="3"/>
  <c r="D10" i="3" s="1"/>
  <c r="D10" i="11" s="1"/>
  <c r="C9" i="11"/>
  <c r="C29" i="3"/>
  <c r="C29" i="11" s="1"/>
  <c r="D9" i="11"/>
  <c r="B33" i="11"/>
  <c r="B24" i="11"/>
  <c r="B18" i="11"/>
  <c r="B11" i="11"/>
  <c r="R3" i="3"/>
  <c r="B32" i="11"/>
  <c r="Q4" i="3"/>
  <c r="N4" i="11" s="1"/>
  <c r="R7" i="3"/>
  <c r="B20" i="11"/>
  <c r="C44" i="11"/>
  <c r="B44" i="11" s="1"/>
  <c r="C19" i="11"/>
  <c r="B7" i="11"/>
  <c r="Q21" i="3"/>
  <c r="N21" i="11" s="1"/>
  <c r="B22" i="11"/>
  <c r="B6" i="11"/>
  <c r="C43" i="11"/>
  <c r="B43" i="11" s="1"/>
  <c r="D8" i="11"/>
  <c r="B8" i="11" s="1"/>
  <c r="Q45" i="3"/>
  <c r="N45" i="11" s="1"/>
  <c r="Q17" i="3"/>
  <c r="N17" i="11" s="1"/>
  <c r="B26" i="11"/>
  <c r="B21" i="11"/>
  <c r="B14" i="11"/>
  <c r="B3" i="11"/>
  <c r="R8" i="3"/>
  <c r="Q29" i="3"/>
  <c r="N29" i="11" s="1"/>
  <c r="B27" i="11"/>
  <c r="B17" i="11"/>
  <c r="B38" i="11"/>
  <c r="Q37" i="3"/>
  <c r="N37" i="11" s="1"/>
  <c r="Q12" i="3"/>
  <c r="N12" i="11" s="1"/>
  <c r="B35" i="11"/>
  <c r="B25" i="11"/>
  <c r="B13" i="11"/>
  <c r="B41" i="11"/>
  <c r="R30" i="3"/>
  <c r="C4" i="3"/>
  <c r="C4" i="11" s="1"/>
  <c r="B4" i="11" s="1"/>
  <c r="C30" i="3"/>
  <c r="C30" i="11" s="1"/>
  <c r="D30" i="11"/>
  <c r="D29" i="3"/>
  <c r="D29" i="11" s="1"/>
  <c r="D19" i="11"/>
  <c r="C46" i="11"/>
  <c r="D46" i="3"/>
  <c r="D46" i="11" s="1"/>
  <c r="Q41" i="3"/>
  <c r="N41" i="11" s="1"/>
  <c r="Q25" i="3"/>
  <c r="N25" i="11" s="1"/>
  <c r="Q8" i="3"/>
  <c r="N8" i="11" s="1"/>
  <c r="M44" i="11"/>
  <c r="M43" i="11"/>
  <c r="D47" i="3"/>
  <c r="D47" i="11" s="1"/>
  <c r="B47" i="11" s="1"/>
  <c r="D45" i="3"/>
  <c r="D45" i="11" s="1"/>
  <c r="B45" i="11" s="1"/>
  <c r="M48" i="11"/>
  <c r="M46" i="11"/>
  <c r="M42" i="11"/>
  <c r="M40" i="11"/>
  <c r="M38" i="11"/>
  <c r="M36" i="11"/>
  <c r="M34" i="11"/>
  <c r="M32" i="11"/>
  <c r="M30" i="11"/>
  <c r="M28" i="11"/>
  <c r="M26" i="11"/>
  <c r="M24" i="11"/>
  <c r="M22" i="11"/>
  <c r="M20" i="11"/>
  <c r="M18" i="11"/>
  <c r="M16" i="11"/>
  <c r="M14" i="11"/>
  <c r="M10" i="11"/>
  <c r="M6" i="11"/>
  <c r="M2" i="11"/>
  <c r="D40" i="3"/>
  <c r="D40" i="11" s="1"/>
  <c r="B40" i="11" s="1"/>
  <c r="Q33" i="3"/>
  <c r="N33" i="11" s="1"/>
  <c r="D48" i="3"/>
  <c r="D48" i="11" s="1"/>
  <c r="B48" i="11" s="1"/>
  <c r="M49" i="11"/>
  <c r="M47" i="11"/>
  <c r="M39" i="11"/>
  <c r="M35" i="11"/>
  <c r="M31" i="11"/>
  <c r="M27" i="11"/>
  <c r="M23" i="11"/>
  <c r="M19" i="11"/>
  <c r="M15" i="11"/>
  <c r="M13" i="11"/>
  <c r="M11" i="11"/>
  <c r="M9" i="11"/>
  <c r="M7" i="11"/>
  <c r="M5" i="11"/>
  <c r="M3" i="11"/>
  <c r="D49" i="3"/>
  <c r="D49" i="11" s="1"/>
  <c r="B49" i="11" s="1"/>
  <c r="C53" i="2"/>
  <c r="BA3" i="8"/>
  <c r="BA1" i="8" s="1"/>
  <c r="C54" i="2"/>
  <c r="A54" i="8"/>
  <c r="C4" i="8"/>
  <c r="A4" i="8" s="1"/>
  <c r="AW1" i="10"/>
  <c r="AX1" i="10"/>
  <c r="AU1" i="10"/>
  <c r="AY1" i="10"/>
  <c r="AV1" i="10"/>
  <c r="AZ1" i="10"/>
  <c r="C52" i="2"/>
  <c r="B12" i="3" s="1"/>
  <c r="K21" i="8" l="1" a="1"/>
  <c r="K21" i="8" s="1"/>
  <c r="F21" i="8" a="1"/>
  <c r="F21" i="8" s="1"/>
  <c r="AV17" i="8" a="1"/>
  <c r="AV17" i="8" s="1"/>
  <c r="F17" i="8" a="1"/>
  <c r="F17" i="8" s="1"/>
  <c r="AS17" i="8" a="1"/>
  <c r="AS17" i="8" s="1"/>
  <c r="K17" i="8" a="1"/>
  <c r="K17" i="8" s="1"/>
  <c r="P17" i="8" a="1"/>
  <c r="P17" i="8" s="1"/>
  <c r="AB12" i="8" a="1"/>
  <c r="AB12" i="8" s="1"/>
  <c r="AV12" i="8" a="1"/>
  <c r="AV12" i="8" s="1"/>
  <c r="F12" i="8" a="1"/>
  <c r="F12" i="8" s="1"/>
  <c r="J21" i="8" a="1"/>
  <c r="J21" i="8" s="1"/>
  <c r="AV21" i="8" a="1"/>
  <c r="AV21" i="8" s="1"/>
  <c r="AB21" i="8" a="1"/>
  <c r="AB21" i="8" s="1"/>
  <c r="G12" i="8" a="1"/>
  <c r="G12" i="8" s="1"/>
  <c r="AA12" i="8" a="1"/>
  <c r="AA12" i="8" s="1"/>
  <c r="AF12" i="8" a="1"/>
  <c r="AF12" i="8" s="1"/>
  <c r="V12" i="8" a="1"/>
  <c r="V12" i="8" s="1"/>
  <c r="AS12" i="8" a="1"/>
  <c r="AS12" i="8" s="1"/>
  <c r="D21" i="8" a="1"/>
  <c r="D21" i="8" s="1"/>
  <c r="G21" i="8" a="1"/>
  <c r="G21" i="8" s="1"/>
  <c r="AS21" i="8" a="1"/>
  <c r="AS21" i="8" s="1"/>
  <c r="AU21" i="8" a="1"/>
  <c r="AU21" i="8" s="1"/>
  <c r="V21" i="8" a="1"/>
  <c r="V21" i="8" s="1"/>
  <c r="AU13" i="8" a="1"/>
  <c r="AU13" i="8" s="1"/>
  <c r="P6" i="8" a="1"/>
  <c r="P6" i="8" s="1"/>
  <c r="AE5" i="8" a="1"/>
  <c r="AE5" i="8" s="1"/>
  <c r="L5" i="8" a="1"/>
  <c r="L5" i="8" s="1"/>
  <c r="AH17" i="8" a="1"/>
  <c r="AH17" i="8" s="1"/>
  <c r="Z17" i="8" a="1"/>
  <c r="Z17" i="8" s="1"/>
  <c r="D17" i="8" a="1"/>
  <c r="D17" i="8" s="1"/>
  <c r="G17" i="8" a="1"/>
  <c r="G17" i="8" s="1"/>
  <c r="D12" i="8" a="1"/>
  <c r="D12" i="8" s="1"/>
  <c r="Z12" i="8" a="1"/>
  <c r="Z12" i="8" s="1"/>
  <c r="E17" i="8" a="1"/>
  <c r="E17" i="8" s="1"/>
  <c r="AU12" i="8" a="1"/>
  <c r="AU12" i="8" s="1"/>
  <c r="S12" i="8" a="1"/>
  <c r="S12" i="8" s="1"/>
  <c r="P12" i="8" a="1"/>
  <c r="P12" i="8" s="1"/>
  <c r="R12" i="8" a="1"/>
  <c r="R12" i="8" s="1"/>
  <c r="R21" i="8" a="1"/>
  <c r="R21" i="8" s="1"/>
  <c r="AA21" i="8" a="1"/>
  <c r="AA21" i="8" s="1"/>
  <c r="Z21" i="8" a="1"/>
  <c r="Z21" i="8" s="1"/>
  <c r="AH21" i="8" a="1"/>
  <c r="AH21" i="8" s="1"/>
  <c r="U13" i="8" a="1"/>
  <c r="U13" i="8" s="1"/>
  <c r="V17" i="8" a="1"/>
  <c r="V17" i="8" s="1"/>
  <c r="AU17" i="8" a="1"/>
  <c r="AU17" i="8" s="1"/>
  <c r="U17" i="8" a="1"/>
  <c r="U17" i="8" s="1"/>
  <c r="AQ20" i="8" a="1"/>
  <c r="AQ20" i="8" s="1"/>
  <c r="T48" i="8" a="1"/>
  <c r="T48" i="8" s="1"/>
  <c r="AQ45" i="8" a="1"/>
  <c r="AQ45" i="8" s="1"/>
  <c r="W26" i="8" a="1"/>
  <c r="W26" i="8" s="1"/>
  <c r="U24" i="10" s="1"/>
  <c r="AQ7" i="8" a="1"/>
  <c r="AQ7" i="8" s="1"/>
  <c r="W7" i="8" a="1"/>
  <c r="W7" i="8" s="1"/>
  <c r="AQ17" i="8" a="1"/>
  <c r="AQ17" i="8" s="1"/>
  <c r="W12" i="8" a="1"/>
  <c r="W12" i="8" s="1"/>
  <c r="T12" i="8" a="1"/>
  <c r="T12" i="8" s="1"/>
  <c r="AR48" i="8" a="1"/>
  <c r="AR48" i="8" s="1"/>
  <c r="AR25" i="8" a="1"/>
  <c r="AR25" i="8" s="1"/>
  <c r="I20" i="8" a="1"/>
  <c r="I20" i="8" s="1"/>
  <c r="AR17" i="8" a="1"/>
  <c r="AR17" i="8" s="1"/>
  <c r="AR11" i="8" a="1"/>
  <c r="AR11" i="8" s="1"/>
  <c r="W27" i="8" a="1"/>
  <c r="W27" i="8" s="1"/>
  <c r="T27" i="8" a="1"/>
  <c r="T27" i="8" s="1"/>
  <c r="W16" i="8" a="1"/>
  <c r="W16" i="8" s="1"/>
  <c r="AR16" i="8" a="1"/>
  <c r="AR16" i="8" s="1"/>
  <c r="AQ24" i="8" a="1"/>
  <c r="AQ24" i="8" s="1"/>
  <c r="M24" i="8" a="1"/>
  <c r="M24" i="8" s="1"/>
  <c r="AP12" i="8" a="1"/>
  <c r="AP12" i="8" s="1"/>
  <c r="W21" i="8" a="1"/>
  <c r="W21" i="8" s="1"/>
  <c r="AR21" i="8" a="1"/>
  <c r="AR21" i="8" s="1"/>
  <c r="AP48" i="8" a="1"/>
  <c r="AP48" i="8" s="1"/>
  <c r="AN46" i="10" s="1"/>
  <c r="T25" i="8" a="1"/>
  <c r="T25" i="8" s="1"/>
  <c r="R23" i="10" s="1"/>
  <c r="W25" i="8" a="1"/>
  <c r="W25" i="8" s="1"/>
  <c r="AR45" i="8" a="1"/>
  <c r="AR45" i="8" s="1"/>
  <c r="AP26" i="8" a="1"/>
  <c r="AP26" i="8" s="1"/>
  <c r="AQ26" i="8" a="1"/>
  <c r="AQ26" i="8" s="1"/>
  <c r="AO24" i="10" s="1"/>
  <c r="AD7" i="8" a="1"/>
  <c r="AD7" i="8" s="1"/>
  <c r="AP17" i="8" a="1"/>
  <c r="AP17" i="8" s="1"/>
  <c r="AQ46" i="8" a="1"/>
  <c r="AQ46" i="8" s="1"/>
  <c r="AR46" i="8" a="1"/>
  <c r="AR46" i="8" s="1"/>
  <c r="AP44" i="10" s="1"/>
  <c r="T46" i="8" a="1"/>
  <c r="T46" i="8" s="1"/>
  <c r="T10" i="8" a="1"/>
  <c r="T10" i="8" s="1"/>
  <c r="W10" i="8" a="1"/>
  <c r="W10" i="8" s="1"/>
  <c r="T6" i="8" a="1"/>
  <c r="T6" i="8" s="1"/>
  <c r="U5" i="8" a="1"/>
  <c r="U5" i="8" s="1"/>
  <c r="W11" i="8" a="1"/>
  <c r="W11" i="8" s="1"/>
  <c r="AP11" i="8" a="1"/>
  <c r="AP11" i="8" s="1"/>
  <c r="AN9" i="10" s="1"/>
  <c r="AQ27" i="8" a="1"/>
  <c r="AQ27" i="8" s="1"/>
  <c r="AP16" i="8" a="1"/>
  <c r="AP16" i="8" s="1"/>
  <c r="T16" i="8" a="1"/>
  <c r="T16" i="8" s="1"/>
  <c r="AP24" i="8" a="1"/>
  <c r="AP24" i="8" s="1"/>
  <c r="T24" i="8" a="1"/>
  <c r="T24" i="8" s="1"/>
  <c r="W24" i="8" a="1"/>
  <c r="W24" i="8" s="1"/>
  <c r="AR12" i="8" a="1"/>
  <c r="AR12" i="8" s="1"/>
  <c r="AQ12" i="8" a="1"/>
  <c r="AQ12" i="8" s="1"/>
  <c r="AR6" i="8" a="1"/>
  <c r="AR6" i="8" s="1"/>
  <c r="AQ25" i="8" a="1"/>
  <c r="AQ25" i="8" s="1"/>
  <c r="T45" i="8" a="1"/>
  <c r="T45" i="8" s="1"/>
  <c r="W45" i="8" a="1"/>
  <c r="W45" i="8" s="1"/>
  <c r="T26" i="8" a="1"/>
  <c r="T26" i="8" s="1"/>
  <c r="R24" i="10" s="1"/>
  <c r="T7" i="8" a="1"/>
  <c r="T7" i="8" s="1"/>
  <c r="T17" i="8" a="1"/>
  <c r="T17" i="8" s="1"/>
  <c r="W17" i="8" a="1"/>
  <c r="W17" i="8" s="1"/>
  <c r="AQ11" i="8" a="1"/>
  <c r="AQ11" i="8" s="1"/>
  <c r="AP27" i="8" a="1"/>
  <c r="AP27" i="8" s="1"/>
  <c r="AR27" i="8" a="1"/>
  <c r="AR27" i="8" s="1"/>
  <c r="AR24" i="8" a="1"/>
  <c r="AR24" i="8" s="1"/>
  <c r="AR20" i="8" a="1"/>
  <c r="AR20" i="8" s="1"/>
  <c r="W20" i="8" a="1"/>
  <c r="W20" i="8" s="1"/>
  <c r="AP20" i="8" a="1"/>
  <c r="AP20" i="8" s="1"/>
  <c r="AP21" i="8" a="1"/>
  <c r="AP21" i="8" s="1"/>
  <c r="I13" i="8" a="1"/>
  <c r="I13" i="8" s="1"/>
  <c r="AP45" i="8" a="1"/>
  <c r="AP45" i="8" s="1"/>
  <c r="AR26" i="8" a="1"/>
  <c r="AR26" i="8" s="1"/>
  <c r="AR7" i="8" a="1"/>
  <c r="AR7" i="8" s="1"/>
  <c r="AZ53" i="8" a="1"/>
  <c r="AZ53" i="8" s="1"/>
  <c r="AX53" i="8" a="1"/>
  <c r="AX53" i="8" s="1"/>
  <c r="BA53" i="8" a="1"/>
  <c r="BA53" i="8" s="1"/>
  <c r="AY53" i="8" a="1"/>
  <c r="AY53" i="8" s="1"/>
  <c r="AZ52" i="8" a="1"/>
  <c r="AZ52" i="8" s="1"/>
  <c r="AX52" i="8" a="1"/>
  <c r="AX52" i="8" s="1"/>
  <c r="BA52" i="8" a="1"/>
  <c r="BA52" i="8" s="1"/>
  <c r="AY52" i="8" a="1"/>
  <c r="AY52" i="8" s="1"/>
  <c r="AW50" i="10" s="1"/>
  <c r="AG6" i="8" a="1"/>
  <c r="AG6" i="8" s="1"/>
  <c r="AG11" i="8" a="1"/>
  <c r="AG11" i="8" s="1"/>
  <c r="P11" i="8" a="1"/>
  <c r="P11" i="8" s="1"/>
  <c r="AM11" i="8" a="1"/>
  <c r="AM11" i="8" s="1"/>
  <c r="AK9" i="10" s="1"/>
  <c r="S11" i="8" a="1"/>
  <c r="S11" i="8" s="1"/>
  <c r="AT27" i="8" a="1"/>
  <c r="AT27" i="8" s="1"/>
  <c r="AJ27" i="8" a="1"/>
  <c r="AJ27" i="8" s="1"/>
  <c r="AM16" i="8" a="1"/>
  <c r="AM16" i="8" s="1"/>
  <c r="AN16" i="8" a="1"/>
  <c r="AN16" i="8" s="1"/>
  <c r="AT24" i="8" a="1"/>
  <c r="AT24" i="8" s="1"/>
  <c r="Q13" i="8" a="1"/>
  <c r="Q13" i="8" s="1"/>
  <c r="P20" i="8" a="1"/>
  <c r="P20" i="8" s="1"/>
  <c r="AM20" i="8" a="1"/>
  <c r="AM20" i="8" s="1"/>
  <c r="S20" i="8" a="1"/>
  <c r="S20" i="8" s="1"/>
  <c r="AM21" i="8" a="1"/>
  <c r="AM21" i="8" s="1"/>
  <c r="V13" i="8" a="1"/>
  <c r="V13" i="8" s="1"/>
  <c r="AM13" i="8" a="1"/>
  <c r="AM13" i="8" s="1"/>
  <c r="W13" i="8" a="1"/>
  <c r="W13" i="8" s="1"/>
  <c r="AP13" i="8" a="1"/>
  <c r="AP13" i="8" s="1"/>
  <c r="J13" i="8" a="1"/>
  <c r="J13" i="8" s="1"/>
  <c r="AV13" i="8" a="1"/>
  <c r="AV13" i="8" s="1"/>
  <c r="AB13" i="8" a="1"/>
  <c r="AB13" i="8" s="1"/>
  <c r="D13" i="8" a="1"/>
  <c r="D13" i="8" s="1"/>
  <c r="AH48" i="8" a="1"/>
  <c r="AH48" i="8" s="1"/>
  <c r="AF46" i="10" s="1"/>
  <c r="W6" i="8" a="1"/>
  <c r="W6" i="8" s="1"/>
  <c r="G6" i="8" a="1"/>
  <c r="G6" i="8" s="1"/>
  <c r="AA6" i="8" a="1"/>
  <c r="AA6" i="8" s="1"/>
  <c r="AU6" i="8" a="1"/>
  <c r="AU6" i="8" s="1"/>
  <c r="U6" i="8" a="1"/>
  <c r="U6" i="8" s="1"/>
  <c r="AJ6" i="8" a="1"/>
  <c r="AJ6" i="8" s="1"/>
  <c r="D6" i="8" a="1"/>
  <c r="D6" i="8" s="1"/>
  <c r="AH25" i="8" a="1"/>
  <c r="AH25" i="8" s="1"/>
  <c r="AF23" i="10" s="1"/>
  <c r="AJ5" i="8" a="1"/>
  <c r="AJ5" i="8" s="1"/>
  <c r="V5" i="8" a="1"/>
  <c r="V5" i="8" s="1"/>
  <c r="T5" i="8" a="1"/>
  <c r="T5" i="8" s="1"/>
  <c r="AA5" i="8" a="1"/>
  <c r="AA5" i="8" s="1"/>
  <c r="S5" i="8" a="1"/>
  <c r="S5" i="8" s="1"/>
  <c r="AB5" i="8" a="1"/>
  <c r="AB5" i="8" s="1"/>
  <c r="G5" i="8" a="1"/>
  <c r="G5" i="8" s="1"/>
  <c r="AJ45" i="8" a="1"/>
  <c r="AJ45" i="8" s="1"/>
  <c r="AH43" i="10" s="1"/>
  <c r="AJ26" i="8" a="1"/>
  <c r="AJ26" i="8" s="1"/>
  <c r="AH24" i="10" s="1"/>
  <c r="AM17" i="8" a="1"/>
  <c r="AM17" i="8" s="1"/>
  <c r="S17" i="8" a="1"/>
  <c r="S17" i="8" s="1"/>
  <c r="S10" i="8" a="1"/>
  <c r="S10" i="8" s="1"/>
  <c r="Q8" i="10" s="1"/>
  <c r="P10" i="8" a="1"/>
  <c r="P10" i="8" s="1"/>
  <c r="N8" i="10" s="1"/>
  <c r="S9" i="8" a="1"/>
  <c r="S9" i="8" s="1"/>
  <c r="Y5" i="8" a="1"/>
  <c r="Y5" i="8" s="1"/>
  <c r="M6" i="8" a="1"/>
  <c r="M6" i="8" s="1"/>
  <c r="AJ11" i="8" a="1"/>
  <c r="AJ11" i="8" s="1"/>
  <c r="AH9" i="10" s="1"/>
  <c r="M11" i="8" a="1"/>
  <c r="M11" i="8" s="1"/>
  <c r="AH11" i="8" a="1"/>
  <c r="AH11" i="8" s="1"/>
  <c r="AF9" i="10" s="1"/>
  <c r="AM27" i="8" a="1"/>
  <c r="AM27" i="8" s="1"/>
  <c r="AK25" i="10" s="1"/>
  <c r="M27" i="8" a="1"/>
  <c r="M27" i="8" s="1"/>
  <c r="K25" i="10" s="1"/>
  <c r="AT16" i="8" a="1"/>
  <c r="AT16" i="8" s="1"/>
  <c r="AH16" i="8" a="1"/>
  <c r="AH16" i="8" s="1"/>
  <c r="AG16" i="8" a="1"/>
  <c r="AG16" i="8" s="1"/>
  <c r="AJ16" i="8" a="1"/>
  <c r="AJ16" i="8" s="1"/>
  <c r="AG24" i="8" a="1"/>
  <c r="AG24" i="8" s="1"/>
  <c r="H24" i="8" a="1"/>
  <c r="H24" i="8" s="1"/>
  <c r="AG12" i="8" a="1"/>
  <c r="AG12" i="8" s="1"/>
  <c r="AL20" i="8" a="1"/>
  <c r="AL20" i="8" s="1"/>
  <c r="K13" i="8" a="1"/>
  <c r="K13" i="8" s="1"/>
  <c r="R13" i="8" a="1"/>
  <c r="R13" i="8" s="1"/>
  <c r="AA13" i="8" a="1"/>
  <c r="AA13" i="8" s="1"/>
  <c r="AE13" i="8" a="1"/>
  <c r="AE13" i="8" s="1"/>
  <c r="AI13" i="8" a="1"/>
  <c r="AI13" i="8" s="1"/>
  <c r="AR13" i="8" a="1"/>
  <c r="AR13" i="8" s="1"/>
  <c r="T13" i="8" a="1"/>
  <c r="T13" i="8" s="1"/>
  <c r="U9" i="8" a="1"/>
  <c r="U9" i="8" s="1"/>
  <c r="D9" i="8" a="1"/>
  <c r="D9" i="8" s="1"/>
  <c r="AD48" i="8" a="1"/>
  <c r="AD48" i="8" s="1"/>
  <c r="AB46" i="10" s="1"/>
  <c r="M48" i="8" a="1"/>
  <c r="M48" i="8" s="1"/>
  <c r="K46" i="10" s="1"/>
  <c r="AM48" i="8" a="1"/>
  <c r="AM48" i="8" s="1"/>
  <c r="AK46" i="10" s="1"/>
  <c r="AS6" i="8" a="1"/>
  <c r="AS6" i="8" s="1"/>
  <c r="S6" i="8" a="1"/>
  <c r="S6" i="8" s="1"/>
  <c r="AI6" i="8" a="1"/>
  <c r="AI6" i="8" s="1"/>
  <c r="V6" i="8" a="1"/>
  <c r="V6" i="8" s="1"/>
  <c r="AP6" i="8" a="1"/>
  <c r="AP6" i="8" s="1"/>
  <c r="J6" i="8" a="1"/>
  <c r="J6" i="8" s="1"/>
  <c r="AB6" i="8" a="1"/>
  <c r="AB6" i="8" s="1"/>
  <c r="AJ25" i="8" a="1"/>
  <c r="AJ25" i="8" s="1"/>
  <c r="AH23" i="10" s="1"/>
  <c r="Z5" i="8" a="1"/>
  <c r="Z5" i="8" s="1"/>
  <c r="K5" i="8" a="1"/>
  <c r="K5" i="8" s="1"/>
  <c r="J5" i="8" a="1"/>
  <c r="J5" i="8" s="1"/>
  <c r="P5" i="8" a="1"/>
  <c r="P5" i="8" s="1"/>
  <c r="AR5" i="8" a="1"/>
  <c r="AR5" i="8" s="1"/>
  <c r="W5" i="8" a="1"/>
  <c r="W5" i="8" s="1"/>
  <c r="AS5" i="8" a="1"/>
  <c r="AS5" i="8" s="1"/>
  <c r="P45" i="8" a="1"/>
  <c r="P45" i="8" s="1"/>
  <c r="N43" i="10" s="1"/>
  <c r="AM45" i="8" a="1"/>
  <c r="AM45" i="8" s="1"/>
  <c r="S45" i="8" a="1"/>
  <c r="S45" i="8" s="1"/>
  <c r="Q43" i="10" s="1"/>
  <c r="P26" i="8" a="1"/>
  <c r="P26" i="8" s="1"/>
  <c r="N24" i="10" s="1"/>
  <c r="Y26" i="8" a="1"/>
  <c r="Y26" i="8" s="1"/>
  <c r="W24" i="10" s="1"/>
  <c r="AM26" i="8" a="1"/>
  <c r="AM26" i="8" s="1"/>
  <c r="AJ17" i="8" a="1"/>
  <c r="AJ17" i="8" s="1"/>
  <c r="AM46" i="8" a="1"/>
  <c r="AM46" i="8" s="1"/>
  <c r="AK44" i="10" s="1"/>
  <c r="AJ46" i="8" a="1"/>
  <c r="AJ46" i="8" s="1"/>
  <c r="AH46" i="8" a="1"/>
  <c r="AH46" i="8" s="1"/>
  <c r="P46" i="8" a="1"/>
  <c r="P46" i="8" s="1"/>
  <c r="N44" i="10" s="1"/>
  <c r="AJ10" i="8" a="1"/>
  <c r="AJ10" i="8" s="1"/>
  <c r="AH8" i="10" s="1"/>
  <c r="AI10" i="8" a="1"/>
  <c r="AI10" i="8" s="1"/>
  <c r="AG8" i="10" s="1"/>
  <c r="L10" i="8" a="1"/>
  <c r="L10" i="8" s="1"/>
  <c r="AF10" i="8" a="1"/>
  <c r="AF10" i="8" s="1"/>
  <c r="AD8" i="10" s="1"/>
  <c r="M12" i="8" a="1"/>
  <c r="M12" i="8" s="1"/>
  <c r="AH27" i="8" a="1"/>
  <c r="AH27" i="8" s="1"/>
  <c r="AF25" i="10" s="1"/>
  <c r="AG27" i="8" a="1"/>
  <c r="AG27" i="8" s="1"/>
  <c r="P16" i="8" a="1"/>
  <c r="P16" i="8" s="1"/>
  <c r="AH24" i="8" a="1"/>
  <c r="AH24" i="8" s="1"/>
  <c r="P24" i="8" a="1"/>
  <c r="P24" i="8" s="1"/>
  <c r="AM12" i="8" a="1"/>
  <c r="AM12" i="8" s="1"/>
  <c r="AJ12" i="8" a="1"/>
  <c r="AJ12" i="8" s="1"/>
  <c r="AH12" i="8" a="1"/>
  <c r="AH12" i="8" s="1"/>
  <c r="AJ21" i="8" a="1"/>
  <c r="AJ21" i="8" s="1"/>
  <c r="AQ13" i="8" a="1"/>
  <c r="AQ13" i="8" s="1"/>
  <c r="AS13" i="8" a="1"/>
  <c r="AS13" i="8" s="1"/>
  <c r="F13" i="8" a="1"/>
  <c r="F13" i="8" s="1"/>
  <c r="Z13" i="8" a="1"/>
  <c r="Z13" i="8" s="1"/>
  <c r="S13" i="8" a="1"/>
  <c r="S13" i="8" s="1"/>
  <c r="AJ13" i="8" a="1"/>
  <c r="AJ13" i="8" s="1"/>
  <c r="AJ48" i="8" a="1"/>
  <c r="AJ48" i="8" s="1"/>
  <c r="AH46" i="10" s="1"/>
  <c r="AH6" i="8" a="1"/>
  <c r="AH6" i="8" s="1"/>
  <c r="AM6" i="8" a="1"/>
  <c r="AM6" i="8" s="1"/>
  <c r="AQ6" i="8" a="1"/>
  <c r="AQ6" i="8" s="1"/>
  <c r="K6" i="8" a="1"/>
  <c r="K6" i="8" s="1"/>
  <c r="AE6" i="8" a="1"/>
  <c r="AE6" i="8" s="1"/>
  <c r="AV6" i="8" a="1"/>
  <c r="AV6" i="8" s="1"/>
  <c r="AM25" i="8" a="1"/>
  <c r="AM25" i="8" s="1"/>
  <c r="AK23" i="10" s="1"/>
  <c r="P25" i="8" a="1"/>
  <c r="P25" i="8" s="1"/>
  <c r="N23" i="10" s="1"/>
  <c r="AU5" i="8" a="1"/>
  <c r="AU5" i="8" s="1"/>
  <c r="AQ5" i="8" a="1"/>
  <c r="AQ5" i="8" s="1"/>
  <c r="AP5" i="8" a="1"/>
  <c r="AP5" i="8" s="1"/>
  <c r="AV5" i="8" a="1"/>
  <c r="AV5" i="8" s="1"/>
  <c r="F5" i="8" a="1"/>
  <c r="F5" i="8" s="1"/>
  <c r="AM5" i="8" a="1"/>
  <c r="AM5" i="8" s="1"/>
  <c r="R5" i="8" a="1"/>
  <c r="R5" i="8" s="1"/>
  <c r="AL45" i="8" a="1"/>
  <c r="AL45" i="8" s="1"/>
  <c r="AJ43" i="10" s="1"/>
  <c r="Y10" i="8" a="1"/>
  <c r="Y10" i="8" s="1"/>
  <c r="W8" i="10" s="1"/>
  <c r="E11" i="8" a="1"/>
  <c r="E11" i="8" s="1"/>
  <c r="AI11" i="8" a="1"/>
  <c r="AI11" i="8" s="1"/>
  <c r="AG9" i="10" s="1"/>
  <c r="N11" i="8" a="1"/>
  <c r="N11" i="8" s="1"/>
  <c r="L9" i="10" s="1"/>
  <c r="O27" i="8" a="1"/>
  <c r="O27" i="8" s="1"/>
  <c r="E27" i="8" a="1"/>
  <c r="E27" i="8" s="1"/>
  <c r="AF27" i="8" a="1"/>
  <c r="AF27" i="8" s="1"/>
  <c r="AD25" i="10" s="1"/>
  <c r="L27" i="8" a="1"/>
  <c r="L27" i="8" s="1"/>
  <c r="J25" i="10" s="1"/>
  <c r="O16" i="8" a="1"/>
  <c r="O16" i="8" s="1"/>
  <c r="Y16" i="8" a="1"/>
  <c r="Y16" i="8" s="1"/>
  <c r="AL16" i="8" a="1"/>
  <c r="AL16" i="8" s="1"/>
  <c r="E16" i="8" a="1"/>
  <c r="E16" i="8" s="1"/>
  <c r="AI24" i="8" a="1"/>
  <c r="AI24" i="8" s="1"/>
  <c r="AC12" i="8" a="1"/>
  <c r="AC12" i="8" s="1"/>
  <c r="L20" i="8" a="1"/>
  <c r="L20" i="8" s="1"/>
  <c r="O21" i="8" a="1"/>
  <c r="O21" i="8" s="1"/>
  <c r="L21" i="8" a="1"/>
  <c r="L21" i="8" s="1"/>
  <c r="AG13" i="8" a="1"/>
  <c r="AG13" i="8" s="1"/>
  <c r="M13" i="8" a="1"/>
  <c r="M13" i="8" s="1"/>
  <c r="AD13" i="8" a="1"/>
  <c r="AD13" i="8" s="1"/>
  <c r="H13" i="8" a="1"/>
  <c r="H13" i="8" s="1"/>
  <c r="AP9" i="8" a="1"/>
  <c r="AP9" i="8" s="1"/>
  <c r="F9" i="8" a="1"/>
  <c r="F9" i="8" s="1"/>
  <c r="AR9" i="8" a="1"/>
  <c r="AR9" i="8" s="1"/>
  <c r="AJ9" i="8" a="1"/>
  <c r="AJ9" i="8" s="1"/>
  <c r="AS9" i="8" a="1"/>
  <c r="AS9" i="8" s="1"/>
  <c r="AQ9" i="8" a="1"/>
  <c r="AQ9" i="8" s="1"/>
  <c r="AA9" i="8" a="1"/>
  <c r="AA9" i="8" s="1"/>
  <c r="K9" i="8" a="1"/>
  <c r="K9" i="8" s="1"/>
  <c r="AI48" i="8" a="1"/>
  <c r="AI48" i="8" s="1"/>
  <c r="Y48" i="8" a="1"/>
  <c r="Y48" i="8" s="1"/>
  <c r="H48" i="8" a="1"/>
  <c r="H48" i="8" s="1"/>
  <c r="F46" i="10" s="1"/>
  <c r="AC6" i="8" a="1"/>
  <c r="AC6" i="8" s="1"/>
  <c r="Y6" i="8" a="1"/>
  <c r="Y6" i="8" s="1"/>
  <c r="AG25" i="8" a="1"/>
  <c r="AG25" i="8" s="1"/>
  <c r="AE23" i="10" s="1"/>
  <c r="H25" i="8" a="1"/>
  <c r="H25" i="8" s="1"/>
  <c r="F23" i="10" s="1"/>
  <c r="Y25" i="8" a="1"/>
  <c r="Y25" i="8" s="1"/>
  <c r="O5" i="8" a="1"/>
  <c r="O5" i="8" s="1"/>
  <c r="I5" i="8" a="1"/>
  <c r="I5" i="8" s="1"/>
  <c r="Y45" i="8" a="1"/>
  <c r="Y45" i="8" s="1"/>
  <c r="W43" i="10" s="1"/>
  <c r="AI26" i="8" a="1"/>
  <c r="AI26" i="8" s="1"/>
  <c r="AG24" i="10" s="1"/>
  <c r="AL7" i="8" a="1"/>
  <c r="AL7" i="8" s="1"/>
  <c r="L7" i="8" a="1"/>
  <c r="L7" i="8" s="1"/>
  <c r="Y7" i="8" a="1"/>
  <c r="Y7" i="8" s="1"/>
  <c r="M7" i="8" a="1"/>
  <c r="M7" i="8" s="1"/>
  <c r="AI7" i="8" a="1"/>
  <c r="AI7" i="8" s="1"/>
  <c r="L17" i="8" a="1"/>
  <c r="L17" i="8" s="1"/>
  <c r="Y17" i="8" a="1"/>
  <c r="Y17" i="8" s="1"/>
  <c r="AI17" i="8" a="1"/>
  <c r="AI17" i="8" s="1"/>
  <c r="AF46" i="8" a="1"/>
  <c r="AF46" i="8" s="1"/>
  <c r="AD46" i="8" a="1"/>
  <c r="AD46" i="8" s="1"/>
  <c r="AB44" i="10" s="1"/>
  <c r="O10" i="8" a="1"/>
  <c r="O10" i="8" s="1"/>
  <c r="M8" i="10" s="1"/>
  <c r="N16" i="8" a="1"/>
  <c r="N16" i="8" s="1"/>
  <c r="L16" i="8" a="1"/>
  <c r="L16" i="8" s="1"/>
  <c r="O24" i="8" a="1"/>
  <c r="O24" i="8" s="1"/>
  <c r="L12" i="8" a="1"/>
  <c r="L12" i="8" s="1"/>
  <c r="O12" i="8" a="1"/>
  <c r="O12" i="8" s="1"/>
  <c r="H12" i="8" a="1"/>
  <c r="H12" i="8" s="1"/>
  <c r="Y12" i="8" a="1"/>
  <c r="Y12" i="8" s="1"/>
  <c r="AG20" i="8" a="1"/>
  <c r="AG20" i="8" s="1"/>
  <c r="AF20" i="8" a="1"/>
  <c r="AF20" i="8" s="1"/>
  <c r="AI21" i="8" a="1"/>
  <c r="AI21" i="8" s="1"/>
  <c r="AL21" i="8" a="1"/>
  <c r="AL21" i="8" s="1"/>
  <c r="Y21" i="8" a="1"/>
  <c r="Y21" i="8" s="1"/>
  <c r="AC13" i="8" a="1"/>
  <c r="AC13" i="8" s="1"/>
  <c r="AL13" i="8" a="1"/>
  <c r="AL13" i="8" s="1"/>
  <c r="O13" i="8" a="1"/>
  <c r="O13" i="8" s="1"/>
  <c r="Y13" i="8" a="1"/>
  <c r="Y13" i="8" s="1"/>
  <c r="J9" i="8" a="1"/>
  <c r="J9" i="8" s="1"/>
  <c r="AV9" i="8" a="1"/>
  <c r="AV9" i="8" s="1"/>
  <c r="AG9" i="8" a="1"/>
  <c r="AG9" i="8" s="1"/>
  <c r="Y9" i="8" a="1"/>
  <c r="Y9" i="8" s="1"/>
  <c r="AH9" i="8" a="1"/>
  <c r="AH9" i="8" s="1"/>
  <c r="AM9" i="8" a="1"/>
  <c r="AM9" i="8" s="1"/>
  <c r="W9" i="8" a="1"/>
  <c r="W9" i="8" s="1"/>
  <c r="G9" i="8" a="1"/>
  <c r="G9" i="8" s="1"/>
  <c r="O48" i="8" a="1"/>
  <c r="O48" i="8" s="1"/>
  <c r="M46" i="10" s="1"/>
  <c r="AD6" i="8" a="1"/>
  <c r="AD6" i="8" s="1"/>
  <c r="O6" i="8" a="1"/>
  <c r="O6" i="8" s="1"/>
  <c r="L25" i="8" a="1"/>
  <c r="L25" i="8" s="1"/>
  <c r="J23" i="10" s="1"/>
  <c r="L45" i="8" a="1"/>
  <c r="L45" i="8" s="1"/>
  <c r="J43" i="10" s="1"/>
  <c r="I45" i="8" a="1"/>
  <c r="I45" i="8" s="1"/>
  <c r="AI45" i="8" a="1"/>
  <c r="AI45" i="8" s="1"/>
  <c r="AG43" i="10" s="1"/>
  <c r="AD45" i="8" a="1"/>
  <c r="AD45" i="8" s="1"/>
  <c r="AB43" i="10" s="1"/>
  <c r="AT26" i="8" a="1"/>
  <c r="AT26" i="8" s="1"/>
  <c r="AR24" i="10" s="1"/>
  <c r="O26" i="8" a="1"/>
  <c r="O26" i="8" s="1"/>
  <c r="AF7" i="8" a="1"/>
  <c r="AF7" i="8" s="1"/>
  <c r="AT7" i="8" a="1"/>
  <c r="AT7" i="8" s="1"/>
  <c r="O7" i="8" a="1"/>
  <c r="O7" i="8" s="1"/>
  <c r="AC17" i="8" a="1"/>
  <c r="AC17" i="8" s="1"/>
  <c r="AL17" i="8" a="1"/>
  <c r="AL17" i="8" s="1"/>
  <c r="AF17" i="8" a="1"/>
  <c r="AF17" i="8" s="1"/>
  <c r="O17" i="8" a="1"/>
  <c r="O17" i="8" s="1"/>
  <c r="AI46" i="8" a="1"/>
  <c r="AI46" i="8" s="1"/>
  <c r="Y46" i="8" a="1"/>
  <c r="Y46" i="8" s="1"/>
  <c r="W44" i="10" s="1"/>
  <c r="L46" i="8" a="1"/>
  <c r="L46" i="8" s="1"/>
  <c r="J44" i="10" s="1"/>
  <c r="AL10" i="8" a="1"/>
  <c r="AL10" i="8" s="1"/>
  <c r="AJ8" i="10" s="1"/>
  <c r="L11" i="8" a="1"/>
  <c r="L11" i="8" s="1"/>
  <c r="AF11" i="8" a="1"/>
  <c r="AF11" i="8" s="1"/>
  <c r="AD9" i="10" s="1"/>
  <c r="O11" i="8" a="1"/>
  <c r="O11" i="8" s="1"/>
  <c r="M9" i="10" s="1"/>
  <c r="AI27" i="8" a="1"/>
  <c r="AI27" i="8" s="1"/>
  <c r="AG25" i="10" s="1"/>
  <c r="H27" i="8" a="1"/>
  <c r="H27" i="8" s="1"/>
  <c r="N27" i="8" a="1"/>
  <c r="N27" i="8" s="1"/>
  <c r="L25" i="10" s="1"/>
  <c r="B46" i="11"/>
  <c r="Y11" i="8" a="1"/>
  <c r="Y11" i="8" s="1"/>
  <c r="AL11" i="8" a="1"/>
  <c r="AL11" i="8" s="1"/>
  <c r="Y27" i="8" a="1"/>
  <c r="Y27" i="8" s="1"/>
  <c r="W25" i="10" s="1"/>
  <c r="H16" i="8" a="1"/>
  <c r="H16" i="8" s="1"/>
  <c r="M16" i="8" a="1"/>
  <c r="M16" i="8" s="1"/>
  <c r="Y24" i="8" a="1"/>
  <c r="Y24" i="8" s="1"/>
  <c r="AL24" i="8" a="1"/>
  <c r="AL24" i="8" s="1"/>
  <c r="AO24" i="8" a="1"/>
  <c r="AO24" i="8" s="1"/>
  <c r="AF24" i="8" a="1"/>
  <c r="AF24" i="8" s="1"/>
  <c r="L24" i="8" a="1"/>
  <c r="L24" i="8" s="1"/>
  <c r="AI12" i="8" a="1"/>
  <c r="AI12" i="8" s="1"/>
  <c r="Y20" i="8" a="1"/>
  <c r="Y20" i="8" s="1"/>
  <c r="M20" i="8" a="1"/>
  <c r="M20" i="8" s="1"/>
  <c r="AI20" i="8" a="1"/>
  <c r="AI20" i="8" s="1"/>
  <c r="AT21" i="8" a="1"/>
  <c r="AT21" i="8" s="1"/>
  <c r="AF21" i="8" a="1"/>
  <c r="AF21" i="8" s="1"/>
  <c r="AF9" i="8" a="1"/>
  <c r="AF9" i="8" s="1"/>
  <c r="AL9" i="8" a="1"/>
  <c r="AL9" i="8" s="1"/>
  <c r="Z9" i="8" a="1"/>
  <c r="Z9" i="8" s="1"/>
  <c r="V9" i="8" a="1"/>
  <c r="V9" i="8" s="1"/>
  <c r="T9" i="8" a="1"/>
  <c r="T9" i="8" s="1"/>
  <c r="R9" i="8" a="1"/>
  <c r="R9" i="8" s="1"/>
  <c r="AI9" i="8" a="1"/>
  <c r="AI9" i="8" s="1"/>
  <c r="AT48" i="8" a="1"/>
  <c r="AT48" i="8" s="1"/>
  <c r="AR46" i="10" s="1"/>
  <c r="I48" i="8" a="1"/>
  <c r="I48" i="8" s="1"/>
  <c r="L48" i="8" a="1"/>
  <c r="L48" i="8" s="1"/>
  <c r="AL6" i="8" a="1"/>
  <c r="AL6" i="8" s="1"/>
  <c r="AF6" i="8" a="1"/>
  <c r="AF6" i="8" s="1"/>
  <c r="L6" i="8" a="1"/>
  <c r="L6" i="8" s="1"/>
  <c r="AL25" i="8" a="1"/>
  <c r="AL25" i="8" s="1"/>
  <c r="AF25" i="8" a="1"/>
  <c r="AF25" i="8" s="1"/>
  <c r="O25" i="8" a="1"/>
  <c r="O25" i="8" s="1"/>
  <c r="M23" i="10" s="1"/>
  <c r="M45" i="8" a="1"/>
  <c r="M45" i="8" s="1"/>
  <c r="O45" i="8" a="1"/>
  <c r="O45" i="8" s="1"/>
  <c r="AL26" i="8" a="1"/>
  <c r="AL26" i="8" s="1"/>
  <c r="AJ24" i="10" s="1"/>
  <c r="AG26" i="8" a="1"/>
  <c r="AG26" i="8" s="1"/>
  <c r="AE24" i="10" s="1"/>
  <c r="I7" i="8" a="1"/>
  <c r="I7" i="8" s="1"/>
  <c r="AC7" i="8" a="1"/>
  <c r="AC7" i="8" s="1"/>
  <c r="AC46" i="8" a="1"/>
  <c r="AC46" i="8" s="1"/>
  <c r="AA44" i="10" s="1"/>
  <c r="G19" i="8" a="1"/>
  <c r="G19" i="8" s="1"/>
  <c r="K19" i="8" a="1"/>
  <c r="K19" i="8" s="1"/>
  <c r="O19" i="8" a="1"/>
  <c r="O19" i="8" s="1"/>
  <c r="S19" i="8" a="1"/>
  <c r="S19" i="8" s="1"/>
  <c r="W19" i="8" a="1"/>
  <c r="W19" i="8" s="1"/>
  <c r="AA19" i="8" a="1"/>
  <c r="AA19" i="8" s="1"/>
  <c r="AE19" i="8" a="1"/>
  <c r="AE19" i="8" s="1"/>
  <c r="AI19" i="8" a="1"/>
  <c r="AI19" i="8" s="1"/>
  <c r="AM19" i="8" a="1"/>
  <c r="AM19" i="8" s="1"/>
  <c r="AQ19" i="8" a="1"/>
  <c r="AQ19" i="8" s="1"/>
  <c r="AU19" i="8" a="1"/>
  <c r="AU19" i="8" s="1"/>
  <c r="D19" i="8" a="1"/>
  <c r="D19" i="8" s="1"/>
  <c r="H19" i="8" a="1"/>
  <c r="H19" i="8" s="1"/>
  <c r="L19" i="8" a="1"/>
  <c r="L19" i="8" s="1"/>
  <c r="P19" i="8" a="1"/>
  <c r="P19" i="8" s="1"/>
  <c r="T19" i="8" a="1"/>
  <c r="T19" i="8" s="1"/>
  <c r="X19" i="8" a="1"/>
  <c r="X19" i="8" s="1"/>
  <c r="AB19" i="8" a="1"/>
  <c r="AB19" i="8" s="1"/>
  <c r="AF19" i="8" a="1"/>
  <c r="AF19" i="8" s="1"/>
  <c r="AJ19" i="8" a="1"/>
  <c r="AJ19" i="8" s="1"/>
  <c r="AN19" i="8" a="1"/>
  <c r="AN19" i="8" s="1"/>
  <c r="AR19" i="8" a="1"/>
  <c r="AR19" i="8" s="1"/>
  <c r="AV19" i="8" a="1"/>
  <c r="AV19" i="8" s="1"/>
  <c r="J19" i="8" a="1"/>
  <c r="J19" i="8" s="1"/>
  <c r="R19" i="8" a="1"/>
  <c r="R19" i="8" s="1"/>
  <c r="Z19" i="8" a="1"/>
  <c r="Z19" i="8" s="1"/>
  <c r="AH19" i="8" a="1"/>
  <c r="AH19" i="8" s="1"/>
  <c r="AP19" i="8" a="1"/>
  <c r="AP19" i="8" s="1"/>
  <c r="M19" i="8" a="1"/>
  <c r="M19" i="8" s="1"/>
  <c r="V19" i="8" a="1"/>
  <c r="V19" i="8" s="1"/>
  <c r="AG19" i="8" a="1"/>
  <c r="AG19" i="8" s="1"/>
  <c r="AS19" i="8" a="1"/>
  <c r="AS19" i="8" s="1"/>
  <c r="F19" i="8" a="1"/>
  <c r="F19" i="8" s="1"/>
  <c r="Q19" i="8" a="1"/>
  <c r="Q19" i="8" s="1"/>
  <c r="AC19" i="8" a="1"/>
  <c r="AC19" i="8" s="1"/>
  <c r="AL19" i="8" a="1"/>
  <c r="AL19" i="8" s="1"/>
  <c r="U19" i="8" a="1"/>
  <c r="U19" i="8" s="1"/>
  <c r="AO19" i="8" a="1"/>
  <c r="AO19" i="8" s="1"/>
  <c r="E19" i="8" a="1"/>
  <c r="E19" i="8" s="1"/>
  <c r="Y19" i="8" a="1"/>
  <c r="Y19" i="8" s="1"/>
  <c r="AT19" i="8" a="1"/>
  <c r="AT19" i="8" s="1"/>
  <c r="I19" i="8" a="1"/>
  <c r="I19" i="8" s="1"/>
  <c r="AD19" i="8" a="1"/>
  <c r="AD19" i="8" s="1"/>
  <c r="N19" i="8" a="1"/>
  <c r="N19" i="8" s="1"/>
  <c r="AK19" i="8" a="1"/>
  <c r="AK19" i="8" s="1"/>
  <c r="G14" i="8" a="1"/>
  <c r="G14" i="8" s="1"/>
  <c r="K14" i="8" a="1"/>
  <c r="K14" i="8" s="1"/>
  <c r="O14" i="8" a="1"/>
  <c r="O14" i="8" s="1"/>
  <c r="S14" i="8" a="1"/>
  <c r="S14" i="8" s="1"/>
  <c r="W14" i="8" a="1"/>
  <c r="W14" i="8" s="1"/>
  <c r="AA14" i="8" a="1"/>
  <c r="AA14" i="8" s="1"/>
  <c r="AE14" i="8" a="1"/>
  <c r="AE14" i="8" s="1"/>
  <c r="AI14" i="8" a="1"/>
  <c r="AI14" i="8" s="1"/>
  <c r="AM14" i="8" a="1"/>
  <c r="AM14" i="8" s="1"/>
  <c r="AQ14" i="8" a="1"/>
  <c r="AQ14" i="8" s="1"/>
  <c r="AU14" i="8" a="1"/>
  <c r="AU14" i="8" s="1"/>
  <c r="F14" i="8" a="1"/>
  <c r="F14" i="8" s="1"/>
  <c r="L14" i="8" a="1"/>
  <c r="L14" i="8" s="1"/>
  <c r="Q14" i="8" a="1"/>
  <c r="Q14" i="8" s="1"/>
  <c r="V14" i="8" a="1"/>
  <c r="V14" i="8" s="1"/>
  <c r="AB14" i="8" a="1"/>
  <c r="AB14" i="8" s="1"/>
  <c r="AG14" i="8" a="1"/>
  <c r="AG14" i="8" s="1"/>
  <c r="AL14" i="8" a="1"/>
  <c r="AL14" i="8" s="1"/>
  <c r="AR14" i="8" a="1"/>
  <c r="AR14" i="8" s="1"/>
  <c r="H14" i="8" a="1"/>
  <c r="H14" i="8" s="1"/>
  <c r="M14" i="8" a="1"/>
  <c r="M14" i="8" s="1"/>
  <c r="R14" i="8" a="1"/>
  <c r="R14" i="8" s="1"/>
  <c r="X14" i="8" a="1"/>
  <c r="X14" i="8" s="1"/>
  <c r="AC14" i="8" a="1"/>
  <c r="AC14" i="8" s="1"/>
  <c r="AH14" i="8" a="1"/>
  <c r="AH14" i="8" s="1"/>
  <c r="AN14" i="8" a="1"/>
  <c r="AN14" i="8" s="1"/>
  <c r="AS14" i="8" a="1"/>
  <c r="AS14" i="8" s="1"/>
  <c r="D14" i="8" a="1"/>
  <c r="D14" i="8" s="1"/>
  <c r="N14" i="8" a="1"/>
  <c r="N14" i="8" s="1"/>
  <c r="Y14" i="8" a="1"/>
  <c r="Y14" i="8" s="1"/>
  <c r="AJ14" i="8" a="1"/>
  <c r="AJ14" i="8" s="1"/>
  <c r="AT14" i="8" a="1"/>
  <c r="AT14" i="8" s="1"/>
  <c r="J14" i="8" a="1"/>
  <c r="J14" i="8" s="1"/>
  <c r="U14" i="8" a="1"/>
  <c r="U14" i="8" s="1"/>
  <c r="AF14" i="8" a="1"/>
  <c r="AF14" i="8" s="1"/>
  <c r="AP14" i="8" a="1"/>
  <c r="AP14" i="8" s="1"/>
  <c r="P14" i="8" a="1"/>
  <c r="P14" i="8" s="1"/>
  <c r="AK14" i="8" a="1"/>
  <c r="AK14" i="8" s="1"/>
  <c r="E14" i="8" a="1"/>
  <c r="E14" i="8" s="1"/>
  <c r="Z14" i="8" a="1"/>
  <c r="Z14" i="8" s="1"/>
  <c r="AV14" i="8" a="1"/>
  <c r="AV14" i="8" s="1"/>
  <c r="AD14" i="8" a="1"/>
  <c r="AD14" i="8" s="1"/>
  <c r="AO14" i="8" a="1"/>
  <c r="AO14" i="8" s="1"/>
  <c r="I14" i="8" a="1"/>
  <c r="I14" i="8" s="1"/>
  <c r="T14" i="8" a="1"/>
  <c r="T14" i="8" s="1"/>
  <c r="X24" i="8" a="1"/>
  <c r="X24" i="8" s="1"/>
  <c r="D33" i="8" a="1"/>
  <c r="D33" i="8" s="1"/>
  <c r="H33" i="8" a="1"/>
  <c r="H33" i="8" s="1"/>
  <c r="L33" i="8" a="1"/>
  <c r="L33" i="8" s="1"/>
  <c r="P33" i="8" a="1"/>
  <c r="P33" i="8" s="1"/>
  <c r="T33" i="8" a="1"/>
  <c r="T33" i="8" s="1"/>
  <c r="X33" i="8" a="1"/>
  <c r="X33" i="8" s="1"/>
  <c r="AB33" i="8" a="1"/>
  <c r="AB33" i="8" s="1"/>
  <c r="AF33" i="8" a="1"/>
  <c r="AF33" i="8" s="1"/>
  <c r="AJ33" i="8" a="1"/>
  <c r="AJ33" i="8" s="1"/>
  <c r="AN33" i="8" a="1"/>
  <c r="AN33" i="8" s="1"/>
  <c r="AR33" i="8" a="1"/>
  <c r="AR33" i="8" s="1"/>
  <c r="AV33" i="8" a="1"/>
  <c r="AV33" i="8" s="1"/>
  <c r="E33" i="8" a="1"/>
  <c r="E33" i="8" s="1"/>
  <c r="I33" i="8" a="1"/>
  <c r="I33" i="8" s="1"/>
  <c r="M33" i="8" a="1"/>
  <c r="M33" i="8" s="1"/>
  <c r="Q33" i="8" a="1"/>
  <c r="Q33" i="8" s="1"/>
  <c r="U33" i="8" a="1"/>
  <c r="U33" i="8" s="1"/>
  <c r="Y33" i="8" a="1"/>
  <c r="Y33" i="8" s="1"/>
  <c r="AC33" i="8" a="1"/>
  <c r="AC33" i="8" s="1"/>
  <c r="AG33" i="8" a="1"/>
  <c r="AG33" i="8" s="1"/>
  <c r="AK33" i="8" a="1"/>
  <c r="AK33" i="8" s="1"/>
  <c r="AO33" i="8" a="1"/>
  <c r="AO33" i="8" s="1"/>
  <c r="AS33" i="8" a="1"/>
  <c r="AS33" i="8" s="1"/>
  <c r="J33" i="8" a="1"/>
  <c r="J33" i="8" s="1"/>
  <c r="R33" i="8" a="1"/>
  <c r="R33" i="8" s="1"/>
  <c r="Z33" i="8" a="1"/>
  <c r="Z33" i="8" s="1"/>
  <c r="AH33" i="8" a="1"/>
  <c r="AH33" i="8" s="1"/>
  <c r="AP33" i="8" a="1"/>
  <c r="AP33" i="8" s="1"/>
  <c r="K33" i="8" a="1"/>
  <c r="K33" i="8" s="1"/>
  <c r="S33" i="8" a="1"/>
  <c r="S33" i="8" s="1"/>
  <c r="AA33" i="8" a="1"/>
  <c r="AA33" i="8" s="1"/>
  <c r="AI33" i="8" a="1"/>
  <c r="AI33" i="8" s="1"/>
  <c r="AQ33" i="8" a="1"/>
  <c r="AQ33" i="8" s="1"/>
  <c r="F33" i="8" a="1"/>
  <c r="F33" i="8" s="1"/>
  <c r="N33" i="8" a="1"/>
  <c r="N33" i="8" s="1"/>
  <c r="V33" i="8" a="1"/>
  <c r="V33" i="8" s="1"/>
  <c r="AD33" i="8" a="1"/>
  <c r="AD33" i="8" s="1"/>
  <c r="AL33" i="8" a="1"/>
  <c r="AL33" i="8" s="1"/>
  <c r="AT33" i="8" a="1"/>
  <c r="AT33" i="8" s="1"/>
  <c r="W33" i="8" a="1"/>
  <c r="W33" i="8" s="1"/>
  <c r="AE33" i="8" a="1"/>
  <c r="AE33" i="8" s="1"/>
  <c r="G33" i="8" a="1"/>
  <c r="G33" i="8" s="1"/>
  <c r="AM33" i="8" a="1"/>
  <c r="AM33" i="8" s="1"/>
  <c r="O33" i="8" a="1"/>
  <c r="O33" i="8" s="1"/>
  <c r="AU33" i="8" a="1"/>
  <c r="AU33" i="8" s="1"/>
  <c r="F8" i="8" a="1"/>
  <c r="F8" i="8" s="1"/>
  <c r="J8" i="8" a="1"/>
  <c r="J8" i="8" s="1"/>
  <c r="N8" i="8" a="1"/>
  <c r="N8" i="8" s="1"/>
  <c r="R8" i="8" a="1"/>
  <c r="R8" i="8" s="1"/>
  <c r="V8" i="8" a="1"/>
  <c r="V8" i="8" s="1"/>
  <c r="Z8" i="8" a="1"/>
  <c r="Z8" i="8" s="1"/>
  <c r="AD8" i="8" a="1"/>
  <c r="AD8" i="8" s="1"/>
  <c r="AH8" i="8" a="1"/>
  <c r="AH8" i="8" s="1"/>
  <c r="AL8" i="8" a="1"/>
  <c r="AL8" i="8" s="1"/>
  <c r="AN8" i="8" a="1"/>
  <c r="AN8" i="8" s="1"/>
  <c r="AP8" i="8" a="1"/>
  <c r="AP8" i="8" s="1"/>
  <c r="AR8" i="8" a="1"/>
  <c r="AR8" i="8" s="1"/>
  <c r="AV8" i="8" a="1"/>
  <c r="AV8" i="8" s="1"/>
  <c r="E8" i="8" a="1"/>
  <c r="E8" i="8" s="1"/>
  <c r="K8" i="8" a="1"/>
  <c r="K8" i="8" s="1"/>
  <c r="P8" i="8" a="1"/>
  <c r="P8" i="8" s="1"/>
  <c r="U8" i="8" a="1"/>
  <c r="U8" i="8" s="1"/>
  <c r="AA8" i="8" a="1"/>
  <c r="AA8" i="8" s="1"/>
  <c r="AF8" i="8" a="1"/>
  <c r="AF8" i="8" s="1"/>
  <c r="AK8" i="8" a="1"/>
  <c r="AK8" i="8" s="1"/>
  <c r="AQ8" i="8" a="1"/>
  <c r="AQ8" i="8" s="1"/>
  <c r="AU8" i="8" a="1"/>
  <c r="AU8" i="8" s="1"/>
  <c r="G8" i="8" a="1"/>
  <c r="G8" i="8" s="1"/>
  <c r="L8" i="8" a="1"/>
  <c r="L8" i="8" s="1"/>
  <c r="Q8" i="8" a="1"/>
  <c r="Q8" i="8" s="1"/>
  <c r="W8" i="8" a="1"/>
  <c r="W8" i="8" s="1"/>
  <c r="AB8" i="8" a="1"/>
  <c r="AB8" i="8" s="1"/>
  <c r="AG8" i="8" a="1"/>
  <c r="AG8" i="8" s="1"/>
  <c r="AO8" i="8" a="1"/>
  <c r="AO8" i="8" s="1"/>
  <c r="I8" i="8" a="1"/>
  <c r="I8" i="8" s="1"/>
  <c r="T8" i="8" a="1"/>
  <c r="T8" i="8" s="1"/>
  <c r="AE8" i="8" a="1"/>
  <c r="AE8" i="8" s="1"/>
  <c r="AT8" i="8" a="1"/>
  <c r="AT8" i="8" s="1"/>
  <c r="M8" i="8" a="1"/>
  <c r="M8" i="8" s="1"/>
  <c r="X8" i="8" a="1"/>
  <c r="X8" i="8" s="1"/>
  <c r="AI8" i="8" a="1"/>
  <c r="AI8" i="8" s="1"/>
  <c r="D8" i="8" a="1"/>
  <c r="D8" i="8" s="1"/>
  <c r="O8" i="8" a="1"/>
  <c r="O8" i="8" s="1"/>
  <c r="Y8" i="8" a="1"/>
  <c r="Y8" i="8" s="1"/>
  <c r="AJ8" i="8" a="1"/>
  <c r="AJ8" i="8" s="1"/>
  <c r="S8" i="8" a="1"/>
  <c r="S8" i="8" s="1"/>
  <c r="H8" i="8" a="1"/>
  <c r="H8" i="8" s="1"/>
  <c r="AS8" i="8" a="1"/>
  <c r="AS8" i="8" s="1"/>
  <c r="AC8" i="8" a="1"/>
  <c r="AC8" i="8" s="1"/>
  <c r="AM8" i="8" a="1"/>
  <c r="AM8" i="8" s="1"/>
  <c r="Q12" i="8" a="1"/>
  <c r="Q12" i="8" s="1"/>
  <c r="E21" i="8" a="1"/>
  <c r="E21" i="8" s="1"/>
  <c r="N13" i="8" a="1"/>
  <c r="N13" i="8" s="1"/>
  <c r="AN13" i="8" a="1"/>
  <c r="AN13" i="8" s="1"/>
  <c r="X13" i="8" a="1"/>
  <c r="X13" i="8" s="1"/>
  <c r="Q9" i="8" a="1"/>
  <c r="Q9" i="8" s="1"/>
  <c r="AO9" i="8" a="1"/>
  <c r="AO9" i="8" s="1"/>
  <c r="X9" i="8" a="1"/>
  <c r="X9" i="8" s="1"/>
  <c r="Q48" i="8" a="1"/>
  <c r="Q48" i="8" s="1"/>
  <c r="O46" i="10" s="1"/>
  <c r="Q6" i="8" a="1"/>
  <c r="Q6" i="8" s="1"/>
  <c r="AO25" i="8" a="1"/>
  <c r="AO25" i="8" s="1"/>
  <c r="AM23" i="10" s="1"/>
  <c r="Q25" i="8" a="1"/>
  <c r="Q25" i="8" s="1"/>
  <c r="O23" i="10" s="1"/>
  <c r="AN5" i="8" a="1"/>
  <c r="AN5" i="8" s="1"/>
  <c r="AO5" i="8" a="1"/>
  <c r="AO5" i="8" s="1"/>
  <c r="Q45" i="8" a="1"/>
  <c r="Q45" i="8" s="1"/>
  <c r="O43" i="10" s="1"/>
  <c r="N45" i="8" a="1"/>
  <c r="N45" i="8" s="1"/>
  <c r="L43" i="10" s="1"/>
  <c r="N26" i="8" a="1"/>
  <c r="N26" i="8" s="1"/>
  <c r="AK26" i="8" a="1"/>
  <c r="AK26" i="8" s="1"/>
  <c r="E26" i="8" a="1"/>
  <c r="E26" i="8" s="1"/>
  <c r="C24" i="10" s="1"/>
  <c r="E7" i="8" a="1"/>
  <c r="E7" i="8" s="1"/>
  <c r="X17" i="8" a="1"/>
  <c r="X17" i="8" s="1"/>
  <c r="E46" i="8" a="1"/>
  <c r="E46" i="8" s="1"/>
  <c r="AO10" i="8" a="1"/>
  <c r="AO10" i="8" s="1"/>
  <c r="AM8" i="10" s="1"/>
  <c r="F39" i="8" a="1"/>
  <c r="F39" i="8" s="1"/>
  <c r="J39" i="8" a="1"/>
  <c r="J39" i="8" s="1"/>
  <c r="N39" i="8" a="1"/>
  <c r="N39" i="8" s="1"/>
  <c r="R39" i="8" a="1"/>
  <c r="R39" i="8" s="1"/>
  <c r="G39" i="8" a="1"/>
  <c r="G39" i="8" s="1"/>
  <c r="K39" i="8" a="1"/>
  <c r="K39" i="8" s="1"/>
  <c r="O39" i="8" a="1"/>
  <c r="O39" i="8" s="1"/>
  <c r="S39" i="8" a="1"/>
  <c r="S39" i="8" s="1"/>
  <c r="D39" i="8" a="1"/>
  <c r="D39" i="8" s="1"/>
  <c r="L39" i="8" a="1"/>
  <c r="L39" i="8" s="1"/>
  <c r="T39" i="8" a="1"/>
  <c r="T39" i="8" s="1"/>
  <c r="X39" i="8" a="1"/>
  <c r="X39" i="8" s="1"/>
  <c r="AB39" i="8" a="1"/>
  <c r="AB39" i="8" s="1"/>
  <c r="AF39" i="8" a="1"/>
  <c r="AF39" i="8" s="1"/>
  <c r="AJ39" i="8" a="1"/>
  <c r="AJ39" i="8" s="1"/>
  <c r="AN39" i="8" a="1"/>
  <c r="AN39" i="8" s="1"/>
  <c r="AR39" i="8" a="1"/>
  <c r="AR39" i="8" s="1"/>
  <c r="AV39" i="8" a="1"/>
  <c r="AV39" i="8" s="1"/>
  <c r="E39" i="8" a="1"/>
  <c r="E39" i="8" s="1"/>
  <c r="M39" i="8" a="1"/>
  <c r="M39" i="8" s="1"/>
  <c r="U39" i="8" a="1"/>
  <c r="U39" i="8" s="1"/>
  <c r="Y39" i="8" a="1"/>
  <c r="Y39" i="8" s="1"/>
  <c r="AC39" i="8" a="1"/>
  <c r="AC39" i="8" s="1"/>
  <c r="AG39" i="8" a="1"/>
  <c r="AG39" i="8" s="1"/>
  <c r="AK39" i="8" a="1"/>
  <c r="AK39" i="8" s="1"/>
  <c r="AO39" i="8" a="1"/>
  <c r="AO39" i="8" s="1"/>
  <c r="AS39" i="8" a="1"/>
  <c r="AS39" i="8" s="1"/>
  <c r="H39" i="8" a="1"/>
  <c r="H39" i="8" s="1"/>
  <c r="P39" i="8" a="1"/>
  <c r="P39" i="8" s="1"/>
  <c r="V39" i="8" a="1"/>
  <c r="V39" i="8" s="1"/>
  <c r="I39" i="8" a="1"/>
  <c r="I39" i="8" s="1"/>
  <c r="AA39" i="8" a="1"/>
  <c r="AA39" i="8" s="1"/>
  <c r="AI39" i="8" a="1"/>
  <c r="AI39" i="8" s="1"/>
  <c r="AQ39" i="8" a="1"/>
  <c r="AQ39" i="8" s="1"/>
  <c r="Q39" i="8" a="1"/>
  <c r="Q39" i="8" s="1"/>
  <c r="AD39" i="8" a="1"/>
  <c r="AD39" i="8" s="1"/>
  <c r="AL39" i="8" a="1"/>
  <c r="AL39" i="8" s="1"/>
  <c r="AT39" i="8" a="1"/>
  <c r="AT39" i="8" s="1"/>
  <c r="W39" i="8" a="1"/>
  <c r="W39" i="8" s="1"/>
  <c r="AE39" i="8" a="1"/>
  <c r="AE39" i="8" s="1"/>
  <c r="AU39" i="8" a="1"/>
  <c r="AU39" i="8" s="1"/>
  <c r="Z39" i="8" a="1"/>
  <c r="Z39" i="8" s="1"/>
  <c r="AH39" i="8" a="1"/>
  <c r="AH39" i="8" s="1"/>
  <c r="AP39" i="8" a="1"/>
  <c r="AP39" i="8" s="1"/>
  <c r="G40" i="8" a="1"/>
  <c r="G40" i="8" s="1"/>
  <c r="K40" i="8" a="1"/>
  <c r="K40" i="8" s="1"/>
  <c r="O40" i="8" a="1"/>
  <c r="O40" i="8" s="1"/>
  <c r="S40" i="8" a="1"/>
  <c r="S40" i="8" s="1"/>
  <c r="W40" i="8" a="1"/>
  <c r="W40" i="8" s="1"/>
  <c r="AA40" i="8" a="1"/>
  <c r="AA40" i="8" s="1"/>
  <c r="AE40" i="8" a="1"/>
  <c r="AE40" i="8" s="1"/>
  <c r="AI40" i="8" a="1"/>
  <c r="AI40" i="8" s="1"/>
  <c r="AM40" i="8" a="1"/>
  <c r="AM40" i="8" s="1"/>
  <c r="AQ40" i="8" a="1"/>
  <c r="AQ40" i="8" s="1"/>
  <c r="AU40" i="8" a="1"/>
  <c r="AU40" i="8" s="1"/>
  <c r="D40" i="8" a="1"/>
  <c r="D40" i="8" s="1"/>
  <c r="H40" i="8" a="1"/>
  <c r="H40" i="8" s="1"/>
  <c r="L40" i="8" a="1"/>
  <c r="L40" i="8" s="1"/>
  <c r="P40" i="8" a="1"/>
  <c r="P40" i="8" s="1"/>
  <c r="T40" i="8" a="1"/>
  <c r="T40" i="8" s="1"/>
  <c r="X40" i="8" a="1"/>
  <c r="X40" i="8" s="1"/>
  <c r="AB40" i="8" a="1"/>
  <c r="AB40" i="8" s="1"/>
  <c r="AF40" i="8" a="1"/>
  <c r="AF40" i="8" s="1"/>
  <c r="AJ40" i="8" a="1"/>
  <c r="AJ40" i="8" s="1"/>
  <c r="AN40" i="8" a="1"/>
  <c r="AN40" i="8" s="1"/>
  <c r="AR40" i="8" a="1"/>
  <c r="AR40" i="8" s="1"/>
  <c r="AV40" i="8" a="1"/>
  <c r="AV40" i="8" s="1"/>
  <c r="F40" i="8" a="1"/>
  <c r="F40" i="8" s="1"/>
  <c r="N40" i="8" a="1"/>
  <c r="N40" i="8" s="1"/>
  <c r="V40" i="8" a="1"/>
  <c r="V40" i="8" s="1"/>
  <c r="AD40" i="8" a="1"/>
  <c r="AD40" i="8" s="1"/>
  <c r="AL40" i="8" a="1"/>
  <c r="AL40" i="8" s="1"/>
  <c r="AT40" i="8" a="1"/>
  <c r="AT40" i="8" s="1"/>
  <c r="I40" i="8" a="1"/>
  <c r="I40" i="8" s="1"/>
  <c r="Q40" i="8" a="1"/>
  <c r="Q40" i="8" s="1"/>
  <c r="Y40" i="8" a="1"/>
  <c r="Y40" i="8" s="1"/>
  <c r="AG40" i="8" a="1"/>
  <c r="AG40" i="8" s="1"/>
  <c r="AO40" i="8" a="1"/>
  <c r="AO40" i="8" s="1"/>
  <c r="J40" i="8" a="1"/>
  <c r="J40" i="8" s="1"/>
  <c r="R40" i="8" a="1"/>
  <c r="R40" i="8" s="1"/>
  <c r="Z40" i="8" a="1"/>
  <c r="Z40" i="8" s="1"/>
  <c r="AH40" i="8" a="1"/>
  <c r="AH40" i="8" s="1"/>
  <c r="AP40" i="8" a="1"/>
  <c r="AP40" i="8" s="1"/>
  <c r="E40" i="8" a="1"/>
  <c r="E40" i="8" s="1"/>
  <c r="M40" i="8" a="1"/>
  <c r="M40" i="8" s="1"/>
  <c r="U40" i="8" a="1"/>
  <c r="U40" i="8" s="1"/>
  <c r="AC40" i="8" a="1"/>
  <c r="AC40" i="8" s="1"/>
  <c r="AK40" i="8" a="1"/>
  <c r="AK40" i="8" s="1"/>
  <c r="AS40" i="8" a="1"/>
  <c r="AS40" i="8" s="1"/>
  <c r="F35" i="8" a="1"/>
  <c r="F35" i="8" s="1"/>
  <c r="J35" i="8" a="1"/>
  <c r="J35" i="8" s="1"/>
  <c r="N35" i="8" a="1"/>
  <c r="N35" i="8" s="1"/>
  <c r="R35" i="8" a="1"/>
  <c r="R35" i="8" s="1"/>
  <c r="V35" i="8" a="1"/>
  <c r="V35" i="8" s="1"/>
  <c r="Z35" i="8" a="1"/>
  <c r="Z35" i="8" s="1"/>
  <c r="AD35" i="8" a="1"/>
  <c r="AD35" i="8" s="1"/>
  <c r="AH35" i="8" a="1"/>
  <c r="AH35" i="8" s="1"/>
  <c r="AL35" i="8" a="1"/>
  <c r="AL35" i="8" s="1"/>
  <c r="AP35" i="8" a="1"/>
  <c r="AP35" i="8" s="1"/>
  <c r="AT35" i="8" a="1"/>
  <c r="AT35" i="8" s="1"/>
  <c r="G35" i="8" a="1"/>
  <c r="G35" i="8" s="1"/>
  <c r="K35" i="8" a="1"/>
  <c r="K35" i="8" s="1"/>
  <c r="O35" i="8" a="1"/>
  <c r="O35" i="8" s="1"/>
  <c r="S35" i="8" a="1"/>
  <c r="S35" i="8" s="1"/>
  <c r="W35" i="8" a="1"/>
  <c r="W35" i="8" s="1"/>
  <c r="AA35" i="8" a="1"/>
  <c r="AA35" i="8" s="1"/>
  <c r="AE35" i="8" a="1"/>
  <c r="AE35" i="8" s="1"/>
  <c r="AI35" i="8" a="1"/>
  <c r="AI35" i="8" s="1"/>
  <c r="AM35" i="8" a="1"/>
  <c r="AM35" i="8" s="1"/>
  <c r="AQ35" i="8" a="1"/>
  <c r="AQ35" i="8" s="1"/>
  <c r="AU35" i="8" a="1"/>
  <c r="AU35" i="8" s="1"/>
  <c r="H35" i="8" a="1"/>
  <c r="H35" i="8" s="1"/>
  <c r="P35" i="8" a="1"/>
  <c r="P35" i="8" s="1"/>
  <c r="X35" i="8" a="1"/>
  <c r="X35" i="8" s="1"/>
  <c r="AF35" i="8" a="1"/>
  <c r="AF35" i="8" s="1"/>
  <c r="AN35" i="8" a="1"/>
  <c r="AN35" i="8" s="1"/>
  <c r="AV35" i="8" a="1"/>
  <c r="AV35" i="8" s="1"/>
  <c r="I35" i="8" a="1"/>
  <c r="I35" i="8" s="1"/>
  <c r="Q35" i="8" a="1"/>
  <c r="Q35" i="8" s="1"/>
  <c r="Y35" i="8" a="1"/>
  <c r="Y35" i="8" s="1"/>
  <c r="AG35" i="8" a="1"/>
  <c r="AG35" i="8" s="1"/>
  <c r="AO35" i="8" a="1"/>
  <c r="AO35" i="8" s="1"/>
  <c r="D35" i="8" a="1"/>
  <c r="D35" i="8" s="1"/>
  <c r="L35" i="8" a="1"/>
  <c r="L35" i="8" s="1"/>
  <c r="T35" i="8" a="1"/>
  <c r="T35" i="8" s="1"/>
  <c r="AB35" i="8" a="1"/>
  <c r="AB35" i="8" s="1"/>
  <c r="AJ35" i="8" a="1"/>
  <c r="AJ35" i="8" s="1"/>
  <c r="AR35" i="8" a="1"/>
  <c r="AR35" i="8" s="1"/>
  <c r="AC35" i="8" a="1"/>
  <c r="AC35" i="8" s="1"/>
  <c r="E35" i="8" a="1"/>
  <c r="E35" i="8" s="1"/>
  <c r="AK35" i="8" a="1"/>
  <c r="AK35" i="8" s="1"/>
  <c r="M35" i="8" a="1"/>
  <c r="M35" i="8" s="1"/>
  <c r="AS35" i="8" a="1"/>
  <c r="AS35" i="8" s="1"/>
  <c r="U35" i="8" a="1"/>
  <c r="U35" i="8" s="1"/>
  <c r="E42" i="8" a="1"/>
  <c r="E42" i="8" s="1"/>
  <c r="I42" i="8" a="1"/>
  <c r="I42" i="8" s="1"/>
  <c r="M42" i="8" a="1"/>
  <c r="M42" i="8" s="1"/>
  <c r="Q42" i="8" a="1"/>
  <c r="Q42" i="8" s="1"/>
  <c r="U42" i="8" a="1"/>
  <c r="U42" i="8" s="1"/>
  <c r="Y42" i="8" a="1"/>
  <c r="Y42" i="8" s="1"/>
  <c r="AC42" i="8" a="1"/>
  <c r="AC42" i="8" s="1"/>
  <c r="AG42" i="8" a="1"/>
  <c r="AG42" i="8" s="1"/>
  <c r="AK42" i="8" a="1"/>
  <c r="AK42" i="8" s="1"/>
  <c r="AO42" i="8" a="1"/>
  <c r="AO42" i="8" s="1"/>
  <c r="AS42" i="8" a="1"/>
  <c r="AS42" i="8" s="1"/>
  <c r="F42" i="8" a="1"/>
  <c r="F42" i="8" s="1"/>
  <c r="J42" i="8" a="1"/>
  <c r="J42" i="8" s="1"/>
  <c r="N42" i="8" a="1"/>
  <c r="N42" i="8" s="1"/>
  <c r="R42" i="8" a="1"/>
  <c r="R42" i="8" s="1"/>
  <c r="V42" i="8" a="1"/>
  <c r="V42" i="8" s="1"/>
  <c r="Z42" i="8" a="1"/>
  <c r="Z42" i="8" s="1"/>
  <c r="AD42" i="8" a="1"/>
  <c r="AD42" i="8" s="1"/>
  <c r="AH42" i="8" a="1"/>
  <c r="AH42" i="8" s="1"/>
  <c r="AL42" i="8" a="1"/>
  <c r="AL42" i="8" s="1"/>
  <c r="AP42" i="8" a="1"/>
  <c r="AP42" i="8" s="1"/>
  <c r="AT42" i="8" a="1"/>
  <c r="AT42" i="8" s="1"/>
  <c r="D42" i="8" a="1"/>
  <c r="D42" i="8" s="1"/>
  <c r="L42" i="8" a="1"/>
  <c r="L42" i="8" s="1"/>
  <c r="T42" i="8" a="1"/>
  <c r="T42" i="8" s="1"/>
  <c r="AB42" i="8" a="1"/>
  <c r="AB42" i="8" s="1"/>
  <c r="AJ42" i="8" a="1"/>
  <c r="AJ42" i="8" s="1"/>
  <c r="AR42" i="8" a="1"/>
  <c r="AR42" i="8" s="1"/>
  <c r="G42" i="8" a="1"/>
  <c r="G42" i="8" s="1"/>
  <c r="O42" i="8" a="1"/>
  <c r="O42" i="8" s="1"/>
  <c r="W42" i="8" a="1"/>
  <c r="W42" i="8" s="1"/>
  <c r="AE42" i="8" a="1"/>
  <c r="AE42" i="8" s="1"/>
  <c r="AM42" i="8" a="1"/>
  <c r="AM42" i="8" s="1"/>
  <c r="AU42" i="8" a="1"/>
  <c r="AU42" i="8" s="1"/>
  <c r="H42" i="8" a="1"/>
  <c r="H42" i="8" s="1"/>
  <c r="P42" i="8" a="1"/>
  <c r="P42" i="8" s="1"/>
  <c r="X42" i="8" a="1"/>
  <c r="X42" i="8" s="1"/>
  <c r="AF42" i="8" a="1"/>
  <c r="AF42" i="8" s="1"/>
  <c r="AN42" i="8" a="1"/>
  <c r="AN42" i="8" s="1"/>
  <c r="AV42" i="8" a="1"/>
  <c r="AV42" i="8" s="1"/>
  <c r="K42" i="8" a="1"/>
  <c r="K42" i="8" s="1"/>
  <c r="S42" i="8" a="1"/>
  <c r="S42" i="8" s="1"/>
  <c r="AA42" i="8" a="1"/>
  <c r="AA42" i="8" s="1"/>
  <c r="AI42" i="8" a="1"/>
  <c r="AI42" i="8" s="1"/>
  <c r="AQ42" i="8" a="1"/>
  <c r="AQ42" i="8" s="1"/>
  <c r="E22" i="8" a="1"/>
  <c r="E22" i="8" s="1"/>
  <c r="I22" i="8" a="1"/>
  <c r="I22" i="8" s="1"/>
  <c r="O22" i="8" a="1"/>
  <c r="O22" i="8" s="1"/>
  <c r="R22" i="8" a="1"/>
  <c r="R22" i="8" s="1"/>
  <c r="U22" i="8" a="1"/>
  <c r="U22" i="8" s="1"/>
  <c r="Y22" i="8" a="1"/>
  <c r="Y22" i="8" s="1"/>
  <c r="AB22" i="8" a="1"/>
  <c r="AB22" i="8" s="1"/>
  <c r="AF22" i="8" a="1"/>
  <c r="AF22" i="8" s="1"/>
  <c r="AM22" i="8" a="1"/>
  <c r="AM22" i="8" s="1"/>
  <c r="AP22" i="8" a="1"/>
  <c r="AP22" i="8" s="1"/>
  <c r="AS22" i="8" a="1"/>
  <c r="AS22" i="8" s="1"/>
  <c r="F22" i="8" a="1"/>
  <c r="F22" i="8" s="1"/>
  <c r="L22" i="8" a="1"/>
  <c r="L22" i="8" s="1"/>
  <c r="P22" i="8" a="1"/>
  <c r="P22" i="8" s="1"/>
  <c r="S22" i="8" a="1"/>
  <c r="S22" i="8" s="1"/>
  <c r="V22" i="8" a="1"/>
  <c r="V22" i="8" s="1"/>
  <c r="Z22" i="8" a="1"/>
  <c r="Z22" i="8" s="1"/>
  <c r="AC22" i="8" a="1"/>
  <c r="AC22" i="8" s="1"/>
  <c r="AG22" i="8" a="1"/>
  <c r="AG22" i="8" s="1"/>
  <c r="AJ22" i="8" a="1"/>
  <c r="AJ22" i="8" s="1"/>
  <c r="AN22" i="8" a="1"/>
  <c r="AN22" i="8" s="1"/>
  <c r="AQ22" i="8" a="1"/>
  <c r="AQ22" i="8" s="1"/>
  <c r="AT22" i="8" a="1"/>
  <c r="AT22" i="8" s="1"/>
  <c r="H22" i="8" a="1"/>
  <c r="H22" i="8" s="1"/>
  <c r="N22" i="8" a="1"/>
  <c r="N22" i="8" s="1"/>
  <c r="T22" i="8" a="1"/>
  <c r="T22" i="8" s="1"/>
  <c r="AI22" i="8" a="1"/>
  <c r="AI22" i="8" s="1"/>
  <c r="AV22" i="8" a="1"/>
  <c r="AV22" i="8" s="1"/>
  <c r="D22" i="8" a="1"/>
  <c r="D22" i="8" s="1"/>
  <c r="M22" i="8" a="1"/>
  <c r="M22" i="8" s="1"/>
  <c r="W22" i="8" a="1"/>
  <c r="W22" i="8" s="1"/>
  <c r="AE22" i="8" a="1"/>
  <c r="AE22" i="8" s="1"/>
  <c r="AO22" i="8" a="1"/>
  <c r="AO22" i="8" s="1"/>
  <c r="J22" i="8" a="1"/>
  <c r="J22" i="8" s="1"/>
  <c r="AA22" i="8" a="1"/>
  <c r="AA22" i="8" s="1"/>
  <c r="AK22" i="8" a="1"/>
  <c r="AK22" i="8" s="1"/>
  <c r="AR22" i="8" a="1"/>
  <c r="AR22" i="8" s="1"/>
  <c r="AL22" i="8" a="1"/>
  <c r="AL22" i="8" s="1"/>
  <c r="G22" i="8" a="1"/>
  <c r="G22" i="8" s="1"/>
  <c r="X22" i="8" a="1"/>
  <c r="X22" i="8" s="1"/>
  <c r="K22" i="8" a="1"/>
  <c r="K22" i="8" s="1"/>
  <c r="AD22" i="8" a="1"/>
  <c r="AD22" i="8" s="1"/>
  <c r="AU22" i="8" a="1"/>
  <c r="AU22" i="8" s="1"/>
  <c r="Q22" i="8" a="1"/>
  <c r="Q22" i="8" s="1"/>
  <c r="AH22" i="8" a="1"/>
  <c r="AH22" i="8" s="1"/>
  <c r="X20" i="8" a="1"/>
  <c r="X20" i="8" s="1"/>
  <c r="AK6" i="8" a="1"/>
  <c r="AK6" i="8" s="1"/>
  <c r="N5" i="8" a="1"/>
  <c r="N5" i="8" s="1"/>
  <c r="AK5" i="8" a="1"/>
  <c r="AK5" i="8" s="1"/>
  <c r="E5" i="8" a="1"/>
  <c r="E5" i="8" s="1"/>
  <c r="AO45" i="8" a="1"/>
  <c r="AO45" i="8" s="1"/>
  <c r="X45" i="8" a="1"/>
  <c r="X45" i="8" s="1"/>
  <c r="V43" i="10" s="1"/>
  <c r="AK45" i="8" a="1"/>
  <c r="AK45" i="8" s="1"/>
  <c r="AI43" i="10" s="1"/>
  <c r="E45" i="8" a="1"/>
  <c r="E45" i="8" s="1"/>
  <c r="X26" i="8" a="1"/>
  <c r="X26" i="8" s="1"/>
  <c r="Q26" i="8" a="1"/>
  <c r="Q26" i="8" s="1"/>
  <c r="O24" i="10" s="1"/>
  <c r="AK7" i="8" a="1"/>
  <c r="AK7" i="8" s="1"/>
  <c r="H7" i="8" a="1"/>
  <c r="H7" i="8" s="1"/>
  <c r="AN17" i="8" a="1"/>
  <c r="AN17" i="8" s="1"/>
  <c r="H17" i="8" a="1"/>
  <c r="H17" i="8" s="1"/>
  <c r="M17" i="8" a="1"/>
  <c r="M17" i="8" s="1"/>
  <c r="Q17" i="8" a="1"/>
  <c r="Q17" i="8" s="1"/>
  <c r="AK17" i="8" a="1"/>
  <c r="AK17" i="8" s="1"/>
  <c r="AO17" i="8" a="1"/>
  <c r="AO17" i="8" s="1"/>
  <c r="Q46" i="8" a="1"/>
  <c r="Q46" i="8" s="1"/>
  <c r="O44" i="10" s="1"/>
  <c r="AT46" i="8" a="1"/>
  <c r="AT46" i="8" s="1"/>
  <c r="AR44" i="10" s="1"/>
  <c r="H46" i="8" a="1"/>
  <c r="H46" i="8" s="1"/>
  <c r="AO46" i="8" a="1"/>
  <c r="AO46" i="8" s="1"/>
  <c r="AM44" i="10" s="1"/>
  <c r="AN10" i="8" a="1"/>
  <c r="AN10" i="8" s="1"/>
  <c r="AL8" i="10" s="1"/>
  <c r="E10" i="8" a="1"/>
  <c r="E10" i="8" s="1"/>
  <c r="C8" i="10" s="1"/>
  <c r="AD10" i="8" a="1"/>
  <c r="AD10" i="8" s="1"/>
  <c r="N10" i="8" a="1"/>
  <c r="N10" i="8" s="1"/>
  <c r="E30" i="8" a="1"/>
  <c r="E30" i="8" s="1"/>
  <c r="I30" i="8" a="1"/>
  <c r="I30" i="8" s="1"/>
  <c r="M30" i="8" a="1"/>
  <c r="M30" i="8" s="1"/>
  <c r="Q30" i="8" a="1"/>
  <c r="Q30" i="8" s="1"/>
  <c r="U30" i="8" a="1"/>
  <c r="U30" i="8" s="1"/>
  <c r="Y30" i="8" a="1"/>
  <c r="Y30" i="8" s="1"/>
  <c r="AC30" i="8" a="1"/>
  <c r="AC30" i="8" s="1"/>
  <c r="AG30" i="8" a="1"/>
  <c r="AG30" i="8" s="1"/>
  <c r="AK30" i="8" a="1"/>
  <c r="AK30" i="8" s="1"/>
  <c r="AO30" i="8" a="1"/>
  <c r="AO30" i="8" s="1"/>
  <c r="AR30" i="8" a="1"/>
  <c r="AR30" i="8" s="1"/>
  <c r="AU30" i="8" a="1"/>
  <c r="AU30" i="8" s="1"/>
  <c r="F30" i="8" a="1"/>
  <c r="F30" i="8" s="1"/>
  <c r="J30" i="8" a="1"/>
  <c r="J30" i="8" s="1"/>
  <c r="N30" i="8" a="1"/>
  <c r="N30" i="8" s="1"/>
  <c r="R30" i="8" a="1"/>
  <c r="R30" i="8" s="1"/>
  <c r="V30" i="8" a="1"/>
  <c r="V30" i="8" s="1"/>
  <c r="Z30" i="8" a="1"/>
  <c r="Z30" i="8" s="1"/>
  <c r="AD30" i="8" a="1"/>
  <c r="AD30" i="8" s="1"/>
  <c r="AH30" i="8" a="1"/>
  <c r="AH30" i="8" s="1"/>
  <c r="AL30" i="8" a="1"/>
  <c r="AL30" i="8" s="1"/>
  <c r="AV30" i="8" a="1"/>
  <c r="AV30" i="8" s="1"/>
  <c r="K30" i="8" a="1"/>
  <c r="K30" i="8" s="1"/>
  <c r="S30" i="8" a="1"/>
  <c r="S30" i="8" s="1"/>
  <c r="AA30" i="8" a="1"/>
  <c r="AA30" i="8" s="1"/>
  <c r="AI30" i="8" a="1"/>
  <c r="AI30" i="8" s="1"/>
  <c r="AP30" i="8" a="1"/>
  <c r="AP30" i="8" s="1"/>
  <c r="D30" i="8" a="1"/>
  <c r="D30" i="8" s="1"/>
  <c r="L30" i="8" a="1"/>
  <c r="L30" i="8" s="1"/>
  <c r="T30" i="8" a="1"/>
  <c r="T30" i="8" s="1"/>
  <c r="AB30" i="8" a="1"/>
  <c r="AB30" i="8" s="1"/>
  <c r="AJ30" i="8" a="1"/>
  <c r="AJ30" i="8" s="1"/>
  <c r="AQ30" i="8" a="1"/>
  <c r="AQ30" i="8" s="1"/>
  <c r="G30" i="8" a="1"/>
  <c r="G30" i="8" s="1"/>
  <c r="O30" i="8" a="1"/>
  <c r="O30" i="8" s="1"/>
  <c r="W30" i="8" a="1"/>
  <c r="W30" i="8" s="1"/>
  <c r="AE30" i="8" a="1"/>
  <c r="AE30" i="8" s="1"/>
  <c r="AM30" i="8" a="1"/>
  <c r="AM30" i="8" s="1"/>
  <c r="AS30" i="8" a="1"/>
  <c r="AS30" i="8" s="1"/>
  <c r="H30" i="8" a="1"/>
  <c r="H30" i="8" s="1"/>
  <c r="P30" i="8" a="1"/>
  <c r="P30" i="8" s="1"/>
  <c r="X30" i="8" a="1"/>
  <c r="X30" i="8" s="1"/>
  <c r="AF30" i="8" a="1"/>
  <c r="AF30" i="8" s="1"/>
  <c r="AN30" i="8" a="1"/>
  <c r="AN30" i="8" s="1"/>
  <c r="AT30" i="8" a="1"/>
  <c r="AT30" i="8" s="1"/>
  <c r="X11" i="8" a="1"/>
  <c r="X11" i="8" s="1"/>
  <c r="F15" i="8" a="1"/>
  <c r="F15" i="8" s="1"/>
  <c r="J15" i="8" a="1"/>
  <c r="J15" i="8" s="1"/>
  <c r="N15" i="8" a="1"/>
  <c r="N15" i="8" s="1"/>
  <c r="R15" i="8" a="1"/>
  <c r="R15" i="8" s="1"/>
  <c r="V15" i="8" a="1"/>
  <c r="V15" i="8" s="1"/>
  <c r="Z15" i="8" a="1"/>
  <c r="Z15" i="8" s="1"/>
  <c r="AD15" i="8" a="1"/>
  <c r="AD15" i="8" s="1"/>
  <c r="AH15" i="8" a="1"/>
  <c r="AH15" i="8" s="1"/>
  <c r="AL15" i="8" a="1"/>
  <c r="AL15" i="8" s="1"/>
  <c r="AP15" i="8" a="1"/>
  <c r="AP15" i="8" s="1"/>
  <c r="AT15" i="8" a="1"/>
  <c r="AT15" i="8" s="1"/>
  <c r="D15" i="8" a="1"/>
  <c r="D15" i="8" s="1"/>
  <c r="I15" i="8" a="1"/>
  <c r="I15" i="8" s="1"/>
  <c r="O15" i="8" a="1"/>
  <c r="O15" i="8" s="1"/>
  <c r="T15" i="8" a="1"/>
  <c r="T15" i="8" s="1"/>
  <c r="Y15" i="8" a="1"/>
  <c r="Y15" i="8" s="1"/>
  <c r="AE15" i="8" a="1"/>
  <c r="AE15" i="8" s="1"/>
  <c r="AJ15" i="8" a="1"/>
  <c r="AJ15" i="8" s="1"/>
  <c r="AO15" i="8" a="1"/>
  <c r="AO15" i="8" s="1"/>
  <c r="AU15" i="8" a="1"/>
  <c r="AU15" i="8" s="1"/>
  <c r="E15" i="8" a="1"/>
  <c r="E15" i="8" s="1"/>
  <c r="K15" i="8" a="1"/>
  <c r="K15" i="8" s="1"/>
  <c r="P15" i="8" a="1"/>
  <c r="P15" i="8" s="1"/>
  <c r="U15" i="8" a="1"/>
  <c r="U15" i="8" s="1"/>
  <c r="AA15" i="8" a="1"/>
  <c r="AA15" i="8" s="1"/>
  <c r="AF15" i="8" a="1"/>
  <c r="AF15" i="8" s="1"/>
  <c r="AK15" i="8" a="1"/>
  <c r="AK15" i="8" s="1"/>
  <c r="AQ15" i="8" a="1"/>
  <c r="AQ15" i="8" s="1"/>
  <c r="AV15" i="8" a="1"/>
  <c r="AV15" i="8" s="1"/>
  <c r="L15" i="8" a="1"/>
  <c r="L15" i="8" s="1"/>
  <c r="W15" i="8" a="1"/>
  <c r="W15" i="8" s="1"/>
  <c r="AG15" i="8" a="1"/>
  <c r="AG15" i="8" s="1"/>
  <c r="AR15" i="8" a="1"/>
  <c r="AR15" i="8" s="1"/>
  <c r="H15" i="8" a="1"/>
  <c r="H15" i="8" s="1"/>
  <c r="S15" i="8" a="1"/>
  <c r="S15" i="8" s="1"/>
  <c r="AC15" i="8" a="1"/>
  <c r="AC15" i="8" s="1"/>
  <c r="AN15" i="8" a="1"/>
  <c r="AN15" i="8" s="1"/>
  <c r="M15" i="8" a="1"/>
  <c r="M15" i="8" s="1"/>
  <c r="AI15" i="8" a="1"/>
  <c r="AI15" i="8" s="1"/>
  <c r="X15" i="8" a="1"/>
  <c r="X15" i="8" s="1"/>
  <c r="AS15" i="8" a="1"/>
  <c r="AS15" i="8" s="1"/>
  <c r="AB15" i="8" a="1"/>
  <c r="AB15" i="8" s="1"/>
  <c r="AM15" i="8" a="1"/>
  <c r="AM15" i="8" s="1"/>
  <c r="G15" i="8" a="1"/>
  <c r="G15" i="8" s="1"/>
  <c r="Q15" i="8" a="1"/>
  <c r="Q15" i="8" s="1"/>
  <c r="Q27" i="8" a="1"/>
  <c r="Q27" i="8" s="1"/>
  <c r="O25" i="10" s="1"/>
  <c r="X27" i="8" a="1"/>
  <c r="X27" i="8" s="1"/>
  <c r="V25" i="10" s="1"/>
  <c r="Q16" i="8" a="1"/>
  <c r="Q16" i="8" s="1"/>
  <c r="E24" i="8" a="1"/>
  <c r="E24" i="8" s="1"/>
  <c r="AK21" i="8" a="1"/>
  <c r="AK21" i="8" s="1"/>
  <c r="Q21" i="8" a="1"/>
  <c r="Q21" i="8" s="1"/>
  <c r="AN9" i="8" a="1"/>
  <c r="AN9" i="8" s="1"/>
  <c r="N48" i="8" a="1"/>
  <c r="N48" i="8" s="1"/>
  <c r="AN48" i="8" a="1"/>
  <c r="AN48" i="8" s="1"/>
  <c r="AL46" i="10" s="1"/>
  <c r="K4" i="8" a="1"/>
  <c r="K4" i="8" s="1"/>
  <c r="I2" i="10" s="1"/>
  <c r="N4" i="8" a="1"/>
  <c r="N4" i="8" s="1"/>
  <c r="L2" i="10" s="1"/>
  <c r="S4" i="8" a="1"/>
  <c r="S4" i="8" s="1"/>
  <c r="V4" i="8" a="1"/>
  <c r="V4" i="8" s="1"/>
  <c r="T2" i="10" s="1"/>
  <c r="AA4" i="8" a="1"/>
  <c r="AA4" i="8" s="1"/>
  <c r="Y2" i="10" s="1"/>
  <c r="AD4" i="8" a="1"/>
  <c r="AD4" i="8" s="1"/>
  <c r="AB2" i="10" s="1"/>
  <c r="AI4" i="8" a="1"/>
  <c r="AI4" i="8" s="1"/>
  <c r="AL4" i="8" a="1"/>
  <c r="AL4" i="8" s="1"/>
  <c r="AJ2" i="10" s="1"/>
  <c r="AQ4" i="8" a="1"/>
  <c r="AQ4" i="8" s="1"/>
  <c r="AO2" i="10" s="1"/>
  <c r="AT4" i="8" a="1"/>
  <c r="AT4" i="8" s="1"/>
  <c r="AR2" i="10" s="1"/>
  <c r="E4" i="8" a="1"/>
  <c r="E4" i="8" s="1"/>
  <c r="R4" i="8" a="1"/>
  <c r="R4" i="8" s="1"/>
  <c r="U4" i="8" a="1"/>
  <c r="U4" i="8" s="1"/>
  <c r="S2" i="10" s="1"/>
  <c r="Y4" i="8" a="1"/>
  <c r="Y4" i="8" s="1"/>
  <c r="W2" i="10" s="1"/>
  <c r="AF4" i="8" a="1"/>
  <c r="AF4" i="8" s="1"/>
  <c r="AJ4" i="8" a="1"/>
  <c r="AJ4" i="8" s="1"/>
  <c r="AH2" i="10" s="1"/>
  <c r="AM4" i="8" a="1"/>
  <c r="AM4" i="8" s="1"/>
  <c r="AK2" i="10" s="1"/>
  <c r="H4" i="8" a="1"/>
  <c r="H4" i="8" s="1"/>
  <c r="F2" i="10" s="1"/>
  <c r="L4" i="8" a="1"/>
  <c r="L4" i="8" s="1"/>
  <c r="O4" i="8" a="1"/>
  <c r="O4" i="8" s="1"/>
  <c r="Z4" i="8" a="1"/>
  <c r="Z4" i="8" s="1"/>
  <c r="X2" i="10" s="1"/>
  <c r="AC4" i="8" a="1"/>
  <c r="AC4" i="8" s="1"/>
  <c r="AA2" i="10" s="1"/>
  <c r="AG4" i="8" a="1"/>
  <c r="AG4" i="8" s="1"/>
  <c r="AN4" i="8" a="1"/>
  <c r="AN4" i="8" s="1"/>
  <c r="AL2" i="10" s="1"/>
  <c r="AR4" i="8" a="1"/>
  <c r="AR4" i="8" s="1"/>
  <c r="AP2" i="10" s="1"/>
  <c r="AU4" i="8" a="1"/>
  <c r="AU4" i="8" s="1"/>
  <c r="F4" i="8" a="1"/>
  <c r="F4" i="8" s="1"/>
  <c r="I4" i="8" a="1"/>
  <c r="I4" i="8" s="1"/>
  <c r="G2" i="10" s="1"/>
  <c r="P4" i="8" a="1"/>
  <c r="P4" i="8" s="1"/>
  <c r="N2" i="10" s="1"/>
  <c r="T4" i="8" a="1"/>
  <c r="T4" i="8" s="1"/>
  <c r="R2" i="10" s="1"/>
  <c r="W4" i="8" a="1"/>
  <c r="W4" i="8" s="1"/>
  <c r="AH4" i="8" a="1"/>
  <c r="AH4" i="8" s="1"/>
  <c r="AF2" i="10" s="1"/>
  <c r="AK4" i="8" a="1"/>
  <c r="AK4" i="8" s="1"/>
  <c r="AI2" i="10" s="1"/>
  <c r="AO4" i="8" a="1"/>
  <c r="AO4" i="8" s="1"/>
  <c r="AM2" i="10" s="1"/>
  <c r="AV4" i="8" a="1"/>
  <c r="AV4" i="8" s="1"/>
  <c r="G4" i="8" a="1"/>
  <c r="G4" i="8" s="1"/>
  <c r="J4" i="8" a="1"/>
  <c r="J4" i="8" s="1"/>
  <c r="H2" i="10" s="1"/>
  <c r="M4" i="8" a="1"/>
  <c r="M4" i="8" s="1"/>
  <c r="K2" i="10" s="1"/>
  <c r="Q4" i="8" a="1"/>
  <c r="Q4" i="8" s="1"/>
  <c r="X4" i="8" a="1"/>
  <c r="X4" i="8" s="1"/>
  <c r="V2" i="10" s="1"/>
  <c r="AB4" i="8" a="1"/>
  <c r="AB4" i="8" s="1"/>
  <c r="Z2" i="10" s="1"/>
  <c r="AE4" i="8" a="1"/>
  <c r="AE4" i="8" s="1"/>
  <c r="AC2" i="10" s="1"/>
  <c r="AP4" i="8" a="1"/>
  <c r="AP4" i="8" s="1"/>
  <c r="AS4" i="8" a="1"/>
  <c r="AS4" i="8" s="1"/>
  <c r="D4" i="8" a="1"/>
  <c r="D4" i="8" s="1"/>
  <c r="B2" i="10" s="1"/>
  <c r="D47" i="8" a="1"/>
  <c r="D47" i="8" s="1"/>
  <c r="H47" i="8" a="1"/>
  <c r="H47" i="8" s="1"/>
  <c r="L47" i="8" a="1"/>
  <c r="L47" i="8" s="1"/>
  <c r="P47" i="8" a="1"/>
  <c r="P47" i="8" s="1"/>
  <c r="T47" i="8" a="1"/>
  <c r="T47" i="8" s="1"/>
  <c r="X47" i="8" a="1"/>
  <c r="X47" i="8" s="1"/>
  <c r="AB47" i="8" a="1"/>
  <c r="AB47" i="8" s="1"/>
  <c r="AF47" i="8" a="1"/>
  <c r="AF47" i="8" s="1"/>
  <c r="AJ47" i="8" a="1"/>
  <c r="AJ47" i="8" s="1"/>
  <c r="AN47" i="8" a="1"/>
  <c r="AN47" i="8" s="1"/>
  <c r="AR47" i="8" a="1"/>
  <c r="AR47" i="8" s="1"/>
  <c r="AV47" i="8" a="1"/>
  <c r="AV47" i="8" s="1"/>
  <c r="E47" i="8" a="1"/>
  <c r="E47" i="8" s="1"/>
  <c r="I47" i="8" a="1"/>
  <c r="I47" i="8" s="1"/>
  <c r="M47" i="8" a="1"/>
  <c r="M47" i="8" s="1"/>
  <c r="Q47" i="8" a="1"/>
  <c r="Q47" i="8" s="1"/>
  <c r="G47" i="8" a="1"/>
  <c r="G47" i="8" s="1"/>
  <c r="O47" i="8" a="1"/>
  <c r="O47" i="8" s="1"/>
  <c r="V47" i="8" a="1"/>
  <c r="V47" i="8" s="1"/>
  <c r="AA47" i="8" a="1"/>
  <c r="AA47" i="8" s="1"/>
  <c r="AG47" i="8" a="1"/>
  <c r="AG47" i="8" s="1"/>
  <c r="AL47" i="8" a="1"/>
  <c r="AL47" i="8" s="1"/>
  <c r="AQ47" i="8" a="1"/>
  <c r="AQ47" i="8" s="1"/>
  <c r="J47" i="8" a="1"/>
  <c r="J47" i="8" s="1"/>
  <c r="R47" i="8" a="1"/>
  <c r="R47" i="8" s="1"/>
  <c r="W47" i="8" a="1"/>
  <c r="W47" i="8" s="1"/>
  <c r="AC47" i="8" a="1"/>
  <c r="AC47" i="8" s="1"/>
  <c r="AH47" i="8" a="1"/>
  <c r="AH47" i="8" s="1"/>
  <c r="AM47" i="8" a="1"/>
  <c r="AM47" i="8" s="1"/>
  <c r="AS47" i="8" a="1"/>
  <c r="AS47" i="8" s="1"/>
  <c r="K47" i="8" a="1"/>
  <c r="K47" i="8" s="1"/>
  <c r="S47" i="8" a="1"/>
  <c r="S47" i="8" s="1"/>
  <c r="Y47" i="8" a="1"/>
  <c r="Y47" i="8" s="1"/>
  <c r="AD47" i="8" a="1"/>
  <c r="AD47" i="8" s="1"/>
  <c r="AI47" i="8" a="1"/>
  <c r="AI47" i="8" s="1"/>
  <c r="AO47" i="8" a="1"/>
  <c r="AO47" i="8" s="1"/>
  <c r="AT47" i="8" a="1"/>
  <c r="AT47" i="8" s="1"/>
  <c r="F47" i="8" a="1"/>
  <c r="F47" i="8" s="1"/>
  <c r="N47" i="8" a="1"/>
  <c r="N47" i="8" s="1"/>
  <c r="U47" i="8" a="1"/>
  <c r="U47" i="8" s="1"/>
  <c r="Z47" i="8" a="1"/>
  <c r="Z47" i="8" s="1"/>
  <c r="AE47" i="8" a="1"/>
  <c r="AE47" i="8" s="1"/>
  <c r="AK47" i="8" a="1"/>
  <c r="AK47" i="8" s="1"/>
  <c r="AP47" i="8" a="1"/>
  <c r="AP47" i="8" s="1"/>
  <c r="AU47" i="8" a="1"/>
  <c r="AU47" i="8" s="1"/>
  <c r="F31" i="8" a="1"/>
  <c r="F31" i="8" s="1"/>
  <c r="J31" i="8" a="1"/>
  <c r="J31" i="8" s="1"/>
  <c r="N31" i="8" a="1"/>
  <c r="N31" i="8" s="1"/>
  <c r="R31" i="8" a="1"/>
  <c r="R31" i="8" s="1"/>
  <c r="V31" i="8" a="1"/>
  <c r="V31" i="8" s="1"/>
  <c r="Z31" i="8" a="1"/>
  <c r="Z31" i="8" s="1"/>
  <c r="AD31" i="8" a="1"/>
  <c r="AD31" i="8" s="1"/>
  <c r="AH31" i="8" a="1"/>
  <c r="AH31" i="8" s="1"/>
  <c r="AL31" i="8" a="1"/>
  <c r="AL31" i="8" s="1"/>
  <c r="AP31" i="8" a="1"/>
  <c r="AP31" i="8" s="1"/>
  <c r="AT31" i="8" a="1"/>
  <c r="AT31" i="8" s="1"/>
  <c r="G31" i="8" a="1"/>
  <c r="G31" i="8" s="1"/>
  <c r="K31" i="8" a="1"/>
  <c r="K31" i="8" s="1"/>
  <c r="O31" i="8" a="1"/>
  <c r="O31" i="8" s="1"/>
  <c r="S31" i="8" a="1"/>
  <c r="S31" i="8" s="1"/>
  <c r="W31" i="8" a="1"/>
  <c r="W31" i="8" s="1"/>
  <c r="AA31" i="8" a="1"/>
  <c r="AA31" i="8" s="1"/>
  <c r="AE31" i="8" a="1"/>
  <c r="AE31" i="8" s="1"/>
  <c r="AI31" i="8" a="1"/>
  <c r="AI31" i="8" s="1"/>
  <c r="AM31" i="8" a="1"/>
  <c r="AM31" i="8" s="1"/>
  <c r="AQ31" i="8" a="1"/>
  <c r="AQ31" i="8" s="1"/>
  <c r="AU31" i="8" a="1"/>
  <c r="AU31" i="8" s="1"/>
  <c r="D31" i="8" a="1"/>
  <c r="D31" i="8" s="1"/>
  <c r="L31" i="8" a="1"/>
  <c r="L31" i="8" s="1"/>
  <c r="T31" i="8" a="1"/>
  <c r="T31" i="8" s="1"/>
  <c r="AB31" i="8" a="1"/>
  <c r="AB31" i="8" s="1"/>
  <c r="AJ31" i="8" a="1"/>
  <c r="AJ31" i="8" s="1"/>
  <c r="AR31" i="8" a="1"/>
  <c r="AR31" i="8" s="1"/>
  <c r="E31" i="8" a="1"/>
  <c r="E31" i="8" s="1"/>
  <c r="M31" i="8" a="1"/>
  <c r="M31" i="8" s="1"/>
  <c r="U31" i="8" a="1"/>
  <c r="U31" i="8" s="1"/>
  <c r="AC31" i="8" a="1"/>
  <c r="AC31" i="8" s="1"/>
  <c r="AK31" i="8" a="1"/>
  <c r="AK31" i="8" s="1"/>
  <c r="AS31" i="8" a="1"/>
  <c r="AS31" i="8" s="1"/>
  <c r="H31" i="8" a="1"/>
  <c r="H31" i="8" s="1"/>
  <c r="P31" i="8" a="1"/>
  <c r="P31" i="8" s="1"/>
  <c r="X31" i="8" a="1"/>
  <c r="X31" i="8" s="1"/>
  <c r="AF31" i="8" a="1"/>
  <c r="AF31" i="8" s="1"/>
  <c r="AN31" i="8" a="1"/>
  <c r="AN31" i="8" s="1"/>
  <c r="AV31" i="8" a="1"/>
  <c r="AV31" i="8" s="1"/>
  <c r="I31" i="8" a="1"/>
  <c r="I31" i="8" s="1"/>
  <c r="Q31" i="8" a="1"/>
  <c r="Q31" i="8" s="1"/>
  <c r="Y31" i="8" a="1"/>
  <c r="Y31" i="8" s="1"/>
  <c r="AG31" i="8" a="1"/>
  <c r="AG31" i="8" s="1"/>
  <c r="AO31" i="8" a="1"/>
  <c r="AO31" i="8" s="1"/>
  <c r="G38" i="8" a="1"/>
  <c r="G38" i="8" s="1"/>
  <c r="K38" i="8" a="1"/>
  <c r="K38" i="8" s="1"/>
  <c r="O38" i="8" a="1"/>
  <c r="O38" i="8" s="1"/>
  <c r="S38" i="8" a="1"/>
  <c r="S38" i="8" s="1"/>
  <c r="W38" i="8" a="1"/>
  <c r="W38" i="8" s="1"/>
  <c r="AA38" i="8" a="1"/>
  <c r="AA38" i="8" s="1"/>
  <c r="AE38" i="8" a="1"/>
  <c r="AE38" i="8" s="1"/>
  <c r="AI38" i="8" a="1"/>
  <c r="AI38" i="8" s="1"/>
  <c r="AM38" i="8" a="1"/>
  <c r="AM38" i="8" s="1"/>
  <c r="AQ38" i="8" a="1"/>
  <c r="AQ38" i="8" s="1"/>
  <c r="AU38" i="8" a="1"/>
  <c r="AU38" i="8" s="1"/>
  <c r="D38" i="8" a="1"/>
  <c r="D38" i="8" s="1"/>
  <c r="H38" i="8" a="1"/>
  <c r="H38" i="8" s="1"/>
  <c r="L38" i="8" a="1"/>
  <c r="L38" i="8" s="1"/>
  <c r="P38" i="8" a="1"/>
  <c r="P38" i="8" s="1"/>
  <c r="T38" i="8" a="1"/>
  <c r="T38" i="8" s="1"/>
  <c r="X38" i="8" a="1"/>
  <c r="X38" i="8" s="1"/>
  <c r="AB38" i="8" a="1"/>
  <c r="AB38" i="8" s="1"/>
  <c r="AF38" i="8" a="1"/>
  <c r="AF38" i="8" s="1"/>
  <c r="AJ38" i="8" a="1"/>
  <c r="AJ38" i="8" s="1"/>
  <c r="AN38" i="8" a="1"/>
  <c r="AN38" i="8" s="1"/>
  <c r="AR38" i="8" a="1"/>
  <c r="AR38" i="8" s="1"/>
  <c r="AV38" i="8" a="1"/>
  <c r="AV38" i="8" s="1"/>
  <c r="I38" i="8" a="1"/>
  <c r="I38" i="8" s="1"/>
  <c r="Q38" i="8" a="1"/>
  <c r="Q38" i="8" s="1"/>
  <c r="Y38" i="8" a="1"/>
  <c r="Y38" i="8" s="1"/>
  <c r="AG38" i="8" a="1"/>
  <c r="AG38" i="8" s="1"/>
  <c r="AO38" i="8" a="1"/>
  <c r="AO38" i="8" s="1"/>
  <c r="J38" i="8" a="1"/>
  <c r="J38" i="8" s="1"/>
  <c r="R38" i="8" a="1"/>
  <c r="R38" i="8" s="1"/>
  <c r="Z38" i="8" a="1"/>
  <c r="Z38" i="8" s="1"/>
  <c r="AH38" i="8" a="1"/>
  <c r="AH38" i="8" s="1"/>
  <c r="AP38" i="8" a="1"/>
  <c r="AP38" i="8" s="1"/>
  <c r="E38" i="8" a="1"/>
  <c r="E38" i="8" s="1"/>
  <c r="M38" i="8" a="1"/>
  <c r="M38" i="8" s="1"/>
  <c r="U38" i="8" a="1"/>
  <c r="U38" i="8" s="1"/>
  <c r="AC38" i="8" a="1"/>
  <c r="AC38" i="8" s="1"/>
  <c r="AK38" i="8" a="1"/>
  <c r="AK38" i="8" s="1"/>
  <c r="AS38" i="8" a="1"/>
  <c r="AS38" i="8" s="1"/>
  <c r="V38" i="8" a="1"/>
  <c r="V38" i="8" s="1"/>
  <c r="AD38" i="8" a="1"/>
  <c r="AD38" i="8" s="1"/>
  <c r="F38" i="8" a="1"/>
  <c r="F38" i="8" s="1"/>
  <c r="N38" i="8" a="1"/>
  <c r="N38" i="8" s="1"/>
  <c r="AT38" i="8" a="1"/>
  <c r="AT38" i="8" s="1"/>
  <c r="D18" i="8" a="1"/>
  <c r="D18" i="8" s="1"/>
  <c r="H18" i="8" a="1"/>
  <c r="H18" i="8" s="1"/>
  <c r="L18" i="8" a="1"/>
  <c r="L18" i="8" s="1"/>
  <c r="P18" i="8" a="1"/>
  <c r="P18" i="8" s="1"/>
  <c r="T18" i="8" a="1"/>
  <c r="T18" i="8" s="1"/>
  <c r="X18" i="8" a="1"/>
  <c r="X18" i="8" s="1"/>
  <c r="AB18" i="8" a="1"/>
  <c r="AB18" i="8" s="1"/>
  <c r="AF18" i="8" a="1"/>
  <c r="AF18" i="8" s="1"/>
  <c r="AJ18" i="8" a="1"/>
  <c r="AJ18" i="8" s="1"/>
  <c r="AN18" i="8" a="1"/>
  <c r="AN18" i="8" s="1"/>
  <c r="AR18" i="8" a="1"/>
  <c r="AR18" i="8" s="1"/>
  <c r="AV18" i="8" a="1"/>
  <c r="AV18" i="8" s="1"/>
  <c r="E18" i="8" a="1"/>
  <c r="E18" i="8" s="1"/>
  <c r="I18" i="8" a="1"/>
  <c r="I18" i="8" s="1"/>
  <c r="M18" i="8" a="1"/>
  <c r="M18" i="8" s="1"/>
  <c r="Q18" i="8" a="1"/>
  <c r="Q18" i="8" s="1"/>
  <c r="U18" i="8" a="1"/>
  <c r="U18" i="8" s="1"/>
  <c r="Y18" i="8" a="1"/>
  <c r="Y18" i="8" s="1"/>
  <c r="AC18" i="8" a="1"/>
  <c r="AC18" i="8" s="1"/>
  <c r="AG18" i="8" a="1"/>
  <c r="AG18" i="8" s="1"/>
  <c r="AK18" i="8" a="1"/>
  <c r="AK18" i="8" s="1"/>
  <c r="AO18" i="8" a="1"/>
  <c r="AO18" i="8" s="1"/>
  <c r="AS18" i="8" a="1"/>
  <c r="AS18" i="8" s="1"/>
  <c r="J18" i="8" a="1"/>
  <c r="J18" i="8" s="1"/>
  <c r="R18" i="8" a="1"/>
  <c r="R18" i="8" s="1"/>
  <c r="Z18" i="8" a="1"/>
  <c r="Z18" i="8" s="1"/>
  <c r="AH18" i="8" a="1"/>
  <c r="AH18" i="8" s="1"/>
  <c r="G18" i="8" a="1"/>
  <c r="G18" i="8" s="1"/>
  <c r="O18" i="8" a="1"/>
  <c r="O18" i="8" s="1"/>
  <c r="W18" i="8" a="1"/>
  <c r="W18" i="8" s="1"/>
  <c r="AE18" i="8" a="1"/>
  <c r="AE18" i="8" s="1"/>
  <c r="AM18" i="8" a="1"/>
  <c r="AM18" i="8" s="1"/>
  <c r="AU18" i="8" a="1"/>
  <c r="AU18" i="8" s="1"/>
  <c r="S18" i="8" a="1"/>
  <c r="S18" i="8" s="1"/>
  <c r="AI18" i="8" a="1"/>
  <c r="AI18" i="8" s="1"/>
  <c r="AT18" i="8" a="1"/>
  <c r="AT18" i="8" s="1"/>
  <c r="K18" i="8" a="1"/>
  <c r="K18" i="8" s="1"/>
  <c r="AA18" i="8" a="1"/>
  <c r="AA18" i="8" s="1"/>
  <c r="AP18" i="8" a="1"/>
  <c r="AP18" i="8" s="1"/>
  <c r="N18" i="8" a="1"/>
  <c r="N18" i="8" s="1"/>
  <c r="AQ18" i="8" a="1"/>
  <c r="AQ18" i="8" s="1"/>
  <c r="V18" i="8" a="1"/>
  <c r="V18" i="8" s="1"/>
  <c r="AD18" i="8" a="1"/>
  <c r="AD18" i="8" s="1"/>
  <c r="AL18" i="8" a="1"/>
  <c r="AL18" i="8" s="1"/>
  <c r="F18" i="8" a="1"/>
  <c r="F18" i="8" s="1"/>
  <c r="AO11" i="8" a="1"/>
  <c r="AO11" i="8" s="1"/>
  <c r="AN11" i="8" a="1"/>
  <c r="AN11" i="8" s="1"/>
  <c r="H11" i="8" a="1"/>
  <c r="H11" i="8" s="1"/>
  <c r="F9" i="10" s="1"/>
  <c r="AK16" i="8" a="1"/>
  <c r="AK16" i="8" s="1"/>
  <c r="AO16" i="8" a="1"/>
  <c r="AO16" i="8" s="1"/>
  <c r="X16" i="8" a="1"/>
  <c r="X16" i="8" s="1"/>
  <c r="AK24" i="8" a="1"/>
  <c r="AK24" i="8" s="1"/>
  <c r="Q24" i="8" a="1"/>
  <c r="Q24" i="8" s="1"/>
  <c r="F41" i="8" a="1"/>
  <c r="F41" i="8" s="1"/>
  <c r="J41" i="8" a="1"/>
  <c r="J41" i="8" s="1"/>
  <c r="N41" i="8" a="1"/>
  <c r="N41" i="8" s="1"/>
  <c r="R41" i="8" a="1"/>
  <c r="R41" i="8" s="1"/>
  <c r="V41" i="8" a="1"/>
  <c r="V41" i="8" s="1"/>
  <c r="Z41" i="8" a="1"/>
  <c r="Z41" i="8" s="1"/>
  <c r="AD41" i="8" a="1"/>
  <c r="AD41" i="8" s="1"/>
  <c r="AH41" i="8" a="1"/>
  <c r="AH41" i="8" s="1"/>
  <c r="AL41" i="8" a="1"/>
  <c r="AL41" i="8" s="1"/>
  <c r="AP41" i="8" a="1"/>
  <c r="AP41" i="8" s="1"/>
  <c r="AT41" i="8" a="1"/>
  <c r="AT41" i="8" s="1"/>
  <c r="G41" i="8" a="1"/>
  <c r="G41" i="8" s="1"/>
  <c r="K41" i="8" a="1"/>
  <c r="K41" i="8" s="1"/>
  <c r="O41" i="8" a="1"/>
  <c r="O41" i="8" s="1"/>
  <c r="S41" i="8" a="1"/>
  <c r="S41" i="8" s="1"/>
  <c r="W41" i="8" a="1"/>
  <c r="W41" i="8" s="1"/>
  <c r="AA41" i="8" a="1"/>
  <c r="AA41" i="8" s="1"/>
  <c r="AE41" i="8" a="1"/>
  <c r="AE41" i="8" s="1"/>
  <c r="AI41" i="8" a="1"/>
  <c r="AI41" i="8" s="1"/>
  <c r="AM41" i="8" a="1"/>
  <c r="AM41" i="8" s="1"/>
  <c r="AQ41" i="8" a="1"/>
  <c r="AQ41" i="8" s="1"/>
  <c r="AU41" i="8" a="1"/>
  <c r="AU41" i="8" s="1"/>
  <c r="I41" i="8" a="1"/>
  <c r="I41" i="8" s="1"/>
  <c r="Q41" i="8" a="1"/>
  <c r="Q41" i="8" s="1"/>
  <c r="Y41" i="8" a="1"/>
  <c r="Y41" i="8" s="1"/>
  <c r="AG41" i="8" a="1"/>
  <c r="AG41" i="8" s="1"/>
  <c r="AO41" i="8" a="1"/>
  <c r="AO41" i="8" s="1"/>
  <c r="D41" i="8" a="1"/>
  <c r="D41" i="8" s="1"/>
  <c r="L41" i="8" a="1"/>
  <c r="L41" i="8" s="1"/>
  <c r="T41" i="8" a="1"/>
  <c r="T41" i="8" s="1"/>
  <c r="AB41" i="8" a="1"/>
  <c r="AB41" i="8" s="1"/>
  <c r="AJ41" i="8" a="1"/>
  <c r="AJ41" i="8" s="1"/>
  <c r="AR41" i="8" a="1"/>
  <c r="AR41" i="8" s="1"/>
  <c r="E41" i="8" a="1"/>
  <c r="E41" i="8" s="1"/>
  <c r="M41" i="8" a="1"/>
  <c r="M41" i="8" s="1"/>
  <c r="U41" i="8" a="1"/>
  <c r="U41" i="8" s="1"/>
  <c r="AC41" i="8" a="1"/>
  <c r="AC41" i="8" s="1"/>
  <c r="AK41" i="8" a="1"/>
  <c r="AK41" i="8" s="1"/>
  <c r="AS41" i="8" a="1"/>
  <c r="AS41" i="8" s="1"/>
  <c r="H41" i="8" a="1"/>
  <c r="H41" i="8" s="1"/>
  <c r="P41" i="8" a="1"/>
  <c r="P41" i="8" s="1"/>
  <c r="X41" i="8" a="1"/>
  <c r="X41" i="8" s="1"/>
  <c r="AF41" i="8" a="1"/>
  <c r="AF41" i="8" s="1"/>
  <c r="AN41" i="8" a="1"/>
  <c r="AN41" i="8" s="1"/>
  <c r="AV41" i="8" a="1"/>
  <c r="AV41" i="8" s="1"/>
  <c r="E32" i="8" a="1"/>
  <c r="E32" i="8" s="1"/>
  <c r="I32" i="8" a="1"/>
  <c r="I32" i="8" s="1"/>
  <c r="M32" i="8" a="1"/>
  <c r="M32" i="8" s="1"/>
  <c r="Q32" i="8" a="1"/>
  <c r="Q32" i="8" s="1"/>
  <c r="U32" i="8" a="1"/>
  <c r="U32" i="8" s="1"/>
  <c r="Y32" i="8" a="1"/>
  <c r="Y32" i="8" s="1"/>
  <c r="AC32" i="8" a="1"/>
  <c r="AC32" i="8" s="1"/>
  <c r="AG32" i="8" a="1"/>
  <c r="AG32" i="8" s="1"/>
  <c r="AK32" i="8" a="1"/>
  <c r="AK32" i="8" s="1"/>
  <c r="AO32" i="8" a="1"/>
  <c r="AO32" i="8" s="1"/>
  <c r="AS32" i="8" a="1"/>
  <c r="AS32" i="8" s="1"/>
  <c r="F32" i="8" a="1"/>
  <c r="F32" i="8" s="1"/>
  <c r="J32" i="8" a="1"/>
  <c r="J32" i="8" s="1"/>
  <c r="N32" i="8" a="1"/>
  <c r="N32" i="8" s="1"/>
  <c r="R32" i="8" a="1"/>
  <c r="R32" i="8" s="1"/>
  <c r="V32" i="8" a="1"/>
  <c r="V32" i="8" s="1"/>
  <c r="Z32" i="8" a="1"/>
  <c r="Z32" i="8" s="1"/>
  <c r="AD32" i="8" a="1"/>
  <c r="AD32" i="8" s="1"/>
  <c r="AH32" i="8" a="1"/>
  <c r="AH32" i="8" s="1"/>
  <c r="AL32" i="8" a="1"/>
  <c r="AL32" i="8" s="1"/>
  <c r="AP32" i="8" a="1"/>
  <c r="AP32" i="8" s="1"/>
  <c r="AT32" i="8" a="1"/>
  <c r="AT32" i="8" s="1"/>
  <c r="G32" i="8" a="1"/>
  <c r="G32" i="8" s="1"/>
  <c r="O32" i="8" a="1"/>
  <c r="O32" i="8" s="1"/>
  <c r="W32" i="8" a="1"/>
  <c r="W32" i="8" s="1"/>
  <c r="AE32" i="8" a="1"/>
  <c r="AE32" i="8" s="1"/>
  <c r="AM32" i="8" a="1"/>
  <c r="AM32" i="8" s="1"/>
  <c r="AU32" i="8" a="1"/>
  <c r="AU32" i="8" s="1"/>
  <c r="H32" i="8" a="1"/>
  <c r="H32" i="8" s="1"/>
  <c r="P32" i="8" a="1"/>
  <c r="P32" i="8" s="1"/>
  <c r="X32" i="8" a="1"/>
  <c r="X32" i="8" s="1"/>
  <c r="AF32" i="8" a="1"/>
  <c r="AF32" i="8" s="1"/>
  <c r="AN32" i="8" a="1"/>
  <c r="AN32" i="8" s="1"/>
  <c r="AV32" i="8" a="1"/>
  <c r="AV32" i="8" s="1"/>
  <c r="K32" i="8" a="1"/>
  <c r="K32" i="8" s="1"/>
  <c r="S32" i="8" a="1"/>
  <c r="S32" i="8" s="1"/>
  <c r="AA32" i="8" a="1"/>
  <c r="AA32" i="8" s="1"/>
  <c r="AI32" i="8" a="1"/>
  <c r="AI32" i="8" s="1"/>
  <c r="AQ32" i="8" a="1"/>
  <c r="AQ32" i="8" s="1"/>
  <c r="D32" i="8" a="1"/>
  <c r="D32" i="8" s="1"/>
  <c r="L32" i="8" a="1"/>
  <c r="L32" i="8" s="1"/>
  <c r="T32" i="8" a="1"/>
  <c r="T32" i="8" s="1"/>
  <c r="AB32" i="8" a="1"/>
  <c r="AB32" i="8" s="1"/>
  <c r="AJ32" i="8" a="1"/>
  <c r="AJ32" i="8" s="1"/>
  <c r="AR32" i="8" a="1"/>
  <c r="AR32" i="8" s="1"/>
  <c r="AT12" i="8" a="1"/>
  <c r="AT12" i="8" s="1"/>
  <c r="AD12" i="8" a="1"/>
  <c r="AD12" i="8" s="1"/>
  <c r="N12" i="8" a="1"/>
  <c r="N12" i="8" s="1"/>
  <c r="AO12" i="8" a="1"/>
  <c r="AO12" i="8" s="1"/>
  <c r="I12" i="8" a="1"/>
  <c r="I12" i="8" s="1"/>
  <c r="AN20" i="8" a="1"/>
  <c r="AN20" i="8" s="1"/>
  <c r="AK20" i="8" a="1"/>
  <c r="AK20" i="8" s="1"/>
  <c r="E20" i="8" a="1"/>
  <c r="E20" i="8" s="1"/>
  <c r="AT20" i="8" a="1"/>
  <c r="AT20" i="8" s="1"/>
  <c r="AD20" i="8" a="1"/>
  <c r="AD20" i="8" s="1"/>
  <c r="N20" i="8" a="1"/>
  <c r="N20" i="8" s="1"/>
  <c r="AN21" i="8" a="1"/>
  <c r="AN21" i="8" s="1"/>
  <c r="AD21" i="8" a="1"/>
  <c r="AD21" i="8" s="1"/>
  <c r="AC21" i="8" a="1"/>
  <c r="AC21" i="8" s="1"/>
  <c r="M21" i="8" a="1"/>
  <c r="M21" i="8" s="1"/>
  <c r="AT13" i="8" a="1"/>
  <c r="AT13" i="8" s="1"/>
  <c r="E9" i="8" a="1"/>
  <c r="E9" i="8" s="1"/>
  <c r="AD9" i="8" a="1"/>
  <c r="AD9" i="8" s="1"/>
  <c r="I9" i="8" a="1"/>
  <c r="I9" i="8" s="1"/>
  <c r="M9" i="8" a="1"/>
  <c r="M9" i="8" s="1"/>
  <c r="AK48" i="8" a="1"/>
  <c r="AK48" i="8" s="1"/>
  <c r="AI46" i="10" s="1"/>
  <c r="E48" i="8" a="1"/>
  <c r="E48" i="8" s="1"/>
  <c r="C46" i="10" s="1"/>
  <c r="I6" i="8" a="1"/>
  <c r="I6" i="8" s="1"/>
  <c r="N6" i="8" a="1"/>
  <c r="N6" i="8" s="1"/>
  <c r="AN6" i="8" a="1"/>
  <c r="AN6" i="8" s="1"/>
  <c r="X6" i="8" a="1"/>
  <c r="X6" i="8" s="1"/>
  <c r="H6" i="8" a="1"/>
  <c r="H6" i="8" s="1"/>
  <c r="X25" i="8" a="1"/>
  <c r="X25" i="8" s="1"/>
  <c r="AK25" i="8" a="1"/>
  <c r="AK25" i="8" s="1"/>
  <c r="AI23" i="10" s="1"/>
  <c r="E25" i="8" a="1"/>
  <c r="E25" i="8" s="1"/>
  <c r="C23" i="10" s="1"/>
  <c r="N25" i="8" a="1"/>
  <c r="N25" i="8" s="1"/>
  <c r="L23" i="10" s="1"/>
  <c r="AD5" i="8" a="1"/>
  <c r="AD5" i="8" s="1"/>
  <c r="H5" i="8" a="1"/>
  <c r="H5" i="8" s="1"/>
  <c r="AG5" i="8" a="1"/>
  <c r="AG5" i="8" s="1"/>
  <c r="Q5" i="8" a="1"/>
  <c r="Q5" i="8" s="1"/>
  <c r="AG45" i="8" a="1"/>
  <c r="AG45" i="8" s="1"/>
  <c r="AT45" i="8" a="1"/>
  <c r="AT45" i="8" s="1"/>
  <c r="AR43" i="10" s="1"/>
  <c r="AC45" i="8" a="1"/>
  <c r="AC45" i="8" s="1"/>
  <c r="AA43" i="10" s="1"/>
  <c r="AD26" i="8" a="1"/>
  <c r="AD26" i="8" s="1"/>
  <c r="AB24" i="10" s="1"/>
  <c r="AC26" i="8" a="1"/>
  <c r="AC26" i="8" s="1"/>
  <c r="M26" i="8" a="1"/>
  <c r="M26" i="8" s="1"/>
  <c r="Q7" i="8" a="1"/>
  <c r="Q7" i="8" s="1"/>
  <c r="AG7" i="8" a="1"/>
  <c r="AG7" i="8" s="1"/>
  <c r="AO7" i="8" a="1"/>
  <c r="AO7" i="8" s="1"/>
  <c r="X7" i="8" a="1"/>
  <c r="X7" i="8" s="1"/>
  <c r="N17" i="8" a="1"/>
  <c r="N17" i="8" s="1"/>
  <c r="AN46" i="8" a="1"/>
  <c r="AN46" i="8" s="1"/>
  <c r="M46" i="8" a="1"/>
  <c r="M46" i="8" s="1"/>
  <c r="N46" i="8" a="1"/>
  <c r="N46" i="8" s="1"/>
  <c r="L44" i="10" s="1"/>
  <c r="AK46" i="8" a="1"/>
  <c r="AK46" i="8" s="1"/>
  <c r="AI44" i="10" s="1"/>
  <c r="H10" i="8" a="1"/>
  <c r="H10" i="8" s="1"/>
  <c r="X10" i="8" a="1"/>
  <c r="X10" i="8" s="1"/>
  <c r="V8" i="10" s="1"/>
  <c r="Q10" i="8" a="1"/>
  <c r="Q10" i="8" s="1"/>
  <c r="O8" i="10" s="1"/>
  <c r="AN27" i="8" a="1"/>
  <c r="AN27" i="8" s="1"/>
  <c r="AL25" i="10" s="1"/>
  <c r="E36" i="8" a="1"/>
  <c r="E36" i="8" s="1"/>
  <c r="I36" i="8" a="1"/>
  <c r="I36" i="8" s="1"/>
  <c r="M36" i="8" a="1"/>
  <c r="M36" i="8" s="1"/>
  <c r="Q36" i="8" a="1"/>
  <c r="Q36" i="8" s="1"/>
  <c r="U36" i="8" a="1"/>
  <c r="U36" i="8" s="1"/>
  <c r="Y36" i="8" a="1"/>
  <c r="Y36" i="8" s="1"/>
  <c r="AC36" i="8" a="1"/>
  <c r="AC36" i="8" s="1"/>
  <c r="AG36" i="8" a="1"/>
  <c r="AG36" i="8" s="1"/>
  <c r="AK36" i="8" a="1"/>
  <c r="AK36" i="8" s="1"/>
  <c r="AO36" i="8" a="1"/>
  <c r="AO36" i="8" s="1"/>
  <c r="AS36" i="8" a="1"/>
  <c r="AS36" i="8" s="1"/>
  <c r="F36" i="8" a="1"/>
  <c r="F36" i="8" s="1"/>
  <c r="J36" i="8" a="1"/>
  <c r="J36" i="8" s="1"/>
  <c r="N36" i="8" a="1"/>
  <c r="N36" i="8" s="1"/>
  <c r="R36" i="8" a="1"/>
  <c r="R36" i="8" s="1"/>
  <c r="V36" i="8" a="1"/>
  <c r="V36" i="8" s="1"/>
  <c r="Z36" i="8" a="1"/>
  <c r="Z36" i="8" s="1"/>
  <c r="AD36" i="8" a="1"/>
  <c r="AD36" i="8" s="1"/>
  <c r="AH36" i="8" a="1"/>
  <c r="AH36" i="8" s="1"/>
  <c r="AL36" i="8" a="1"/>
  <c r="AL36" i="8" s="1"/>
  <c r="AP36" i="8" a="1"/>
  <c r="AP36" i="8" s="1"/>
  <c r="AT36" i="8" a="1"/>
  <c r="AT36" i="8" s="1"/>
  <c r="K36" i="8" a="1"/>
  <c r="K36" i="8" s="1"/>
  <c r="S36" i="8" a="1"/>
  <c r="S36" i="8" s="1"/>
  <c r="AA36" i="8" a="1"/>
  <c r="AA36" i="8" s="1"/>
  <c r="AI36" i="8" a="1"/>
  <c r="AI36" i="8" s="1"/>
  <c r="AQ36" i="8" a="1"/>
  <c r="AQ36" i="8" s="1"/>
  <c r="D36" i="8" a="1"/>
  <c r="D36" i="8" s="1"/>
  <c r="L36" i="8" a="1"/>
  <c r="L36" i="8" s="1"/>
  <c r="T36" i="8" a="1"/>
  <c r="T36" i="8" s="1"/>
  <c r="AB36" i="8" a="1"/>
  <c r="AB36" i="8" s="1"/>
  <c r="AJ36" i="8" a="1"/>
  <c r="AJ36" i="8" s="1"/>
  <c r="AR36" i="8" a="1"/>
  <c r="AR36" i="8" s="1"/>
  <c r="G36" i="8" a="1"/>
  <c r="G36" i="8" s="1"/>
  <c r="O36" i="8" a="1"/>
  <c r="O36" i="8" s="1"/>
  <c r="W36" i="8" a="1"/>
  <c r="W36" i="8" s="1"/>
  <c r="AE36" i="8" a="1"/>
  <c r="AE36" i="8" s="1"/>
  <c r="AM36" i="8" a="1"/>
  <c r="AM36" i="8" s="1"/>
  <c r="AU36" i="8" a="1"/>
  <c r="AU36" i="8" s="1"/>
  <c r="P36" i="8" a="1"/>
  <c r="P36" i="8" s="1"/>
  <c r="AV36" i="8" a="1"/>
  <c r="AV36" i="8" s="1"/>
  <c r="X36" i="8" a="1"/>
  <c r="X36" i="8" s="1"/>
  <c r="AF36" i="8" a="1"/>
  <c r="AF36" i="8" s="1"/>
  <c r="H36" i="8" a="1"/>
  <c r="H36" i="8" s="1"/>
  <c r="AN36" i="8" a="1"/>
  <c r="AN36" i="8" s="1"/>
  <c r="AN12" i="8" a="1"/>
  <c r="AN12" i="8" s="1"/>
  <c r="AO20" i="8" a="1"/>
  <c r="AO20" i="8" s="1"/>
  <c r="E13" i="8" a="1"/>
  <c r="E13" i="8" s="1"/>
  <c r="N9" i="8" a="1"/>
  <c r="N9" i="8" s="1"/>
  <c r="D43" i="8" a="1"/>
  <c r="D43" i="8" s="1"/>
  <c r="H43" i="8" a="1"/>
  <c r="H43" i="8" s="1"/>
  <c r="L43" i="8" a="1"/>
  <c r="L43" i="8" s="1"/>
  <c r="P43" i="8" a="1"/>
  <c r="P43" i="8" s="1"/>
  <c r="T43" i="8" a="1"/>
  <c r="T43" i="8" s="1"/>
  <c r="X43" i="8" a="1"/>
  <c r="X43" i="8" s="1"/>
  <c r="AB43" i="8" a="1"/>
  <c r="AB43" i="8" s="1"/>
  <c r="AF43" i="8" a="1"/>
  <c r="AF43" i="8" s="1"/>
  <c r="AJ43" i="8" a="1"/>
  <c r="AJ43" i="8" s="1"/>
  <c r="AN43" i="8" a="1"/>
  <c r="AN43" i="8" s="1"/>
  <c r="AR43" i="8" a="1"/>
  <c r="AR43" i="8" s="1"/>
  <c r="AV43" i="8" a="1"/>
  <c r="AV43" i="8" s="1"/>
  <c r="E43" i="8" a="1"/>
  <c r="E43" i="8" s="1"/>
  <c r="I43" i="8" a="1"/>
  <c r="I43" i="8" s="1"/>
  <c r="M43" i="8" a="1"/>
  <c r="M43" i="8" s="1"/>
  <c r="Q43" i="8" a="1"/>
  <c r="Q43" i="8" s="1"/>
  <c r="U43" i="8" a="1"/>
  <c r="U43" i="8" s="1"/>
  <c r="Y43" i="8" a="1"/>
  <c r="Y43" i="8" s="1"/>
  <c r="AC43" i="8" a="1"/>
  <c r="AC43" i="8" s="1"/>
  <c r="AG43" i="8" a="1"/>
  <c r="AG43" i="8" s="1"/>
  <c r="AK43" i="8" a="1"/>
  <c r="AK43" i="8" s="1"/>
  <c r="AO43" i="8" a="1"/>
  <c r="AO43" i="8" s="1"/>
  <c r="AS43" i="8" a="1"/>
  <c r="AS43" i="8" s="1"/>
  <c r="G43" i="8" a="1"/>
  <c r="G43" i="8" s="1"/>
  <c r="O43" i="8" a="1"/>
  <c r="O43" i="8" s="1"/>
  <c r="W43" i="8" a="1"/>
  <c r="W43" i="8" s="1"/>
  <c r="AE43" i="8" a="1"/>
  <c r="AE43" i="8" s="1"/>
  <c r="AM43" i="8" a="1"/>
  <c r="AM43" i="8" s="1"/>
  <c r="AU43" i="8" a="1"/>
  <c r="AU43" i="8" s="1"/>
  <c r="J43" i="8" a="1"/>
  <c r="J43" i="8" s="1"/>
  <c r="R43" i="8" a="1"/>
  <c r="R43" i="8" s="1"/>
  <c r="Z43" i="8" a="1"/>
  <c r="Z43" i="8" s="1"/>
  <c r="AH43" i="8" a="1"/>
  <c r="AH43" i="8" s="1"/>
  <c r="AP43" i="8" a="1"/>
  <c r="AP43" i="8" s="1"/>
  <c r="K43" i="8" a="1"/>
  <c r="K43" i="8" s="1"/>
  <c r="S43" i="8" a="1"/>
  <c r="S43" i="8" s="1"/>
  <c r="AA43" i="8" a="1"/>
  <c r="AA43" i="8" s="1"/>
  <c r="AI43" i="8" a="1"/>
  <c r="AI43" i="8" s="1"/>
  <c r="AQ43" i="8" a="1"/>
  <c r="AQ43" i="8" s="1"/>
  <c r="F43" i="8" a="1"/>
  <c r="F43" i="8" s="1"/>
  <c r="N43" i="8" a="1"/>
  <c r="N43" i="8" s="1"/>
  <c r="V43" i="8" a="1"/>
  <c r="V43" i="8" s="1"/>
  <c r="AD43" i="8" a="1"/>
  <c r="AD43" i="8" s="1"/>
  <c r="AL43" i="8" a="1"/>
  <c r="AL43" i="8" s="1"/>
  <c r="AT43" i="8" a="1"/>
  <c r="AT43" i="8" s="1"/>
  <c r="D23" i="8" a="1"/>
  <c r="D23" i="8" s="1"/>
  <c r="G23" i="8" a="1"/>
  <c r="G23" i="8" s="1"/>
  <c r="K23" i="8" a="1"/>
  <c r="K23" i="8" s="1"/>
  <c r="R23" i="8" a="1"/>
  <c r="R23" i="8" s="1"/>
  <c r="U23" i="8" a="1"/>
  <c r="U23" i="8" s="1"/>
  <c r="X23" i="8" a="1"/>
  <c r="X23" i="8" s="1"/>
  <c r="AB23" i="8" a="1"/>
  <c r="AB23" i="8" s="1"/>
  <c r="AH23" i="8" a="1"/>
  <c r="AH23" i="8" s="1"/>
  <c r="AK23" i="8" a="1"/>
  <c r="AK23" i="8" s="1"/>
  <c r="AN23" i="8" a="1"/>
  <c r="AN23" i="8" s="1"/>
  <c r="AR23" i="8" a="1"/>
  <c r="AR23" i="8" s="1"/>
  <c r="E23" i="8" a="1"/>
  <c r="E23" i="8" s="1"/>
  <c r="H23" i="8" a="1"/>
  <c r="H23" i="8" s="1"/>
  <c r="L23" i="8" a="1"/>
  <c r="L23" i="8" s="1"/>
  <c r="O23" i="8" a="1"/>
  <c r="O23" i="8" s="1"/>
  <c r="S23" i="8" a="1"/>
  <c r="S23" i="8" s="1"/>
  <c r="V23" i="8" a="1"/>
  <c r="V23" i="8" s="1"/>
  <c r="Y23" i="8" a="1"/>
  <c r="Y23" i="8" s="1"/>
  <c r="AE23" i="8" a="1"/>
  <c r="AE23" i="8" s="1"/>
  <c r="AI23" i="8" a="1"/>
  <c r="AI23" i="8" s="1"/>
  <c r="AL23" i="8" a="1"/>
  <c r="AL23" i="8" s="1"/>
  <c r="AO23" i="8" a="1"/>
  <c r="AO23" i="8" s="1"/>
  <c r="AU23" i="8" a="1"/>
  <c r="AU23" i="8" s="1"/>
  <c r="J23" i="8" a="1"/>
  <c r="J23" i="8" s="1"/>
  <c r="Q23" i="8" a="1"/>
  <c r="Q23" i="8" s="1"/>
  <c r="W23" i="8" a="1"/>
  <c r="W23" i="8" s="1"/>
  <c r="AD23" i="8" a="1"/>
  <c r="AD23" i="8" s="1"/>
  <c r="AQ23" i="8" a="1"/>
  <c r="AQ23" i="8" s="1"/>
  <c r="F23" i="8" a="1"/>
  <c r="F23" i="8" s="1"/>
  <c r="N23" i="8" a="1"/>
  <c r="N23" i="8" s="1"/>
  <c r="AF23" i="8" a="1"/>
  <c r="AF23" i="8" s="1"/>
  <c r="AM23" i="8" a="1"/>
  <c r="AM23" i="8" s="1"/>
  <c r="AV23" i="8" a="1"/>
  <c r="AV23" i="8" s="1"/>
  <c r="I23" i="8" a="1"/>
  <c r="I23" i="8" s="1"/>
  <c r="T23" i="8" a="1"/>
  <c r="T23" i="8" s="1"/>
  <c r="AA23" i="8" a="1"/>
  <c r="AA23" i="8" s="1"/>
  <c r="AJ23" i="8" a="1"/>
  <c r="AJ23" i="8" s="1"/>
  <c r="AS23" i="8" a="1"/>
  <c r="AS23" i="8" s="1"/>
  <c r="M23" i="8" a="1"/>
  <c r="M23" i="8" s="1"/>
  <c r="AC23" i="8" a="1"/>
  <c r="AC23" i="8" s="1"/>
  <c r="AT23" i="8" a="1"/>
  <c r="AT23" i="8" s="1"/>
  <c r="P23" i="8" a="1"/>
  <c r="P23" i="8" s="1"/>
  <c r="AG23" i="8" a="1"/>
  <c r="AG23" i="8" s="1"/>
  <c r="AP23" i="8" a="1"/>
  <c r="AP23" i="8" s="1"/>
  <c r="Z23" i="8" a="1"/>
  <c r="Z23" i="8" s="1"/>
  <c r="G34" i="8" a="1"/>
  <c r="G34" i="8" s="1"/>
  <c r="K34" i="8" a="1"/>
  <c r="K34" i="8" s="1"/>
  <c r="O34" i="8" a="1"/>
  <c r="O34" i="8" s="1"/>
  <c r="S34" i="8" a="1"/>
  <c r="S34" i="8" s="1"/>
  <c r="W34" i="8" a="1"/>
  <c r="W34" i="8" s="1"/>
  <c r="AA34" i="8" a="1"/>
  <c r="AA34" i="8" s="1"/>
  <c r="AE34" i="8" a="1"/>
  <c r="AE34" i="8" s="1"/>
  <c r="AI34" i="8" a="1"/>
  <c r="AI34" i="8" s="1"/>
  <c r="AM34" i="8" a="1"/>
  <c r="AM34" i="8" s="1"/>
  <c r="AQ34" i="8" a="1"/>
  <c r="AQ34" i="8" s="1"/>
  <c r="AU34" i="8" a="1"/>
  <c r="AU34" i="8" s="1"/>
  <c r="D34" i="8" a="1"/>
  <c r="D34" i="8" s="1"/>
  <c r="H34" i="8" a="1"/>
  <c r="H34" i="8" s="1"/>
  <c r="L34" i="8" a="1"/>
  <c r="L34" i="8" s="1"/>
  <c r="P34" i="8" a="1"/>
  <c r="P34" i="8" s="1"/>
  <c r="T34" i="8" a="1"/>
  <c r="T34" i="8" s="1"/>
  <c r="X34" i="8" a="1"/>
  <c r="X34" i="8" s="1"/>
  <c r="AB34" i="8" a="1"/>
  <c r="AB34" i="8" s="1"/>
  <c r="AF34" i="8" a="1"/>
  <c r="AF34" i="8" s="1"/>
  <c r="AJ34" i="8" a="1"/>
  <c r="AJ34" i="8" s="1"/>
  <c r="AN34" i="8" a="1"/>
  <c r="AN34" i="8" s="1"/>
  <c r="AR34" i="8" a="1"/>
  <c r="AR34" i="8" s="1"/>
  <c r="AV34" i="8" a="1"/>
  <c r="AV34" i="8" s="1"/>
  <c r="E34" i="8" a="1"/>
  <c r="E34" i="8" s="1"/>
  <c r="M34" i="8" a="1"/>
  <c r="M34" i="8" s="1"/>
  <c r="U34" i="8" a="1"/>
  <c r="U34" i="8" s="1"/>
  <c r="AC34" i="8" a="1"/>
  <c r="AC34" i="8" s="1"/>
  <c r="AK34" i="8" a="1"/>
  <c r="AK34" i="8" s="1"/>
  <c r="AS34" i="8" a="1"/>
  <c r="AS34" i="8" s="1"/>
  <c r="F34" i="8" a="1"/>
  <c r="F34" i="8" s="1"/>
  <c r="N34" i="8" a="1"/>
  <c r="N34" i="8" s="1"/>
  <c r="V34" i="8" a="1"/>
  <c r="V34" i="8" s="1"/>
  <c r="AD34" i="8" a="1"/>
  <c r="AD34" i="8" s="1"/>
  <c r="AL34" i="8" a="1"/>
  <c r="AL34" i="8" s="1"/>
  <c r="AT34" i="8" a="1"/>
  <c r="AT34" i="8" s="1"/>
  <c r="I34" i="8" a="1"/>
  <c r="I34" i="8" s="1"/>
  <c r="Q34" i="8" a="1"/>
  <c r="Q34" i="8" s="1"/>
  <c r="Y34" i="8" a="1"/>
  <c r="Y34" i="8" s="1"/>
  <c r="AG34" i="8" a="1"/>
  <c r="AG34" i="8" s="1"/>
  <c r="AO34" i="8" a="1"/>
  <c r="AO34" i="8" s="1"/>
  <c r="J34" i="8" a="1"/>
  <c r="J34" i="8" s="1"/>
  <c r="AP34" i="8" a="1"/>
  <c r="AP34" i="8" s="1"/>
  <c r="R34" i="8" a="1"/>
  <c r="R34" i="8" s="1"/>
  <c r="Z34" i="8" a="1"/>
  <c r="Z34" i="8" s="1"/>
  <c r="AH34" i="8" a="1"/>
  <c r="AH34" i="8" s="1"/>
  <c r="Q11" i="8" a="1"/>
  <c r="Q11" i="8" s="1"/>
  <c r="O9" i="10" s="1"/>
  <c r="AO27" i="8" a="1"/>
  <c r="AO27" i="8" s="1"/>
  <c r="AM25" i="10" s="1"/>
  <c r="N24" i="8" a="1"/>
  <c r="N24" i="8" s="1"/>
  <c r="AN24" i="8" a="1"/>
  <c r="AN24" i="8" s="1"/>
  <c r="D37" i="8" a="1"/>
  <c r="D37" i="8" s="1"/>
  <c r="H37" i="8" a="1"/>
  <c r="H37" i="8" s="1"/>
  <c r="L37" i="8" a="1"/>
  <c r="L37" i="8" s="1"/>
  <c r="P37" i="8" a="1"/>
  <c r="P37" i="8" s="1"/>
  <c r="T37" i="8" a="1"/>
  <c r="T37" i="8" s="1"/>
  <c r="X37" i="8" a="1"/>
  <c r="X37" i="8" s="1"/>
  <c r="AB37" i="8" a="1"/>
  <c r="AB37" i="8" s="1"/>
  <c r="AF37" i="8" a="1"/>
  <c r="AF37" i="8" s="1"/>
  <c r="AJ37" i="8" a="1"/>
  <c r="AJ37" i="8" s="1"/>
  <c r="AN37" i="8" a="1"/>
  <c r="AN37" i="8" s="1"/>
  <c r="AR37" i="8" a="1"/>
  <c r="AR37" i="8" s="1"/>
  <c r="AV37" i="8" a="1"/>
  <c r="AV37" i="8" s="1"/>
  <c r="E37" i="8" a="1"/>
  <c r="E37" i="8" s="1"/>
  <c r="I37" i="8" a="1"/>
  <c r="I37" i="8" s="1"/>
  <c r="M37" i="8" a="1"/>
  <c r="M37" i="8" s="1"/>
  <c r="Q37" i="8" a="1"/>
  <c r="Q37" i="8" s="1"/>
  <c r="U37" i="8" a="1"/>
  <c r="U37" i="8" s="1"/>
  <c r="Y37" i="8" a="1"/>
  <c r="Y37" i="8" s="1"/>
  <c r="AC37" i="8" a="1"/>
  <c r="AC37" i="8" s="1"/>
  <c r="AG37" i="8" a="1"/>
  <c r="AG37" i="8" s="1"/>
  <c r="AK37" i="8" a="1"/>
  <c r="AK37" i="8" s="1"/>
  <c r="AO37" i="8" a="1"/>
  <c r="AO37" i="8" s="1"/>
  <c r="AS37" i="8" a="1"/>
  <c r="AS37" i="8" s="1"/>
  <c r="F37" i="8" a="1"/>
  <c r="F37" i="8" s="1"/>
  <c r="N37" i="8" a="1"/>
  <c r="N37" i="8" s="1"/>
  <c r="V37" i="8" a="1"/>
  <c r="V37" i="8" s="1"/>
  <c r="AD37" i="8" a="1"/>
  <c r="AD37" i="8" s="1"/>
  <c r="AL37" i="8" a="1"/>
  <c r="AL37" i="8" s="1"/>
  <c r="AT37" i="8" a="1"/>
  <c r="AT37" i="8" s="1"/>
  <c r="G37" i="8" a="1"/>
  <c r="G37" i="8" s="1"/>
  <c r="O37" i="8" a="1"/>
  <c r="O37" i="8" s="1"/>
  <c r="W37" i="8" a="1"/>
  <c r="W37" i="8" s="1"/>
  <c r="AE37" i="8" a="1"/>
  <c r="AE37" i="8" s="1"/>
  <c r="AM37" i="8" a="1"/>
  <c r="AM37" i="8" s="1"/>
  <c r="AU37" i="8" a="1"/>
  <c r="AU37" i="8" s="1"/>
  <c r="J37" i="8" a="1"/>
  <c r="J37" i="8" s="1"/>
  <c r="R37" i="8" a="1"/>
  <c r="R37" i="8" s="1"/>
  <c r="Z37" i="8" a="1"/>
  <c r="Z37" i="8" s="1"/>
  <c r="AH37" i="8" a="1"/>
  <c r="AH37" i="8" s="1"/>
  <c r="AP37" i="8" a="1"/>
  <c r="AP37" i="8" s="1"/>
  <c r="AI37" i="8" a="1"/>
  <c r="AI37" i="8" s="1"/>
  <c r="K37" i="8" a="1"/>
  <c r="K37" i="8" s="1"/>
  <c r="AQ37" i="8" a="1"/>
  <c r="AQ37" i="8" s="1"/>
  <c r="S37" i="8" a="1"/>
  <c r="S37" i="8" s="1"/>
  <c r="AA37" i="8" a="1"/>
  <c r="AA37" i="8" s="1"/>
  <c r="G44" i="8" a="1"/>
  <c r="G44" i="8" s="1"/>
  <c r="K44" i="8" a="1"/>
  <c r="K44" i="8" s="1"/>
  <c r="O44" i="8" a="1"/>
  <c r="O44" i="8" s="1"/>
  <c r="S44" i="8" a="1"/>
  <c r="S44" i="8" s="1"/>
  <c r="W44" i="8" a="1"/>
  <c r="W44" i="8" s="1"/>
  <c r="AA44" i="8" a="1"/>
  <c r="AA44" i="8" s="1"/>
  <c r="AE44" i="8" a="1"/>
  <c r="AE44" i="8" s="1"/>
  <c r="AI44" i="8" a="1"/>
  <c r="AI44" i="8" s="1"/>
  <c r="AM44" i="8" a="1"/>
  <c r="AM44" i="8" s="1"/>
  <c r="AQ44" i="8" a="1"/>
  <c r="AQ44" i="8" s="1"/>
  <c r="AU44" i="8" a="1"/>
  <c r="AU44" i="8" s="1"/>
  <c r="D44" i="8" a="1"/>
  <c r="D44" i="8" s="1"/>
  <c r="H44" i="8" a="1"/>
  <c r="H44" i="8" s="1"/>
  <c r="L44" i="8" a="1"/>
  <c r="L44" i="8" s="1"/>
  <c r="P44" i="8" a="1"/>
  <c r="P44" i="8" s="1"/>
  <c r="T44" i="8" a="1"/>
  <c r="T44" i="8" s="1"/>
  <c r="X44" i="8" a="1"/>
  <c r="X44" i="8" s="1"/>
  <c r="AB44" i="8" a="1"/>
  <c r="AB44" i="8" s="1"/>
  <c r="AF44" i="8" a="1"/>
  <c r="AF44" i="8" s="1"/>
  <c r="AJ44" i="8" a="1"/>
  <c r="AJ44" i="8" s="1"/>
  <c r="AN44" i="8" a="1"/>
  <c r="AN44" i="8" s="1"/>
  <c r="AR44" i="8" a="1"/>
  <c r="AR44" i="8" s="1"/>
  <c r="AV44" i="8" a="1"/>
  <c r="AV44" i="8" s="1"/>
  <c r="J44" i="8" a="1"/>
  <c r="J44" i="8" s="1"/>
  <c r="R44" i="8" a="1"/>
  <c r="R44" i="8" s="1"/>
  <c r="Z44" i="8" a="1"/>
  <c r="Z44" i="8" s="1"/>
  <c r="AH44" i="8" a="1"/>
  <c r="AH44" i="8" s="1"/>
  <c r="AP44" i="8" a="1"/>
  <c r="AP44" i="8" s="1"/>
  <c r="E44" i="8" a="1"/>
  <c r="E44" i="8" s="1"/>
  <c r="M44" i="8" a="1"/>
  <c r="M44" i="8" s="1"/>
  <c r="U44" i="8" a="1"/>
  <c r="U44" i="8" s="1"/>
  <c r="AC44" i="8" a="1"/>
  <c r="AC44" i="8" s="1"/>
  <c r="AK44" i="8" a="1"/>
  <c r="AK44" i="8" s="1"/>
  <c r="AS44" i="8" a="1"/>
  <c r="AS44" i="8" s="1"/>
  <c r="F44" i="8" a="1"/>
  <c r="F44" i="8" s="1"/>
  <c r="N44" i="8" a="1"/>
  <c r="N44" i="8" s="1"/>
  <c r="V44" i="8" a="1"/>
  <c r="V44" i="8" s="1"/>
  <c r="AD44" i="8" a="1"/>
  <c r="AD44" i="8" s="1"/>
  <c r="AL44" i="8" a="1"/>
  <c r="AL44" i="8" s="1"/>
  <c r="AT44" i="8" a="1"/>
  <c r="AT44" i="8" s="1"/>
  <c r="I44" i="8" a="1"/>
  <c r="I44" i="8" s="1"/>
  <c r="Q44" i="8" a="1"/>
  <c r="Q44" i="8" s="1"/>
  <c r="Y44" i="8" a="1"/>
  <c r="Y44" i="8" s="1"/>
  <c r="AG44" i="8" a="1"/>
  <c r="AG44" i="8" s="1"/>
  <c r="AO44" i="8" a="1"/>
  <c r="AO44" i="8" s="1"/>
  <c r="G28" i="8" a="1"/>
  <c r="G28" i="8" s="1"/>
  <c r="K28" i="8" a="1"/>
  <c r="K28" i="8" s="1"/>
  <c r="O28" i="8" a="1"/>
  <c r="O28" i="8" s="1"/>
  <c r="S28" i="8" a="1"/>
  <c r="S28" i="8" s="1"/>
  <c r="H28" i="8" a="1"/>
  <c r="H28" i="8" s="1"/>
  <c r="M28" i="8" a="1"/>
  <c r="M28" i="8" s="1"/>
  <c r="R28" i="8" a="1"/>
  <c r="R28" i="8" s="1"/>
  <c r="W28" i="8" a="1"/>
  <c r="W28" i="8" s="1"/>
  <c r="AA28" i="8" a="1"/>
  <c r="AA28" i="8" s="1"/>
  <c r="AE28" i="8" a="1"/>
  <c r="AE28" i="8" s="1"/>
  <c r="AI28" i="8" a="1"/>
  <c r="AI28" i="8" s="1"/>
  <c r="AM28" i="8" a="1"/>
  <c r="AM28" i="8" s="1"/>
  <c r="AQ28" i="8" a="1"/>
  <c r="AQ28" i="8" s="1"/>
  <c r="AU28" i="8" a="1"/>
  <c r="AU28" i="8" s="1"/>
  <c r="D28" i="8" a="1"/>
  <c r="D28" i="8" s="1"/>
  <c r="I28" i="8" a="1"/>
  <c r="I28" i="8" s="1"/>
  <c r="N28" i="8" a="1"/>
  <c r="N28" i="8" s="1"/>
  <c r="T28" i="8" a="1"/>
  <c r="T28" i="8" s="1"/>
  <c r="X28" i="8" a="1"/>
  <c r="X28" i="8" s="1"/>
  <c r="AB28" i="8" a="1"/>
  <c r="AB28" i="8" s="1"/>
  <c r="AF28" i="8" a="1"/>
  <c r="AF28" i="8" s="1"/>
  <c r="AJ28" i="8" a="1"/>
  <c r="AJ28" i="8" s="1"/>
  <c r="AN28" i="8" a="1"/>
  <c r="AN28" i="8" s="1"/>
  <c r="AR28" i="8" a="1"/>
  <c r="AR28" i="8" s="1"/>
  <c r="AV28" i="8" a="1"/>
  <c r="AV28" i="8" s="1"/>
  <c r="J28" i="8" a="1"/>
  <c r="J28" i="8" s="1"/>
  <c r="U28" i="8" a="1"/>
  <c r="U28" i="8" s="1"/>
  <c r="AC28" i="8" a="1"/>
  <c r="AC28" i="8" s="1"/>
  <c r="AK28" i="8" a="1"/>
  <c r="AK28" i="8" s="1"/>
  <c r="AS28" i="8" a="1"/>
  <c r="AS28" i="8" s="1"/>
  <c r="L28" i="8" a="1"/>
  <c r="L28" i="8" s="1"/>
  <c r="V28" i="8" a="1"/>
  <c r="V28" i="8" s="1"/>
  <c r="AD28" i="8" a="1"/>
  <c r="AD28" i="8" s="1"/>
  <c r="AL28" i="8" a="1"/>
  <c r="AL28" i="8" s="1"/>
  <c r="AT28" i="8" a="1"/>
  <c r="AT28" i="8" s="1"/>
  <c r="E28" i="8" a="1"/>
  <c r="E28" i="8" s="1"/>
  <c r="P28" i="8" a="1"/>
  <c r="P28" i="8" s="1"/>
  <c r="Y28" i="8" a="1"/>
  <c r="Y28" i="8" s="1"/>
  <c r="AG28" i="8" a="1"/>
  <c r="AG28" i="8" s="1"/>
  <c r="AO28" i="8" a="1"/>
  <c r="AO28" i="8" s="1"/>
  <c r="F28" i="8" a="1"/>
  <c r="F28" i="8" s="1"/>
  <c r="Q28" i="8" a="1"/>
  <c r="Q28" i="8" s="1"/>
  <c r="Z28" i="8" a="1"/>
  <c r="Z28" i="8" s="1"/>
  <c r="AH28" i="8" a="1"/>
  <c r="AH28" i="8" s="1"/>
  <c r="AP28" i="8" a="1"/>
  <c r="AP28" i="8" s="1"/>
  <c r="X12" i="8" a="1"/>
  <c r="X12" i="8" s="1"/>
  <c r="AK12" i="8" a="1"/>
  <c r="AK12" i="8" s="1"/>
  <c r="E12" i="8" a="1"/>
  <c r="E12" i="8" s="1"/>
  <c r="H20" i="8" a="1"/>
  <c r="H20" i="8" s="1"/>
  <c r="Q20" i="8" a="1"/>
  <c r="Q20" i="8" s="1"/>
  <c r="AC20" i="8" a="1"/>
  <c r="AC20" i="8" s="1"/>
  <c r="F29" i="8" a="1"/>
  <c r="F29" i="8" s="1"/>
  <c r="J29" i="8" a="1"/>
  <c r="J29" i="8" s="1"/>
  <c r="N29" i="8" a="1"/>
  <c r="N29" i="8" s="1"/>
  <c r="R29" i="8" a="1"/>
  <c r="R29" i="8" s="1"/>
  <c r="V29" i="8" a="1"/>
  <c r="V29" i="8" s="1"/>
  <c r="Z29" i="8" a="1"/>
  <c r="Z29" i="8" s="1"/>
  <c r="AD29" i="8" a="1"/>
  <c r="AD29" i="8" s="1"/>
  <c r="AH29" i="8" a="1"/>
  <c r="AH29" i="8" s="1"/>
  <c r="AL29" i="8" a="1"/>
  <c r="AL29" i="8" s="1"/>
  <c r="AP29" i="8" a="1"/>
  <c r="AP29" i="8" s="1"/>
  <c r="AT29" i="8" a="1"/>
  <c r="AT29" i="8" s="1"/>
  <c r="G29" i="8" a="1"/>
  <c r="G29" i="8" s="1"/>
  <c r="K29" i="8" a="1"/>
  <c r="K29" i="8" s="1"/>
  <c r="O29" i="8" a="1"/>
  <c r="O29" i="8" s="1"/>
  <c r="S29" i="8" a="1"/>
  <c r="S29" i="8" s="1"/>
  <c r="W29" i="8" a="1"/>
  <c r="W29" i="8" s="1"/>
  <c r="AA29" i="8" a="1"/>
  <c r="AA29" i="8" s="1"/>
  <c r="AE29" i="8" a="1"/>
  <c r="AE29" i="8" s="1"/>
  <c r="AI29" i="8" a="1"/>
  <c r="AI29" i="8" s="1"/>
  <c r="AM29" i="8" a="1"/>
  <c r="AM29" i="8" s="1"/>
  <c r="AQ29" i="8" a="1"/>
  <c r="AQ29" i="8" s="1"/>
  <c r="AU29" i="8" a="1"/>
  <c r="AU29" i="8" s="1"/>
  <c r="H29" i="8" a="1"/>
  <c r="H29" i="8" s="1"/>
  <c r="P29" i="8" a="1"/>
  <c r="P29" i="8" s="1"/>
  <c r="X29" i="8" a="1"/>
  <c r="X29" i="8" s="1"/>
  <c r="AF29" i="8" a="1"/>
  <c r="AF29" i="8" s="1"/>
  <c r="AN29" i="8" a="1"/>
  <c r="AN29" i="8" s="1"/>
  <c r="AV29" i="8" a="1"/>
  <c r="AV29" i="8" s="1"/>
  <c r="I29" i="8" a="1"/>
  <c r="I29" i="8" s="1"/>
  <c r="Q29" i="8" a="1"/>
  <c r="Q29" i="8" s="1"/>
  <c r="Y29" i="8" a="1"/>
  <c r="Y29" i="8" s="1"/>
  <c r="AG29" i="8" a="1"/>
  <c r="AG29" i="8" s="1"/>
  <c r="AO29" i="8" a="1"/>
  <c r="AO29" i="8" s="1"/>
  <c r="D29" i="8" a="1"/>
  <c r="D29" i="8" s="1"/>
  <c r="L29" i="8" a="1"/>
  <c r="L29" i="8" s="1"/>
  <c r="T29" i="8" a="1"/>
  <c r="T29" i="8" s="1"/>
  <c r="AB29" i="8" a="1"/>
  <c r="AB29" i="8" s="1"/>
  <c r="AJ29" i="8" a="1"/>
  <c r="AJ29" i="8" s="1"/>
  <c r="AR29" i="8" a="1"/>
  <c r="AR29" i="8" s="1"/>
  <c r="E29" i="8" a="1"/>
  <c r="E29" i="8" s="1"/>
  <c r="M29" i="8" a="1"/>
  <c r="M29" i="8" s="1"/>
  <c r="U29" i="8" a="1"/>
  <c r="U29" i="8" s="1"/>
  <c r="AC29" i="8" a="1"/>
  <c r="AC29" i="8" s="1"/>
  <c r="AK29" i="8" a="1"/>
  <c r="AK29" i="8" s="1"/>
  <c r="AS29" i="8" a="1"/>
  <c r="AS29" i="8" s="1"/>
  <c r="X21" i="8" a="1"/>
  <c r="X21" i="8" s="1"/>
  <c r="N21" i="8" a="1"/>
  <c r="N21" i="8" s="1"/>
  <c r="AG21" i="8" a="1"/>
  <c r="AG21" i="8" s="1"/>
  <c r="H21" i="8" a="1"/>
  <c r="H21" i="8" s="1"/>
  <c r="I21" i="8" a="1"/>
  <c r="I21" i="8" s="1"/>
  <c r="AO21" i="8" a="1"/>
  <c r="AO21" i="8" s="1"/>
  <c r="AK13" i="8" a="1"/>
  <c r="AK13" i="8" s="1"/>
  <c r="AO13" i="8" a="1"/>
  <c r="AO13" i="8" s="1"/>
  <c r="AK9" i="8" a="1"/>
  <c r="AK9" i="8" s="1"/>
  <c r="AT9" i="8" a="1"/>
  <c r="AT9" i="8" s="1"/>
  <c r="AC9" i="8" a="1"/>
  <c r="AC9" i="8" s="1"/>
  <c r="H9" i="8" a="1"/>
  <c r="H9" i="8" s="1"/>
  <c r="AC48" i="8" a="1"/>
  <c r="AC48" i="8" s="1"/>
  <c r="AA46" i="10" s="1"/>
  <c r="X48" i="8" a="1"/>
  <c r="X48" i="8" s="1"/>
  <c r="AO48" i="8" a="1"/>
  <c r="AO48" i="8" s="1"/>
  <c r="AG48" i="8" a="1"/>
  <c r="AG48" i="8" s="1"/>
  <c r="AE46" i="10" s="1"/>
  <c r="AO6" i="8" a="1"/>
  <c r="AO6" i="8" s="1"/>
  <c r="AT6" i="8" a="1"/>
  <c r="AT6" i="8" s="1"/>
  <c r="E6" i="8" a="1"/>
  <c r="E6" i="8" s="1"/>
  <c r="M25" i="8" a="1"/>
  <c r="M25" i="8" s="1"/>
  <c r="K23" i="10" s="1"/>
  <c r="AC25" i="8" a="1"/>
  <c r="AC25" i="8" s="1"/>
  <c r="AA23" i="10" s="1"/>
  <c r="AT25" i="8" a="1"/>
  <c r="AT25" i="8" s="1"/>
  <c r="AR23" i="10" s="1"/>
  <c r="AD25" i="8" a="1"/>
  <c r="AD25" i="8" s="1"/>
  <c r="AB23" i="10" s="1"/>
  <c r="I25" i="8" a="1"/>
  <c r="I25" i="8" s="1"/>
  <c r="G23" i="10" s="1"/>
  <c r="AN25" i="8" a="1"/>
  <c r="AN25" i="8" s="1"/>
  <c r="AL23" i="10" s="1"/>
  <c r="AT5" i="8" a="1"/>
  <c r="AT5" i="8" s="1"/>
  <c r="X5" i="8" a="1"/>
  <c r="X5" i="8" s="1"/>
  <c r="AC5" i="8" a="1"/>
  <c r="AC5" i="8" s="1"/>
  <c r="M5" i="8" a="1"/>
  <c r="M5" i="8" s="1"/>
  <c r="AN45" i="8" a="1"/>
  <c r="AN45" i="8" s="1"/>
  <c r="AL43" i="10" s="1"/>
  <c r="H45" i="8" a="1"/>
  <c r="H45" i="8" s="1"/>
  <c r="AN26" i="8" a="1"/>
  <c r="AN26" i="8" s="1"/>
  <c r="AL24" i="10" s="1"/>
  <c r="I26" i="8" a="1"/>
  <c r="I26" i="8" s="1"/>
  <c r="G24" i="10" s="1"/>
  <c r="AG17" i="8" a="1"/>
  <c r="AG17" i="8" s="1"/>
  <c r="AT17" i="8" a="1"/>
  <c r="AT17" i="8" s="1"/>
  <c r="I17" i="8" a="1"/>
  <c r="I17" i="8" s="1"/>
  <c r="I46" i="8" a="1"/>
  <c r="I46" i="8" s="1"/>
  <c r="G44" i="10" s="1"/>
  <c r="AG46" i="8" a="1"/>
  <c r="AG46" i="8" s="1"/>
  <c r="AE44" i="10" s="1"/>
  <c r="B2" i="11"/>
  <c r="B29" i="11"/>
  <c r="B23" i="11"/>
  <c r="C10" i="3"/>
  <c r="C10" i="11" s="1"/>
  <c r="B10" i="11" s="1"/>
  <c r="B9" i="11"/>
  <c r="B19" i="11"/>
  <c r="B30" i="11"/>
  <c r="B26" i="3"/>
  <c r="B25" i="3"/>
  <c r="BD48" i="8" a="1"/>
  <c r="BD48" i="8" s="1"/>
  <c r="BB46" i="10" s="1"/>
  <c r="AV52" i="8" a="1"/>
  <c r="AV52" i="8" s="1"/>
  <c r="AT50" i="10" s="1"/>
  <c r="AV50" i="10"/>
  <c r="BC52" i="8" a="1"/>
  <c r="BC52" i="8" s="1"/>
  <c r="BA50" i="10" s="1"/>
  <c r="AY50" i="10"/>
  <c r="BD52" i="8" a="1"/>
  <c r="BD52" i="8" s="1"/>
  <c r="BB50" i="10" s="1"/>
  <c r="BB52" i="8" a="1"/>
  <c r="BB52" i="8" s="1"/>
  <c r="AZ50" i="10" s="1"/>
  <c r="AW52" i="8" a="1"/>
  <c r="AW52" i="8" s="1"/>
  <c r="AU50" i="10" s="1"/>
  <c r="AX50" i="10"/>
  <c r="AR25" i="10"/>
  <c r="AT25" i="10"/>
  <c r="D25" i="10"/>
  <c r="H25" i="10"/>
  <c r="R25" i="10"/>
  <c r="Y25" i="10"/>
  <c r="AC25" i="10"/>
  <c r="AJ25" i="10"/>
  <c r="AN25" i="10"/>
  <c r="AQ25" i="10"/>
  <c r="E25" i="10"/>
  <c r="P25" i="10"/>
  <c r="S25" i="10"/>
  <c r="Z25" i="10"/>
  <c r="AS25" i="10"/>
  <c r="C25" i="10"/>
  <c r="Q25" i="10"/>
  <c r="F25" i="10"/>
  <c r="M25" i="10"/>
  <c r="T25" i="10"/>
  <c r="AA25" i="10"/>
  <c r="AH25" i="10"/>
  <c r="AO25" i="10"/>
  <c r="G25" i="10"/>
  <c r="N25" i="10"/>
  <c r="U25" i="10"/>
  <c r="AB25" i="10"/>
  <c r="AI25" i="10"/>
  <c r="AP25" i="10"/>
  <c r="I25" i="10"/>
  <c r="X25" i="10"/>
  <c r="AE25" i="10"/>
  <c r="B25" i="10"/>
  <c r="AX54" i="8" a="1"/>
  <c r="AX54" i="8" s="1"/>
  <c r="AV52" i="10" s="1"/>
  <c r="BC54" i="8" a="1"/>
  <c r="BC54" i="8" s="1"/>
  <c r="BA52" i="10" s="1"/>
  <c r="BA54" i="8" a="1"/>
  <c r="BA54" i="8" s="1"/>
  <c r="AY52" i="10" s="1"/>
  <c r="BD54" i="8" a="1"/>
  <c r="BD54" i="8" s="1"/>
  <c r="BB52" i="10" s="1"/>
  <c r="AV54" i="8" a="1"/>
  <c r="AV54" i="8" s="1"/>
  <c r="AT52" i="10" s="1"/>
  <c r="AY54" i="8" a="1"/>
  <c r="AY54" i="8" s="1"/>
  <c r="AW52" i="10" s="1"/>
  <c r="BB54" i="8" a="1"/>
  <c r="BB54" i="8" s="1"/>
  <c r="AZ52" i="10" s="1"/>
  <c r="AW54" i="8" a="1"/>
  <c r="AW54" i="8" s="1"/>
  <c r="AU52" i="10" s="1"/>
  <c r="AZ54" i="8" a="1"/>
  <c r="AZ54" i="8" s="1"/>
  <c r="AX52" i="10" s="1"/>
  <c r="AX55" i="8" a="1"/>
  <c r="AX55" i="8" s="1"/>
  <c r="AV53" i="10" s="1"/>
  <c r="BA53" i="10"/>
  <c r="BA55" i="8" a="1"/>
  <c r="BA55" i="8" s="1"/>
  <c r="AY53" i="10" s="1"/>
  <c r="BD55" i="8" a="1"/>
  <c r="BD55" i="8" s="1"/>
  <c r="BB53" i="10" s="1"/>
  <c r="AY55" i="8" a="1"/>
  <c r="AY55" i="8" s="1"/>
  <c r="AW53" i="10" s="1"/>
  <c r="BB55" i="8" a="1"/>
  <c r="BB55" i="8" s="1"/>
  <c r="AZ53" i="10" s="1"/>
  <c r="AW55" i="8" a="1"/>
  <c r="AW55" i="8" s="1"/>
  <c r="AU53" i="10" s="1"/>
  <c r="AZ55" i="8" a="1"/>
  <c r="AZ55" i="8" s="1"/>
  <c r="AX53" i="10" s="1"/>
  <c r="AV55" i="8" a="1"/>
  <c r="AV55" i="8" s="1"/>
  <c r="AT53" i="10" s="1"/>
  <c r="AW56" i="8" a="1"/>
  <c r="AW56" i="8" s="1"/>
  <c r="AU54" i="10" s="1"/>
  <c r="AX56" i="8" a="1"/>
  <c r="AX56" i="8" s="1"/>
  <c r="AV54" i="10" s="1"/>
  <c r="BC56" i="8" a="1"/>
  <c r="BC56" i="8" s="1"/>
  <c r="BA54" i="10" s="1"/>
  <c r="BA56" i="8" a="1"/>
  <c r="BA56" i="8" s="1"/>
  <c r="AY54" i="10" s="1"/>
  <c r="BB54" i="10"/>
  <c r="AY56" i="8" a="1"/>
  <c r="AY56" i="8" s="1"/>
  <c r="AW54" i="10" s="1"/>
  <c r="BB56" i="8" a="1"/>
  <c r="BB56" i="8" s="1"/>
  <c r="AZ54" i="10" s="1"/>
  <c r="AZ56" i="8" a="1"/>
  <c r="AZ56" i="8" s="1"/>
  <c r="AX54" i="10" s="1"/>
  <c r="AV56" i="8" a="1"/>
  <c r="AV56" i="8" s="1"/>
  <c r="AT54" i="10" s="1"/>
  <c r="D2" i="10"/>
  <c r="J2" i="10"/>
  <c r="P2" i="10"/>
  <c r="AD2" i="10"/>
  <c r="AN2" i="10"/>
  <c r="AQ2" i="10"/>
  <c r="AT2" i="10"/>
  <c r="O2" i="10"/>
  <c r="M2" i="10"/>
  <c r="AG2" i="10"/>
  <c r="U2" i="10"/>
  <c r="C2" i="10"/>
  <c r="AS2" i="10"/>
  <c r="E2" i="10"/>
  <c r="Q2" i="10"/>
  <c r="AE2" i="10"/>
  <c r="AT8" i="10"/>
  <c r="E8" i="10"/>
  <c r="AR8" i="10"/>
  <c r="D8" i="10"/>
  <c r="H8" i="10"/>
  <c r="L8" i="10"/>
  <c r="S8" i="10"/>
  <c r="Y8" i="10"/>
  <c r="AC8" i="10"/>
  <c r="AF8" i="10"/>
  <c r="AP8" i="10"/>
  <c r="AQ8" i="10"/>
  <c r="F8" i="10"/>
  <c r="I8" i="10"/>
  <c r="P8" i="10"/>
  <c r="Z8" i="10"/>
  <c r="AK8" i="10"/>
  <c r="AS8" i="10"/>
  <c r="G8" i="10"/>
  <c r="J8" i="10"/>
  <c r="T8" i="10"/>
  <c r="AA8" i="10"/>
  <c r="AE8" i="10"/>
  <c r="AN8" i="10"/>
  <c r="K8" i="10"/>
  <c r="R8" i="10"/>
  <c r="U8" i="10"/>
  <c r="X8" i="10"/>
  <c r="AB8" i="10"/>
  <c r="AI8" i="10"/>
  <c r="AO8" i="10"/>
  <c r="B8" i="10"/>
  <c r="AV49" i="10"/>
  <c r="BC51" i="8" a="1"/>
  <c r="BC51" i="8" s="1"/>
  <c r="BA49" i="10" s="1"/>
  <c r="AY49" i="10"/>
  <c r="BD51" i="8" a="1"/>
  <c r="BD51" i="8" s="1"/>
  <c r="BB49" i="10" s="1"/>
  <c r="AW49" i="10"/>
  <c r="BB51" i="8" a="1"/>
  <c r="BB51" i="8" s="1"/>
  <c r="AZ49" i="10" s="1"/>
  <c r="AW51" i="8" a="1"/>
  <c r="AW51" i="8" s="1"/>
  <c r="AU49" i="10" s="1"/>
  <c r="AX49" i="10"/>
  <c r="AV51" i="8" a="1"/>
  <c r="AV51" i="8" s="1"/>
  <c r="AT49" i="10" s="1"/>
  <c r="AQ43" i="10"/>
  <c r="AS43" i="10"/>
  <c r="AT43" i="10"/>
  <c r="D43" i="10"/>
  <c r="K43" i="10"/>
  <c r="T43" i="10"/>
  <c r="AD43" i="10"/>
  <c r="E43" i="10"/>
  <c r="H43" i="10"/>
  <c r="R43" i="10"/>
  <c r="U43" i="10"/>
  <c r="X43" i="10"/>
  <c r="AE43" i="10"/>
  <c r="AK43" i="10"/>
  <c r="AN43" i="10"/>
  <c r="C43" i="10"/>
  <c r="F43" i="10"/>
  <c r="I43" i="10"/>
  <c r="S43" i="10"/>
  <c r="Y43" i="10"/>
  <c r="AO43" i="10"/>
  <c r="B43" i="10"/>
  <c r="G43" i="10"/>
  <c r="M43" i="10"/>
  <c r="P43" i="10"/>
  <c r="Z43" i="10"/>
  <c r="AC43" i="10"/>
  <c r="AF43" i="10"/>
  <c r="AM43" i="10"/>
  <c r="AP43" i="10"/>
  <c r="AS9" i="10"/>
  <c r="AQ9" i="10"/>
  <c r="AR9" i="10"/>
  <c r="I9" i="10"/>
  <c r="P9" i="10"/>
  <c r="T9" i="10"/>
  <c r="X9" i="10"/>
  <c r="AB9" i="10"/>
  <c r="AJ9" i="10"/>
  <c r="AT9" i="10"/>
  <c r="C9" i="10"/>
  <c r="G9" i="10"/>
  <c r="J9" i="10"/>
  <c r="N9" i="10"/>
  <c r="Q9" i="10"/>
  <c r="U9" i="10"/>
  <c r="Y9" i="10"/>
  <c r="AC9" i="10"/>
  <c r="AO9" i="10"/>
  <c r="D9" i="10"/>
  <c r="K9" i="10"/>
  <c r="R9" i="10"/>
  <c r="V9" i="10"/>
  <c r="Z9" i="10"/>
  <c r="AL9" i="10"/>
  <c r="AP9" i="10"/>
  <c r="E9" i="10"/>
  <c r="H9" i="10"/>
  <c r="S9" i="10"/>
  <c r="W9" i="10"/>
  <c r="AA9" i="10"/>
  <c r="AE9" i="10"/>
  <c r="AI9" i="10"/>
  <c r="AM9" i="10"/>
  <c r="B9" i="10"/>
  <c r="AT44" i="10"/>
  <c r="AS44" i="10"/>
  <c r="AQ44" i="10"/>
  <c r="C44" i="10"/>
  <c r="F44" i="10"/>
  <c r="I44" i="10"/>
  <c r="S44" i="10"/>
  <c r="V44" i="10"/>
  <c r="Y44" i="10"/>
  <c r="AL44" i="10"/>
  <c r="AO44" i="10"/>
  <c r="M44" i="10"/>
  <c r="P44" i="10"/>
  <c r="Z44" i="10"/>
  <c r="AC44" i="10"/>
  <c r="AF44" i="10"/>
  <c r="D44" i="10"/>
  <c r="K44" i="10"/>
  <c r="Q44" i="10"/>
  <c r="T44" i="10"/>
  <c r="AD44" i="10"/>
  <c r="AG44" i="10"/>
  <c r="AJ44" i="10"/>
  <c r="E44" i="10"/>
  <c r="H44" i="10"/>
  <c r="R44" i="10"/>
  <c r="U44" i="10"/>
  <c r="X44" i="10"/>
  <c r="AH44" i="10"/>
  <c r="AN44" i="10"/>
  <c r="B44" i="10"/>
  <c r="AV51" i="10"/>
  <c r="BC53" i="8" a="1"/>
  <c r="BC53" i="8" s="1"/>
  <c r="BA51" i="10" s="1"/>
  <c r="AV53" i="8" a="1"/>
  <c r="AV53" i="8" s="1"/>
  <c r="AT51" i="10" s="1"/>
  <c r="AY51" i="10"/>
  <c r="BD53" i="8" a="1"/>
  <c r="BD53" i="8" s="1"/>
  <c r="BB51" i="10" s="1"/>
  <c r="AW51" i="10"/>
  <c r="BB53" i="8" a="1"/>
  <c r="BB53" i="8" s="1"/>
  <c r="AZ51" i="10" s="1"/>
  <c r="AW53" i="8" a="1"/>
  <c r="AW53" i="8" s="1"/>
  <c r="AU51" i="10" s="1"/>
  <c r="AX51" i="10"/>
  <c r="BC48" i="8" a="1"/>
  <c r="BC48" i="8" s="1"/>
  <c r="BA46" i="10" s="1"/>
  <c r="BA48" i="8" a="1"/>
  <c r="BA48" i="8" s="1"/>
  <c r="AY46" i="10" s="1"/>
  <c r="AY48" i="8" a="1"/>
  <c r="AY48" i="8" s="1"/>
  <c r="AW46" i="10" s="1"/>
  <c r="BB48" i="8" a="1"/>
  <c r="BB48" i="8" s="1"/>
  <c r="AZ46" i="10" s="1"/>
  <c r="AX48" i="8" a="1"/>
  <c r="AX48" i="8" s="1"/>
  <c r="AV46" i="10" s="1"/>
  <c r="AS46" i="10"/>
  <c r="AZ48" i="8" a="1"/>
  <c r="AZ48" i="8" s="1"/>
  <c r="AX46" i="10" s="1"/>
  <c r="B46" i="10"/>
  <c r="AQ46" i="10"/>
  <c r="AW48" i="8" a="1"/>
  <c r="AW48" i="8" s="1"/>
  <c r="AU46" i="10" s="1"/>
  <c r="E46" i="10"/>
  <c r="I46" i="10"/>
  <c r="Q46" i="10"/>
  <c r="U46" i="10"/>
  <c r="Y46" i="10"/>
  <c r="AC46" i="10"/>
  <c r="AG46" i="10"/>
  <c r="AO46" i="10"/>
  <c r="J46" i="10"/>
  <c r="N46" i="10"/>
  <c r="R46" i="10"/>
  <c r="V46" i="10"/>
  <c r="Z46" i="10"/>
  <c r="AD46" i="10"/>
  <c r="AP46" i="10"/>
  <c r="G46" i="10"/>
  <c r="S46" i="10"/>
  <c r="W46" i="10"/>
  <c r="AM46" i="10"/>
  <c r="D46" i="10"/>
  <c r="H46" i="10"/>
  <c r="L46" i="10"/>
  <c r="P46" i="10"/>
  <c r="T46" i="10"/>
  <c r="X46" i="10"/>
  <c r="AJ46" i="10"/>
  <c r="AV48" i="10"/>
  <c r="BC50" i="8" a="1"/>
  <c r="BC50" i="8" s="1"/>
  <c r="BA48" i="10" s="1"/>
  <c r="AY48" i="10"/>
  <c r="BD50" i="8" a="1"/>
  <c r="BD50" i="8" s="1"/>
  <c r="BB48" i="10" s="1"/>
  <c r="AW48" i="10"/>
  <c r="BB50" i="8" a="1"/>
  <c r="BB50" i="8" s="1"/>
  <c r="AZ48" i="10" s="1"/>
  <c r="AW50" i="8" a="1"/>
  <c r="AW50" i="8" s="1"/>
  <c r="AU48" i="10" s="1"/>
  <c r="AX48" i="10"/>
  <c r="AV50" i="8" a="1"/>
  <c r="AV50" i="8" s="1"/>
  <c r="AT48" i="10" s="1"/>
  <c r="AY49" i="8" a="1"/>
  <c r="AY49" i="8" s="1"/>
  <c r="AW47" i="10" s="1"/>
  <c r="BD49" i="8" a="1"/>
  <c r="BD49" i="8" s="1"/>
  <c r="BB47" i="10" s="1"/>
  <c r="BB49" i="8" a="1"/>
  <c r="BB49" i="8" s="1"/>
  <c r="AZ47" i="10" s="1"/>
  <c r="AW49" i="8" a="1"/>
  <c r="AW49" i="8" s="1"/>
  <c r="AU47" i="10" s="1"/>
  <c r="AV49" i="8" a="1"/>
  <c r="AV49" i="8" s="1"/>
  <c r="AT47" i="10" s="1"/>
  <c r="AZ49" i="8" a="1"/>
  <c r="AZ49" i="8" s="1"/>
  <c r="AX47" i="10" s="1"/>
  <c r="BC49" i="8" a="1"/>
  <c r="BC49" i="8" s="1"/>
  <c r="BA47" i="10" s="1"/>
  <c r="AX49" i="8" a="1"/>
  <c r="AX49" i="8" s="1"/>
  <c r="AV47" i="10" s="1"/>
  <c r="BA49" i="8" a="1"/>
  <c r="BA49" i="8" s="1"/>
  <c r="AY47" i="10" s="1"/>
  <c r="AS24" i="10"/>
  <c r="AQ24" i="10"/>
  <c r="AT24" i="10"/>
  <c r="F24" i="10"/>
  <c r="I24" i="10"/>
  <c r="M24" i="10"/>
  <c r="T24" i="10"/>
  <c r="Z24" i="10"/>
  <c r="AD24" i="10"/>
  <c r="AK24" i="10"/>
  <c r="J24" i="10"/>
  <c r="Q24" i="10"/>
  <c r="X24" i="10"/>
  <c r="AA24" i="10"/>
  <c r="P24" i="10"/>
  <c r="AC24" i="10"/>
  <c r="D24" i="10"/>
  <c r="K24" i="10"/>
  <c r="AF24" i="10"/>
  <c r="AM24" i="10"/>
  <c r="B24" i="10"/>
  <c r="E24" i="10"/>
  <c r="L24" i="10"/>
  <c r="S24" i="10"/>
  <c r="Y24" i="10"/>
  <c r="AN24" i="10"/>
  <c r="H24" i="10"/>
  <c r="V24" i="10"/>
  <c r="AI24" i="10"/>
  <c r="AP24" i="10"/>
  <c r="D23" i="10"/>
  <c r="H23" i="10"/>
  <c r="AQ23" i="10"/>
  <c r="E23" i="10"/>
  <c r="P23" i="10"/>
  <c r="V23" i="10"/>
  <c r="Y23" i="10"/>
  <c r="AP23" i="10"/>
  <c r="AS23" i="10"/>
  <c r="I23" i="10"/>
  <c r="S23" i="10"/>
  <c r="W23" i="10"/>
  <c r="Z23" i="10"/>
  <c r="AC23" i="10"/>
  <c r="AJ23" i="10"/>
  <c r="AN23" i="10"/>
  <c r="AT23" i="10"/>
  <c r="U23" i="10"/>
  <c r="AO23" i="10"/>
  <c r="B23" i="10"/>
  <c r="X23" i="10"/>
  <c r="AD23" i="10"/>
  <c r="Q23" i="10"/>
  <c r="T23" i="10"/>
  <c r="AG23" i="10"/>
  <c r="C12" i="3" l="1"/>
  <c r="C12" i="11" s="1"/>
  <c r="D12" i="3"/>
  <c r="D12" i="11" s="1"/>
  <c r="AQ22" i="10"/>
  <c r="AS22" i="10"/>
  <c r="AT22" i="10"/>
  <c r="F22" i="10"/>
  <c r="L22" i="10"/>
  <c r="P22" i="10"/>
  <c r="S22" i="10"/>
  <c r="W22" i="10"/>
  <c r="Z22" i="10"/>
  <c r="AD22" i="10"/>
  <c r="AG22" i="10"/>
  <c r="AK22" i="10"/>
  <c r="C22" i="10"/>
  <c r="I22" i="10"/>
  <c r="M22" i="10"/>
  <c r="T22" i="10"/>
  <c r="X22" i="10"/>
  <c r="AA22" i="10"/>
  <c r="AE22" i="10"/>
  <c r="AH22" i="10"/>
  <c r="AL22" i="10"/>
  <c r="AO22" i="10"/>
  <c r="D22" i="10"/>
  <c r="G22" i="10"/>
  <c r="J22" i="10"/>
  <c r="N22" i="10"/>
  <c r="Q22" i="10"/>
  <c r="U22" i="10"/>
  <c r="AB22" i="10"/>
  <c r="AF22" i="10"/>
  <c r="AI22" i="10"/>
  <c r="AM22" i="10"/>
  <c r="AP22" i="10"/>
  <c r="AR22" i="10"/>
  <c r="E22" i="10"/>
  <c r="H22" i="10"/>
  <c r="K22" i="10"/>
  <c r="O22" i="10"/>
  <c r="R22" i="10"/>
  <c r="V22" i="10"/>
  <c r="Y22" i="10"/>
  <c r="AC22" i="10"/>
  <c r="AJ22" i="10"/>
  <c r="AN22" i="10"/>
  <c r="B22" i="10"/>
  <c r="AQ11" i="10"/>
  <c r="AS11" i="10"/>
  <c r="D11" i="10"/>
  <c r="H11" i="10"/>
  <c r="L11" i="10"/>
  <c r="P11" i="10"/>
  <c r="T11" i="10"/>
  <c r="X11" i="10"/>
  <c r="AB11" i="10"/>
  <c r="AF11" i="10"/>
  <c r="AJ11" i="10"/>
  <c r="AN11" i="10"/>
  <c r="AR11" i="10"/>
  <c r="E11" i="10"/>
  <c r="I11" i="10"/>
  <c r="M11" i="10"/>
  <c r="Q11" i="10"/>
  <c r="U11" i="10"/>
  <c r="Y11" i="10"/>
  <c r="AC11" i="10"/>
  <c r="AG11" i="10"/>
  <c r="AK11" i="10"/>
  <c r="AO11" i="10"/>
  <c r="AT11" i="10"/>
  <c r="F11" i="10"/>
  <c r="J11" i="10"/>
  <c r="N11" i="10"/>
  <c r="R11" i="10"/>
  <c r="V11" i="10"/>
  <c r="Z11" i="10"/>
  <c r="AD11" i="10"/>
  <c r="AH11" i="10"/>
  <c r="AL11" i="10"/>
  <c r="AP11" i="10"/>
  <c r="C11" i="10"/>
  <c r="G11" i="10"/>
  <c r="K11" i="10"/>
  <c r="O11" i="10"/>
  <c r="S11" i="10"/>
  <c r="W11" i="10"/>
  <c r="AA11" i="10"/>
  <c r="AE11" i="10"/>
  <c r="AI11" i="10"/>
  <c r="AM11" i="10"/>
  <c r="B11" i="10"/>
  <c r="AR39" i="10"/>
  <c r="AQ39" i="10"/>
  <c r="AS39" i="10"/>
  <c r="AT39" i="10"/>
  <c r="C39" i="10"/>
  <c r="I39" i="10"/>
  <c r="M39" i="10"/>
  <c r="Q39" i="10"/>
  <c r="U39" i="10"/>
  <c r="Y39" i="10"/>
  <c r="AC39" i="10"/>
  <c r="AG39" i="10"/>
  <c r="AK39" i="10"/>
  <c r="AO39" i="10"/>
  <c r="B39" i="10"/>
  <c r="F39" i="10"/>
  <c r="J39" i="10"/>
  <c r="N39" i="10"/>
  <c r="R39" i="10"/>
  <c r="V39" i="10"/>
  <c r="Z39" i="10"/>
  <c r="AD39" i="10"/>
  <c r="AH39" i="10"/>
  <c r="AL39" i="10"/>
  <c r="AP39" i="10"/>
  <c r="D39" i="10"/>
  <c r="G39" i="10"/>
  <c r="K39" i="10"/>
  <c r="O39" i="10"/>
  <c r="S39" i="10"/>
  <c r="W39" i="10"/>
  <c r="AA39" i="10"/>
  <c r="AE39" i="10"/>
  <c r="AI39" i="10"/>
  <c r="AM39" i="10"/>
  <c r="E39" i="10"/>
  <c r="H39" i="10"/>
  <c r="L39" i="10"/>
  <c r="P39" i="10"/>
  <c r="T39" i="10"/>
  <c r="X39" i="10"/>
  <c r="AB39" i="10"/>
  <c r="AF39" i="10"/>
  <c r="AJ39" i="10"/>
  <c r="AN39" i="10"/>
  <c r="AR6" i="10"/>
  <c r="D6" i="10"/>
  <c r="G6" i="10"/>
  <c r="J6" i="10"/>
  <c r="M6" i="10"/>
  <c r="R6" i="10"/>
  <c r="U6" i="10"/>
  <c r="Z6" i="10"/>
  <c r="AC6" i="10"/>
  <c r="AH6" i="10"/>
  <c r="AK6" i="10"/>
  <c r="AT6" i="10"/>
  <c r="H6" i="10"/>
  <c r="N6" i="10"/>
  <c r="Q6" i="10"/>
  <c r="V6" i="10"/>
  <c r="Y6" i="10"/>
  <c r="AD6" i="10"/>
  <c r="AG6" i="10"/>
  <c r="AL6" i="10"/>
  <c r="AO6" i="10"/>
  <c r="AQ6" i="10"/>
  <c r="F6" i="10"/>
  <c r="L6" i="10"/>
  <c r="W6" i="10"/>
  <c r="AB6" i="10"/>
  <c r="AM6" i="10"/>
  <c r="AS6" i="10"/>
  <c r="S6" i="10"/>
  <c r="X6" i="10"/>
  <c r="AI6" i="10"/>
  <c r="AN6" i="10"/>
  <c r="C6" i="10"/>
  <c r="I6" i="10"/>
  <c r="O6" i="10"/>
  <c r="T6" i="10"/>
  <c r="AE6" i="10"/>
  <c r="AJ6" i="10"/>
  <c r="AP6" i="10"/>
  <c r="E6" i="10"/>
  <c r="K6" i="10"/>
  <c r="P6" i="10"/>
  <c r="AA6" i="10"/>
  <c r="AF6" i="10"/>
  <c r="B6" i="10"/>
  <c r="AT16" i="10"/>
  <c r="AR16" i="10"/>
  <c r="D16" i="10"/>
  <c r="G16" i="10"/>
  <c r="J16" i="10"/>
  <c r="M16" i="10"/>
  <c r="P16" i="10"/>
  <c r="V16" i="10"/>
  <c r="AB16" i="10"/>
  <c r="AE16" i="10"/>
  <c r="AH16" i="10"/>
  <c r="AK16" i="10"/>
  <c r="AO16" i="10"/>
  <c r="AQ16" i="10"/>
  <c r="E16" i="10"/>
  <c r="H16" i="10"/>
  <c r="K16" i="10"/>
  <c r="Q16" i="10"/>
  <c r="T16" i="10"/>
  <c r="W16" i="10"/>
  <c r="Z16" i="10"/>
  <c r="AC16" i="10"/>
  <c r="AF16" i="10"/>
  <c r="AI16" i="10"/>
  <c r="AL16" i="10"/>
  <c r="AS16" i="10"/>
  <c r="C16" i="10"/>
  <c r="I16" i="10"/>
  <c r="N16" i="10"/>
  <c r="R16" i="10"/>
  <c r="U16" i="10"/>
  <c r="X16" i="10"/>
  <c r="AA16" i="10"/>
  <c r="AG16" i="10"/>
  <c r="AM16" i="10"/>
  <c r="AP16" i="10"/>
  <c r="F16" i="10"/>
  <c r="L16" i="10"/>
  <c r="O16" i="10"/>
  <c r="S16" i="10"/>
  <c r="Y16" i="10"/>
  <c r="AD16" i="10"/>
  <c r="AJ16" i="10"/>
  <c r="AN16" i="10"/>
  <c r="B16" i="10"/>
  <c r="AS13" i="10"/>
  <c r="AQ13" i="10"/>
  <c r="D13" i="10"/>
  <c r="H13" i="10"/>
  <c r="K13" i="10"/>
  <c r="Q13" i="10"/>
  <c r="T13" i="10"/>
  <c r="X13" i="10"/>
  <c r="AD13" i="10"/>
  <c r="AH13" i="10"/>
  <c r="AK13" i="10"/>
  <c r="AN13" i="10"/>
  <c r="E13" i="10"/>
  <c r="N13" i="10"/>
  <c r="R13" i="10"/>
  <c r="U13" i="10"/>
  <c r="Y13" i="10"/>
  <c r="AB13" i="10"/>
  <c r="AE13" i="10"/>
  <c r="AI13" i="10"/>
  <c r="AO13" i="10"/>
  <c r="AR13" i="10"/>
  <c r="F13" i="10"/>
  <c r="I13" i="10"/>
  <c r="L13" i="10"/>
  <c r="O13" i="10"/>
  <c r="S13" i="10"/>
  <c r="V13" i="10"/>
  <c r="Z13" i="10"/>
  <c r="AC13" i="10"/>
  <c r="AF13" i="10"/>
  <c r="AL13" i="10"/>
  <c r="AT13" i="10"/>
  <c r="C13" i="10"/>
  <c r="G13" i="10"/>
  <c r="J13" i="10"/>
  <c r="M13" i="10"/>
  <c r="P13" i="10"/>
  <c r="W13" i="10"/>
  <c r="AA13" i="10"/>
  <c r="AG13" i="10"/>
  <c r="AJ13" i="10"/>
  <c r="AM13" i="10"/>
  <c r="AP13" i="10"/>
  <c r="B13" i="10"/>
  <c r="AS5" i="10"/>
  <c r="F5" i="10"/>
  <c r="J5" i="10"/>
  <c r="M5" i="10"/>
  <c r="P5" i="10"/>
  <c r="V5" i="10"/>
  <c r="Y5" i="10"/>
  <c r="AC5" i="10"/>
  <c r="AI5" i="10"/>
  <c r="AN5" i="10"/>
  <c r="AQ5" i="10"/>
  <c r="E5" i="10"/>
  <c r="H5" i="10"/>
  <c r="N5" i="10"/>
  <c r="R5" i="10"/>
  <c r="U5" i="10"/>
  <c r="AA5" i="10"/>
  <c r="AD5" i="10"/>
  <c r="AG5" i="10"/>
  <c r="AJ5" i="10"/>
  <c r="AM5" i="10"/>
  <c r="AP5" i="10"/>
  <c r="C5" i="10"/>
  <c r="I5" i="10"/>
  <c r="O5" i="10"/>
  <c r="AB5" i="10"/>
  <c r="AH5" i="10"/>
  <c r="D5" i="10"/>
  <c r="K5" i="10"/>
  <c r="Q5" i="10"/>
  <c r="W5" i="10"/>
  <c r="AO5" i="10"/>
  <c r="AR5" i="10"/>
  <c r="L5" i="10"/>
  <c r="S5" i="10"/>
  <c r="X5" i="10"/>
  <c r="AE5" i="10"/>
  <c r="AK5" i="10"/>
  <c r="AT5" i="10"/>
  <c r="G5" i="10"/>
  <c r="T5" i="10"/>
  <c r="Z5" i="10"/>
  <c r="AF5" i="10"/>
  <c r="AL5" i="10"/>
  <c r="B5" i="10"/>
  <c r="AQ42" i="10"/>
  <c r="AR42" i="10"/>
  <c r="AS42" i="10"/>
  <c r="AT42" i="10"/>
  <c r="C42" i="10"/>
  <c r="F42" i="10"/>
  <c r="I42" i="10"/>
  <c r="L42" i="10"/>
  <c r="S42" i="10"/>
  <c r="V42" i="10"/>
  <c r="Y42" i="10"/>
  <c r="AB42" i="10"/>
  <c r="AI42" i="10"/>
  <c r="AL42" i="10"/>
  <c r="AO42" i="10"/>
  <c r="B42" i="10"/>
  <c r="G42" i="10"/>
  <c r="J42" i="10"/>
  <c r="M42" i="10"/>
  <c r="P42" i="10"/>
  <c r="W42" i="10"/>
  <c r="Z42" i="10"/>
  <c r="AC42" i="10"/>
  <c r="AF42" i="10"/>
  <c r="AM42" i="10"/>
  <c r="AP42" i="10"/>
  <c r="D42" i="10"/>
  <c r="K42" i="10"/>
  <c r="N42" i="10"/>
  <c r="Q42" i="10"/>
  <c r="T42" i="10"/>
  <c r="AA42" i="10"/>
  <c r="AD42" i="10"/>
  <c r="AG42" i="10"/>
  <c r="AJ42" i="10"/>
  <c r="E42" i="10"/>
  <c r="H42" i="10"/>
  <c r="O42" i="10"/>
  <c r="R42" i="10"/>
  <c r="U42" i="10"/>
  <c r="X42" i="10"/>
  <c r="AE42" i="10"/>
  <c r="AH42" i="10"/>
  <c r="AK42" i="10"/>
  <c r="AN42" i="10"/>
  <c r="AQ38" i="10"/>
  <c r="AT38" i="10"/>
  <c r="AS38" i="10"/>
  <c r="AR38" i="10"/>
  <c r="C38" i="10"/>
  <c r="F38" i="10"/>
  <c r="J38" i="10"/>
  <c r="P38" i="10"/>
  <c r="S38" i="10"/>
  <c r="X38" i="10"/>
  <c r="AA38" i="10"/>
  <c r="AF38" i="10"/>
  <c r="AI38" i="10"/>
  <c r="AN38" i="10"/>
  <c r="D38" i="10"/>
  <c r="G38" i="10"/>
  <c r="M38" i="10"/>
  <c r="Q38" i="10"/>
  <c r="V38" i="10"/>
  <c r="Y38" i="10"/>
  <c r="AD38" i="10"/>
  <c r="AG38" i="10"/>
  <c r="AL38" i="10"/>
  <c r="AO38" i="10"/>
  <c r="H38" i="10"/>
  <c r="K38" i="10"/>
  <c r="N38" i="10"/>
  <c r="T38" i="10"/>
  <c r="W38" i="10"/>
  <c r="AB38" i="10"/>
  <c r="AE38" i="10"/>
  <c r="AJ38" i="10"/>
  <c r="AM38" i="10"/>
  <c r="B38" i="10"/>
  <c r="E38" i="10"/>
  <c r="I38" i="10"/>
  <c r="L38" i="10"/>
  <c r="O38" i="10"/>
  <c r="R38" i="10"/>
  <c r="U38" i="10"/>
  <c r="Z38" i="10"/>
  <c r="AC38" i="10"/>
  <c r="AH38" i="10"/>
  <c r="AK38" i="10"/>
  <c r="AP38" i="10"/>
  <c r="AQ15" i="10"/>
  <c r="AS15" i="10"/>
  <c r="AT15" i="10"/>
  <c r="E15" i="10"/>
  <c r="I15" i="10"/>
  <c r="O15" i="10"/>
  <c r="R15" i="10"/>
  <c r="U15" i="10"/>
  <c r="Y15" i="10"/>
  <c r="AE15" i="10"/>
  <c r="AI15" i="10"/>
  <c r="AL15" i="10"/>
  <c r="C15" i="10"/>
  <c r="F15" i="10"/>
  <c r="L15" i="10"/>
  <c r="P15" i="10"/>
  <c r="S15" i="10"/>
  <c r="V15" i="10"/>
  <c r="AB15" i="10"/>
  <c r="AF15" i="10"/>
  <c r="AM15" i="10"/>
  <c r="AP15" i="10"/>
  <c r="G15" i="10"/>
  <c r="J15" i="10"/>
  <c r="M15" i="10"/>
  <c r="Q15" i="10"/>
  <c r="W15" i="10"/>
  <c r="Z15" i="10"/>
  <c r="AC15" i="10"/>
  <c r="AG15" i="10"/>
  <c r="AJ15" i="10"/>
  <c r="AN15" i="10"/>
  <c r="AR15" i="10"/>
  <c r="D15" i="10"/>
  <c r="H15" i="10"/>
  <c r="K15" i="10"/>
  <c r="N15" i="10"/>
  <c r="T15" i="10"/>
  <c r="X15" i="10"/>
  <c r="AA15" i="10"/>
  <c r="AD15" i="10"/>
  <c r="AH15" i="10"/>
  <c r="AK15" i="10"/>
  <c r="AO15" i="10"/>
  <c r="B15" i="10"/>
  <c r="AR35" i="10"/>
  <c r="AS35" i="10"/>
  <c r="AT35" i="10"/>
  <c r="AQ35" i="10"/>
  <c r="E35" i="10"/>
  <c r="I35" i="10"/>
  <c r="L35" i="10"/>
  <c r="O35" i="10"/>
  <c r="U35" i="10"/>
  <c r="Y35" i="10"/>
  <c r="AB35" i="10"/>
  <c r="AE35" i="10"/>
  <c r="AK35" i="10"/>
  <c r="AO35" i="10"/>
  <c r="C35" i="10"/>
  <c r="F35" i="10"/>
  <c r="J35" i="10"/>
  <c r="P35" i="10"/>
  <c r="S35" i="10"/>
  <c r="V35" i="10"/>
  <c r="Z35" i="10"/>
  <c r="AF35" i="10"/>
  <c r="AI35" i="10"/>
  <c r="AL35" i="10"/>
  <c r="AP35" i="10"/>
  <c r="D35" i="10"/>
  <c r="G35" i="10"/>
  <c r="M35" i="10"/>
  <c r="Q35" i="10"/>
  <c r="T35" i="10"/>
  <c r="W35" i="10"/>
  <c r="AC35" i="10"/>
  <c r="AG35" i="10"/>
  <c r="AJ35" i="10"/>
  <c r="AM35" i="10"/>
  <c r="B35" i="10"/>
  <c r="H35" i="10"/>
  <c r="K35" i="10"/>
  <c r="N35" i="10"/>
  <c r="R35" i="10"/>
  <c r="X35" i="10"/>
  <c r="AA35" i="10"/>
  <c r="AD35" i="10"/>
  <c r="AH35" i="10"/>
  <c r="AN35" i="10"/>
  <c r="AS36" i="10"/>
  <c r="AQ36" i="10"/>
  <c r="AT36" i="10"/>
  <c r="AR36" i="10"/>
  <c r="D36" i="10"/>
  <c r="G36" i="10"/>
  <c r="M36" i="10"/>
  <c r="Q36" i="10"/>
  <c r="T36" i="10"/>
  <c r="W36" i="10"/>
  <c r="AC36" i="10"/>
  <c r="AF36" i="10"/>
  <c r="AI36" i="10"/>
  <c r="AL36" i="10"/>
  <c r="AP36" i="10"/>
  <c r="H36" i="10"/>
  <c r="K36" i="10"/>
  <c r="N36" i="10"/>
  <c r="R36" i="10"/>
  <c r="X36" i="10"/>
  <c r="AA36" i="10"/>
  <c r="AD36" i="10"/>
  <c r="AG36" i="10"/>
  <c r="AJ36" i="10"/>
  <c r="AM36" i="10"/>
  <c r="E36" i="10"/>
  <c r="I36" i="10"/>
  <c r="L36" i="10"/>
  <c r="O36" i="10"/>
  <c r="U36" i="10"/>
  <c r="Y36" i="10"/>
  <c r="AB36" i="10"/>
  <c r="AH36" i="10"/>
  <c r="AN36" i="10"/>
  <c r="C36" i="10"/>
  <c r="F36" i="10"/>
  <c r="J36" i="10"/>
  <c r="P36" i="10"/>
  <c r="S36" i="10"/>
  <c r="V36" i="10"/>
  <c r="Z36" i="10"/>
  <c r="AE36" i="10"/>
  <c r="AK36" i="10"/>
  <c r="AO36" i="10"/>
  <c r="B36" i="10"/>
  <c r="AQ30" i="10"/>
  <c r="AT30" i="10"/>
  <c r="AS30" i="10"/>
  <c r="C30" i="10"/>
  <c r="G30" i="10"/>
  <c r="J30" i="10"/>
  <c r="N30" i="10"/>
  <c r="Q30" i="10"/>
  <c r="U30" i="10"/>
  <c r="AB30" i="10"/>
  <c r="D30" i="10"/>
  <c r="H30" i="10"/>
  <c r="K30" i="10"/>
  <c r="O30" i="10"/>
  <c r="R30" i="10"/>
  <c r="V30" i="10"/>
  <c r="Y30" i="10"/>
  <c r="AR30" i="10"/>
  <c r="I30" i="10"/>
  <c r="X30" i="10"/>
  <c r="AD30" i="10"/>
  <c r="AG30" i="10"/>
  <c r="AK30" i="10"/>
  <c r="E30" i="10"/>
  <c r="L30" i="10"/>
  <c r="S30" i="10"/>
  <c r="Z30" i="10"/>
  <c r="AE30" i="10"/>
  <c r="AH30" i="10"/>
  <c r="AL30" i="10"/>
  <c r="AO30" i="10"/>
  <c r="F30" i="10"/>
  <c r="M30" i="10"/>
  <c r="T30" i="10"/>
  <c r="AA30" i="10"/>
  <c r="AF30" i="10"/>
  <c r="AI30" i="10"/>
  <c r="AM30" i="10"/>
  <c r="AP30" i="10"/>
  <c r="B30" i="10"/>
  <c r="P30" i="10"/>
  <c r="W30" i="10"/>
  <c r="AC30" i="10"/>
  <c r="AJ30" i="10"/>
  <c r="AN30" i="10"/>
  <c r="AS20" i="10"/>
  <c r="AQ20" i="10"/>
  <c r="F20" i="10"/>
  <c r="L20" i="10"/>
  <c r="O20" i="10"/>
  <c r="R20" i="10"/>
  <c r="U20" i="10"/>
  <c r="X20" i="10"/>
  <c r="AA20" i="10"/>
  <c r="AG20" i="10"/>
  <c r="AL20" i="10"/>
  <c r="D20" i="10"/>
  <c r="G20" i="10"/>
  <c r="J20" i="10"/>
  <c r="M20" i="10"/>
  <c r="P20" i="10"/>
  <c r="S20" i="10"/>
  <c r="Y20" i="10"/>
  <c r="AD20" i="10"/>
  <c r="AJ20" i="10"/>
  <c r="AM20" i="10"/>
  <c r="AP20" i="10"/>
  <c r="AR20" i="10"/>
  <c r="E20" i="10"/>
  <c r="H20" i="10"/>
  <c r="K20" i="10"/>
  <c r="Q20" i="10"/>
  <c r="V20" i="10"/>
  <c r="AB20" i="10"/>
  <c r="AE20" i="10"/>
  <c r="AH20" i="10"/>
  <c r="AK20" i="10"/>
  <c r="AN20" i="10"/>
  <c r="AT20" i="10"/>
  <c r="C20" i="10"/>
  <c r="I20" i="10"/>
  <c r="N20" i="10"/>
  <c r="T20" i="10"/>
  <c r="W20" i="10"/>
  <c r="Z20" i="10"/>
  <c r="AC20" i="10"/>
  <c r="AF20" i="10"/>
  <c r="AI20" i="10"/>
  <c r="AO20" i="10"/>
  <c r="B20" i="10"/>
  <c r="AS28" i="10"/>
  <c r="AQ28" i="10"/>
  <c r="AT28" i="10"/>
  <c r="E28" i="10"/>
  <c r="L28" i="10"/>
  <c r="P28" i="10"/>
  <c r="S28" i="10"/>
  <c r="W28" i="10"/>
  <c r="Z28" i="10"/>
  <c r="AD28" i="10"/>
  <c r="AG28" i="10"/>
  <c r="AK28" i="10"/>
  <c r="AR28" i="10"/>
  <c r="F28" i="10"/>
  <c r="I28" i="10"/>
  <c r="M28" i="10"/>
  <c r="T28" i="10"/>
  <c r="X28" i="10"/>
  <c r="AA28" i="10"/>
  <c r="AE28" i="10"/>
  <c r="AH28" i="10"/>
  <c r="AL28" i="10"/>
  <c r="AO28" i="10"/>
  <c r="D28" i="10"/>
  <c r="K28" i="10"/>
  <c r="R28" i="10"/>
  <c r="Y28" i="10"/>
  <c r="AN28" i="10"/>
  <c r="G28" i="10"/>
  <c r="N28" i="10"/>
  <c r="U28" i="10"/>
  <c r="AB28" i="10"/>
  <c r="AI28" i="10"/>
  <c r="AP28" i="10"/>
  <c r="H28" i="10"/>
  <c r="O28" i="10"/>
  <c r="V28" i="10"/>
  <c r="AC28" i="10"/>
  <c r="AJ28" i="10"/>
  <c r="C28" i="10"/>
  <c r="J28" i="10"/>
  <c r="Q28" i="10"/>
  <c r="AF28" i="10"/>
  <c r="AM28" i="10"/>
  <c r="B28" i="10"/>
  <c r="AQ3" i="10"/>
  <c r="F3" i="10"/>
  <c r="J3" i="10"/>
  <c r="M3" i="10"/>
  <c r="P3" i="10"/>
  <c r="V3" i="10"/>
  <c r="Z3" i="10"/>
  <c r="AC3" i="10"/>
  <c r="AF3" i="10"/>
  <c r="AL3" i="10"/>
  <c r="AP3" i="10"/>
  <c r="AS3" i="10"/>
  <c r="E3" i="10"/>
  <c r="H3" i="10"/>
  <c r="N3" i="10"/>
  <c r="R3" i="10"/>
  <c r="U3" i="10"/>
  <c r="X3" i="10"/>
  <c r="AD3" i="10"/>
  <c r="AH3" i="10"/>
  <c r="AK3" i="10"/>
  <c r="AN3" i="10"/>
  <c r="L3" i="10"/>
  <c r="S3" i="10"/>
  <c r="Y3" i="10"/>
  <c r="AE3" i="10"/>
  <c r="AR3" i="10"/>
  <c r="G3" i="10"/>
  <c r="T3" i="10"/>
  <c r="AA3" i="10"/>
  <c r="AG3" i="10"/>
  <c r="AM3" i="10"/>
  <c r="AT3" i="10"/>
  <c r="C3" i="10"/>
  <c r="I3" i="10"/>
  <c r="O3" i="10"/>
  <c r="AB3" i="10"/>
  <c r="AI3" i="10"/>
  <c r="AO3" i="10"/>
  <c r="D3" i="10"/>
  <c r="K3" i="10"/>
  <c r="Q3" i="10"/>
  <c r="W3" i="10"/>
  <c r="AJ3" i="10"/>
  <c r="B3" i="10"/>
  <c r="AR29" i="10"/>
  <c r="AQ29" i="10"/>
  <c r="AS29" i="10"/>
  <c r="D29" i="10"/>
  <c r="H29" i="10"/>
  <c r="K29" i="10"/>
  <c r="O29" i="10"/>
  <c r="R29" i="10"/>
  <c r="V29" i="10"/>
  <c r="Y29" i="10"/>
  <c r="AC29" i="10"/>
  <c r="AJ29" i="10"/>
  <c r="AN29" i="10"/>
  <c r="AT29" i="10"/>
  <c r="E29" i="10"/>
  <c r="L29" i="10"/>
  <c r="P29" i="10"/>
  <c r="S29" i="10"/>
  <c r="W29" i="10"/>
  <c r="Z29" i="10"/>
  <c r="AD29" i="10"/>
  <c r="AG29" i="10"/>
  <c r="AK29" i="10"/>
  <c r="G29" i="10"/>
  <c r="N29" i="10"/>
  <c r="U29" i="10"/>
  <c r="AB29" i="10"/>
  <c r="AI29" i="10"/>
  <c r="AP29" i="10"/>
  <c r="I29" i="10"/>
  <c r="X29" i="10"/>
  <c r="AE29" i="10"/>
  <c r="AL29" i="10"/>
  <c r="B29" i="10"/>
  <c r="C29" i="10"/>
  <c r="J29" i="10"/>
  <c r="Q29" i="10"/>
  <c r="AF29" i="10"/>
  <c r="AM29" i="10"/>
  <c r="F29" i="10"/>
  <c r="M29" i="10"/>
  <c r="T29" i="10"/>
  <c r="AA29" i="10"/>
  <c r="AH29" i="10"/>
  <c r="AO29" i="10"/>
  <c r="AQ34" i="10"/>
  <c r="AT34" i="10"/>
  <c r="AS34" i="10"/>
  <c r="AR34" i="10"/>
  <c r="D34" i="10"/>
  <c r="G34" i="10"/>
  <c r="M34" i="10"/>
  <c r="Q34" i="10"/>
  <c r="T34" i="10"/>
  <c r="W34" i="10"/>
  <c r="AC34" i="10"/>
  <c r="AG34" i="10"/>
  <c r="AJ34" i="10"/>
  <c r="AM34" i="10"/>
  <c r="B34" i="10"/>
  <c r="H34" i="10"/>
  <c r="K34" i="10"/>
  <c r="N34" i="10"/>
  <c r="R34" i="10"/>
  <c r="X34" i="10"/>
  <c r="AA34" i="10"/>
  <c r="AD34" i="10"/>
  <c r="AH34" i="10"/>
  <c r="AN34" i="10"/>
  <c r="E34" i="10"/>
  <c r="I34" i="10"/>
  <c r="L34" i="10"/>
  <c r="O34" i="10"/>
  <c r="U34" i="10"/>
  <c r="Y34" i="10"/>
  <c r="AB34" i="10"/>
  <c r="AE34" i="10"/>
  <c r="AK34" i="10"/>
  <c r="AO34" i="10"/>
  <c r="C34" i="10"/>
  <c r="F34" i="10"/>
  <c r="J34" i="10"/>
  <c r="P34" i="10"/>
  <c r="S34" i="10"/>
  <c r="V34" i="10"/>
  <c r="Z34" i="10"/>
  <c r="AF34" i="10"/>
  <c r="AI34" i="10"/>
  <c r="AL34" i="10"/>
  <c r="AP34" i="10"/>
  <c r="AR21" i="10"/>
  <c r="AT21" i="10"/>
  <c r="AQ21" i="10"/>
  <c r="D21" i="10"/>
  <c r="G21" i="10"/>
  <c r="J21" i="10"/>
  <c r="M21" i="10"/>
  <c r="P21" i="10"/>
  <c r="S21" i="10"/>
  <c r="Y21" i="10"/>
  <c r="AD21" i="10"/>
  <c r="AF21" i="10"/>
  <c r="AH21" i="10"/>
  <c r="AM21" i="10"/>
  <c r="AS21" i="10"/>
  <c r="E21" i="10"/>
  <c r="H21" i="10"/>
  <c r="K21" i="10"/>
  <c r="Q21" i="10"/>
  <c r="V21" i="10"/>
  <c r="AB21" i="10"/>
  <c r="AK21" i="10"/>
  <c r="AN21" i="10"/>
  <c r="C21" i="10"/>
  <c r="I21" i="10"/>
  <c r="N21" i="10"/>
  <c r="T21" i="10"/>
  <c r="W21" i="10"/>
  <c r="Z21" i="10"/>
  <c r="AC21" i="10"/>
  <c r="AE21" i="10"/>
  <c r="AG21" i="10"/>
  <c r="AI21" i="10"/>
  <c r="AL21" i="10"/>
  <c r="AO21" i="10"/>
  <c r="F21" i="10"/>
  <c r="L21" i="10"/>
  <c r="O21" i="10"/>
  <c r="R21" i="10"/>
  <c r="U21" i="10"/>
  <c r="X21" i="10"/>
  <c r="AA21" i="10"/>
  <c r="AJ21" i="10"/>
  <c r="AP21" i="10"/>
  <c r="B21" i="10"/>
  <c r="AR33" i="10"/>
  <c r="AT33" i="10"/>
  <c r="AQ33" i="10"/>
  <c r="AS33" i="10"/>
  <c r="E33" i="10"/>
  <c r="I33" i="10"/>
  <c r="L33" i="10"/>
  <c r="O33" i="10"/>
  <c r="U33" i="10"/>
  <c r="Y33" i="10"/>
  <c r="AB33" i="10"/>
  <c r="AE33" i="10"/>
  <c r="AK33" i="10"/>
  <c r="AO33" i="10"/>
  <c r="C33" i="10"/>
  <c r="F33" i="10"/>
  <c r="J33" i="10"/>
  <c r="P33" i="10"/>
  <c r="S33" i="10"/>
  <c r="V33" i="10"/>
  <c r="Z33" i="10"/>
  <c r="AF33" i="10"/>
  <c r="AI33" i="10"/>
  <c r="AL33" i="10"/>
  <c r="AP33" i="10"/>
  <c r="D33" i="10"/>
  <c r="G33" i="10"/>
  <c r="M33" i="10"/>
  <c r="Q33" i="10"/>
  <c r="T33" i="10"/>
  <c r="W33" i="10"/>
  <c r="AC33" i="10"/>
  <c r="AG33" i="10"/>
  <c r="AJ33" i="10"/>
  <c r="AM33" i="10"/>
  <c r="H33" i="10"/>
  <c r="K33" i="10"/>
  <c r="N33" i="10"/>
  <c r="R33" i="10"/>
  <c r="X33" i="10"/>
  <c r="AA33" i="10"/>
  <c r="AD33" i="10"/>
  <c r="AH33" i="10"/>
  <c r="AN33" i="10"/>
  <c r="B33" i="10"/>
  <c r="AQ40" i="10"/>
  <c r="AR40" i="10"/>
  <c r="AS40" i="10"/>
  <c r="AT40" i="10"/>
  <c r="E40" i="10"/>
  <c r="I40" i="10"/>
  <c r="M40" i="10"/>
  <c r="Q40" i="10"/>
  <c r="U40" i="10"/>
  <c r="Y40" i="10"/>
  <c r="AC40" i="10"/>
  <c r="AG40" i="10"/>
  <c r="AK40" i="10"/>
  <c r="AO40" i="10"/>
  <c r="F40" i="10"/>
  <c r="J40" i="10"/>
  <c r="N40" i="10"/>
  <c r="R40" i="10"/>
  <c r="V40" i="10"/>
  <c r="Z40" i="10"/>
  <c r="AD40" i="10"/>
  <c r="AH40" i="10"/>
  <c r="AL40" i="10"/>
  <c r="AP40" i="10"/>
  <c r="B40" i="10"/>
  <c r="C40" i="10"/>
  <c r="G40" i="10"/>
  <c r="K40" i="10"/>
  <c r="O40" i="10"/>
  <c r="S40" i="10"/>
  <c r="W40" i="10"/>
  <c r="AA40" i="10"/>
  <c r="AE40" i="10"/>
  <c r="AI40" i="10"/>
  <c r="AM40" i="10"/>
  <c r="D40" i="10"/>
  <c r="H40" i="10"/>
  <c r="L40" i="10"/>
  <c r="P40" i="10"/>
  <c r="T40" i="10"/>
  <c r="X40" i="10"/>
  <c r="AB40" i="10"/>
  <c r="AF40" i="10"/>
  <c r="AJ40" i="10"/>
  <c r="AN40" i="10"/>
  <c r="AS18" i="10"/>
  <c r="AQ18" i="10"/>
  <c r="E18" i="10"/>
  <c r="H18" i="10"/>
  <c r="K18" i="10"/>
  <c r="Q18" i="10"/>
  <c r="V18" i="10"/>
  <c r="AB18" i="10"/>
  <c r="AE18" i="10"/>
  <c r="AH18" i="10"/>
  <c r="AK18" i="10"/>
  <c r="AN18" i="10"/>
  <c r="C18" i="10"/>
  <c r="I18" i="10"/>
  <c r="N18" i="10"/>
  <c r="T18" i="10"/>
  <c r="W18" i="10"/>
  <c r="Z18" i="10"/>
  <c r="AC18" i="10"/>
  <c r="AF18" i="10"/>
  <c r="AI18" i="10"/>
  <c r="AO18" i="10"/>
  <c r="AR18" i="10"/>
  <c r="F18" i="10"/>
  <c r="L18" i="10"/>
  <c r="O18" i="10"/>
  <c r="R18" i="10"/>
  <c r="U18" i="10"/>
  <c r="X18" i="10"/>
  <c r="AA18" i="10"/>
  <c r="AG18" i="10"/>
  <c r="AL18" i="10"/>
  <c r="AT18" i="10"/>
  <c r="D18" i="10"/>
  <c r="G18" i="10"/>
  <c r="J18" i="10"/>
  <c r="M18" i="10"/>
  <c r="P18" i="10"/>
  <c r="S18" i="10"/>
  <c r="Y18" i="10"/>
  <c r="AD18" i="10"/>
  <c r="AJ18" i="10"/>
  <c r="AM18" i="10"/>
  <c r="AP18" i="10"/>
  <c r="B18" i="10"/>
  <c r="AR27" i="10"/>
  <c r="AS27" i="10"/>
  <c r="AT27" i="10"/>
  <c r="F27" i="10"/>
  <c r="I27" i="10"/>
  <c r="M27" i="10"/>
  <c r="T27" i="10"/>
  <c r="X27" i="10"/>
  <c r="AA27" i="10"/>
  <c r="AE27" i="10"/>
  <c r="AH27" i="10"/>
  <c r="AL27" i="10"/>
  <c r="AO27" i="10"/>
  <c r="C27" i="10"/>
  <c r="G27" i="10"/>
  <c r="J27" i="10"/>
  <c r="N27" i="10"/>
  <c r="Q27" i="10"/>
  <c r="U27" i="10"/>
  <c r="AB27" i="10"/>
  <c r="AF27" i="10"/>
  <c r="AI27" i="10"/>
  <c r="AM27" i="10"/>
  <c r="AP27" i="10"/>
  <c r="AQ27" i="10"/>
  <c r="P27" i="10"/>
  <c r="W27" i="10"/>
  <c r="AD27" i="10"/>
  <c r="AK27" i="10"/>
  <c r="D27" i="10"/>
  <c r="K27" i="10"/>
  <c r="R27" i="10"/>
  <c r="Y27" i="10"/>
  <c r="AN27" i="10"/>
  <c r="E27" i="10"/>
  <c r="L27" i="10"/>
  <c r="S27" i="10"/>
  <c r="Z27" i="10"/>
  <c r="AG27" i="10"/>
  <c r="B27" i="10"/>
  <c r="H27" i="10"/>
  <c r="O27" i="10"/>
  <c r="V27" i="10"/>
  <c r="AC27" i="10"/>
  <c r="AJ27" i="10"/>
  <c r="AQ7" i="10"/>
  <c r="C7" i="10"/>
  <c r="F7" i="10"/>
  <c r="I7" i="10"/>
  <c r="L7" i="10"/>
  <c r="S7" i="10"/>
  <c r="V7" i="10"/>
  <c r="Y7" i="10"/>
  <c r="AB7" i="10"/>
  <c r="AI7" i="10"/>
  <c r="AL7" i="10"/>
  <c r="AO7" i="10"/>
  <c r="AS7" i="10"/>
  <c r="D7" i="10"/>
  <c r="K7" i="10"/>
  <c r="N7" i="10"/>
  <c r="Q7" i="10"/>
  <c r="T7" i="10"/>
  <c r="AA7" i="10"/>
  <c r="AD7" i="10"/>
  <c r="AG7" i="10"/>
  <c r="AJ7" i="10"/>
  <c r="AT7" i="10"/>
  <c r="E7" i="10"/>
  <c r="R7" i="10"/>
  <c r="X7" i="10"/>
  <c r="AE7" i="10"/>
  <c r="AK7" i="10"/>
  <c r="G7" i="10"/>
  <c r="M7" i="10"/>
  <c r="Z7" i="10"/>
  <c r="AF7" i="10"/>
  <c r="AM7" i="10"/>
  <c r="H7" i="10"/>
  <c r="O7" i="10"/>
  <c r="U7" i="10"/>
  <c r="AH7" i="10"/>
  <c r="AN7" i="10"/>
  <c r="AR7" i="10"/>
  <c r="J7" i="10"/>
  <c r="P7" i="10"/>
  <c r="W7" i="10"/>
  <c r="AC7" i="10"/>
  <c r="AP7" i="10"/>
  <c r="B7" i="10"/>
  <c r="AS17" i="10"/>
  <c r="AQ17" i="10"/>
  <c r="AR17" i="10"/>
  <c r="F17" i="10"/>
  <c r="L17" i="10"/>
  <c r="P17" i="10"/>
  <c r="S17" i="10"/>
  <c r="Y17" i="10"/>
  <c r="AD17" i="10"/>
  <c r="AJ17" i="10"/>
  <c r="AM17" i="10"/>
  <c r="AP17" i="10"/>
  <c r="AT17" i="10"/>
  <c r="D17" i="10"/>
  <c r="G17" i="10"/>
  <c r="J17" i="10"/>
  <c r="M17" i="10"/>
  <c r="Q17" i="10"/>
  <c r="V17" i="10"/>
  <c r="AB17" i="10"/>
  <c r="AE17" i="10"/>
  <c r="AH17" i="10"/>
  <c r="AK17" i="10"/>
  <c r="AN17" i="10"/>
  <c r="E17" i="10"/>
  <c r="H17" i="10"/>
  <c r="K17" i="10"/>
  <c r="N17" i="10"/>
  <c r="T17" i="10"/>
  <c r="W17" i="10"/>
  <c r="Z17" i="10"/>
  <c r="AC17" i="10"/>
  <c r="AF17" i="10"/>
  <c r="AI17" i="10"/>
  <c r="AO17" i="10"/>
  <c r="C17" i="10"/>
  <c r="I17" i="10"/>
  <c r="O17" i="10"/>
  <c r="R17" i="10"/>
  <c r="U17" i="10"/>
  <c r="X17" i="10"/>
  <c r="AA17" i="10"/>
  <c r="AG17" i="10"/>
  <c r="AL17" i="10"/>
  <c r="B17" i="10"/>
  <c r="AQ26" i="10"/>
  <c r="AT26" i="10"/>
  <c r="AS26" i="10"/>
  <c r="AR26" i="10"/>
  <c r="C26" i="10"/>
  <c r="G26" i="10"/>
  <c r="J26" i="10"/>
  <c r="N26" i="10"/>
  <c r="Q26" i="10"/>
  <c r="U26" i="10"/>
  <c r="AB26" i="10"/>
  <c r="AF26" i="10"/>
  <c r="AI26" i="10"/>
  <c r="AM26" i="10"/>
  <c r="AP26" i="10"/>
  <c r="D26" i="10"/>
  <c r="H26" i="10"/>
  <c r="K26" i="10"/>
  <c r="O26" i="10"/>
  <c r="R26" i="10"/>
  <c r="V26" i="10"/>
  <c r="Y26" i="10"/>
  <c r="AC26" i="10"/>
  <c r="AJ26" i="10"/>
  <c r="AN26" i="10"/>
  <c r="F26" i="10"/>
  <c r="M26" i="10"/>
  <c r="T26" i="10"/>
  <c r="AA26" i="10"/>
  <c r="AH26" i="10"/>
  <c r="AO26" i="10"/>
  <c r="B26" i="10"/>
  <c r="P26" i="10"/>
  <c r="W26" i="10"/>
  <c r="AD26" i="10"/>
  <c r="AK26" i="10"/>
  <c r="I26" i="10"/>
  <c r="X26" i="10"/>
  <c r="AE26" i="10"/>
  <c r="AL26" i="10"/>
  <c r="E26" i="10"/>
  <c r="L26" i="10"/>
  <c r="S26" i="10"/>
  <c r="Z26" i="10"/>
  <c r="AG26" i="10"/>
  <c r="AR31" i="10"/>
  <c r="AQ31" i="10"/>
  <c r="AS31" i="10"/>
  <c r="AT31" i="10"/>
  <c r="D31" i="10"/>
  <c r="H31" i="10"/>
  <c r="K31" i="10"/>
  <c r="O31" i="10"/>
  <c r="R31" i="10"/>
  <c r="U31" i="10"/>
  <c r="AB31" i="10"/>
  <c r="AE31" i="10"/>
  <c r="AH31" i="10"/>
  <c r="AK31" i="10"/>
  <c r="B31" i="10"/>
  <c r="E31" i="10"/>
  <c r="L31" i="10"/>
  <c r="P31" i="10"/>
  <c r="S31" i="10"/>
  <c r="V31" i="10"/>
  <c r="Y31" i="10"/>
  <c r="AF31" i="10"/>
  <c r="AI31" i="10"/>
  <c r="AL31" i="10"/>
  <c r="AO31" i="10"/>
  <c r="F31" i="10"/>
  <c r="I31" i="10"/>
  <c r="M31" i="10"/>
  <c r="T31" i="10"/>
  <c r="W31" i="10"/>
  <c r="Z31" i="10"/>
  <c r="AC31" i="10"/>
  <c r="AJ31" i="10"/>
  <c r="AM31" i="10"/>
  <c r="AP31" i="10"/>
  <c r="C31" i="10"/>
  <c r="G31" i="10"/>
  <c r="J31" i="10"/>
  <c r="N31" i="10"/>
  <c r="Q31" i="10"/>
  <c r="X31" i="10"/>
  <c r="AA31" i="10"/>
  <c r="AD31" i="10"/>
  <c r="AG31" i="10"/>
  <c r="AN31" i="10"/>
  <c r="AR14" i="10"/>
  <c r="AT14" i="10"/>
  <c r="AQ14" i="10"/>
  <c r="C14" i="10"/>
  <c r="F14" i="10"/>
  <c r="L14" i="10"/>
  <c r="O14" i="10"/>
  <c r="R14" i="10"/>
  <c r="U14" i="10"/>
  <c r="X14" i="10"/>
  <c r="AA14" i="10"/>
  <c r="AD14" i="10"/>
  <c r="AJ14" i="10"/>
  <c r="AM14" i="10"/>
  <c r="AP14" i="10"/>
  <c r="AS14" i="10"/>
  <c r="G14" i="10"/>
  <c r="J14" i="10"/>
  <c r="M14" i="10"/>
  <c r="P14" i="10"/>
  <c r="S14" i="10"/>
  <c r="Y14" i="10"/>
  <c r="AE14" i="10"/>
  <c r="AH14" i="10"/>
  <c r="AK14" i="10"/>
  <c r="AN14" i="10"/>
  <c r="D14" i="10"/>
  <c r="H14" i="10"/>
  <c r="K14" i="10"/>
  <c r="Q14" i="10"/>
  <c r="V14" i="10"/>
  <c r="AB14" i="10"/>
  <c r="AF14" i="10"/>
  <c r="AI14" i="10"/>
  <c r="AO14" i="10"/>
  <c r="E14" i="10"/>
  <c r="I14" i="10"/>
  <c r="N14" i="10"/>
  <c r="T14" i="10"/>
  <c r="W14" i="10"/>
  <c r="Z14" i="10"/>
  <c r="AC14" i="10"/>
  <c r="AG14" i="10"/>
  <c r="AL14" i="10"/>
  <c r="B14" i="10"/>
  <c r="AS19" i="10"/>
  <c r="AQ19" i="10"/>
  <c r="AR19" i="10"/>
  <c r="C19" i="10"/>
  <c r="I19" i="10"/>
  <c r="N19" i="10"/>
  <c r="T19" i="10"/>
  <c r="W19" i="10"/>
  <c r="Z19" i="10"/>
  <c r="AC19" i="10"/>
  <c r="AF19" i="10"/>
  <c r="AI19" i="10"/>
  <c r="AO19" i="10"/>
  <c r="AT19" i="10"/>
  <c r="F19" i="10"/>
  <c r="L19" i="10"/>
  <c r="O19" i="10"/>
  <c r="R19" i="10"/>
  <c r="U19" i="10"/>
  <c r="X19" i="10"/>
  <c r="AA19" i="10"/>
  <c r="AG19" i="10"/>
  <c r="AL19" i="10"/>
  <c r="D19" i="10"/>
  <c r="G19" i="10"/>
  <c r="J19" i="10"/>
  <c r="M19" i="10"/>
  <c r="P19" i="10"/>
  <c r="S19" i="10"/>
  <c r="Y19" i="10"/>
  <c r="AD19" i="10"/>
  <c r="AJ19" i="10"/>
  <c r="AM19" i="10"/>
  <c r="AP19" i="10"/>
  <c r="E19" i="10"/>
  <c r="H19" i="10"/>
  <c r="K19" i="10"/>
  <c r="Q19" i="10"/>
  <c r="V19" i="10"/>
  <c r="AB19" i="10"/>
  <c r="AE19" i="10"/>
  <c r="AH19" i="10"/>
  <c r="AK19" i="10"/>
  <c r="AN19" i="10"/>
  <c r="B19" i="10"/>
  <c r="AR37" i="10"/>
  <c r="AQ37" i="10"/>
  <c r="AS37" i="10"/>
  <c r="AT37" i="10"/>
  <c r="H37" i="10"/>
  <c r="K37" i="10"/>
  <c r="N37" i="10"/>
  <c r="R37" i="10"/>
  <c r="X37" i="10"/>
  <c r="AA37" i="10"/>
  <c r="AD37" i="10"/>
  <c r="AH37" i="10"/>
  <c r="AN37" i="10"/>
  <c r="E37" i="10"/>
  <c r="I37" i="10"/>
  <c r="L37" i="10"/>
  <c r="O37" i="10"/>
  <c r="U37" i="10"/>
  <c r="Y37" i="10"/>
  <c r="AB37" i="10"/>
  <c r="AE37" i="10"/>
  <c r="AK37" i="10"/>
  <c r="AO37" i="10"/>
  <c r="B37" i="10"/>
  <c r="C37" i="10"/>
  <c r="F37" i="10"/>
  <c r="J37" i="10"/>
  <c r="P37" i="10"/>
  <c r="S37" i="10"/>
  <c r="V37" i="10"/>
  <c r="Z37" i="10"/>
  <c r="AF37" i="10"/>
  <c r="AI37" i="10"/>
  <c r="AL37" i="10"/>
  <c r="AP37" i="10"/>
  <c r="D37" i="10"/>
  <c r="G37" i="10"/>
  <c r="M37" i="10"/>
  <c r="Q37" i="10"/>
  <c r="T37" i="10"/>
  <c r="W37" i="10"/>
  <c r="AC37" i="10"/>
  <c r="AG37" i="10"/>
  <c r="AJ37" i="10"/>
  <c r="AM37" i="10"/>
  <c r="AT12" i="10"/>
  <c r="AR12" i="10"/>
  <c r="AS12" i="10"/>
  <c r="D12" i="10"/>
  <c r="H12" i="10"/>
  <c r="L12" i="10"/>
  <c r="P12" i="10"/>
  <c r="T12" i="10"/>
  <c r="X12" i="10"/>
  <c r="AB12" i="10"/>
  <c r="AF12" i="10"/>
  <c r="AJ12" i="10"/>
  <c r="AN12" i="10"/>
  <c r="E12" i="10"/>
  <c r="I12" i="10"/>
  <c r="M12" i="10"/>
  <c r="Q12" i="10"/>
  <c r="U12" i="10"/>
  <c r="Y12" i="10"/>
  <c r="AC12" i="10"/>
  <c r="AG12" i="10"/>
  <c r="AK12" i="10"/>
  <c r="AO12" i="10"/>
  <c r="F12" i="10"/>
  <c r="J12" i="10"/>
  <c r="N12" i="10"/>
  <c r="R12" i="10"/>
  <c r="V12" i="10"/>
  <c r="Z12" i="10"/>
  <c r="AD12" i="10"/>
  <c r="AH12" i="10"/>
  <c r="AL12" i="10"/>
  <c r="AP12" i="10"/>
  <c r="AQ12" i="10"/>
  <c r="C12" i="10"/>
  <c r="G12" i="10"/>
  <c r="K12" i="10"/>
  <c r="O12" i="10"/>
  <c r="S12" i="10"/>
  <c r="W12" i="10"/>
  <c r="AA12" i="10"/>
  <c r="AE12" i="10"/>
  <c r="AI12" i="10"/>
  <c r="AM12" i="10"/>
  <c r="B12" i="10"/>
  <c r="AT4" i="10"/>
  <c r="E4" i="10"/>
  <c r="H4" i="10"/>
  <c r="N4" i="10"/>
  <c r="R4" i="10"/>
  <c r="U4" i="10"/>
  <c r="X4" i="10"/>
  <c r="AD4" i="10"/>
  <c r="AH4" i="10"/>
  <c r="AK4" i="10"/>
  <c r="AN4" i="10"/>
  <c r="AR4" i="10"/>
  <c r="F4" i="10"/>
  <c r="J4" i="10"/>
  <c r="M4" i="10"/>
  <c r="P4" i="10"/>
  <c r="V4" i="10"/>
  <c r="Z4" i="10"/>
  <c r="AC4" i="10"/>
  <c r="AF4" i="10"/>
  <c r="AL4" i="10"/>
  <c r="AP4" i="10"/>
  <c r="AS4" i="10"/>
  <c r="D4" i="10"/>
  <c r="K4" i="10"/>
  <c r="Q4" i="10"/>
  <c r="W4" i="10"/>
  <c r="AJ4" i="10"/>
  <c r="L4" i="10"/>
  <c r="S4" i="10"/>
  <c r="Y4" i="10"/>
  <c r="AE4" i="10"/>
  <c r="G4" i="10"/>
  <c r="T4" i="10"/>
  <c r="AA4" i="10"/>
  <c r="AG4" i="10"/>
  <c r="AM4" i="10"/>
  <c r="AQ4" i="10"/>
  <c r="C4" i="10"/>
  <c r="I4" i="10"/>
  <c r="O4" i="10"/>
  <c r="AB4" i="10"/>
  <c r="AI4" i="10"/>
  <c r="AO4" i="10"/>
  <c r="B4" i="10"/>
  <c r="AR10" i="10"/>
  <c r="AT10" i="10"/>
  <c r="D10" i="10"/>
  <c r="H10" i="10"/>
  <c r="L10" i="10"/>
  <c r="P10" i="10"/>
  <c r="T10" i="10"/>
  <c r="X10" i="10"/>
  <c r="AB10" i="10"/>
  <c r="AF10" i="10"/>
  <c r="AJ10" i="10"/>
  <c r="AN10" i="10"/>
  <c r="E10" i="10"/>
  <c r="I10" i="10"/>
  <c r="M10" i="10"/>
  <c r="Q10" i="10"/>
  <c r="U10" i="10"/>
  <c r="Y10" i="10"/>
  <c r="AC10" i="10"/>
  <c r="AG10" i="10"/>
  <c r="AK10" i="10"/>
  <c r="AO10" i="10"/>
  <c r="AQ10" i="10"/>
  <c r="F10" i="10"/>
  <c r="J10" i="10"/>
  <c r="N10" i="10"/>
  <c r="R10" i="10"/>
  <c r="V10" i="10"/>
  <c r="Z10" i="10"/>
  <c r="AD10" i="10"/>
  <c r="AH10" i="10"/>
  <c r="AL10" i="10"/>
  <c r="AP10" i="10"/>
  <c r="AS10" i="10"/>
  <c r="C10" i="10"/>
  <c r="G10" i="10"/>
  <c r="K10" i="10"/>
  <c r="O10" i="10"/>
  <c r="S10" i="10"/>
  <c r="W10" i="10"/>
  <c r="AA10" i="10"/>
  <c r="AE10" i="10"/>
  <c r="AI10" i="10"/>
  <c r="AM10" i="10"/>
  <c r="B10" i="10"/>
  <c r="AS32" i="10"/>
  <c r="AQ32" i="10"/>
  <c r="AT32" i="10"/>
  <c r="AR32" i="10"/>
  <c r="D32" i="10"/>
  <c r="G32" i="10"/>
  <c r="J32" i="10"/>
  <c r="M32" i="10"/>
  <c r="T32" i="10"/>
  <c r="W32" i="10"/>
  <c r="Z32" i="10"/>
  <c r="AC32" i="10"/>
  <c r="AJ32" i="10"/>
  <c r="AM32" i="10"/>
  <c r="H32" i="10"/>
  <c r="K32" i="10"/>
  <c r="N32" i="10"/>
  <c r="Q32" i="10"/>
  <c r="X32" i="10"/>
  <c r="AA32" i="10"/>
  <c r="AD32" i="10"/>
  <c r="AG32" i="10"/>
  <c r="AN32" i="10"/>
  <c r="B32" i="10"/>
  <c r="E32" i="10"/>
  <c r="L32" i="10"/>
  <c r="O32" i="10"/>
  <c r="R32" i="10"/>
  <c r="U32" i="10"/>
  <c r="AB32" i="10"/>
  <c r="AE32" i="10"/>
  <c r="AH32" i="10"/>
  <c r="AK32" i="10"/>
  <c r="AO32" i="10"/>
  <c r="C32" i="10"/>
  <c r="F32" i="10"/>
  <c r="I32" i="10"/>
  <c r="P32" i="10"/>
  <c r="S32" i="10"/>
  <c r="V32" i="10"/>
  <c r="Y32" i="10"/>
  <c r="AF32" i="10"/>
  <c r="AI32" i="10"/>
  <c r="AL32" i="10"/>
  <c r="AP32" i="10"/>
  <c r="AS45" i="10"/>
  <c r="AT45" i="10"/>
  <c r="AR45" i="10"/>
  <c r="AQ45" i="10"/>
  <c r="E45" i="10"/>
  <c r="I45" i="10"/>
  <c r="M45" i="10"/>
  <c r="Q45" i="10"/>
  <c r="U45" i="10"/>
  <c r="Y45" i="10"/>
  <c r="AC45" i="10"/>
  <c r="AG45" i="10"/>
  <c r="AK45" i="10"/>
  <c r="AO45" i="10"/>
  <c r="F45" i="10"/>
  <c r="J45" i="10"/>
  <c r="N45" i="10"/>
  <c r="R45" i="10"/>
  <c r="V45" i="10"/>
  <c r="Z45" i="10"/>
  <c r="AD45" i="10"/>
  <c r="AH45" i="10"/>
  <c r="AL45" i="10"/>
  <c r="AP45" i="10"/>
  <c r="B45" i="10"/>
  <c r="C45" i="10"/>
  <c r="G45" i="10"/>
  <c r="K45" i="10"/>
  <c r="O45" i="10"/>
  <c r="S45" i="10"/>
  <c r="W45" i="10"/>
  <c r="AA45" i="10"/>
  <c r="AE45" i="10"/>
  <c r="AI45" i="10"/>
  <c r="AM45" i="10"/>
  <c r="D45" i="10"/>
  <c r="H45" i="10"/>
  <c r="L45" i="10"/>
  <c r="P45" i="10"/>
  <c r="T45" i="10"/>
  <c r="X45" i="10"/>
  <c r="AB45" i="10"/>
  <c r="AF45" i="10"/>
  <c r="AJ45" i="10"/>
  <c r="AN45" i="10"/>
  <c r="AQ41" i="10"/>
  <c r="AR41" i="10"/>
  <c r="AS41" i="10"/>
  <c r="AT41" i="10"/>
  <c r="D41" i="10"/>
  <c r="K41" i="10"/>
  <c r="N41" i="10"/>
  <c r="Q41" i="10"/>
  <c r="T41" i="10"/>
  <c r="AA41" i="10"/>
  <c r="AD41" i="10"/>
  <c r="AG41" i="10"/>
  <c r="AJ41" i="10"/>
  <c r="E41" i="10"/>
  <c r="H41" i="10"/>
  <c r="O41" i="10"/>
  <c r="R41" i="10"/>
  <c r="U41" i="10"/>
  <c r="X41" i="10"/>
  <c r="AE41" i="10"/>
  <c r="AH41" i="10"/>
  <c r="AK41" i="10"/>
  <c r="AN41" i="10"/>
  <c r="C41" i="10"/>
  <c r="F41" i="10"/>
  <c r="I41" i="10"/>
  <c r="L41" i="10"/>
  <c r="S41" i="10"/>
  <c r="V41" i="10"/>
  <c r="Y41" i="10"/>
  <c r="AB41" i="10"/>
  <c r="AI41" i="10"/>
  <c r="AL41" i="10"/>
  <c r="AO41" i="10"/>
  <c r="G41" i="10"/>
  <c r="J41" i="10"/>
  <c r="M41" i="10"/>
  <c r="P41" i="10"/>
  <c r="W41" i="10"/>
  <c r="Z41" i="10"/>
  <c r="AC41" i="10"/>
  <c r="AF41" i="10"/>
  <c r="AM41" i="10"/>
  <c r="AP41" i="10"/>
  <c r="B41" i="10"/>
  <c r="B12" i="1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tc={2103E1ED-1B9E-422E-A9DF-B818A525CF20}</author>
    <author>tc={24CA9AAB-B05B-438F-BBC5-B4CC807A3D30}</author>
    <author>tc={106AE1D3-AEA2-4170-B55D-B13FDFF8A93D}</author>
  </authors>
  <commentList>
    <comment ref="B3" authorId="0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8" authorId="1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B46" authorId="2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<sst xmlns="http://schemas.openxmlformats.org/spreadsheetml/2006/main" count="546" uniqueCount="206">
  <si>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</si>
  <si>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</si>
  <si>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</si>
  <si>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</si>
  <si>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</si>
  <si>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</si>
  <si>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</si>
  <si>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</si>
  <si>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</si>
  <si>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</si>
  <si>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</si>
  <si>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not urgent - will be fitted explicitely within estimation (within calibration)</t>
  </si>
  <si>
    <t>truly - share ever married would be more appropriate or ever coupled</t>
  </si>
  <si>
    <t>I am using ever coupled 2000-2010</t>
  </si>
  <si>
    <t>dlssh_dD</t>
  </si>
  <si>
    <t>for sigma - figure out?</t>
  </si>
  <si>
    <t>p_gradient</t>
  </si>
  <si>
    <t>reg of log R on d to an avg job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</si>
  <si>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</si>
  <si>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</si>
  <si>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</si>
  <si>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</si>
  <si>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</si>
  <si>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</si>
  <si>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</si>
  <si>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</si>
  <si>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</si>
  <si>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</si>
  <si>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</si>
  <si>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</si>
  <si>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</si>
  <si>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</si>
  <si>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</si>
  <si>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</si>
  <si>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</si>
  <si>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</si>
  <si>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</si>
  <si>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</si>
  <si>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</si>
  <si>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</si>
  <si>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</si>
  <si>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</si>
  <si>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</si>
  <si>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</si>
  <si>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</si>
  <si>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</si>
  <si>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</si>
  <si>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</si>
  <si>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</si>
  <si>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</si>
  <si>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</si>
  <si>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</si>
  <si>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</si>
  <si>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</si>
  <si>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</si>
  <si>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</si>
  <si>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</si>
  <si>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</si>
  <si>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</si>
  <si>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</si>
  <si>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</si>
  <si>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</si>
  <si>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</si>
  <si>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</si>
  <si>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</si>
  <si>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</si>
  <si>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</si>
  <si>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</si>
  <si>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</si>
  <si>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</si>
  <si>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</si>
  <si>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</si>
  <si>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</si>
  <si>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</si>
  <si>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</si>
  <si>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</si>
  <si>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</si>
  <si>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</si>
  <si>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</si>
  <si>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</si>
  <si>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</si>
  <si>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</si>
  <si>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</si>
  <si>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</si>
  <si>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</si>
  <si>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</si>
  <si>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</si>
  <si>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</si>
  <si>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</si>
  <si>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</si>
  <si>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</si>
  <si>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</si>
  <si>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</si>
  <si>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</si>
  <si>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</si>
  <si>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</si>
  <si>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</si>
  <si>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</si>
  <si>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</si>
  <si>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</si>
  <si>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</si>
  <si>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</si>
  <si>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</si>
  <si>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</si>
  <si>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</si>
  <si>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</si>
  <si>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</si>
  <si>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</si>
  <si>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</si>
  <si>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</si>
  <si>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</si>
  <si>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</si>
  <si>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</si>
  <si>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</si>
  <si>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</si>
  <si>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</si>
  <si>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</si>
  <si>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</si>
  <si>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</si>
  <si>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</si>
  <si>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</si>
  <si>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</si>
  <si>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</si>
  <si>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</si>
  <si>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</si>
  <si>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</si>
  <si>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</si>
  <si>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</si>
  <si>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</si>
  <si>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</si>
  <si>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</si>
  <si>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</si>
  <si>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</si>
  <si>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</si>
  <si>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</si>
  <si>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</si>
  <si>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</si>
  <si>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</si>
  <si>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</si>
  <si>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</si>
  <si>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</si>
  <si>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</si>
  <si>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</si>
  <si>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</si>
  <si>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</si>
  <si>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</si>
  <si>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</si>
  <si>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</si>
  <si>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</si>
  <si>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</si>
  <si>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</si>
  <si>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</si>
  <si>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</si>
  <si>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</si>
  <si>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</si>
  <si>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</si>
  <si>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</si>
  <si>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</si>
  <si>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</si>
  <si>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</si>
  <si>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</si>
  <si>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</si>
  <si>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</si>
  <si>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</si>
  <si>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</si>
  <si>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</si>
  <si>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</si>
  <si>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</si>
  <si>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</si>
  <si>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</si>
  <si>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</si>
  <si>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</si>
  <si>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</si>
  <si>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</si>
  <si>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</si>
  <si>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</si>
  <si>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</si>
  <si>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</si>
  <si>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</si>
  <si>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</si>
  <si>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</si>
  <si>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</si>
  <si>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</si>
  <si>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</si>
  <si>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</si>
  <si>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</si>
  <si>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</si>
  <si>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</si>
  <si>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</si>
  <si>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</si>
  <si>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</si>
  <si>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</si>
  <si>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</si>
  <si>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</si>
  <si>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rand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</si>
  <si>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</si>
  <si>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</si>
  <si>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</si>
  <si>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</si>
  <si>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</si>
  <si>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</si>
  <si>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</si>
  <si>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</si>
  <si>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bla</t>
  </si>
  <si>
    <t>I think the weight is screwed up?</t>
  </si>
  <si>
    <t>it makes not sense that it is so much more precise than above.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</si>
</sst>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0" fontId="5" fillId="0" borderId="0" xfId="0" applyFont="1" applyFill="1"/>
    <xf numFmtId="164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2-06-23T17:17:04.42" personId="{8C1B3605-3BBC-4A56-9DEA-CD9622C706EB}" id="{2103E1ED-1B9E-422E-A9DF-B818A525CF20}">
    <text>based on worked, not employed. a bit higher</text>
  </threadedComment>
  <threadedComment ref="B8" dT="2022-06-23T17:14:10.46" personId="{8C1B3605-3BBC-4A56-9DEA-CD9622C706EB}" id="{24CA9AAB-B05B-438F-BBC5-B4CC807A3D30}">
    <text>since it makes a difference, this makes me more comfortable</text>
  </threadedComment>
  <threadedComment ref="B46" dT="2022-06-23T17:13:53.12" personId="{8C1B3605-3BBC-4A56-9DEA-CD9622C706EB}" id="{106AE1D3-AEA2-4170-B55D-B13FDFF8A93D}">
    <text>others are similar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ome.pdf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R49"/>
  <sheetViews>
    <sheetView workbookViewId="0">
      <selection activeCell="D20" sqref="D20"/>
    </sheetView>
  </sheetViews>
  <sheetFormatPr defaultRowHeight="14.5" x14ac:dyDescent="0.35"/>
  <sheetData>
    <row r="1" spans="1:18" x14ac:dyDescent="0.35">
      <c r="A1" s="4" t="s">
        <v>66</v>
      </c>
      <c r="B1" t="s">
        <v>1</v>
      </c>
      <c r="C1" t="s">
        <v>67</v>
      </c>
      <c r="D1" t="s">
        <v>68</v>
      </c>
      <c r="E1" t="str">
        <f>PARS!H1</f>
        <v>compstat</v>
      </c>
      <c r="F1" t="str">
        <f>PARS!I1</f>
        <v>toestimate</v>
      </c>
      <c r="G1" t="str">
        <f>PARS!J1</f>
        <v xml:space="preserve">tofitwithin </v>
      </c>
      <c r="H1" t="str">
        <f>PARS!K1</f>
        <v>tocalibrateoutright</v>
      </c>
      <c r="I1" t="str">
        <f>PARS!L1</f>
        <v>ignored</v>
      </c>
      <c r="J1" t="str">
        <f>PARS!M1</f>
        <v>check</v>
      </c>
      <c r="K1" t="str">
        <f>PARS!N1</f>
        <v>reasonablecalibration</v>
      </c>
      <c r="L1" t="str">
        <f>PARS!O1</f>
        <v>roughcalibrationok</v>
      </c>
      <c r="M1" t="str">
        <f>PARS!P1</f>
        <v>toestimateR</v>
      </c>
      <c r="N1" t="str">
        <f>PARS!Q1</f>
        <v>parcount</v>
      </c>
    </row>
    <row r="2" spans="1:18" x14ac:dyDescent="0.35">
      <c r="A2" t="s">
        <v>71</v>
      </c>
      <c r="B2">
        <f>D2*$Q$4+C2*(1-$Q$4)</f>
        <v>0.62090769063166484</v>
      </c>
      <c r="C2">
        <f>PARS!C2</f>
        <v>0.30010459245033816</v>
      </c>
      <c r="D2">
        <f>PARS!D2</f>
        <v>0.66782937257565544</v>
      </c>
      <c r="E2">
        <f>PARS!H2</f>
        <v>1</v>
      </c>
      <c r="F2">
        <f>PARS!I2</f>
        <v>1</v>
      </c>
      <c r="G2">
        <f>PARS!J2</f>
        <v>0</v>
      </c>
      <c r="H2">
        <f>PARS!K2</f>
        <v>0</v>
      </c>
      <c r="I2">
        <f>PARS!L2</f>
        <v>0</v>
      </c>
      <c r="J2">
        <f>PARS!M2</f>
        <v>1</v>
      </c>
      <c r="K2">
        <f>PARS!N2</f>
        <v>0</v>
      </c>
      <c r="L2">
        <f>PARS!O2</f>
        <v>0</v>
      </c>
      <c r="M2">
        <f>PARS!P2</f>
        <v>1</v>
      </c>
      <c r="N2">
        <f>PARS!Q2</f>
        <v>1</v>
      </c>
    </row>
    <row r="3" spans="1:18" x14ac:dyDescent="0.35">
      <c r="A3" s="5" t="s">
        <v>72</v>
      </c>
      <c r="B3">
        <f t="shared" ref="B3:B49" si="0">D3*$Q$4+C3*(1-$Q$4)</f>
        <v>0.73407797270508834</v>
      </c>
      <c r="C3">
        <f>PARS!C3</f>
        <v>-4.0005334613699206E-2</v>
      </c>
      <c r="D3">
        <f>PARS!D3</f>
        <v>0.84729786038720356</v>
      </c>
      <c r="E3">
        <f>PARS!H3</f>
        <v>1</v>
      </c>
      <c r="F3">
        <f>PARS!I3</f>
        <v>1</v>
      </c>
      <c r="G3">
        <f>PARS!J3</f>
        <v>0</v>
      </c>
      <c r="H3">
        <f>PARS!K3</f>
        <v>0</v>
      </c>
      <c r="I3">
        <f>PARS!L3</f>
        <v>0</v>
      </c>
      <c r="J3">
        <f>PARS!M3</f>
        <v>1</v>
      </c>
      <c r="K3">
        <f>PARS!N3</f>
        <v>0</v>
      </c>
      <c r="L3">
        <f>PARS!O3</f>
        <v>0</v>
      </c>
      <c r="M3">
        <f>PARS!P3</f>
        <v>1</v>
      </c>
      <c r="N3">
        <f>PARS!Q3</f>
        <v>1</v>
      </c>
      <c r="Q3" t="s">
        <v>194</v>
      </c>
    </row>
    <row r="4" spans="1:18" x14ac:dyDescent="0.35">
      <c r="A4" t="s">
        <v>73</v>
      </c>
      <c r="B4">
        <f t="shared" si="0"/>
        <v>-2.7760508356678768</v>
      </c>
      <c r="C4">
        <f>PARS!C4</f>
        <v>-2.3252603604544424</v>
      </c>
      <c r="D4">
        <f>PARS!D4</f>
        <v>-2.8419848849998739</v>
      </c>
      <c r="E4">
        <f>PARS!H4</f>
        <v>0</v>
      </c>
      <c r="F4">
        <f>PARS!I4</f>
        <v>1</v>
      </c>
      <c r="G4">
        <f>PARS!J4</f>
        <v>0</v>
      </c>
      <c r="H4">
        <f>PARS!K4</f>
        <v>0</v>
      </c>
      <c r="I4">
        <f>PARS!L4</f>
        <v>0</v>
      </c>
      <c r="J4">
        <f>PARS!M4</f>
        <v>1</v>
      </c>
      <c r="K4">
        <f>PARS!N4</f>
        <v>1</v>
      </c>
      <c r="L4">
        <f>PARS!O4</f>
        <v>1</v>
      </c>
      <c r="M4">
        <f>PARS!P4</f>
        <v>0</v>
      </c>
      <c r="N4">
        <f>PARS!Q4</f>
        <v>1</v>
      </c>
      <c r="Q4">
        <f>0.8724</f>
        <v>0.87239999999999995</v>
      </c>
      <c r="R4">
        <f ca="1">RAND()</f>
        <v>8.2077784065309412E-2</v>
      </c>
    </row>
    <row r="5" spans="1:18" x14ac:dyDescent="0.35">
      <c r="A5" t="s">
        <v>74</v>
      </c>
      <c r="B5">
        <f t="shared" si="0"/>
        <v>2.2483556629095194</v>
      </c>
      <c r="C5">
        <f>PARS!C5</f>
        <v>1.6094379124341003</v>
      </c>
      <c r="D5">
        <f>PARS!D5</f>
        <v>2.341805806147327</v>
      </c>
      <c r="E5">
        <f>PARS!H5</f>
        <v>1</v>
      </c>
      <c r="F5">
        <f>PARS!I5</f>
        <v>1</v>
      </c>
      <c r="G5">
        <f>PARS!J5</f>
        <v>0</v>
      </c>
      <c r="H5">
        <f>PARS!K5</f>
        <v>0</v>
      </c>
      <c r="I5">
        <f>PARS!L5</f>
        <v>0</v>
      </c>
      <c r="J5">
        <f>PARS!M5</f>
        <v>1</v>
      </c>
      <c r="K5">
        <f>PARS!N5</f>
        <v>0</v>
      </c>
      <c r="L5">
        <f>PARS!O5</f>
        <v>0</v>
      </c>
      <c r="M5">
        <f>PARS!P5</f>
        <v>1</v>
      </c>
      <c r="N5">
        <f>PARS!Q5</f>
        <v>1</v>
      </c>
    </row>
    <row r="6" spans="1:18" x14ac:dyDescent="0.35">
      <c r="A6" s="6" t="s">
        <v>75</v>
      </c>
      <c r="B6">
        <f t="shared" si="0"/>
        <v>6.5254998408766474</v>
      </c>
      <c r="C6">
        <f>PARS!C6</f>
        <v>3.912023005428146</v>
      </c>
      <c r="D6">
        <f>PARS!D6</f>
        <v>6.9077552789821368</v>
      </c>
      <c r="E6">
        <f>PARS!H6</f>
        <v>1</v>
      </c>
      <c r="F6">
        <f>PARS!I6</f>
        <v>1</v>
      </c>
      <c r="G6">
        <f>PARS!J6</f>
        <v>0</v>
      </c>
      <c r="H6">
        <f>PARS!K6</f>
        <v>0</v>
      </c>
      <c r="I6">
        <f>PARS!L6</f>
        <v>0</v>
      </c>
      <c r="J6">
        <f>PARS!M6</f>
        <v>1</v>
      </c>
      <c r="K6">
        <f>PARS!N6</f>
        <v>0</v>
      </c>
      <c r="L6">
        <f>PARS!O6</f>
        <v>0</v>
      </c>
      <c r="M6">
        <f>PARS!P6</f>
        <v>1</v>
      </c>
      <c r="N6">
        <f>PARS!Q6</f>
        <v>1</v>
      </c>
    </row>
    <row r="7" spans="1:18" x14ac:dyDescent="0.35">
      <c r="A7" t="s">
        <v>76</v>
      </c>
      <c r="B7">
        <f t="shared" si="0"/>
        <v>0.73918265340179634</v>
      </c>
      <c r="C7">
        <f>PARS!C7</f>
        <v>0</v>
      </c>
      <c r="D7">
        <f>PARS!D7</f>
        <v>0.84729786038720356</v>
      </c>
      <c r="E7">
        <f>PARS!H7</f>
        <v>1</v>
      </c>
      <c r="F7">
        <f>PARS!I7</f>
        <v>1</v>
      </c>
      <c r="G7">
        <f>PARS!J7</f>
        <v>0</v>
      </c>
      <c r="H7">
        <f>PARS!K7</f>
        <v>0</v>
      </c>
      <c r="I7">
        <f>PARS!L7</f>
        <v>0</v>
      </c>
      <c r="J7">
        <f>PARS!M7</f>
        <v>1</v>
      </c>
      <c r="K7">
        <f>PARS!N7</f>
        <v>0</v>
      </c>
      <c r="L7">
        <f>PARS!O7</f>
        <v>0</v>
      </c>
      <c r="M7">
        <f>PARS!P7</f>
        <v>1</v>
      </c>
      <c r="N7">
        <f>PARS!Q7</f>
        <v>1</v>
      </c>
    </row>
    <row r="8" spans="1:18" x14ac:dyDescent="0.35">
      <c r="A8" t="s">
        <v>77</v>
      </c>
      <c r="B8">
        <f t="shared" si="0"/>
        <v>5.9917902447522264E-2</v>
      </c>
      <c r="C8">
        <f>PARS!C8</f>
        <v>-2.3025850929940455</v>
      </c>
      <c r="D8">
        <f>PARS!D8</f>
        <v>0.40546510810816438</v>
      </c>
      <c r="E8">
        <f>PARS!H8</f>
        <v>0</v>
      </c>
      <c r="F8">
        <f>PARS!I8</f>
        <v>1</v>
      </c>
      <c r="G8">
        <f>PARS!J8</f>
        <v>0</v>
      </c>
      <c r="H8">
        <f>PARS!K8</f>
        <v>0</v>
      </c>
      <c r="I8">
        <f>PARS!L8</f>
        <v>0</v>
      </c>
      <c r="J8">
        <f>PARS!M8</f>
        <v>1</v>
      </c>
      <c r="K8">
        <f>PARS!N8</f>
        <v>0</v>
      </c>
      <c r="L8">
        <f>PARS!O8</f>
        <v>1</v>
      </c>
      <c r="M8">
        <f>PARS!P8</f>
        <v>1</v>
      </c>
      <c r="N8">
        <f>PARS!Q8</f>
        <v>1</v>
      </c>
    </row>
    <row r="9" spans="1:18" x14ac:dyDescent="0.35">
      <c r="A9" t="s">
        <v>78</v>
      </c>
      <c r="B9">
        <f t="shared" si="0"/>
        <v>5.9917902447522264E-2</v>
      </c>
      <c r="C9">
        <f>PARS!C9</f>
        <v>-2.3025850929940455</v>
      </c>
      <c r="D9">
        <f>PARS!D9</f>
        <v>0.40546510810816438</v>
      </c>
      <c r="E9">
        <f>PARS!H9</f>
        <v>0</v>
      </c>
      <c r="F9">
        <f>PARS!I9</f>
        <v>1</v>
      </c>
      <c r="G9">
        <f>PARS!J9</f>
        <v>0</v>
      </c>
      <c r="H9">
        <f>PARS!K9</f>
        <v>0</v>
      </c>
      <c r="I9">
        <f>PARS!L9</f>
        <v>0</v>
      </c>
      <c r="J9">
        <f>PARS!M9</f>
        <v>1</v>
      </c>
      <c r="K9">
        <f>PARS!N9</f>
        <v>0</v>
      </c>
      <c r="L9">
        <f>PARS!O9</f>
        <v>1</v>
      </c>
      <c r="M9">
        <f>PARS!P9</f>
        <v>1</v>
      </c>
      <c r="N9">
        <f>PARS!Q9</f>
        <v>1</v>
      </c>
    </row>
    <row r="10" spans="1:18" x14ac:dyDescent="0.35">
      <c r="A10" t="s">
        <v>79</v>
      </c>
      <c r="B10">
        <f t="shared" si="0"/>
        <v>-0.20205120539385513</v>
      </c>
      <c r="C10">
        <f>PARS!C10</f>
        <v>-7.3612359878262576E-2</v>
      </c>
      <c r="D10">
        <f>PARS!D10</f>
        <v>-0.22083707963478771</v>
      </c>
      <c r="E10">
        <f>PARS!H10</f>
        <v>0</v>
      </c>
      <c r="F10">
        <f>PARS!I10</f>
        <v>0</v>
      </c>
      <c r="G10">
        <f>PARS!J10</f>
        <v>0</v>
      </c>
      <c r="H10">
        <f>PARS!K10</f>
        <v>0</v>
      </c>
      <c r="I10">
        <f>PARS!L10</f>
        <v>1</v>
      </c>
      <c r="J10">
        <f>PARS!M10</f>
        <v>1</v>
      </c>
      <c r="K10">
        <f>PARS!N10</f>
        <v>0</v>
      </c>
      <c r="L10">
        <f>PARS!O10</f>
        <v>0</v>
      </c>
      <c r="M10">
        <f>PARS!P10</f>
        <v>0</v>
      </c>
      <c r="N10">
        <f>PARS!Q10</f>
        <v>0</v>
      </c>
    </row>
    <row r="11" spans="1:18" x14ac:dyDescent="0.35">
      <c r="A11" t="s">
        <v>80</v>
      </c>
      <c r="B11">
        <f t="shared" si="0"/>
        <v>-3.9811200000000012E-2</v>
      </c>
      <c r="C11">
        <f>PARS!C11</f>
        <v>-0.312</v>
      </c>
      <c r="D11">
        <f>PARS!D11</f>
        <v>0</v>
      </c>
      <c r="E11">
        <f>PARS!H11</f>
        <v>0</v>
      </c>
      <c r="F11">
        <f>PARS!I11</f>
        <v>1</v>
      </c>
      <c r="G11">
        <f>PARS!J11</f>
        <v>0</v>
      </c>
      <c r="H11">
        <f>PARS!K11</f>
        <v>0</v>
      </c>
      <c r="I11">
        <f>PARS!L11</f>
        <v>0</v>
      </c>
      <c r="J11">
        <f>PARS!M11</f>
        <v>1</v>
      </c>
      <c r="K11">
        <f>PARS!N11</f>
        <v>0</v>
      </c>
      <c r="L11">
        <f>PARS!O11</f>
        <v>1</v>
      </c>
      <c r="M11">
        <f>PARS!P11</f>
        <v>1</v>
      </c>
      <c r="N11">
        <f>PARS!Q11</f>
        <v>1</v>
      </c>
    </row>
    <row r="12" spans="1:18" x14ac:dyDescent="0.35">
      <c r="A12" t="s">
        <v>81</v>
      </c>
      <c r="B12">
        <f t="shared" si="0"/>
        <v>23.737194185778787</v>
      </c>
      <c r="C12">
        <f>PARS!C12</f>
        <v>16.527777597673573</v>
      </c>
      <c r="D12">
        <f>PARS!D12</f>
        <v>24.791666396510362</v>
      </c>
      <c r="E12">
        <f>PARS!H12</f>
        <v>0</v>
      </c>
      <c r="F12">
        <f>PARS!I12</f>
        <v>0</v>
      </c>
      <c r="G12">
        <f>PARS!J12</f>
        <v>0</v>
      </c>
      <c r="H12">
        <f>PARS!K12</f>
        <v>1</v>
      </c>
      <c r="I12">
        <f>PARS!L12</f>
        <v>0</v>
      </c>
      <c r="J12">
        <f>PARS!M12</f>
        <v>1</v>
      </c>
      <c r="K12">
        <f>PARS!N12</f>
        <v>0</v>
      </c>
      <c r="L12">
        <f>PARS!O12</f>
        <v>0</v>
      </c>
      <c r="M12">
        <f>PARS!P12</f>
        <v>0</v>
      </c>
      <c r="N12">
        <f>PARS!Q12</f>
        <v>1</v>
      </c>
    </row>
    <row r="13" spans="1:18" x14ac:dyDescent="0.35">
      <c r="A13" t="s">
        <v>82</v>
      </c>
      <c r="B13">
        <f t="shared" si="0"/>
        <v>7.0254528688931144</v>
      </c>
      <c r="C13">
        <f>PARS!C13</f>
        <v>1</v>
      </c>
      <c r="D13">
        <f>PARS!D13</f>
        <v>7.9067547786486871</v>
      </c>
      <c r="E13">
        <f>PARS!H13</f>
        <v>0</v>
      </c>
      <c r="F13">
        <f>PARS!I13</f>
        <v>1</v>
      </c>
      <c r="G13">
        <f>PARS!J13</f>
        <v>0</v>
      </c>
      <c r="H13">
        <f>PARS!K13</f>
        <v>0</v>
      </c>
      <c r="I13">
        <f>PARS!L13</f>
        <v>0</v>
      </c>
      <c r="J13">
        <f>PARS!M13</f>
        <v>1</v>
      </c>
      <c r="K13">
        <f>PARS!N13</f>
        <v>0</v>
      </c>
      <c r="L13">
        <f>PARS!O13</f>
        <v>0</v>
      </c>
      <c r="M13">
        <f>PARS!P13</f>
        <v>1</v>
      </c>
      <c r="N13">
        <f>PARS!Q13</f>
        <v>1</v>
      </c>
    </row>
    <row r="14" spans="1:18" x14ac:dyDescent="0.35">
      <c r="A14" t="s">
        <v>83</v>
      </c>
      <c r="B14">
        <f t="shared" si="0"/>
        <v>0.34895999999999999</v>
      </c>
      <c r="C14">
        <f>PARS!C14</f>
        <v>0</v>
      </c>
      <c r="D14">
        <f>PARS!D14</f>
        <v>0.4</v>
      </c>
      <c r="E14">
        <f>PARS!H14</f>
        <v>0</v>
      </c>
      <c r="F14">
        <f>PARS!I14</f>
        <v>0</v>
      </c>
      <c r="G14">
        <f>PARS!J14</f>
        <v>0</v>
      </c>
      <c r="H14">
        <f>PARS!K14</f>
        <v>0</v>
      </c>
      <c r="I14">
        <f>PARS!L14</f>
        <v>1</v>
      </c>
      <c r="J14">
        <f>PARS!M14</f>
        <v>1</v>
      </c>
      <c r="K14">
        <f>PARS!N14</f>
        <v>0</v>
      </c>
      <c r="L14">
        <f>PARS!O14</f>
        <v>0</v>
      </c>
      <c r="M14">
        <f>PARS!P14</f>
        <v>0</v>
      </c>
      <c r="N14">
        <f>PARS!Q14</f>
        <v>0</v>
      </c>
    </row>
    <row r="15" spans="1:18" x14ac:dyDescent="0.35">
      <c r="A15" t="s">
        <v>193</v>
      </c>
      <c r="B15">
        <f t="shared" si="0"/>
        <v>0.74479999999999991</v>
      </c>
      <c r="C15">
        <v>-1</v>
      </c>
      <c r="D15">
        <v>1</v>
      </c>
      <c r="E15">
        <f>PARS!H15</f>
        <v>0</v>
      </c>
      <c r="F15">
        <f>PARS!I15</f>
        <v>1</v>
      </c>
      <c r="G15">
        <f>PARS!J15</f>
        <v>0</v>
      </c>
      <c r="H15">
        <f>PARS!K15</f>
        <v>0</v>
      </c>
      <c r="I15">
        <f>PARS!L15</f>
        <v>0</v>
      </c>
      <c r="J15">
        <f>PARS!M15</f>
        <v>1</v>
      </c>
      <c r="K15">
        <f>PARS!N15</f>
        <v>0</v>
      </c>
      <c r="L15">
        <f>PARS!O15</f>
        <v>0</v>
      </c>
      <c r="M15">
        <f>PARS!P15</f>
        <v>1</v>
      </c>
      <c r="N15">
        <f>PARS!Q15</f>
        <v>1</v>
      </c>
    </row>
    <row r="16" spans="1:18" x14ac:dyDescent="0.35">
      <c r="A16" t="s">
        <v>84</v>
      </c>
      <c r="B16">
        <f t="shared" si="0"/>
        <v>0.87239999999999995</v>
      </c>
      <c r="C16">
        <f>PARS!C16</f>
        <v>0</v>
      </c>
      <c r="D16">
        <f>PARS!D16</f>
        <v>1</v>
      </c>
      <c r="E16">
        <f>PARS!H16</f>
        <v>0</v>
      </c>
      <c r="F16">
        <f>PARS!I16</f>
        <v>1</v>
      </c>
      <c r="G16">
        <f>PARS!J16</f>
        <v>0</v>
      </c>
      <c r="H16">
        <f>PARS!K16</f>
        <v>0</v>
      </c>
      <c r="I16">
        <f>PARS!L16</f>
        <v>0</v>
      </c>
      <c r="J16">
        <f>PARS!M16</f>
        <v>1</v>
      </c>
      <c r="K16">
        <f>PARS!N16</f>
        <v>0</v>
      </c>
      <c r="L16">
        <f>PARS!O16</f>
        <v>0</v>
      </c>
      <c r="M16">
        <f>PARS!P16</f>
        <v>1</v>
      </c>
      <c r="N16">
        <f>PARS!Q16</f>
        <v>1</v>
      </c>
    </row>
    <row r="17" spans="1:14" x14ac:dyDescent="0.35">
      <c r="A17" t="s">
        <v>85</v>
      </c>
      <c r="B17">
        <f t="shared" si="0"/>
        <v>0.9129176377874767</v>
      </c>
      <c r="C17">
        <f>PARS!C17</f>
        <v>-0.35667494393873245</v>
      </c>
      <c r="D17">
        <f>PARS!D17</f>
        <v>1.0986122886681098</v>
      </c>
      <c r="E17">
        <f>PARS!H17</f>
        <v>1</v>
      </c>
      <c r="F17">
        <f>PARS!I17</f>
        <v>1</v>
      </c>
      <c r="G17">
        <f>PARS!J17</f>
        <v>0</v>
      </c>
      <c r="H17">
        <f>PARS!K17</f>
        <v>0</v>
      </c>
      <c r="I17">
        <f>PARS!L17</f>
        <v>0</v>
      </c>
      <c r="J17">
        <f>PARS!M17</f>
        <v>1</v>
      </c>
      <c r="K17">
        <f>PARS!N17</f>
        <v>0</v>
      </c>
      <c r="L17">
        <f>PARS!O17</f>
        <v>0</v>
      </c>
      <c r="M17">
        <f>PARS!P17</f>
        <v>1</v>
      </c>
      <c r="N17">
        <f>PARS!Q17</f>
        <v>1</v>
      </c>
    </row>
    <row r="18" spans="1:14" x14ac:dyDescent="0.35">
      <c r="A18" t="s">
        <v>86</v>
      </c>
      <c r="B18">
        <f t="shared" si="0"/>
        <v>1.2844047790825028</v>
      </c>
      <c r="C18">
        <f>PARS!C18</f>
        <v>0.58778666490211906</v>
      </c>
      <c r="D18">
        <f>PARS!D18</f>
        <v>1.3862943611198906</v>
      </c>
      <c r="E18">
        <f>PARS!H18</f>
        <v>1</v>
      </c>
      <c r="F18">
        <f>PARS!I18</f>
        <v>1</v>
      </c>
      <c r="G18">
        <f>PARS!J18</f>
        <v>0</v>
      </c>
      <c r="H18">
        <f>PARS!K18</f>
        <v>0</v>
      </c>
      <c r="I18">
        <f>PARS!L18</f>
        <v>0</v>
      </c>
      <c r="J18">
        <f>PARS!M18</f>
        <v>1</v>
      </c>
      <c r="K18">
        <f>PARS!N18</f>
        <v>0</v>
      </c>
      <c r="L18">
        <f>PARS!O18</f>
        <v>1</v>
      </c>
      <c r="M18">
        <f>PARS!P18</f>
        <v>1</v>
      </c>
      <c r="N18">
        <f>PARS!Q18</f>
        <v>1</v>
      </c>
    </row>
    <row r="19" spans="1:14" x14ac:dyDescent="0.35">
      <c r="A19" t="s">
        <v>87</v>
      </c>
      <c r="B19">
        <f t="shared" si="0"/>
        <v>5.7450870128248193</v>
      </c>
      <c r="C19">
        <f>PARS!C19</f>
        <v>-2.1972245773362196</v>
      </c>
      <c r="D19">
        <f>PARS!D19</f>
        <v>6.9067547786484651</v>
      </c>
      <c r="E19">
        <f>PARS!H19</f>
        <v>0</v>
      </c>
      <c r="F19">
        <f>PARS!I19</f>
        <v>1</v>
      </c>
      <c r="G19">
        <f>PARS!J19</f>
        <v>0</v>
      </c>
      <c r="H19">
        <f>PARS!K19</f>
        <v>0</v>
      </c>
      <c r="I19">
        <f>PARS!L19</f>
        <v>0</v>
      </c>
      <c r="J19">
        <f>PARS!M19</f>
        <v>1</v>
      </c>
      <c r="K19">
        <f>PARS!N19</f>
        <v>0</v>
      </c>
      <c r="L19">
        <f>PARS!O19</f>
        <v>0</v>
      </c>
      <c r="M19">
        <f>PARS!P19</f>
        <v>1</v>
      </c>
      <c r="N19">
        <f>PARS!Q19</f>
        <v>1</v>
      </c>
    </row>
    <row r="20" spans="1:14" x14ac:dyDescent="0.35">
      <c r="A20" t="s">
        <v>88</v>
      </c>
      <c r="B20">
        <f t="shared" si="0"/>
        <v>6.0254528688929208</v>
      </c>
      <c r="C20">
        <f>PARS!C20</f>
        <v>0</v>
      </c>
      <c r="D20">
        <f>PARS!D20</f>
        <v>6.9067547786484651</v>
      </c>
      <c r="E20">
        <f>PARS!H20</f>
        <v>1</v>
      </c>
      <c r="F20">
        <f>PARS!I20</f>
        <v>1</v>
      </c>
      <c r="G20">
        <f>PARS!J20</f>
        <v>0</v>
      </c>
      <c r="H20">
        <f>PARS!K20</f>
        <v>0</v>
      </c>
      <c r="I20">
        <f>PARS!L20</f>
        <v>0</v>
      </c>
      <c r="J20">
        <f>PARS!M20</f>
        <v>1</v>
      </c>
      <c r="K20">
        <f>PARS!N20</f>
        <v>0</v>
      </c>
      <c r="L20">
        <f>PARS!O20</f>
        <v>0</v>
      </c>
      <c r="M20">
        <f>PARS!P20</f>
        <v>1</v>
      </c>
      <c r="N20">
        <f>PARS!Q20</f>
        <v>1</v>
      </c>
    </row>
    <row r="21" spans="1:14" x14ac:dyDescent="0.35">
      <c r="A21" t="s">
        <v>89</v>
      </c>
      <c r="B21">
        <f t="shared" si="0"/>
        <v>2.0087752351280055</v>
      </c>
      <c r="C21">
        <f>PARS!C21</f>
        <v>0</v>
      </c>
      <c r="D21">
        <f>PARS!D21</f>
        <v>2.3025850929940459</v>
      </c>
      <c r="E21">
        <f>PARS!H21</f>
        <v>1</v>
      </c>
      <c r="F21">
        <f>PARS!I21</f>
        <v>1</v>
      </c>
      <c r="G21">
        <f>PARS!J21</f>
        <v>0</v>
      </c>
      <c r="H21">
        <f>PARS!K21</f>
        <v>0</v>
      </c>
      <c r="I21">
        <f>PARS!L21</f>
        <v>0</v>
      </c>
      <c r="J21">
        <f>PARS!M21</f>
        <v>1</v>
      </c>
      <c r="K21">
        <f>PARS!N21</f>
        <v>0</v>
      </c>
      <c r="L21">
        <f>PARS!O21</f>
        <v>0</v>
      </c>
      <c r="M21">
        <f>PARS!P21</f>
        <v>1</v>
      </c>
      <c r="N21">
        <f>PARS!Q21</f>
        <v>1</v>
      </c>
    </row>
    <row r="22" spans="1:14" x14ac:dyDescent="0.35">
      <c r="A22" t="s">
        <v>90</v>
      </c>
      <c r="B22">
        <f t="shared" si="0"/>
        <v>0.91559334277495219</v>
      </c>
      <c r="C22">
        <f>PARS!C22</f>
        <v>-2.3025850929940455</v>
      </c>
      <c r="D22">
        <f>PARS!D22</f>
        <v>1.3862943611198906</v>
      </c>
      <c r="E22">
        <f>PARS!H22</f>
        <v>1</v>
      </c>
      <c r="F22">
        <f>PARS!I22</f>
        <v>1</v>
      </c>
      <c r="G22">
        <f>PARS!J22</f>
        <v>0</v>
      </c>
      <c r="H22">
        <f>PARS!K22</f>
        <v>0</v>
      </c>
      <c r="I22">
        <f>PARS!L22</f>
        <v>0</v>
      </c>
      <c r="J22">
        <f>PARS!M22</f>
        <v>1</v>
      </c>
      <c r="K22">
        <f>PARS!N22</f>
        <v>0</v>
      </c>
      <c r="L22">
        <f>PARS!O22</f>
        <v>0</v>
      </c>
      <c r="M22">
        <f>PARS!P22</f>
        <v>1</v>
      </c>
      <c r="N22">
        <f>PARS!Q22</f>
        <v>1</v>
      </c>
    </row>
    <row r="23" spans="1:14" x14ac:dyDescent="0.35">
      <c r="A23" t="s">
        <v>91</v>
      </c>
      <c r="B23">
        <f t="shared" si="0"/>
        <v>-0.17330008246387557</v>
      </c>
      <c r="C23">
        <f>PARS!C23</f>
        <v>-0.71334988787746489</v>
      </c>
      <c r="D23">
        <f>PARS!D23</f>
        <v>-9.4310679471241415E-2</v>
      </c>
      <c r="E23">
        <f>PARS!H23</f>
        <v>1</v>
      </c>
      <c r="F23">
        <f>PARS!I23</f>
        <v>1</v>
      </c>
      <c r="G23">
        <f>PARS!J23</f>
        <v>0</v>
      </c>
      <c r="H23">
        <f>PARS!K23</f>
        <v>0</v>
      </c>
      <c r="I23">
        <f>PARS!L23</f>
        <v>0</v>
      </c>
      <c r="J23">
        <f>PARS!M23</f>
        <v>1</v>
      </c>
      <c r="K23">
        <f>PARS!N23</f>
        <v>0</v>
      </c>
      <c r="L23">
        <f>PARS!O23</f>
        <v>0</v>
      </c>
      <c r="M23">
        <f>PARS!P23</f>
        <v>1</v>
      </c>
      <c r="N23">
        <f>PARS!Q23</f>
        <v>1</v>
      </c>
    </row>
    <row r="24" spans="1:14" x14ac:dyDescent="0.35">
      <c r="A24" t="s">
        <v>92</v>
      </c>
      <c r="B24">
        <f t="shared" si="0"/>
        <v>1.2864029876769305</v>
      </c>
      <c r="C24">
        <f>PARS!C24</f>
        <v>-6.9077552789821368</v>
      </c>
      <c r="D24">
        <f>PARS!D24</f>
        <v>2.4849066497880004</v>
      </c>
      <c r="E24">
        <f>PARS!H24</f>
        <v>1</v>
      </c>
      <c r="F24">
        <f>PARS!I24</f>
        <v>1</v>
      </c>
      <c r="G24">
        <f>PARS!J24</f>
        <v>0</v>
      </c>
      <c r="H24">
        <f>PARS!K24</f>
        <v>0</v>
      </c>
      <c r="I24">
        <f>PARS!L24</f>
        <v>0</v>
      </c>
      <c r="J24">
        <f>PARS!M24</f>
        <v>1</v>
      </c>
      <c r="K24">
        <f>PARS!N24</f>
        <v>0</v>
      </c>
      <c r="L24">
        <f>PARS!O24</f>
        <v>0</v>
      </c>
      <c r="M24">
        <f>PARS!P24</f>
        <v>1</v>
      </c>
      <c r="N24">
        <f>PARS!Q24</f>
        <v>1</v>
      </c>
    </row>
    <row r="25" spans="1:14" x14ac:dyDescent="0.35">
      <c r="A25" t="s">
        <v>93</v>
      </c>
      <c r="B25">
        <f t="shared" si="0"/>
        <v>0.26171999999999995</v>
      </c>
      <c r="C25">
        <f>PARS!C25</f>
        <v>0</v>
      </c>
      <c r="D25">
        <f>PARS!D25</f>
        <v>0.3</v>
      </c>
      <c r="E25">
        <f>PARS!H25</f>
        <v>0</v>
      </c>
      <c r="F25">
        <f>PARS!I25</f>
        <v>0</v>
      </c>
      <c r="G25">
        <f>PARS!J25</f>
        <v>0</v>
      </c>
      <c r="H25">
        <f>PARS!K25</f>
        <v>0</v>
      </c>
      <c r="I25">
        <f>PARS!L25</f>
        <v>1</v>
      </c>
      <c r="J25">
        <f>PARS!M25</f>
        <v>1</v>
      </c>
      <c r="K25">
        <f>PARS!N25</f>
        <v>0</v>
      </c>
      <c r="L25">
        <f>PARS!O25</f>
        <v>0</v>
      </c>
      <c r="M25">
        <f>PARS!P25</f>
        <v>0</v>
      </c>
      <c r="N25">
        <f>PARS!Q25</f>
        <v>0</v>
      </c>
    </row>
    <row r="26" spans="1:14" x14ac:dyDescent="0.35">
      <c r="A26" t="s">
        <v>94</v>
      </c>
      <c r="B26">
        <f t="shared" si="0"/>
        <v>0.26171999999999995</v>
      </c>
      <c r="C26">
        <f>PARS!C26</f>
        <v>0</v>
      </c>
      <c r="D26">
        <f>PARS!D26</f>
        <v>0.3</v>
      </c>
      <c r="E26">
        <f>PARS!H26</f>
        <v>0</v>
      </c>
      <c r="F26">
        <f>PARS!I26</f>
        <v>0</v>
      </c>
      <c r="G26">
        <f>PARS!J26</f>
        <v>0</v>
      </c>
      <c r="H26">
        <f>PARS!K26</f>
        <v>0</v>
      </c>
      <c r="I26">
        <f>PARS!L26</f>
        <v>1</v>
      </c>
      <c r="J26">
        <f>PARS!M26</f>
        <v>1</v>
      </c>
      <c r="K26">
        <f>PARS!N26</f>
        <v>0</v>
      </c>
      <c r="L26">
        <f>PARS!O26</f>
        <v>0</v>
      </c>
      <c r="M26">
        <f>PARS!P26</f>
        <v>0</v>
      </c>
      <c r="N26">
        <f>PARS!Q26</f>
        <v>0</v>
      </c>
    </row>
    <row r="27" spans="1:14" x14ac:dyDescent="0.35">
      <c r="A27" t="s">
        <v>95</v>
      </c>
      <c r="B27">
        <f t="shared" si="0"/>
        <v>0.5839641849165802</v>
      </c>
      <c r="C27">
        <f>PARS!C27</f>
        <v>-0.16251892949777494</v>
      </c>
      <c r="D27">
        <f>PARS!D27</f>
        <v>0.69314718055994529</v>
      </c>
      <c r="E27">
        <f>PARS!H27</f>
        <v>1</v>
      </c>
      <c r="F27">
        <f>PARS!I27</f>
        <v>1</v>
      </c>
      <c r="G27">
        <f>PARS!J27</f>
        <v>0</v>
      </c>
      <c r="H27">
        <f>PARS!K27</f>
        <v>0</v>
      </c>
      <c r="I27">
        <f>PARS!L27</f>
        <v>0</v>
      </c>
      <c r="J27">
        <f>PARS!M27</f>
        <v>1</v>
      </c>
      <c r="K27">
        <f>PARS!N27</f>
        <v>0</v>
      </c>
      <c r="L27">
        <f>PARS!O27</f>
        <v>0</v>
      </c>
      <c r="M27">
        <f>PARS!P27</f>
        <v>1</v>
      </c>
      <c r="N27">
        <f>PARS!Q27</f>
        <v>1</v>
      </c>
    </row>
    <row r="28" spans="1:14" x14ac:dyDescent="0.35">
      <c r="A28" t="s">
        <v>96</v>
      </c>
      <c r="B28">
        <f t="shared" si="0"/>
        <v>1.6515765411940042</v>
      </c>
      <c r="C28">
        <f>PARS!C28</f>
        <v>0.69314718055994529</v>
      </c>
      <c r="D28">
        <f>PARS!D28</f>
        <v>1.791759469228055</v>
      </c>
      <c r="E28">
        <f>PARS!H28</f>
        <v>0</v>
      </c>
      <c r="F28">
        <f>PARS!I28</f>
        <v>1</v>
      </c>
      <c r="G28">
        <f>PARS!J28</f>
        <v>0</v>
      </c>
      <c r="H28">
        <f>PARS!K28</f>
        <v>0</v>
      </c>
      <c r="I28">
        <f>PARS!L28</f>
        <v>0</v>
      </c>
      <c r="J28">
        <f>PARS!M28</f>
        <v>1</v>
      </c>
      <c r="K28">
        <f>PARS!N28</f>
        <v>0</v>
      </c>
      <c r="L28">
        <f>PARS!O28</f>
        <v>1</v>
      </c>
      <c r="M28">
        <f>PARS!P28</f>
        <v>1</v>
      </c>
      <c r="N28">
        <f>PARS!Q28</f>
        <v>1</v>
      </c>
    </row>
    <row r="29" spans="1:14" x14ac:dyDescent="0.35">
      <c r="A29" t="s">
        <v>97</v>
      </c>
      <c r="B29">
        <f t="shared" si="0"/>
        <v>0.69808632356283817</v>
      </c>
      <c r="C29">
        <f>PARS!C29</f>
        <v>0.39941511352741998</v>
      </c>
      <c r="D29">
        <f>PARS!D29</f>
        <v>0.74177092512235143</v>
      </c>
      <c r="E29">
        <f>PARS!H29</f>
        <v>0</v>
      </c>
      <c r="F29">
        <f>PARS!I29</f>
        <v>1</v>
      </c>
      <c r="G29">
        <f>PARS!J29</f>
        <v>0</v>
      </c>
      <c r="H29">
        <f>PARS!K29</f>
        <v>0</v>
      </c>
      <c r="I29">
        <f>PARS!L29</f>
        <v>0</v>
      </c>
      <c r="J29">
        <f>PARS!M29</f>
        <v>1</v>
      </c>
      <c r="K29">
        <f>PARS!N29</f>
        <v>1</v>
      </c>
      <c r="L29">
        <f>PARS!O29</f>
        <v>1</v>
      </c>
      <c r="M29">
        <f>PARS!P29</f>
        <v>0</v>
      </c>
      <c r="N29">
        <f>PARS!Q29</f>
        <v>1</v>
      </c>
    </row>
    <row r="30" spans="1:14" x14ac:dyDescent="0.35">
      <c r="A30" t="s">
        <v>98</v>
      </c>
      <c r="B30">
        <f t="shared" si="0"/>
        <v>-6.3761596685296542</v>
      </c>
      <c r="C30">
        <f>PARS!C30</f>
        <v>-2.3229960902541733</v>
      </c>
      <c r="D30">
        <f>PARS!D30</f>
        <v>-6.9689882707625195</v>
      </c>
      <c r="E30">
        <f>PARS!H30</f>
        <v>0</v>
      </c>
      <c r="F30">
        <f>PARS!I30</f>
        <v>1</v>
      </c>
      <c r="G30">
        <f>PARS!J30</f>
        <v>0</v>
      </c>
      <c r="H30">
        <f>PARS!K30</f>
        <v>0</v>
      </c>
      <c r="I30">
        <f>PARS!L30</f>
        <v>0</v>
      </c>
      <c r="J30">
        <f>PARS!M30</f>
        <v>1</v>
      </c>
      <c r="K30">
        <f>PARS!N30</f>
        <v>1</v>
      </c>
      <c r="L30">
        <f>PARS!O30</f>
        <v>1</v>
      </c>
      <c r="M30">
        <f>PARS!P30</f>
        <v>0</v>
      </c>
      <c r="N30">
        <f>PARS!Q30</f>
        <v>1</v>
      </c>
    </row>
    <row r="31" spans="1:14" x14ac:dyDescent="0.35">
      <c r="A31" t="s">
        <v>99</v>
      </c>
      <c r="B31">
        <f t="shared" si="0"/>
        <v>-0.50977231908508835</v>
      </c>
      <c r="C31">
        <f>PARS!C31</f>
        <v>-1.0498221244986778</v>
      </c>
      <c r="D31">
        <f>PARS!D31</f>
        <v>-0.43078291609245423</v>
      </c>
      <c r="E31">
        <f>PARS!H31</f>
        <v>1</v>
      </c>
      <c r="F31">
        <f>PARS!I31</f>
        <v>1</v>
      </c>
      <c r="G31">
        <f>PARS!J31</f>
        <v>0</v>
      </c>
      <c r="H31">
        <f>PARS!K31</f>
        <v>0</v>
      </c>
      <c r="I31">
        <f>PARS!L31</f>
        <v>0</v>
      </c>
      <c r="J31">
        <f>PARS!M31</f>
        <v>1</v>
      </c>
      <c r="K31">
        <f>PARS!N31</f>
        <v>0</v>
      </c>
      <c r="L31">
        <f>PARS!O31</f>
        <v>0</v>
      </c>
      <c r="M31">
        <f>PARS!P31</f>
        <v>1</v>
      </c>
      <c r="N31">
        <f>PARS!Q31</f>
        <v>1</v>
      </c>
    </row>
    <row r="32" spans="1:14" x14ac:dyDescent="0.35">
      <c r="A32" t="s">
        <v>100</v>
      </c>
      <c r="B32">
        <f t="shared" si="0"/>
        <v>1.0977927119999999</v>
      </c>
      <c r="C32">
        <f>PARS!C32</f>
        <v>0.62810999999999995</v>
      </c>
      <c r="D32">
        <f>PARS!D32</f>
        <v>1.16649</v>
      </c>
      <c r="E32">
        <f>PARS!H32</f>
        <v>0</v>
      </c>
      <c r="F32">
        <f>PARS!I32</f>
        <v>1</v>
      </c>
      <c r="G32">
        <f>PARS!J32</f>
        <v>0</v>
      </c>
      <c r="H32">
        <f>PARS!K32</f>
        <v>0</v>
      </c>
      <c r="I32">
        <f>PARS!L32</f>
        <v>0</v>
      </c>
      <c r="J32">
        <f>PARS!M32</f>
        <v>1</v>
      </c>
      <c r="K32">
        <f>PARS!N32</f>
        <v>1</v>
      </c>
      <c r="L32">
        <f>PARS!O32</f>
        <v>1</v>
      </c>
      <c r="M32">
        <f>PARS!P32</f>
        <v>0</v>
      </c>
      <c r="N32">
        <f>PARS!Q32</f>
        <v>1</v>
      </c>
    </row>
    <row r="33" spans="1:15" x14ac:dyDescent="0.35">
      <c r="A33" t="s">
        <v>101</v>
      </c>
      <c r="B33">
        <f t="shared" si="0"/>
        <v>3.5789199999999997</v>
      </c>
      <c r="C33">
        <f>PARS!C33</f>
        <v>0.7</v>
      </c>
      <c r="D33">
        <f>PARS!D33</f>
        <v>4</v>
      </c>
      <c r="E33">
        <f>PARS!H33</f>
        <v>0</v>
      </c>
      <c r="F33">
        <f>PARS!I33</f>
        <v>0</v>
      </c>
      <c r="G33">
        <f>PARS!J33</f>
        <v>0</v>
      </c>
      <c r="H33">
        <f>PARS!K33</f>
        <v>0</v>
      </c>
      <c r="I33">
        <f>PARS!L33</f>
        <v>1</v>
      </c>
      <c r="J33">
        <f>PARS!M33</f>
        <v>1</v>
      </c>
      <c r="K33">
        <f>PARS!N33</f>
        <v>0</v>
      </c>
      <c r="L33">
        <f>PARS!O33</f>
        <v>0</v>
      </c>
      <c r="M33">
        <f>PARS!P33</f>
        <v>0</v>
      </c>
      <c r="N33">
        <f>PARS!Q33</f>
        <v>0</v>
      </c>
    </row>
    <row r="34" spans="1:15" x14ac:dyDescent="0.35">
      <c r="A34" t="s">
        <v>102</v>
      </c>
      <c r="B34">
        <f t="shared" si="0"/>
        <v>1.5836207359999999</v>
      </c>
      <c r="C34">
        <f>PARS!C34</f>
        <v>0.90607999999999989</v>
      </c>
      <c r="D34">
        <f>PARS!D34</f>
        <v>1.68272</v>
      </c>
      <c r="E34">
        <f>PARS!H34</f>
        <v>0</v>
      </c>
      <c r="F34">
        <f>PARS!I34</f>
        <v>1</v>
      </c>
      <c r="G34">
        <f>PARS!J34</f>
        <v>0</v>
      </c>
      <c r="H34">
        <f>PARS!K34</f>
        <v>0</v>
      </c>
      <c r="I34">
        <f>PARS!L34</f>
        <v>0</v>
      </c>
      <c r="J34">
        <f>PARS!M34</f>
        <v>1</v>
      </c>
      <c r="K34">
        <f>PARS!N34</f>
        <v>1</v>
      </c>
      <c r="L34">
        <f>PARS!O34</f>
        <v>1</v>
      </c>
      <c r="M34">
        <f>PARS!P34</f>
        <v>0</v>
      </c>
      <c r="N34">
        <f>PARS!Q34</f>
        <v>1</v>
      </c>
    </row>
    <row r="35" spans="1:15" x14ac:dyDescent="0.35">
      <c r="A35" t="s">
        <v>103</v>
      </c>
      <c r="B35">
        <f t="shared" si="0"/>
        <v>4.3620000000000001</v>
      </c>
      <c r="C35">
        <f>PARS!C35</f>
        <v>0</v>
      </c>
      <c r="D35">
        <f>PARS!D35</f>
        <v>5</v>
      </c>
      <c r="E35">
        <f>PARS!H35</f>
        <v>0</v>
      </c>
      <c r="F35">
        <f>PARS!I35</f>
        <v>0</v>
      </c>
      <c r="G35">
        <f>PARS!J35</f>
        <v>0</v>
      </c>
      <c r="H35">
        <f>PARS!K35</f>
        <v>1</v>
      </c>
      <c r="I35">
        <f>PARS!L35</f>
        <v>0</v>
      </c>
      <c r="J35">
        <f>PARS!M35</f>
        <v>1</v>
      </c>
      <c r="K35">
        <f>PARS!N35</f>
        <v>0</v>
      </c>
      <c r="L35">
        <f>PARS!O35</f>
        <v>0</v>
      </c>
      <c r="M35">
        <f>PARS!P35</f>
        <v>0</v>
      </c>
      <c r="N35">
        <f>PARS!Q35</f>
        <v>1</v>
      </c>
    </row>
    <row r="36" spans="1:15" x14ac:dyDescent="0.35">
      <c r="A36" t="s">
        <v>104</v>
      </c>
      <c r="B36">
        <f t="shared" si="0"/>
        <v>2.1678325612750515</v>
      </c>
      <c r="C36">
        <f>PARS!C36</f>
        <v>0</v>
      </c>
      <c r="D36">
        <f>PARS!D36</f>
        <v>2.4849066497880004</v>
      </c>
      <c r="E36">
        <f>PARS!H36</f>
        <v>0</v>
      </c>
      <c r="F36">
        <f>PARS!I36</f>
        <v>0</v>
      </c>
      <c r="G36">
        <f>PARS!J36</f>
        <v>0</v>
      </c>
      <c r="H36">
        <f>PARS!K36</f>
        <v>0</v>
      </c>
      <c r="I36">
        <f>PARS!L36</f>
        <v>1</v>
      </c>
      <c r="J36">
        <f>PARS!M36</f>
        <v>1</v>
      </c>
      <c r="K36">
        <f>PARS!N36</f>
        <v>0</v>
      </c>
      <c r="L36">
        <f>PARS!O36</f>
        <v>0</v>
      </c>
      <c r="M36">
        <f>PARS!P36</f>
        <v>0</v>
      </c>
      <c r="N36">
        <f>PARS!Q36</f>
        <v>0</v>
      </c>
    </row>
    <row r="37" spans="1:15" x14ac:dyDescent="0.35">
      <c r="A37" t="s">
        <v>105</v>
      </c>
      <c r="B37">
        <f t="shared" si="0"/>
        <v>2.7823974983334221</v>
      </c>
      <c r="C37">
        <f>PARS!C37</f>
        <v>-6.9077552789821368</v>
      </c>
      <c r="D37">
        <f>PARS!D37</f>
        <v>4.1997100778674268</v>
      </c>
      <c r="E37">
        <f>PARS!H37</f>
        <v>1</v>
      </c>
      <c r="F37">
        <f>PARS!I37</f>
        <v>1</v>
      </c>
      <c r="G37">
        <f>PARS!J37</f>
        <v>0</v>
      </c>
      <c r="H37">
        <f>PARS!K37</f>
        <v>0</v>
      </c>
      <c r="I37">
        <f>PARS!L37</f>
        <v>0</v>
      </c>
      <c r="J37">
        <f>PARS!M37</f>
        <v>1</v>
      </c>
      <c r="K37">
        <f>PARS!N37</f>
        <v>0</v>
      </c>
      <c r="L37">
        <f>PARS!O37</f>
        <v>0</v>
      </c>
      <c r="M37">
        <f>PARS!P37</f>
        <v>1</v>
      </c>
      <c r="N37">
        <f>PARS!Q37</f>
        <v>1</v>
      </c>
    </row>
    <row r="38" spans="1:15" x14ac:dyDescent="0.35">
      <c r="A38" t="s">
        <v>106</v>
      </c>
      <c r="B38">
        <f t="shared" si="0"/>
        <v>4.2000000000000003E-2</v>
      </c>
      <c r="C38">
        <f>PARS!C38</f>
        <v>4.2000000000000003E-2</v>
      </c>
      <c r="D38">
        <f>PARS!D38</f>
        <v>4.2000000000000003E-2</v>
      </c>
      <c r="E38">
        <f>PARS!H38</f>
        <v>0</v>
      </c>
      <c r="F38">
        <f>PARS!I38</f>
        <v>1</v>
      </c>
      <c r="G38">
        <f>PARS!J38</f>
        <v>0</v>
      </c>
      <c r="H38">
        <f>PARS!K38</f>
        <v>0</v>
      </c>
      <c r="I38">
        <f>PARS!L38</f>
        <v>0</v>
      </c>
      <c r="J38">
        <f>PARS!M38</f>
        <v>1</v>
      </c>
      <c r="K38">
        <f>PARS!N38</f>
        <v>0</v>
      </c>
      <c r="L38">
        <f>PARS!O38</f>
        <v>0</v>
      </c>
      <c r="M38">
        <f>PARS!P38</f>
        <v>1</v>
      </c>
      <c r="N38">
        <f>PARS!Q38</f>
        <v>1</v>
      </c>
    </row>
    <row r="39" spans="1:15" x14ac:dyDescent="0.35">
      <c r="A39" t="s">
        <v>107</v>
      </c>
      <c r="B39">
        <f t="shared" si="0"/>
        <v>0</v>
      </c>
      <c r="C39">
        <f>PARS!C39</f>
        <v>0</v>
      </c>
      <c r="D39">
        <f>PARS!D39</f>
        <v>0</v>
      </c>
      <c r="E39">
        <f>PARS!H39</f>
        <v>0</v>
      </c>
      <c r="F39">
        <f>PARS!I39</f>
        <v>0</v>
      </c>
      <c r="G39">
        <f>PARS!J39</f>
        <v>0</v>
      </c>
      <c r="H39">
        <f>PARS!K39</f>
        <v>0</v>
      </c>
      <c r="I39">
        <f>PARS!L39</f>
        <v>1</v>
      </c>
      <c r="J39">
        <f>PARS!M39</f>
        <v>1</v>
      </c>
      <c r="K39">
        <f>PARS!N39</f>
        <v>0</v>
      </c>
      <c r="L39">
        <f>PARS!O39</f>
        <v>0</v>
      </c>
      <c r="M39">
        <f>PARS!P39</f>
        <v>0</v>
      </c>
      <c r="N39">
        <f>PARS!Q39</f>
        <v>0</v>
      </c>
    </row>
    <row r="40" spans="1:15" x14ac:dyDescent="0.35">
      <c r="A40" t="s">
        <v>108</v>
      </c>
      <c r="B40">
        <f t="shared" si="0"/>
        <v>0.26712328767123289</v>
      </c>
      <c r="C40">
        <f>PARS!C40</f>
        <v>0.26712328767123289</v>
      </c>
      <c r="D40">
        <f>PARS!D40</f>
        <v>0.26712328767123289</v>
      </c>
      <c r="E40">
        <f>PARS!H40</f>
        <v>0</v>
      </c>
      <c r="F40">
        <f>PARS!I40</f>
        <v>0</v>
      </c>
      <c r="G40">
        <f>PARS!J40</f>
        <v>0</v>
      </c>
      <c r="H40">
        <f>PARS!K40</f>
        <v>1</v>
      </c>
      <c r="I40">
        <f>PARS!L40</f>
        <v>0</v>
      </c>
      <c r="J40">
        <f>PARS!M40</f>
        <v>1</v>
      </c>
      <c r="K40">
        <f>PARS!N40</f>
        <v>0</v>
      </c>
      <c r="L40">
        <f>PARS!O40</f>
        <v>0</v>
      </c>
      <c r="M40">
        <f>PARS!P40</f>
        <v>0</v>
      </c>
      <c r="N40">
        <f>PARS!Q40</f>
        <v>1</v>
      </c>
    </row>
    <row r="41" spans="1:15" x14ac:dyDescent="0.35">
      <c r="A41" t="s">
        <v>109</v>
      </c>
      <c r="B41">
        <f t="shared" si="0"/>
        <v>1.4900000000000002</v>
      </c>
      <c r="C41">
        <f>PARS!C41</f>
        <v>1.49</v>
      </c>
      <c r="D41">
        <f>PARS!D41</f>
        <v>1.49</v>
      </c>
      <c r="E41">
        <f>PARS!H41</f>
        <v>0</v>
      </c>
      <c r="F41">
        <f>PARS!I41</f>
        <v>0</v>
      </c>
      <c r="G41">
        <f>PARS!J41</f>
        <v>1</v>
      </c>
      <c r="H41">
        <f>PARS!K41</f>
        <v>0</v>
      </c>
      <c r="I41">
        <f>PARS!L41</f>
        <v>0</v>
      </c>
      <c r="J41">
        <f>PARS!M41</f>
        <v>1</v>
      </c>
      <c r="K41">
        <f>PARS!N41</f>
        <v>0</v>
      </c>
      <c r="L41">
        <f>PARS!O41</f>
        <v>0</v>
      </c>
      <c r="M41">
        <f>PARS!P41</f>
        <v>0</v>
      </c>
      <c r="N41">
        <f>PARS!Q41</f>
        <v>1</v>
      </c>
    </row>
    <row r="42" spans="1:15" s="3" customFormat="1" x14ac:dyDescent="0.35">
      <c r="A42" s="3" t="s">
        <v>110</v>
      </c>
      <c r="B42">
        <f t="shared" si="0"/>
        <v>1</v>
      </c>
      <c r="C42">
        <f>PARS!C42</f>
        <v>1</v>
      </c>
      <c r="D42">
        <f>PARS!D42</f>
        <v>1</v>
      </c>
      <c r="E42">
        <f>PARS!H42</f>
        <v>0</v>
      </c>
      <c r="F42">
        <f>PARS!I42</f>
        <v>0</v>
      </c>
      <c r="G42">
        <f>PARS!J42</f>
        <v>0</v>
      </c>
      <c r="H42">
        <f>PARS!K42</f>
        <v>1</v>
      </c>
      <c r="I42">
        <f>PARS!L42</f>
        <v>0</v>
      </c>
      <c r="J42">
        <f>PARS!M42</f>
        <v>1</v>
      </c>
      <c r="K42">
        <f>PARS!N42</f>
        <v>0</v>
      </c>
      <c r="L42">
        <f>PARS!O42</f>
        <v>0</v>
      </c>
      <c r="M42">
        <f>PARS!P42</f>
        <v>0</v>
      </c>
      <c r="N42">
        <f>PARS!Q42</f>
        <v>1</v>
      </c>
      <c r="O42"/>
    </row>
    <row r="43" spans="1:15" x14ac:dyDescent="0.35">
      <c r="A43" t="s">
        <v>111</v>
      </c>
      <c r="B43">
        <f t="shared" si="0"/>
        <v>1.9809000000000001</v>
      </c>
      <c r="C43">
        <f>PARS!C43</f>
        <v>1.9809000000000001</v>
      </c>
      <c r="D43">
        <f>PARS!D43</f>
        <v>1.9809000000000001</v>
      </c>
      <c r="E43">
        <f>PARS!H43</f>
        <v>0</v>
      </c>
      <c r="F43">
        <f>PARS!I43</f>
        <v>0</v>
      </c>
      <c r="G43">
        <f>PARS!J43</f>
        <v>1</v>
      </c>
      <c r="H43">
        <f>PARS!K43</f>
        <v>0</v>
      </c>
      <c r="I43">
        <f>PARS!L43</f>
        <v>0</v>
      </c>
      <c r="J43">
        <f>PARS!M43</f>
        <v>1</v>
      </c>
      <c r="K43">
        <f>PARS!N43</f>
        <v>0</v>
      </c>
      <c r="L43">
        <f>PARS!O43</f>
        <v>0</v>
      </c>
      <c r="M43">
        <f>PARS!P43</f>
        <v>0</v>
      </c>
      <c r="N43">
        <f>PARS!Q43</f>
        <v>1</v>
      </c>
    </row>
    <row r="44" spans="1:15" x14ac:dyDescent="0.35">
      <c r="A44" t="s">
        <v>112</v>
      </c>
      <c r="B44">
        <f t="shared" si="0"/>
        <v>1.9084000000000001</v>
      </c>
      <c r="C44">
        <f>PARS!C44</f>
        <v>1.9084000000000001</v>
      </c>
      <c r="D44">
        <f>PARS!D44</f>
        <v>1.9084000000000001</v>
      </c>
      <c r="E44">
        <f>PARS!H44</f>
        <v>0</v>
      </c>
      <c r="F44">
        <f>PARS!I44</f>
        <v>0</v>
      </c>
      <c r="G44">
        <f>PARS!J44</f>
        <v>1</v>
      </c>
      <c r="H44">
        <f>PARS!K44</f>
        <v>0</v>
      </c>
      <c r="I44">
        <f>PARS!L44</f>
        <v>0</v>
      </c>
      <c r="J44">
        <f>PARS!M44</f>
        <v>1</v>
      </c>
      <c r="K44">
        <f>PARS!N44</f>
        <v>0</v>
      </c>
      <c r="L44">
        <f>PARS!O44</f>
        <v>0</v>
      </c>
      <c r="M44">
        <f>PARS!P44</f>
        <v>0</v>
      </c>
      <c r="N44">
        <f>PARS!Q44</f>
        <v>1</v>
      </c>
    </row>
    <row r="45" spans="1:15" x14ac:dyDescent="0.35">
      <c r="A45" t="s">
        <v>113</v>
      </c>
      <c r="B45">
        <f t="shared" si="0"/>
        <v>1</v>
      </c>
      <c r="C45">
        <f>PARS!C45</f>
        <v>1</v>
      </c>
      <c r="D45">
        <f>PARS!D45</f>
        <v>1</v>
      </c>
      <c r="E45">
        <f>PARS!H45</f>
        <v>0</v>
      </c>
      <c r="F45">
        <f>PARS!I45</f>
        <v>0</v>
      </c>
      <c r="G45">
        <f>PARS!J45</f>
        <v>0</v>
      </c>
      <c r="H45">
        <f>PARS!K45</f>
        <v>0</v>
      </c>
      <c r="I45">
        <f>PARS!L45</f>
        <v>1</v>
      </c>
      <c r="J45">
        <f>PARS!M45</f>
        <v>1</v>
      </c>
      <c r="K45">
        <f>PARS!N45</f>
        <v>0</v>
      </c>
      <c r="L45">
        <f>PARS!O45</f>
        <v>0</v>
      </c>
      <c r="M45">
        <f>PARS!P45</f>
        <v>0</v>
      </c>
      <c r="N45">
        <f>PARS!Q45</f>
        <v>0</v>
      </c>
    </row>
    <row r="46" spans="1:15" x14ac:dyDescent="0.35">
      <c r="A46" t="s">
        <v>114</v>
      </c>
      <c r="B46">
        <f t="shared" si="0"/>
        <v>1.8814014327029097E-3</v>
      </c>
      <c r="C46">
        <f>PARS!C46</f>
        <v>1.8814014327029097E-3</v>
      </c>
      <c r="D46">
        <f>PARS!D46</f>
        <v>1.8814014327029097E-3</v>
      </c>
      <c r="E46">
        <f>PARS!H46</f>
        <v>0</v>
      </c>
      <c r="F46">
        <f>PARS!I46</f>
        <v>0</v>
      </c>
      <c r="G46">
        <f>PARS!J46</f>
        <v>0</v>
      </c>
      <c r="H46">
        <f>PARS!K46</f>
        <v>1</v>
      </c>
      <c r="I46">
        <f>PARS!L46</f>
        <v>0</v>
      </c>
      <c r="J46">
        <f>PARS!M46</f>
        <v>1</v>
      </c>
      <c r="K46">
        <f>PARS!N46</f>
        <v>0</v>
      </c>
      <c r="L46">
        <f>PARS!O46</f>
        <v>0</v>
      </c>
      <c r="M46">
        <f>PARS!P46</f>
        <v>0</v>
      </c>
      <c r="N46">
        <f>PARS!Q46</f>
        <v>1</v>
      </c>
    </row>
    <row r="47" spans="1:15" x14ac:dyDescent="0.35">
      <c r="A47" t="s">
        <v>182</v>
      </c>
      <c r="B47">
        <f t="shared" si="0"/>
        <v>1.2361</v>
      </c>
      <c r="C47">
        <f>PARS!C47</f>
        <v>1.2361</v>
      </c>
      <c r="D47">
        <f>PARS!D47</f>
        <v>1.2361</v>
      </c>
      <c r="E47">
        <f>PARS!H47</f>
        <v>0</v>
      </c>
      <c r="F47">
        <f>PARS!I47</f>
        <v>0</v>
      </c>
      <c r="G47">
        <f>PARS!J47</f>
        <v>0</v>
      </c>
      <c r="H47">
        <f>PARS!K47</f>
        <v>0</v>
      </c>
      <c r="I47">
        <f>PARS!L47</f>
        <v>1</v>
      </c>
      <c r="J47">
        <f>PARS!M47</f>
        <v>1</v>
      </c>
      <c r="K47">
        <f>PARS!N47</f>
        <v>0</v>
      </c>
      <c r="L47">
        <f>PARS!O47</f>
        <v>0</v>
      </c>
      <c r="M47">
        <f>PARS!P47</f>
        <v>0</v>
      </c>
      <c r="N47">
        <f>PARS!Q47</f>
        <v>0</v>
      </c>
    </row>
    <row r="48" spans="1:15" x14ac:dyDescent="0.35">
      <c r="A48" t="s">
        <v>183</v>
      </c>
      <c r="B48">
        <f t="shared" si="0"/>
        <v>0.97099999999999997</v>
      </c>
      <c r="C48">
        <f>PARS!C48</f>
        <v>0.97099999999999997</v>
      </c>
      <c r="D48">
        <f>PARS!D48</f>
        <v>0.97099999999999997</v>
      </c>
      <c r="E48">
        <f>PARS!H48</f>
        <v>0</v>
      </c>
      <c r="F48">
        <f>PARS!I48</f>
        <v>0</v>
      </c>
      <c r="G48">
        <f>PARS!J48</f>
        <v>0</v>
      </c>
      <c r="H48">
        <f>PARS!K48</f>
        <v>0</v>
      </c>
      <c r="I48">
        <f>PARS!L48</f>
        <v>1</v>
      </c>
      <c r="J48">
        <f>PARS!M48</f>
        <v>1</v>
      </c>
      <c r="K48">
        <f>PARS!N48</f>
        <v>0</v>
      </c>
      <c r="L48">
        <f>PARS!O48</f>
        <v>0</v>
      </c>
      <c r="M48">
        <f>PARS!P48</f>
        <v>0</v>
      </c>
      <c r="N48">
        <f>PARS!Q48</f>
        <v>0</v>
      </c>
    </row>
    <row r="49" spans="1:14" x14ac:dyDescent="0.35">
      <c r="A49" t="s">
        <v>184</v>
      </c>
      <c r="B49">
        <f t="shared" si="0"/>
        <v>0.86060000000000003</v>
      </c>
      <c r="C49">
        <f>PARS!C49</f>
        <v>0.86060000000000003</v>
      </c>
      <c r="D49">
        <f>PARS!D49</f>
        <v>0.86060000000000003</v>
      </c>
      <c r="E49">
        <f>PARS!H49</f>
        <v>0</v>
      </c>
      <c r="F49">
        <f>PARS!I49</f>
        <v>0</v>
      </c>
      <c r="G49">
        <f>PARS!J49</f>
        <v>0</v>
      </c>
      <c r="H49">
        <f>PARS!K49</f>
        <v>0</v>
      </c>
      <c r="I49">
        <f>PARS!L49</f>
        <v>1</v>
      </c>
      <c r="J49">
        <f>PARS!M49</f>
        <v>1</v>
      </c>
      <c r="K49">
        <f>PARS!N49</f>
        <v>0</v>
      </c>
      <c r="L49">
        <f>PARS!O49</f>
        <v>0</v>
      </c>
      <c r="M49">
        <f>PARS!P49</f>
        <v>0</v>
      </c>
      <c r="N49">
        <f>PARS!Q49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dimension ref="A1:R49"/>
  <sheetViews>
    <sheetView workbookViewId="0">
      <selection activeCell="C16" sqref="C16"/>
    </sheetView>
  </sheetViews>
  <sheetFormatPr defaultRowHeight="14.5" x14ac:dyDescent="0.35"/>
  <cols>
    <col min="2" max="2" width="11.36328125" bestFit="1" customWidth="1"/>
  </cols>
  <sheetData>
    <row r="1" spans="1:18" x14ac:dyDescent="0.35">
      <c r="A1" s="4" t="s">
        <v>66</v>
      </c>
      <c r="B1" t="s">
        <v>1</v>
      </c>
      <c r="C1" t="s">
        <v>67</v>
      </c>
      <c r="D1" t="s">
        <v>68</v>
      </c>
      <c r="E1" t="s">
        <v>195</v>
      </c>
      <c r="F1" t="s">
        <v>197</v>
      </c>
      <c r="G1" t="s">
        <v>198</v>
      </c>
      <c r="H1" t="s">
        <v>69</v>
      </c>
      <c r="I1" t="s">
        <v>70</v>
      </c>
      <c r="J1" t="s">
        <v>185</v>
      </c>
      <c r="K1" t="s">
        <v>186</v>
      </c>
      <c r="L1" t="s">
        <v>187</v>
      </c>
      <c r="M1" t="s">
        <v>181</v>
      </c>
      <c r="N1" t="s">
        <v>188</v>
      </c>
      <c r="O1" t="s">
        <v>189</v>
      </c>
      <c r="P1" t="s">
        <v>180</v>
      </c>
      <c r="Q1" t="s">
        <v>192</v>
      </c>
      <c r="R1" t="s">
        <v>196</v>
      </c>
    </row>
    <row r="2" spans="1:18" x14ac:dyDescent="0.35">
      <c r="A2" t="s">
        <v>71</v>
      </c>
      <c r="B2">
        <f>LN(E2/10)</f>
        <v>0.50077528791248915</v>
      </c>
      <c r="C2">
        <f t="shared" ref="C2:D2" si="0">LN(F2/10)</f>
        <v>0.30010459245033816</v>
      </c>
      <c r="D2">
        <f t="shared" si="0"/>
        <v>0.66782937257565544</v>
      </c>
      <c r="E2">
        <v>16.5</v>
      </c>
      <c r="F2">
        <v>13.5</v>
      </c>
      <c r="G2">
        <v>19.5</v>
      </c>
      <c r="H2">
        <v>1</v>
      </c>
      <c r="I2">
        <v>1</v>
      </c>
      <c r="M2">
        <f>SUM(I2:L2)</f>
        <v>1</v>
      </c>
      <c r="P2">
        <f>I2-N2</f>
        <v>1</v>
      </c>
      <c r="Q2">
        <f>P2+K2+N2+J2</f>
        <v>1</v>
      </c>
      <c r="R2">
        <f>EXP(B2)*10</f>
        <v>16.5</v>
      </c>
    </row>
    <row r="3" spans="1:18" x14ac:dyDescent="0.35">
      <c r="A3" s="5" t="s">
        <v>72</v>
      </c>
      <c r="B3">
        <f>-LN(1/E3 -1)</f>
        <v>0.14424960884454691</v>
      </c>
      <c r="C3">
        <f t="shared" ref="C3:D3" si="1">-LN(1/F3 -1)</f>
        <v>-4.0005334613699206E-2</v>
      </c>
      <c r="D3">
        <f t="shared" si="1"/>
        <v>0.84729786038720356</v>
      </c>
      <c r="E3">
        <v>0.53600000000000003</v>
      </c>
      <c r="F3">
        <v>0.49</v>
      </c>
      <c r="G3">
        <v>0.7</v>
      </c>
      <c r="H3">
        <v>1</v>
      </c>
      <c r="I3">
        <v>1</v>
      </c>
      <c r="M3">
        <f t="shared" ref="M3:M49" si="2">SUM(I3:L3)</f>
        <v>1</v>
      </c>
      <c r="P3">
        <f t="shared" ref="P3:P49" si="3">I3-N3</f>
        <v>1</v>
      </c>
      <c r="Q3">
        <f t="shared" ref="Q3:Q49" si="4">P3+K3+N3+J3</f>
        <v>1</v>
      </c>
      <c r="R3">
        <f>1/(1+EXP(-B3))</f>
        <v>0.53600000000000003</v>
      </c>
    </row>
    <row r="4" spans="1:18" x14ac:dyDescent="0.35">
      <c r="A4" t="s">
        <v>73</v>
      </c>
      <c r="B4">
        <f>LN(E4)</f>
        <v>-2.5836226227271579</v>
      </c>
      <c r="C4">
        <f>B4*0.9</f>
        <v>-2.3252603604544424</v>
      </c>
      <c r="D4">
        <f>B4*1.1</f>
        <v>-2.8419848849998739</v>
      </c>
      <c r="E4">
        <v>7.5499999999999998E-2</v>
      </c>
      <c r="F4">
        <v>-1.0098477435337305</v>
      </c>
      <c r="G4">
        <v>-1.234258353207893</v>
      </c>
      <c r="I4">
        <v>1</v>
      </c>
      <c r="M4">
        <f t="shared" si="2"/>
        <v>1</v>
      </c>
      <c r="N4">
        <v>1</v>
      </c>
      <c r="O4">
        <v>1</v>
      </c>
      <c r="P4">
        <f t="shared" si="3"/>
        <v>0</v>
      </c>
      <c r="Q4">
        <f t="shared" si="4"/>
        <v>1</v>
      </c>
      <c r="R4">
        <f>EXP(B4)</f>
        <v>7.5500000000000012E-2</v>
      </c>
    </row>
    <row r="5" spans="1:18" x14ac:dyDescent="0.35">
      <c r="A5" t="s">
        <v>74</v>
      </c>
      <c r="B5">
        <f>LN(E5)</f>
        <v>2.0794415416798357</v>
      </c>
      <c r="C5">
        <f t="shared" ref="C5:D6" si="5">LN(F5)</f>
        <v>1.6094379124341003</v>
      </c>
      <c r="D5">
        <f t="shared" si="5"/>
        <v>2.341805806147327</v>
      </c>
      <c r="E5">
        <v>8</v>
      </c>
      <c r="F5">
        <v>5</v>
      </c>
      <c r="G5">
        <v>10.4</v>
      </c>
      <c r="H5">
        <v>1</v>
      </c>
      <c r="I5">
        <v>1</v>
      </c>
      <c r="M5">
        <f t="shared" si="2"/>
        <v>1</v>
      </c>
      <c r="P5">
        <f t="shared" si="3"/>
        <v>1</v>
      </c>
      <c r="Q5">
        <f t="shared" si="4"/>
        <v>1</v>
      </c>
      <c r="R5">
        <f>EXP(B5)</f>
        <v>7.9999999999999982</v>
      </c>
    </row>
    <row r="6" spans="1:18" x14ac:dyDescent="0.35">
      <c r="A6" s="6" t="s">
        <v>75</v>
      </c>
      <c r="B6">
        <f>LN(E6/100)</f>
        <v>2.1972245773362196</v>
      </c>
      <c r="C6">
        <f t="shared" si="5"/>
        <v>3.912023005428146</v>
      </c>
      <c r="D6">
        <f t="shared" si="5"/>
        <v>6.9077552789821368</v>
      </c>
      <c r="E6">
        <v>900</v>
      </c>
      <c r="F6">
        <v>50</v>
      </c>
      <c r="G6">
        <v>1000</v>
      </c>
      <c r="H6">
        <v>1</v>
      </c>
      <c r="I6">
        <v>1</v>
      </c>
      <c r="M6">
        <f t="shared" si="2"/>
        <v>1</v>
      </c>
      <c r="P6">
        <f t="shared" si="3"/>
        <v>1</v>
      </c>
      <c r="Q6">
        <f t="shared" si="4"/>
        <v>1</v>
      </c>
      <c r="R6">
        <f>EXP(B6)*100</f>
        <v>900.00000000000023</v>
      </c>
    </row>
    <row r="7" spans="1:18" x14ac:dyDescent="0.35">
      <c r="A7" t="s">
        <v>76</v>
      </c>
      <c r="B7">
        <f>-LN(1/E7 -1)</f>
        <v>1.6000341346441075E-2</v>
      </c>
      <c r="C7">
        <f t="shared" ref="C7:D7" si="6">-LN(1/F7 -1)</f>
        <v>0</v>
      </c>
      <c r="D7">
        <f t="shared" si="6"/>
        <v>0.84729786038720356</v>
      </c>
      <c r="E7">
        <v>0.504</v>
      </c>
      <c r="F7">
        <v>0.5</v>
      </c>
      <c r="G7">
        <v>0.7</v>
      </c>
      <c r="H7">
        <v>1</v>
      </c>
      <c r="I7">
        <v>1</v>
      </c>
      <c r="M7">
        <f t="shared" si="2"/>
        <v>1</v>
      </c>
      <c r="P7">
        <f t="shared" si="3"/>
        <v>1</v>
      </c>
      <c r="Q7">
        <f t="shared" si="4"/>
        <v>1</v>
      </c>
      <c r="R7">
        <f>1/(1+EXP(-B7))</f>
        <v>0.504</v>
      </c>
    </row>
    <row r="8" spans="1:18" x14ac:dyDescent="0.35">
      <c r="A8" t="s">
        <v>77</v>
      </c>
      <c r="B8">
        <f>LN(E8)</f>
        <v>-1.6094379124341003</v>
      </c>
      <c r="C8">
        <f t="shared" ref="C8:D9" si="7">LN(F8)</f>
        <v>-2.3025850929940455</v>
      </c>
      <c r="D8">
        <f t="shared" si="7"/>
        <v>0.40546510810816438</v>
      </c>
      <c r="E8">
        <v>0.2</v>
      </c>
      <c r="F8">
        <v>0.1</v>
      </c>
      <c r="G8">
        <v>1.5</v>
      </c>
      <c r="I8">
        <v>1</v>
      </c>
      <c r="M8">
        <f t="shared" si="2"/>
        <v>1</v>
      </c>
      <c r="O8">
        <v>1</v>
      </c>
      <c r="P8">
        <f t="shared" si="3"/>
        <v>1</v>
      </c>
      <c r="Q8">
        <f t="shared" si="4"/>
        <v>1</v>
      </c>
      <c r="R8">
        <f>EXP(B8)</f>
        <v>0.2</v>
      </c>
    </row>
    <row r="9" spans="1:18" x14ac:dyDescent="0.35">
      <c r="A9" t="s">
        <v>78</v>
      </c>
      <c r="B9" s="7">
        <f>LN(E9)</f>
        <v>-0.14722471975652515</v>
      </c>
      <c r="C9" s="7">
        <f t="shared" si="7"/>
        <v>-2.3025850929940455</v>
      </c>
      <c r="D9" s="7">
        <f t="shared" si="7"/>
        <v>0.40546510810816438</v>
      </c>
      <c r="E9">
        <v>0.86309999999999998</v>
      </c>
      <c r="F9">
        <v>0.1</v>
      </c>
      <c r="G9">
        <v>1.5</v>
      </c>
      <c r="I9">
        <v>1</v>
      </c>
      <c r="M9">
        <f t="shared" si="2"/>
        <v>1</v>
      </c>
      <c r="O9">
        <v>1</v>
      </c>
      <c r="P9">
        <f t="shared" si="3"/>
        <v>1</v>
      </c>
      <c r="Q9">
        <f t="shared" si="4"/>
        <v>1</v>
      </c>
      <c r="R9">
        <f>EXP(B9)</f>
        <v>0.86309999999999998</v>
      </c>
    </row>
    <row r="10" spans="1:18" x14ac:dyDescent="0.35">
      <c r="A10" t="s">
        <v>79</v>
      </c>
      <c r="B10">
        <f>B9</f>
        <v>-0.14722471975652515</v>
      </c>
      <c r="C10">
        <f>B10*0.5</f>
        <v>-7.3612359878262576E-2</v>
      </c>
      <c r="D10">
        <f>B10*1.5</f>
        <v>-0.22083707963478771</v>
      </c>
      <c r="E10">
        <v>0.86309999999999998</v>
      </c>
      <c r="F10">
        <v>-7.3612359878262576E-2</v>
      </c>
      <c r="G10">
        <v>-0.22083707963478771</v>
      </c>
      <c r="L10">
        <v>1</v>
      </c>
      <c r="M10">
        <f t="shared" si="2"/>
        <v>1</v>
      </c>
      <c r="P10">
        <f t="shared" si="3"/>
        <v>0</v>
      </c>
      <c r="Q10">
        <f t="shared" si="4"/>
        <v>0</v>
      </c>
    </row>
    <row r="11" spans="1:18" x14ac:dyDescent="0.35">
      <c r="A11" t="s">
        <v>80</v>
      </c>
      <c r="B11">
        <f>E11</f>
        <v>-0.26</v>
      </c>
      <c r="C11">
        <f t="shared" ref="C11:D11" si="8">F11</f>
        <v>-0.312</v>
      </c>
      <c r="D11">
        <f t="shared" si="8"/>
        <v>0</v>
      </c>
      <c r="E11">
        <v>-0.26</v>
      </c>
      <c r="F11">
        <v>-0.312</v>
      </c>
      <c r="G11">
        <v>0</v>
      </c>
      <c r="I11">
        <v>1</v>
      </c>
      <c r="M11">
        <f t="shared" si="2"/>
        <v>1</v>
      </c>
      <c r="O11">
        <v>1</v>
      </c>
      <c r="P11">
        <f t="shared" si="3"/>
        <v>1</v>
      </c>
      <c r="Q11">
        <f t="shared" si="4"/>
        <v>1</v>
      </c>
    </row>
    <row r="12" spans="1:18" x14ac:dyDescent="0.35">
      <c r="A12" t="s">
        <v>81</v>
      </c>
      <c r="B12">
        <f>EXP(-0.0135*$E$37)*2*(1-MOMS!C52)/(MOMS!C47*(MOMS!C29/(24*365)+EXP(MOMS!C44)*(MOMS!C29/(24*365)+MOMS!C5/(24*365))))</f>
        <v>20.659721997091967</v>
      </c>
      <c r="C12">
        <f>B12*0.8</f>
        <v>16.527777597673573</v>
      </c>
      <c r="D12">
        <f>B12*1.2</f>
        <v>24.791666396510362</v>
      </c>
      <c r="E12">
        <v>20.659721997091967</v>
      </c>
      <c r="F12">
        <v>16.527777597673573</v>
      </c>
      <c r="G12">
        <v>24.791666396510362</v>
      </c>
      <c r="K12">
        <v>1</v>
      </c>
      <c r="M12">
        <f t="shared" si="2"/>
        <v>1</v>
      </c>
      <c r="P12">
        <f t="shared" si="3"/>
        <v>0</v>
      </c>
      <c r="Q12">
        <f t="shared" si="4"/>
        <v>1</v>
      </c>
    </row>
    <row r="13" spans="1:18" x14ac:dyDescent="0.35">
      <c r="A13" t="s">
        <v>82</v>
      </c>
      <c r="B13">
        <f>1-LN(1/(E13-1) -1)</f>
        <v>1.8472978603872034</v>
      </c>
      <c r="C13">
        <f t="shared" ref="C13" si="9">1-LN(1/(F13-1) -1)</f>
        <v>1</v>
      </c>
      <c r="D13">
        <f>1-LN(1/(G13-1) -1)</f>
        <v>7.9067547786486871</v>
      </c>
      <c r="E13">
        <v>1.7</v>
      </c>
      <c r="F13">
        <v>1.5</v>
      </c>
      <c r="G13">
        <v>1.9990000000000001</v>
      </c>
      <c r="I13">
        <v>1</v>
      </c>
      <c r="M13">
        <f t="shared" si="2"/>
        <v>1</v>
      </c>
      <c r="P13">
        <f t="shared" si="3"/>
        <v>1</v>
      </c>
      <c r="Q13">
        <f t="shared" si="4"/>
        <v>1</v>
      </c>
      <c r="R13">
        <f>1+1/(1+EXP(-(B13-1)))</f>
        <v>1.7</v>
      </c>
    </row>
    <row r="14" spans="1:18" x14ac:dyDescent="0.35">
      <c r="A14" t="s">
        <v>83</v>
      </c>
      <c r="B14">
        <v>0</v>
      </c>
      <c r="C14">
        <v>0</v>
      </c>
      <c r="D14">
        <v>0.4</v>
      </c>
      <c r="E14">
        <v>0</v>
      </c>
      <c r="F14">
        <v>0</v>
      </c>
      <c r="G14">
        <v>0.4</v>
      </c>
      <c r="L14">
        <v>1</v>
      </c>
      <c r="M14">
        <f t="shared" si="2"/>
        <v>1</v>
      </c>
      <c r="P14">
        <f t="shared" si="3"/>
        <v>0</v>
      </c>
      <c r="Q14">
        <f t="shared" si="4"/>
        <v>0</v>
      </c>
    </row>
    <row r="15" spans="1:18" x14ac:dyDescent="0.35">
      <c r="A15" t="s">
        <v>193</v>
      </c>
      <c r="B15">
        <f>E15</f>
        <v>0</v>
      </c>
      <c r="C15">
        <f t="shared" ref="C15:D16" si="10">F15</f>
        <v>-1</v>
      </c>
      <c r="D15">
        <f t="shared" si="10"/>
        <v>1</v>
      </c>
      <c r="E15">
        <v>0</v>
      </c>
      <c r="F15">
        <v>-1</v>
      </c>
      <c r="G15">
        <v>1</v>
      </c>
      <c r="I15">
        <v>1</v>
      </c>
      <c r="M15">
        <f t="shared" si="2"/>
        <v>1</v>
      </c>
      <c r="P15">
        <f t="shared" ref="P15" si="11">I15-N15</f>
        <v>1</v>
      </c>
      <c r="Q15">
        <f t="shared" ref="Q15" si="12">P15+K15+N15+J15</f>
        <v>1</v>
      </c>
    </row>
    <row r="16" spans="1:18" x14ac:dyDescent="0.35">
      <c r="A16" t="s">
        <v>84</v>
      </c>
      <c r="B16">
        <f>E16</f>
        <v>0.17499999999999999</v>
      </c>
      <c r="C16">
        <f t="shared" si="10"/>
        <v>0</v>
      </c>
      <c r="D16">
        <f t="shared" si="10"/>
        <v>1</v>
      </c>
      <c r="E16">
        <v>0.17499999999999999</v>
      </c>
      <c r="F16">
        <v>0</v>
      </c>
      <c r="G16">
        <v>1</v>
      </c>
      <c r="I16">
        <v>1</v>
      </c>
      <c r="M16">
        <f t="shared" si="2"/>
        <v>1</v>
      </c>
      <c r="P16">
        <f t="shared" si="3"/>
        <v>1</v>
      </c>
      <c r="Q16">
        <f t="shared" si="4"/>
        <v>1</v>
      </c>
    </row>
    <row r="17" spans="1:18" x14ac:dyDescent="0.35">
      <c r="A17" t="s">
        <v>85</v>
      </c>
      <c r="B17">
        <f>LN(E17)</f>
        <v>-0.35667494393873245</v>
      </c>
      <c r="C17">
        <f t="shared" ref="C17:D18" si="13">LN(F17)</f>
        <v>-0.35667494393873245</v>
      </c>
      <c r="D17">
        <f t="shared" si="13"/>
        <v>1.0986122886681098</v>
      </c>
      <c r="E17">
        <v>0.7</v>
      </c>
      <c r="F17">
        <v>0.7</v>
      </c>
      <c r="G17">
        <v>3</v>
      </c>
      <c r="H17">
        <v>1</v>
      </c>
      <c r="I17">
        <v>1</v>
      </c>
      <c r="M17">
        <f t="shared" si="2"/>
        <v>1</v>
      </c>
      <c r="P17">
        <f t="shared" si="3"/>
        <v>1</v>
      </c>
      <c r="Q17">
        <f t="shared" si="4"/>
        <v>1</v>
      </c>
      <c r="R17">
        <f>EXP(B17)</f>
        <v>0.7</v>
      </c>
    </row>
    <row r="18" spans="1:18" x14ac:dyDescent="0.35">
      <c r="A18" t="s">
        <v>86</v>
      </c>
      <c r="B18">
        <f>LN(E18)</f>
        <v>0.91629073187415511</v>
      </c>
      <c r="C18">
        <f t="shared" si="13"/>
        <v>0.58778666490211906</v>
      </c>
      <c r="D18">
        <f t="shared" si="13"/>
        <v>1.3862943611198906</v>
      </c>
      <c r="E18">
        <v>2.5</v>
      </c>
      <c r="F18">
        <v>1.8</v>
      </c>
      <c r="G18">
        <v>4</v>
      </c>
      <c r="H18">
        <v>1</v>
      </c>
      <c r="I18">
        <v>1</v>
      </c>
      <c r="M18">
        <f t="shared" si="2"/>
        <v>1</v>
      </c>
      <c r="O18">
        <v>1</v>
      </c>
      <c r="P18">
        <f t="shared" si="3"/>
        <v>1</v>
      </c>
      <c r="Q18">
        <f t="shared" si="4"/>
        <v>1</v>
      </c>
      <c r="R18">
        <f>EXP(B18)</f>
        <v>2.5</v>
      </c>
    </row>
    <row r="19" spans="1:18" x14ac:dyDescent="0.35">
      <c r="A19" t="s">
        <v>87</v>
      </c>
      <c r="B19">
        <f>-LN(1/E19 -1)</f>
        <v>-0.69329718431032028</v>
      </c>
      <c r="C19">
        <f t="shared" ref="C19:D20" si="14">-LN(1/F19 -1)</f>
        <v>-2.1972245773362196</v>
      </c>
      <c r="D19">
        <f t="shared" si="14"/>
        <v>6.9067547786484651</v>
      </c>
      <c r="E19">
        <v>0.33329999999999999</v>
      </c>
      <c r="F19">
        <v>0.1</v>
      </c>
      <c r="G19">
        <v>0.999</v>
      </c>
      <c r="I19">
        <v>1</v>
      </c>
      <c r="M19">
        <f t="shared" si="2"/>
        <v>1</v>
      </c>
      <c r="P19">
        <f t="shared" si="3"/>
        <v>1</v>
      </c>
      <c r="Q19">
        <f t="shared" si="4"/>
        <v>1</v>
      </c>
      <c r="R19">
        <f>1/(1+EXP(-B19))</f>
        <v>0.33329999999999999</v>
      </c>
    </row>
    <row r="20" spans="1:18" x14ac:dyDescent="0.35">
      <c r="A20" t="s">
        <v>88</v>
      </c>
      <c r="B20">
        <f>-LN(1/E20 -1)</f>
        <v>0.84729786038720356</v>
      </c>
      <c r="C20">
        <f t="shared" si="14"/>
        <v>0</v>
      </c>
      <c r="D20">
        <f t="shared" si="14"/>
        <v>6.9067547786484651</v>
      </c>
      <c r="E20">
        <v>0.7</v>
      </c>
      <c r="F20">
        <v>0.5</v>
      </c>
      <c r="G20">
        <v>0.999</v>
      </c>
      <c r="H20">
        <v>1</v>
      </c>
      <c r="I20">
        <v>1</v>
      </c>
      <c r="M20">
        <f t="shared" si="2"/>
        <v>1</v>
      </c>
      <c r="P20">
        <f t="shared" si="3"/>
        <v>1</v>
      </c>
      <c r="Q20">
        <f t="shared" si="4"/>
        <v>1</v>
      </c>
      <c r="R20">
        <f>1/(1+EXP(-B20))</f>
        <v>0.7</v>
      </c>
    </row>
    <row r="21" spans="1:18" x14ac:dyDescent="0.35">
      <c r="A21" t="s">
        <v>89</v>
      </c>
      <c r="B21">
        <f>LN(E21)</f>
        <v>1.3862943611198906</v>
      </c>
      <c r="C21">
        <f t="shared" ref="C21:D24" si="15">LN(F21)</f>
        <v>0</v>
      </c>
      <c r="D21">
        <f t="shared" si="15"/>
        <v>2.3025850929940459</v>
      </c>
      <c r="E21">
        <v>4</v>
      </c>
      <c r="F21">
        <v>1</v>
      </c>
      <c r="G21">
        <v>10</v>
      </c>
      <c r="H21">
        <v>1</v>
      </c>
      <c r="I21">
        <v>1</v>
      </c>
      <c r="M21">
        <f t="shared" si="2"/>
        <v>1</v>
      </c>
      <c r="P21">
        <f t="shared" si="3"/>
        <v>1</v>
      </c>
      <c r="Q21">
        <f t="shared" si="4"/>
        <v>1</v>
      </c>
      <c r="R21">
        <f>EXP(B21)</f>
        <v>4</v>
      </c>
    </row>
    <row r="22" spans="1:18" x14ac:dyDescent="0.35">
      <c r="A22" t="s">
        <v>90</v>
      </c>
      <c r="B22">
        <f>LN(E22)</f>
        <v>-0.3047604139865322</v>
      </c>
      <c r="C22">
        <f t="shared" si="15"/>
        <v>-2.3025850929940455</v>
      </c>
      <c r="D22">
        <f t="shared" si="15"/>
        <v>1.3862943611198906</v>
      </c>
      <c r="E22">
        <v>0.73729999999999996</v>
      </c>
      <c r="F22">
        <v>0.1</v>
      </c>
      <c r="G22">
        <v>4</v>
      </c>
      <c r="H22">
        <v>1</v>
      </c>
      <c r="I22">
        <v>1</v>
      </c>
      <c r="M22">
        <f t="shared" si="2"/>
        <v>1</v>
      </c>
      <c r="P22">
        <f t="shared" si="3"/>
        <v>1</v>
      </c>
      <c r="Q22">
        <f t="shared" si="4"/>
        <v>1</v>
      </c>
      <c r="R22">
        <f>EXP(B22)</f>
        <v>0.73729999999999996</v>
      </c>
    </row>
    <row r="23" spans="1:18" x14ac:dyDescent="0.35">
      <c r="A23" t="s">
        <v>91</v>
      </c>
      <c r="B23">
        <f>LN(E23)</f>
        <v>-0.35667494393873245</v>
      </c>
      <c r="C23">
        <f t="shared" si="15"/>
        <v>-0.71334988787746489</v>
      </c>
      <c r="D23">
        <f t="shared" si="15"/>
        <v>-9.4310679471241415E-2</v>
      </c>
      <c r="E23">
        <v>0.7</v>
      </c>
      <c r="F23">
        <v>0.48999999999999994</v>
      </c>
      <c r="G23">
        <v>0.90999999999999992</v>
      </c>
      <c r="H23">
        <v>1</v>
      </c>
      <c r="I23">
        <v>1</v>
      </c>
      <c r="M23">
        <f t="shared" si="2"/>
        <v>1</v>
      </c>
      <c r="P23">
        <f t="shared" si="3"/>
        <v>1</v>
      </c>
      <c r="Q23">
        <f t="shared" si="4"/>
        <v>1</v>
      </c>
      <c r="R23">
        <f>EXP(B23)</f>
        <v>0.7</v>
      </c>
    </row>
    <row r="24" spans="1:18" x14ac:dyDescent="0.35">
      <c r="A24" t="s">
        <v>92</v>
      </c>
      <c r="B24">
        <f>LN(E24)</f>
        <v>2.0977847712396644</v>
      </c>
      <c r="C24">
        <f t="shared" si="15"/>
        <v>-6.9077552789821368</v>
      </c>
      <c r="D24">
        <f t="shared" si="15"/>
        <v>2.4849066497880004</v>
      </c>
      <c r="E24">
        <v>8.1480999999999995</v>
      </c>
      <c r="F24">
        <v>1E-3</v>
      </c>
      <c r="G24">
        <v>12</v>
      </c>
      <c r="H24">
        <v>1</v>
      </c>
      <c r="I24">
        <v>1</v>
      </c>
      <c r="M24">
        <f t="shared" si="2"/>
        <v>1</v>
      </c>
      <c r="P24">
        <f t="shared" si="3"/>
        <v>1</v>
      </c>
      <c r="Q24">
        <f t="shared" si="4"/>
        <v>1</v>
      </c>
      <c r="R24">
        <f>EXP(B24)</f>
        <v>8.1480999999999977</v>
      </c>
    </row>
    <row r="25" spans="1:18" x14ac:dyDescent="0.35">
      <c r="A25" t="s">
        <v>93</v>
      </c>
      <c r="B25">
        <f>MOMS!C54</f>
        <v>0.1449</v>
      </c>
      <c r="C25">
        <v>0</v>
      </c>
      <c r="D25" s="3">
        <v>0.3</v>
      </c>
      <c r="E25">
        <v>0.1449</v>
      </c>
      <c r="F25">
        <v>0</v>
      </c>
      <c r="G25">
        <v>0.3</v>
      </c>
      <c r="L25">
        <v>1</v>
      </c>
      <c r="M25">
        <f t="shared" si="2"/>
        <v>1</v>
      </c>
      <c r="P25">
        <f t="shared" si="3"/>
        <v>0</v>
      </c>
      <c r="Q25">
        <f t="shared" si="4"/>
        <v>0</v>
      </c>
    </row>
    <row r="26" spans="1:18" x14ac:dyDescent="0.35">
      <c r="A26" t="s">
        <v>94</v>
      </c>
      <c r="B26">
        <f>MOMS!C54</f>
        <v>0.1449</v>
      </c>
      <c r="C26">
        <v>0</v>
      </c>
      <c r="D26" s="3">
        <v>0.3</v>
      </c>
      <c r="E26">
        <v>0.1449</v>
      </c>
      <c r="F26">
        <v>0</v>
      </c>
      <c r="G26">
        <v>0.3</v>
      </c>
      <c r="L26">
        <v>1</v>
      </c>
      <c r="M26">
        <f t="shared" si="2"/>
        <v>1</v>
      </c>
      <c r="P26">
        <f t="shared" si="3"/>
        <v>0</v>
      </c>
      <c r="Q26">
        <f t="shared" si="4"/>
        <v>0</v>
      </c>
    </row>
    <row r="27" spans="1:18" x14ac:dyDescent="0.35">
      <c r="A27" t="s">
        <v>95</v>
      </c>
      <c r="B27">
        <f>LN(E27)</f>
        <v>0</v>
      </c>
      <c r="C27">
        <f t="shared" ref="C27:D28" si="16">LN(F27)</f>
        <v>-0.16251892949777494</v>
      </c>
      <c r="D27">
        <f t="shared" si="16"/>
        <v>0.69314718055994529</v>
      </c>
      <c r="E27">
        <v>1</v>
      </c>
      <c r="F27">
        <v>0.85</v>
      </c>
      <c r="G27">
        <v>2</v>
      </c>
      <c r="H27">
        <v>1</v>
      </c>
      <c r="I27">
        <v>1</v>
      </c>
      <c r="M27">
        <f t="shared" si="2"/>
        <v>1</v>
      </c>
      <c r="P27">
        <f t="shared" si="3"/>
        <v>1</v>
      </c>
      <c r="Q27">
        <f t="shared" si="4"/>
        <v>1</v>
      </c>
      <c r="R27">
        <f>EXP(B27)</f>
        <v>1</v>
      </c>
    </row>
    <row r="28" spans="1:18" x14ac:dyDescent="0.35">
      <c r="A28" t="s">
        <v>96</v>
      </c>
      <c r="B28">
        <f>LN(E28)</f>
        <v>1.3862943611198906</v>
      </c>
      <c r="C28">
        <f t="shared" si="16"/>
        <v>0.69314718055994529</v>
      </c>
      <c r="D28">
        <f t="shared" si="16"/>
        <v>1.791759469228055</v>
      </c>
      <c r="E28">
        <v>4</v>
      </c>
      <c r="F28">
        <v>2</v>
      </c>
      <c r="G28">
        <v>6</v>
      </c>
      <c r="I28">
        <v>1</v>
      </c>
      <c r="M28">
        <f t="shared" si="2"/>
        <v>1</v>
      </c>
      <c r="O28">
        <v>1</v>
      </c>
      <c r="P28">
        <f t="shared" si="3"/>
        <v>1</v>
      </c>
      <c r="Q28">
        <f t="shared" si="4"/>
        <v>1</v>
      </c>
      <c r="R28">
        <f>EXP(B28)</f>
        <v>4</v>
      </c>
    </row>
    <row r="29" spans="1:18" x14ac:dyDescent="0.35">
      <c r="A29" t="s">
        <v>97</v>
      </c>
      <c r="B29">
        <f>-LN(1/E29 -1)</f>
        <v>0.57059301932488571</v>
      </c>
      <c r="C29">
        <f>B29*0.7</f>
        <v>0.39941511352741998</v>
      </c>
      <c r="D29">
        <f>B29*1.3</f>
        <v>0.74177092512235143</v>
      </c>
      <c r="E29">
        <v>0.63890000000000002</v>
      </c>
      <c r="F29">
        <v>0.39941511352741998</v>
      </c>
      <c r="G29">
        <v>0.74177092512235143</v>
      </c>
      <c r="I29">
        <v>1</v>
      </c>
      <c r="M29">
        <f t="shared" si="2"/>
        <v>1</v>
      </c>
      <c r="N29">
        <v>1</v>
      </c>
      <c r="O29">
        <v>1</v>
      </c>
      <c r="P29">
        <f t="shared" si="3"/>
        <v>0</v>
      </c>
      <c r="Q29">
        <f t="shared" si="4"/>
        <v>1</v>
      </c>
      <c r="R29">
        <f>1/(1+EXP(-B29))</f>
        <v>0.63890000000000002</v>
      </c>
    </row>
    <row r="30" spans="1:18" x14ac:dyDescent="0.35">
      <c r="A30" t="s">
        <v>98</v>
      </c>
      <c r="B30">
        <f>LN(E30)</f>
        <v>-4.6459921805083466</v>
      </c>
      <c r="C30">
        <f>B30*0.5</f>
        <v>-2.3229960902541733</v>
      </c>
      <c r="D30">
        <f>B30*1.5</f>
        <v>-6.9689882707625195</v>
      </c>
      <c r="E30">
        <v>9.5999999999999992E-3</v>
      </c>
      <c r="F30">
        <v>-2.3229960902541733</v>
      </c>
      <c r="G30">
        <v>-6.9689882707625195</v>
      </c>
      <c r="I30">
        <v>1</v>
      </c>
      <c r="M30">
        <f t="shared" si="2"/>
        <v>1</v>
      </c>
      <c r="N30">
        <v>1</v>
      </c>
      <c r="O30">
        <v>1</v>
      </c>
      <c r="P30">
        <f t="shared" si="3"/>
        <v>0</v>
      </c>
      <c r="Q30">
        <f t="shared" si="4"/>
        <v>1</v>
      </c>
      <c r="R30">
        <f>EXP(B30)</f>
        <v>9.5999999999999992E-3</v>
      </c>
    </row>
    <row r="31" spans="1:18" x14ac:dyDescent="0.35">
      <c r="A31" t="s">
        <v>99</v>
      </c>
      <c r="B31">
        <f>LN(E31)</f>
        <v>-0.69314718055994529</v>
      </c>
      <c r="C31">
        <f t="shared" ref="C31:D31" si="17">LN(F31)</f>
        <v>-1.0498221244986778</v>
      </c>
      <c r="D31">
        <f t="shared" si="17"/>
        <v>-0.43078291609245423</v>
      </c>
      <c r="E31">
        <v>0.5</v>
      </c>
      <c r="F31">
        <v>0.35</v>
      </c>
      <c r="G31">
        <v>0.65</v>
      </c>
      <c r="H31">
        <v>1</v>
      </c>
      <c r="I31">
        <v>1</v>
      </c>
      <c r="M31">
        <f t="shared" si="2"/>
        <v>1</v>
      </c>
      <c r="P31">
        <f t="shared" si="3"/>
        <v>1</v>
      </c>
      <c r="Q31">
        <f t="shared" si="4"/>
        <v>1</v>
      </c>
      <c r="R31">
        <f>EXP(B31)</f>
        <v>0.5</v>
      </c>
    </row>
    <row r="32" spans="1:18" x14ac:dyDescent="0.35">
      <c r="A32" t="s">
        <v>100</v>
      </c>
      <c r="B32">
        <v>0.89729999999999999</v>
      </c>
      <c r="C32">
        <f>B32*0.7</f>
        <v>0.62810999999999995</v>
      </c>
      <c r="D32">
        <f>B32*1.3</f>
        <v>1.16649</v>
      </c>
      <c r="E32">
        <v>0.89729999999999999</v>
      </c>
      <c r="F32">
        <v>0.62810999999999995</v>
      </c>
      <c r="G32">
        <v>1.16649</v>
      </c>
      <c r="I32">
        <v>1</v>
      </c>
      <c r="M32">
        <f t="shared" si="2"/>
        <v>1</v>
      </c>
      <c r="N32">
        <v>1</v>
      </c>
      <c r="O32">
        <v>1</v>
      </c>
      <c r="P32">
        <f t="shared" si="3"/>
        <v>0</v>
      </c>
      <c r="Q32">
        <f t="shared" si="4"/>
        <v>1</v>
      </c>
    </row>
    <row r="33" spans="1:18" x14ac:dyDescent="0.35">
      <c r="A33" t="s">
        <v>101</v>
      </c>
      <c r="B33">
        <v>1</v>
      </c>
      <c r="C33">
        <f>B33*0.7</f>
        <v>0.7</v>
      </c>
      <c r="D33">
        <v>4</v>
      </c>
      <c r="E33">
        <v>1</v>
      </c>
      <c r="F33">
        <v>0.7</v>
      </c>
      <c r="G33">
        <v>4</v>
      </c>
      <c r="L33">
        <v>1</v>
      </c>
      <c r="M33">
        <f t="shared" si="2"/>
        <v>1</v>
      </c>
      <c r="P33">
        <f t="shared" si="3"/>
        <v>0</v>
      </c>
      <c r="Q33">
        <f t="shared" si="4"/>
        <v>0</v>
      </c>
    </row>
    <row r="34" spans="1:18" x14ac:dyDescent="0.35">
      <c r="A34" t="s">
        <v>102</v>
      </c>
      <c r="B34">
        <v>1.2944</v>
      </c>
      <c r="C34">
        <f>B34*0.7</f>
        <v>0.90607999999999989</v>
      </c>
      <c r="D34">
        <f>B34*1.3</f>
        <v>1.68272</v>
      </c>
      <c r="E34">
        <v>1.2944</v>
      </c>
      <c r="F34">
        <v>0.90607999999999989</v>
      </c>
      <c r="G34">
        <v>1.68272</v>
      </c>
      <c r="I34">
        <v>1</v>
      </c>
      <c r="M34">
        <f t="shared" si="2"/>
        <v>1</v>
      </c>
      <c r="N34">
        <v>1</v>
      </c>
      <c r="O34">
        <v>1</v>
      </c>
      <c r="P34">
        <f>I34-N34</f>
        <v>0</v>
      </c>
      <c r="Q34">
        <f t="shared" si="4"/>
        <v>1</v>
      </c>
    </row>
    <row r="35" spans="1:18" x14ac:dyDescent="0.35">
      <c r="A35" t="s">
        <v>103</v>
      </c>
      <c r="B35">
        <v>0</v>
      </c>
      <c r="C35">
        <v>0</v>
      </c>
      <c r="D35">
        <v>5</v>
      </c>
      <c r="E35">
        <v>0</v>
      </c>
      <c r="F35">
        <v>0</v>
      </c>
      <c r="G35">
        <v>5</v>
      </c>
      <c r="K35">
        <v>1</v>
      </c>
      <c r="M35">
        <f t="shared" si="2"/>
        <v>1</v>
      </c>
      <c r="P35">
        <f t="shared" si="3"/>
        <v>0</v>
      </c>
      <c r="Q35">
        <f t="shared" si="4"/>
        <v>1</v>
      </c>
    </row>
    <row r="36" spans="1:18" x14ac:dyDescent="0.35">
      <c r="A36" t="s">
        <v>104</v>
      </c>
      <c r="B36">
        <v>0</v>
      </c>
      <c r="C36">
        <v>0</v>
      </c>
      <c r="D36">
        <f>D24</f>
        <v>2.4849066497880004</v>
      </c>
      <c r="E36">
        <v>0</v>
      </c>
      <c r="F36">
        <v>0</v>
      </c>
      <c r="G36">
        <v>12</v>
      </c>
      <c r="L36">
        <v>1</v>
      </c>
      <c r="M36">
        <f t="shared" si="2"/>
        <v>1</v>
      </c>
      <c r="P36">
        <f t="shared" si="3"/>
        <v>0</v>
      </c>
      <c r="Q36">
        <f t="shared" si="4"/>
        <v>0</v>
      </c>
    </row>
    <row r="37" spans="1:18" x14ac:dyDescent="0.35">
      <c r="A37" t="s">
        <v>105</v>
      </c>
      <c r="B37">
        <f>LN(E37)</f>
        <v>1.8971249848733813</v>
      </c>
      <c r="C37">
        <f t="shared" ref="C37:D37" si="18">LN(F37)</f>
        <v>-6.9077552789821368</v>
      </c>
      <c r="D37">
        <f t="shared" si="18"/>
        <v>4.1997100778674268</v>
      </c>
      <c r="E37">
        <v>6.6666999999999996</v>
      </c>
      <c r="F37">
        <v>1E-3</v>
      </c>
      <c r="G37">
        <v>66.667000000000002</v>
      </c>
      <c r="H37">
        <v>1</v>
      </c>
      <c r="I37">
        <v>1</v>
      </c>
      <c r="M37">
        <f t="shared" si="2"/>
        <v>1</v>
      </c>
      <c r="P37">
        <f t="shared" si="3"/>
        <v>1</v>
      </c>
      <c r="Q37">
        <f t="shared" si="4"/>
        <v>1</v>
      </c>
      <c r="R37">
        <f>EXP(B37)</f>
        <v>6.6666999999999996</v>
      </c>
    </row>
    <row r="38" spans="1:18" x14ac:dyDescent="0.35">
      <c r="A38" t="s">
        <v>106</v>
      </c>
      <c r="B38">
        <v>4.2000000000000003E-2</v>
      </c>
      <c r="C38">
        <v>4.2000000000000003E-2</v>
      </c>
      <c r="D38">
        <v>4.2000000000000003E-2</v>
      </c>
      <c r="E38">
        <v>4.2000000000000003E-2</v>
      </c>
      <c r="F38">
        <v>0</v>
      </c>
      <c r="G38">
        <v>0.5</v>
      </c>
      <c r="I38">
        <v>1</v>
      </c>
      <c r="M38">
        <f t="shared" si="2"/>
        <v>1</v>
      </c>
      <c r="P38">
        <f t="shared" si="3"/>
        <v>1</v>
      </c>
      <c r="Q38">
        <f t="shared" si="4"/>
        <v>1</v>
      </c>
    </row>
    <row r="39" spans="1:18" x14ac:dyDescent="0.35">
      <c r="A39" t="s">
        <v>107</v>
      </c>
      <c r="B39">
        <v>0</v>
      </c>
      <c r="C39">
        <f>B39</f>
        <v>0</v>
      </c>
      <c r="D39">
        <f>B39</f>
        <v>0</v>
      </c>
      <c r="E39">
        <v>0</v>
      </c>
      <c r="F39">
        <v>0</v>
      </c>
      <c r="G39">
        <v>0</v>
      </c>
      <c r="L39">
        <v>1</v>
      </c>
      <c r="M39">
        <f t="shared" si="2"/>
        <v>1</v>
      </c>
      <c r="P39">
        <f t="shared" si="3"/>
        <v>0</v>
      </c>
      <c r="Q39">
        <f t="shared" si="4"/>
        <v>0</v>
      </c>
    </row>
    <row r="40" spans="1:18" x14ac:dyDescent="0.35">
      <c r="A40" t="s">
        <v>108</v>
      </c>
      <c r="B40">
        <f>9*5*52/(24*365)</f>
        <v>0.26712328767123289</v>
      </c>
      <c r="C40">
        <f t="shared" ref="C40:D43" si="19">B40</f>
        <v>0.26712328767123289</v>
      </c>
      <c r="D40">
        <f t="shared" ref="D40:D41" si="20">B40</f>
        <v>0.26712328767123289</v>
      </c>
      <c r="E40">
        <v>0.26712328767123289</v>
      </c>
      <c r="F40">
        <v>0.26712328767123289</v>
      </c>
      <c r="G40">
        <v>0.26712328767123289</v>
      </c>
      <c r="K40">
        <v>1</v>
      </c>
      <c r="M40">
        <f t="shared" si="2"/>
        <v>1</v>
      </c>
      <c r="P40">
        <f t="shared" si="3"/>
        <v>0</v>
      </c>
      <c r="Q40">
        <f t="shared" si="4"/>
        <v>1</v>
      </c>
    </row>
    <row r="41" spans="1:18" x14ac:dyDescent="0.35">
      <c r="A41" t="s">
        <v>109</v>
      </c>
      <c r="B41">
        <v>1.49</v>
      </c>
      <c r="C41">
        <f t="shared" si="19"/>
        <v>1.49</v>
      </c>
      <c r="D41">
        <f t="shared" si="20"/>
        <v>1.49</v>
      </c>
      <c r="E41">
        <v>1.49</v>
      </c>
      <c r="F41">
        <v>1.49</v>
      </c>
      <c r="G41">
        <v>1.49</v>
      </c>
      <c r="J41">
        <v>1</v>
      </c>
      <c r="M41">
        <f t="shared" si="2"/>
        <v>1</v>
      </c>
      <c r="P41">
        <f t="shared" si="3"/>
        <v>0</v>
      </c>
      <c r="Q41">
        <f t="shared" si="4"/>
        <v>1</v>
      </c>
    </row>
    <row r="42" spans="1:18" s="3" customFormat="1" x14ac:dyDescent="0.35">
      <c r="A42" s="3" t="s">
        <v>110</v>
      </c>
      <c r="B42" s="3">
        <v>1</v>
      </c>
      <c r="C42" s="3">
        <v>1</v>
      </c>
      <c r="D42" s="3">
        <v>1</v>
      </c>
      <c r="E42">
        <v>1</v>
      </c>
      <c r="F42">
        <v>1</v>
      </c>
      <c r="G42">
        <v>1</v>
      </c>
      <c r="I42" s="3">
        <v>0</v>
      </c>
      <c r="J42" s="3">
        <v>0</v>
      </c>
      <c r="K42" s="3">
        <v>1</v>
      </c>
      <c r="M42" s="3">
        <f t="shared" si="2"/>
        <v>1</v>
      </c>
      <c r="P42">
        <f t="shared" si="3"/>
        <v>0</v>
      </c>
      <c r="Q42">
        <f t="shared" si="4"/>
        <v>1</v>
      </c>
    </row>
    <row r="43" spans="1:18" x14ac:dyDescent="0.35">
      <c r="A43" t="s">
        <v>111</v>
      </c>
      <c r="B43">
        <v>1.9809000000000001</v>
      </c>
      <c r="C43">
        <f t="shared" si="19"/>
        <v>1.9809000000000001</v>
      </c>
      <c r="D43">
        <f t="shared" si="19"/>
        <v>1.9809000000000001</v>
      </c>
      <c r="E43">
        <v>1.9809000000000001</v>
      </c>
      <c r="F43">
        <v>1.9809000000000001</v>
      </c>
      <c r="G43">
        <v>1.9809000000000001</v>
      </c>
      <c r="J43">
        <v>1</v>
      </c>
      <c r="M43">
        <f t="shared" si="2"/>
        <v>1</v>
      </c>
      <c r="P43">
        <f t="shared" si="3"/>
        <v>0</v>
      </c>
      <c r="Q43">
        <f t="shared" si="4"/>
        <v>1</v>
      </c>
    </row>
    <row r="44" spans="1:18" x14ac:dyDescent="0.35">
      <c r="A44" t="s">
        <v>112</v>
      </c>
      <c r="B44">
        <v>1.9084000000000001</v>
      </c>
      <c r="C44">
        <f t="shared" ref="C44:D44" si="21">B44</f>
        <v>1.9084000000000001</v>
      </c>
      <c r="D44">
        <f t="shared" si="21"/>
        <v>1.9084000000000001</v>
      </c>
      <c r="E44">
        <v>1.9084000000000001</v>
      </c>
      <c r="F44">
        <v>1.9084000000000001</v>
      </c>
      <c r="G44">
        <v>1.9084000000000001</v>
      </c>
      <c r="J44">
        <v>1</v>
      </c>
      <c r="M44">
        <f t="shared" si="2"/>
        <v>1</v>
      </c>
      <c r="P44">
        <f t="shared" si="3"/>
        <v>0</v>
      </c>
      <c r="Q44">
        <f t="shared" si="4"/>
        <v>1</v>
      </c>
    </row>
    <row r="45" spans="1:18" x14ac:dyDescent="0.35">
      <c r="A45" t="s">
        <v>113</v>
      </c>
      <c r="B45">
        <v>1</v>
      </c>
      <c r="C45">
        <f t="shared" ref="C45:D45" si="22">B45</f>
        <v>1</v>
      </c>
      <c r="D45">
        <f t="shared" si="22"/>
        <v>1</v>
      </c>
      <c r="E45">
        <v>1</v>
      </c>
      <c r="F45">
        <v>1</v>
      </c>
      <c r="G45">
        <v>1</v>
      </c>
      <c r="L45">
        <v>1</v>
      </c>
      <c r="M45">
        <f t="shared" si="2"/>
        <v>1</v>
      </c>
      <c r="P45">
        <f t="shared" si="3"/>
        <v>0</v>
      </c>
      <c r="Q45">
        <f t="shared" si="4"/>
        <v>0</v>
      </c>
    </row>
    <row r="46" spans="1:18" x14ac:dyDescent="0.35">
      <c r="A46" t="s">
        <v>114</v>
      </c>
      <c r="B46">
        <f>MOMS!C46</f>
        <v>1.8814014327029097E-3</v>
      </c>
      <c r="C46">
        <f t="shared" ref="C46:D46" si="23">B46</f>
        <v>1.8814014327029097E-3</v>
      </c>
      <c r="D46">
        <f t="shared" si="23"/>
        <v>1.8814014327029097E-3</v>
      </c>
      <c r="E46">
        <v>1.8814014327029097E-3</v>
      </c>
      <c r="F46">
        <v>1.8814014327029097E-3</v>
      </c>
      <c r="G46">
        <v>1.8814014327029097E-3</v>
      </c>
      <c r="K46">
        <v>1</v>
      </c>
      <c r="M46">
        <f t="shared" si="2"/>
        <v>1</v>
      </c>
      <c r="P46">
        <f t="shared" si="3"/>
        <v>0</v>
      </c>
      <c r="Q46">
        <f t="shared" si="4"/>
        <v>1</v>
      </c>
    </row>
    <row r="47" spans="1:18" x14ac:dyDescent="0.35">
      <c r="A47" t="s">
        <v>182</v>
      </c>
      <c r="B47">
        <v>1.2361</v>
      </c>
      <c r="C47">
        <f t="shared" ref="C47:D47" si="24">B47</f>
        <v>1.2361</v>
      </c>
      <c r="D47">
        <f t="shared" si="24"/>
        <v>1.2361</v>
      </c>
      <c r="E47">
        <v>1.2361</v>
      </c>
      <c r="F47">
        <v>1.2361</v>
      </c>
      <c r="G47">
        <v>1.2361</v>
      </c>
      <c r="L47">
        <v>1</v>
      </c>
      <c r="M47">
        <f t="shared" si="2"/>
        <v>1</v>
      </c>
      <c r="P47">
        <f t="shared" si="3"/>
        <v>0</v>
      </c>
      <c r="Q47">
        <f t="shared" si="4"/>
        <v>0</v>
      </c>
    </row>
    <row r="48" spans="1:18" x14ac:dyDescent="0.35">
      <c r="A48" t="s">
        <v>183</v>
      </c>
      <c r="B48">
        <v>0.97099999999999997</v>
      </c>
      <c r="C48">
        <f t="shared" ref="C48:D48" si="25">B48</f>
        <v>0.97099999999999997</v>
      </c>
      <c r="D48">
        <f t="shared" si="25"/>
        <v>0.97099999999999997</v>
      </c>
      <c r="E48">
        <v>0.97099999999999997</v>
      </c>
      <c r="F48">
        <v>0.97099999999999997</v>
      </c>
      <c r="G48">
        <v>0.97099999999999997</v>
      </c>
      <c r="L48">
        <v>1</v>
      </c>
      <c r="M48">
        <f t="shared" si="2"/>
        <v>1</v>
      </c>
      <c r="P48">
        <f t="shared" si="3"/>
        <v>0</v>
      </c>
      <c r="Q48">
        <f t="shared" si="4"/>
        <v>0</v>
      </c>
    </row>
    <row r="49" spans="1:17" x14ac:dyDescent="0.35">
      <c r="A49" t="s">
        <v>184</v>
      </c>
      <c r="B49">
        <v>0.86060000000000003</v>
      </c>
      <c r="C49">
        <f t="shared" ref="C49:D49" si="26">B49</f>
        <v>0.86060000000000003</v>
      </c>
      <c r="D49">
        <f t="shared" si="26"/>
        <v>0.86060000000000003</v>
      </c>
      <c r="E49">
        <v>0.86060000000000003</v>
      </c>
      <c r="F49">
        <v>0.86060000000000003</v>
      </c>
      <c r="G49">
        <v>0.86060000000000003</v>
      </c>
      <c r="L49">
        <v>1</v>
      </c>
      <c r="M49">
        <f t="shared" si="2"/>
        <v>1</v>
      </c>
      <c r="P49">
        <f t="shared" si="3"/>
        <v>0</v>
      </c>
      <c r="Q49">
        <f t="shared" si="4"/>
        <v>0</v>
      </c>
    </row>
  </sheetData>
  <autoFilter ref="A1:P49" xr:uid="{D6333A1E-4CCC-47DA-98C3-E7945B8628B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dimension ref="A1:F54"/>
  <sheetViews>
    <sheetView tabSelected="1" workbookViewId="0">
      <selection activeCell="F30" sqref="F30"/>
    </sheetView>
  </sheetViews>
  <sheetFormatPr defaultRowHeight="14.5" x14ac:dyDescent="0.35"/>
  <cols>
    <col min="1" max="1" width="20.54296875" bestFit="1" customWidth="1"/>
    <col min="2" max="2" width="20.54296875" customWidth="1"/>
  </cols>
  <sheetData>
    <row r="1" spans="1:4" x14ac:dyDescent="0.35">
      <c r="A1" t="s">
        <v>0</v>
      </c>
      <c r="B1" t="s">
        <v>118</v>
      </c>
      <c r="C1" t="s">
        <v>1</v>
      </c>
      <c r="D1" t="s">
        <v>70</v>
      </c>
    </row>
    <row r="2" spans="1:4" x14ac:dyDescent="0.35">
      <c r="A2" t="s">
        <v>150</v>
      </c>
      <c r="B2" t="s">
        <v>23</v>
      </c>
      <c r="C2">
        <f>VLOOKUP(B2,Moments_psid!A:C,3,0)</f>
        <v>7.0380097359185795E-2</v>
      </c>
      <c r="D2">
        <f>1</f>
        <v>1</v>
      </c>
    </row>
    <row r="3" spans="1:4" x14ac:dyDescent="0.35">
      <c r="A3" t="s">
        <v>24</v>
      </c>
      <c r="B3" t="str">
        <f t="shared" ref="B3:B7" si="0">A3</f>
        <v>wlfp_dif</v>
      </c>
      <c r="C3">
        <f>VLOOKUP(B3,Moments_psid!A:C,3,0)</f>
        <v>-0.22074335511107743</v>
      </c>
      <c r="D3">
        <f>1</f>
        <v>1</v>
      </c>
    </row>
    <row r="4" spans="1:4" x14ac:dyDescent="0.35">
      <c r="A4" t="s">
        <v>25</v>
      </c>
      <c r="B4" t="str">
        <f t="shared" si="0"/>
        <v>hlfp</v>
      </c>
      <c r="C4">
        <f>VLOOKUP(B4,Moments_psid!A:C,3,0)</f>
        <v>0.97377889090392133</v>
      </c>
      <c r="D4">
        <f>1</f>
        <v>1</v>
      </c>
    </row>
    <row r="5" spans="1:4" x14ac:dyDescent="0.35">
      <c r="A5" t="s">
        <v>26</v>
      </c>
      <c r="B5" t="str">
        <f t="shared" si="0"/>
        <v>whours_pww_dif</v>
      </c>
      <c r="C5">
        <f>VLOOKUP(B5,Moments_psid!A:C,3,0)</f>
        <v>-671.54653071480561</v>
      </c>
      <c r="D5">
        <f>1</f>
        <v>1</v>
      </c>
    </row>
    <row r="6" spans="1:4" x14ac:dyDescent="0.35">
      <c r="A6" t="s">
        <v>27</v>
      </c>
      <c r="B6" t="str">
        <f t="shared" si="0"/>
        <v>scommiles</v>
      </c>
      <c r="C6">
        <f>VLOOKUP(B6,Moments_psid!A:C,3,0)</f>
        <v>8.6669121586366344</v>
      </c>
      <c r="D6">
        <f>1</f>
        <v>1</v>
      </c>
    </row>
    <row r="7" spans="1:4" x14ac:dyDescent="0.35">
      <c r="A7" t="s">
        <v>28</v>
      </c>
      <c r="B7" t="str">
        <f t="shared" si="0"/>
        <v>hdj</v>
      </c>
      <c r="C7">
        <f>VLOOKUP(B7,Moments_psid!A:C,3,0)</f>
        <v>12.599508797755121</v>
      </c>
      <c r="D7">
        <f>1</f>
        <v>1</v>
      </c>
    </row>
    <row r="8" spans="1:4" x14ac:dyDescent="0.35">
      <c r="A8" t="s">
        <v>29</v>
      </c>
      <c r="B8" t="s">
        <v>124</v>
      </c>
      <c r="C8">
        <f>VLOOKUP(B8,Moments_psid!A:C,3,0)</f>
        <v>-2.7084940999921852</v>
      </c>
      <c r="D8">
        <f>1</f>
        <v>1</v>
      </c>
    </row>
    <row r="9" spans="1:4" x14ac:dyDescent="0.35">
      <c r="A9" t="s">
        <v>30</v>
      </c>
      <c r="B9" t="s">
        <v>125</v>
      </c>
      <c r="C9">
        <f>VLOOKUP(B9,Moments_psid!A:C,3,0)</f>
        <v>-0.29730104993288531</v>
      </c>
      <c r="D9">
        <f>1</f>
        <v>1</v>
      </c>
    </row>
    <row r="10" spans="1:4" x14ac:dyDescent="0.35">
      <c r="A10" t="s">
        <v>32</v>
      </c>
      <c r="B10" t="str">
        <f t="shared" ref="B10:B22" si="1">A10</f>
        <v>betacom</v>
      </c>
      <c r="C10">
        <f>VLOOKUP(B10,Moments_psid!A:C,3,0)</f>
        <v>1.0952265899478972</v>
      </c>
      <c r="D10">
        <f>1</f>
        <v>1</v>
      </c>
    </row>
    <row r="11" spans="1:4" x14ac:dyDescent="0.35">
      <c r="A11" t="s">
        <v>33</v>
      </c>
      <c r="B11" t="str">
        <f t="shared" si="1"/>
        <v>betacom_w</v>
      </c>
      <c r="C11">
        <f>VLOOKUP(B11,Moments_psid!A:C,3,0)</f>
        <v>-0.14156058623519172</v>
      </c>
      <c r="D11">
        <f>1</f>
        <v>1</v>
      </c>
    </row>
    <row r="12" spans="1:4" x14ac:dyDescent="0.35">
      <c r="A12" t="s">
        <v>34</v>
      </c>
      <c r="B12" t="str">
        <f t="shared" si="1"/>
        <v>betalfp</v>
      </c>
      <c r="C12">
        <f>VLOOKUP(B12,Moments_psid!A:C,3,0)</f>
        <v>-3.5113499229167799E-3</v>
      </c>
      <c r="D12">
        <f>1</f>
        <v>1</v>
      </c>
    </row>
    <row r="13" spans="1:4" x14ac:dyDescent="0.35">
      <c r="A13" t="s">
        <v>35</v>
      </c>
      <c r="B13" t="str">
        <f t="shared" si="1"/>
        <v>betalfp_w</v>
      </c>
      <c r="C13">
        <f>VLOOKUP(B13,Moments_psid!A:C,3,0)</f>
        <v>-2.830253200408629E-3</v>
      </c>
      <c r="D13">
        <f>1</f>
        <v>1</v>
      </c>
    </row>
    <row r="14" spans="1:4" x14ac:dyDescent="0.35">
      <c r="A14" t="s">
        <v>36</v>
      </c>
      <c r="B14" t="str">
        <f t="shared" si="1"/>
        <v>betahrs0</v>
      </c>
      <c r="C14">
        <f>VLOOKUP(B14,Moments_psid!A:C,3,0)</f>
        <v>-10.531164918029148</v>
      </c>
      <c r="D14">
        <f>1</f>
        <v>1</v>
      </c>
    </row>
    <row r="15" spans="1:4" x14ac:dyDescent="0.35">
      <c r="A15" t="s">
        <v>37</v>
      </c>
      <c r="B15" t="str">
        <f t="shared" si="1"/>
        <v>betahrs0_w</v>
      </c>
      <c r="C15">
        <f>VLOOKUP(B15,Moments_psid!A:C,3,0)</f>
        <v>-9.3211697458246778</v>
      </c>
      <c r="D15">
        <f>1</f>
        <v>1</v>
      </c>
    </row>
    <row r="16" spans="1:4" x14ac:dyDescent="0.35">
      <c r="A16" t="s">
        <v>38</v>
      </c>
      <c r="B16" t="str">
        <f t="shared" si="1"/>
        <v>betahrs</v>
      </c>
      <c r="C16">
        <f>VLOOKUP(B16,Moments_psid!A:C,3,0)</f>
        <v>-8.9038348624757031</v>
      </c>
      <c r="D16">
        <f>1</f>
        <v>1</v>
      </c>
    </row>
    <row r="17" spans="1:5" x14ac:dyDescent="0.35">
      <c r="A17" t="s">
        <v>39</v>
      </c>
      <c r="B17" t="str">
        <f t="shared" si="1"/>
        <v>betahrs_w</v>
      </c>
      <c r="C17">
        <f>VLOOKUP(B17,Moments_psid!A:C,3,0)</f>
        <v>-4.8426035764003323</v>
      </c>
      <c r="D17">
        <f>1</f>
        <v>1</v>
      </c>
    </row>
    <row r="18" spans="1:5" x14ac:dyDescent="0.35">
      <c r="A18" t="s">
        <v>119</v>
      </c>
      <c r="B18" t="str">
        <f t="shared" si="1"/>
        <v>betahwk</v>
      </c>
      <c r="C18">
        <f>VLOOKUP(B18,Moments_psid!A:C,3,0)</f>
        <v>-1.2</v>
      </c>
      <c r="D18">
        <f>1</f>
        <v>1</v>
      </c>
    </row>
    <row r="19" spans="1:5" x14ac:dyDescent="0.35">
      <c r="A19" t="s">
        <v>120</v>
      </c>
      <c r="B19" t="str">
        <f t="shared" si="1"/>
        <v>betahwk_w</v>
      </c>
      <c r="C19">
        <f>VLOOKUP(B19,Moments_psid!A:C,3,0)</f>
        <v>5.7044691666609628</v>
      </c>
      <c r="D19">
        <f>1</f>
        <v>1</v>
      </c>
    </row>
    <row r="20" spans="1:5" x14ac:dyDescent="0.35">
      <c r="A20" t="s">
        <v>40</v>
      </c>
      <c r="B20" t="str">
        <f t="shared" si="1"/>
        <v>hdo</v>
      </c>
      <c r="C20">
        <f>VLOOKUP(B20,Moments_psid!A:C,3,0)</f>
        <v>12.44396883514832</v>
      </c>
      <c r="D20">
        <f>1</f>
        <v>1</v>
      </c>
    </row>
    <row r="21" spans="1:5" x14ac:dyDescent="0.35">
      <c r="A21" t="s">
        <v>41</v>
      </c>
      <c r="B21" t="str">
        <f t="shared" si="1"/>
        <v>wdo_dif</v>
      </c>
      <c r="C21">
        <f>VLOOKUP(B21,Moments_psid!A:C,3,0)</f>
        <v>5.1252961163707582E-2</v>
      </c>
      <c r="D21">
        <f>1</f>
        <v>1</v>
      </c>
    </row>
    <row r="22" spans="1:5" x14ac:dyDescent="0.35">
      <c r="A22" t="s">
        <v>42</v>
      </c>
      <c r="B22" t="str">
        <f t="shared" si="1"/>
        <v>sdo_dif</v>
      </c>
      <c r="C22">
        <f>VLOOKUP(B22,Moments_psid!A:C,3,0)</f>
        <v>-1.1007650138021456</v>
      </c>
      <c r="D22">
        <f>1</f>
        <v>1</v>
      </c>
    </row>
    <row r="23" spans="1:5" x14ac:dyDescent="0.35">
      <c r="A23" t="s">
        <v>43</v>
      </c>
      <c r="B23" t="s">
        <v>167</v>
      </c>
      <c r="C23">
        <f>VLOOKUP(B23,Moments_psid!A:C,3,0)</f>
        <v>122.548474987894</v>
      </c>
      <c r="D23">
        <v>0</v>
      </c>
      <c r="E23" t="s">
        <v>191</v>
      </c>
    </row>
    <row r="24" spans="1:5" x14ac:dyDescent="0.35">
      <c r="A24" t="s">
        <v>44</v>
      </c>
      <c r="B24" t="s">
        <v>165</v>
      </c>
      <c r="C24">
        <f>VLOOKUP(B24,Moments_psid!A:C,3,0)</f>
        <v>27.92188509805143</v>
      </c>
      <c r="D24">
        <f>1</f>
        <v>1</v>
      </c>
    </row>
    <row r="25" spans="1:5" x14ac:dyDescent="0.35">
      <c r="A25" t="s">
        <v>45</v>
      </c>
      <c r="B25" t="s">
        <v>166</v>
      </c>
      <c r="C25">
        <f>VLOOKUP(B25,Moments_psid!A:C,3,0)</f>
        <v>25.127687734127111</v>
      </c>
      <c r="D25">
        <v>0</v>
      </c>
      <c r="E25" t="s">
        <v>191</v>
      </c>
    </row>
    <row r="26" spans="1:5" x14ac:dyDescent="0.35">
      <c r="A26" t="s">
        <v>46</v>
      </c>
      <c r="B26" t="str">
        <f t="shared" ref="B26:B42" si="2">A26</f>
        <v>betalwg</v>
      </c>
      <c r="C26">
        <f>VLOOKUP(B26,Moments_psid!A:C,3,0)</f>
        <v>1.6027286319659189E-3</v>
      </c>
      <c r="D26">
        <f>1</f>
        <v>1</v>
      </c>
    </row>
    <row r="27" spans="1:5" x14ac:dyDescent="0.35">
      <c r="A27" t="s">
        <v>47</v>
      </c>
      <c r="B27" t="str">
        <f t="shared" si="2"/>
        <v>betalwg_w</v>
      </c>
      <c r="C27">
        <f>VLOOKUP(B27,Moments_psid!A:C,3,0)</f>
        <v>-2.1733225957728595E-3</v>
      </c>
      <c r="D27">
        <f>1</f>
        <v>1</v>
      </c>
    </row>
    <row r="28" spans="1:5" x14ac:dyDescent="0.35">
      <c r="A28" t="s">
        <v>48</v>
      </c>
      <c r="B28" t="str">
        <f t="shared" si="2"/>
        <v>shours</v>
      </c>
      <c r="C28">
        <f>VLOOKUP(B28,Moments_psid!A:C,3,0)</f>
        <v>1873.126070137658</v>
      </c>
      <c r="D28">
        <f>1</f>
        <v>1</v>
      </c>
    </row>
    <row r="29" spans="1:5" x14ac:dyDescent="0.35">
      <c r="A29" t="s">
        <v>49</v>
      </c>
      <c r="B29" t="str">
        <f t="shared" si="2"/>
        <v>hhours_pww</v>
      </c>
      <c r="C29">
        <f>VLOOKUP(B29,Moments_psid!A:C,3,0)</f>
        <v>2206.542127027375</v>
      </c>
      <c r="D29">
        <f>1</f>
        <v>1</v>
      </c>
    </row>
    <row r="30" spans="1:5" x14ac:dyDescent="0.35">
      <c r="A30" t="s">
        <v>50</v>
      </c>
      <c r="B30" t="str">
        <f t="shared" si="2"/>
        <v>hhours_pwn_dif</v>
      </c>
      <c r="C30">
        <f>VLOOKUP(B30,Moments_psid!A:C,3,0)</f>
        <v>63</v>
      </c>
      <c r="D30">
        <f>1</f>
        <v>1</v>
      </c>
    </row>
    <row r="31" spans="1:5" x14ac:dyDescent="0.35">
      <c r="A31" t="s">
        <v>51</v>
      </c>
      <c r="B31" t="str">
        <f t="shared" si="2"/>
        <v>whours_pnw_difwpww</v>
      </c>
      <c r="C31">
        <f>VLOOKUP(B31,Moments_psid!A:C,3,0)</f>
        <v>105</v>
      </c>
      <c r="D31">
        <f>1</f>
        <v>1</v>
      </c>
    </row>
    <row r="32" spans="1:5" x14ac:dyDescent="0.35">
      <c r="A32" t="s">
        <v>52</v>
      </c>
      <c r="B32" t="str">
        <f t="shared" si="2"/>
        <v>whwk_pww</v>
      </c>
      <c r="C32">
        <f>VLOOKUP(B32,Moments_psid!A:C,3,0)</f>
        <v>973.91420861085408</v>
      </c>
      <c r="D32">
        <f>1</f>
        <v>1</v>
      </c>
    </row>
    <row r="33" spans="1:6" x14ac:dyDescent="0.35">
      <c r="A33" t="s">
        <v>53</v>
      </c>
      <c r="B33" t="str">
        <f t="shared" si="2"/>
        <v>whwk_pwn_dif</v>
      </c>
      <c r="C33">
        <f>VLOOKUP(B33,Moments_psid!A:C,3,0)</f>
        <v>683.00321899695871</v>
      </c>
      <c r="D33">
        <f>1</f>
        <v>1</v>
      </c>
    </row>
    <row r="34" spans="1:6" x14ac:dyDescent="0.35">
      <c r="A34" t="s">
        <v>54</v>
      </c>
      <c r="B34" t="str">
        <f t="shared" si="2"/>
        <v>whwk_pnw_dif</v>
      </c>
      <c r="C34">
        <f>VLOOKUP(B34,Moments_psid!A:C,3,0)</f>
        <v>-109.15475557571985</v>
      </c>
      <c r="D34">
        <f>1</f>
        <v>1</v>
      </c>
    </row>
    <row r="35" spans="1:6" x14ac:dyDescent="0.35">
      <c r="A35" t="s">
        <v>55</v>
      </c>
      <c r="B35" t="str">
        <f t="shared" si="2"/>
        <v>hhwk_pww_dif</v>
      </c>
      <c r="C35">
        <f>VLOOKUP(B35,Moments_psid!A:C,3,0)</f>
        <v>-604.50613192106164</v>
      </c>
      <c r="D35">
        <f>1</f>
        <v>1</v>
      </c>
    </row>
    <row r="36" spans="1:6" x14ac:dyDescent="0.35">
      <c r="A36" t="s">
        <v>56</v>
      </c>
      <c r="B36" t="str">
        <f t="shared" si="2"/>
        <v>hhwk_pwn_difhpww</v>
      </c>
      <c r="C36">
        <f>VLOOKUP(B36,Moments_psid!A:C,3,0)</f>
        <v>-50.524167685204183</v>
      </c>
      <c r="D36">
        <f>1</f>
        <v>1</v>
      </c>
    </row>
    <row r="37" spans="1:6" x14ac:dyDescent="0.35">
      <c r="A37" t="s">
        <v>57</v>
      </c>
      <c r="B37" t="str">
        <f t="shared" si="2"/>
        <v>hhwk_pnw_difhpww</v>
      </c>
      <c r="C37">
        <f>VLOOKUP(B37,Moments_psid!A:C,3,0)</f>
        <v>277.39608436846476</v>
      </c>
      <c r="D37">
        <v>0</v>
      </c>
      <c r="E37" t="s">
        <v>204</v>
      </c>
      <c r="F37" t="s">
        <v>205</v>
      </c>
    </row>
    <row r="38" spans="1:6" x14ac:dyDescent="0.35">
      <c r="A38" t="s">
        <v>58</v>
      </c>
      <c r="B38" t="str">
        <f t="shared" si="2"/>
        <v>d_jobjob_all_psid</v>
      </c>
      <c r="C38">
        <f>VLOOKUP(B38,Moments_psid!A:C,3,0)</f>
        <v>10.749750534236171</v>
      </c>
      <c r="D38">
        <f>1</f>
        <v>1</v>
      </c>
    </row>
    <row r="39" spans="1:6" x14ac:dyDescent="0.35">
      <c r="A39" t="s">
        <v>59</v>
      </c>
      <c r="B39" t="str">
        <f t="shared" si="2"/>
        <v>d_jobjob_within_psid</v>
      </c>
      <c r="C39">
        <f>VLOOKUP(B39,Moments_psid!A:C,3,0)</f>
        <v>10.20215423913753</v>
      </c>
      <c r="D39">
        <f>1</f>
        <v>1</v>
      </c>
    </row>
    <row r="40" spans="1:6" x14ac:dyDescent="0.35">
      <c r="A40" t="s">
        <v>60</v>
      </c>
      <c r="B40" t="str">
        <f t="shared" si="2"/>
        <v>d_jobjob_hw</v>
      </c>
      <c r="C40">
        <f>VLOOKUP(B40,Moments_psid!A:C,3,0)</f>
        <v>10.2556641220316</v>
      </c>
      <c r="D40">
        <f>1</f>
        <v>1</v>
      </c>
    </row>
    <row r="41" spans="1:6" x14ac:dyDescent="0.35">
      <c r="A41" t="s">
        <v>61</v>
      </c>
      <c r="B41" t="str">
        <f t="shared" si="2"/>
        <v>d_jobjob_hw_actual</v>
      </c>
      <c r="C41">
        <f>VLOOKUP(B41,Moments_psid!A:C,3,0)</f>
        <v>9.7404941422592</v>
      </c>
      <c r="D41">
        <f>1</f>
        <v>1</v>
      </c>
    </row>
    <row r="42" spans="1:6" x14ac:dyDescent="0.35">
      <c r="A42" t="s">
        <v>62</v>
      </c>
      <c r="B42" t="str">
        <f t="shared" si="2"/>
        <v>abs_hdo_wdo</v>
      </c>
      <c r="C42">
        <f>VLOOKUP(B42,Moments_psid!A:C,3,0)</f>
        <v>1.157144280275159</v>
      </c>
      <c r="D42">
        <f>1</f>
        <v>1</v>
      </c>
    </row>
    <row r="43" spans="1:6" x14ac:dyDescent="0.35">
      <c r="A43" t="s">
        <v>175</v>
      </c>
      <c r="B43" t="s">
        <v>176</v>
      </c>
      <c r="C43">
        <f>VLOOKUP(B43,Moments_psid!A:C,3,0)</f>
        <v>2.905856906222299</v>
      </c>
      <c r="D43">
        <v>0</v>
      </c>
      <c r="E43" t="s">
        <v>191</v>
      </c>
    </row>
    <row r="44" spans="1:6" x14ac:dyDescent="0.35">
      <c r="A44" t="s">
        <v>64</v>
      </c>
      <c r="B44" t="s">
        <v>121</v>
      </c>
      <c r="C44">
        <f>VLOOKUP(B44,Moments_psid!A:C,3,0)</f>
        <v>-0.26248239908512333</v>
      </c>
      <c r="D44">
        <f>1</f>
        <v>1</v>
      </c>
    </row>
    <row r="45" spans="1:6" x14ac:dyDescent="0.35">
      <c r="A45" t="s">
        <v>65</v>
      </c>
      <c r="B45" t="str">
        <f>A45</f>
        <v>shwk</v>
      </c>
      <c r="C45">
        <f>VLOOKUP(B45,Moments_psid!A:C,3,0)</f>
        <v>495.34145665939718</v>
      </c>
      <c r="D45">
        <f>1</f>
        <v>1</v>
      </c>
    </row>
    <row r="46" spans="1:6" x14ac:dyDescent="0.35">
      <c r="A46" t="s">
        <v>114</v>
      </c>
      <c r="B46" t="s">
        <v>137</v>
      </c>
      <c r="C46">
        <f>VLOOKUP(B46,Moments_psid!A:C,3,0)</f>
        <v>1.8814014327029097E-3</v>
      </c>
      <c r="D46">
        <v>0</v>
      </c>
    </row>
    <row r="47" spans="1:6" x14ac:dyDescent="0.35">
      <c r="A47" t="s">
        <v>63</v>
      </c>
      <c r="B47" t="str">
        <f t="shared" ref="B47:B53" si="3">A47</f>
        <v>shouseexp</v>
      </c>
      <c r="C47">
        <f>VLOOKUP(B47,Moments_other!A:B,2,0)</f>
        <v>0.193</v>
      </c>
      <c r="D47">
        <f>1</f>
        <v>1</v>
      </c>
    </row>
    <row r="48" spans="1:6" x14ac:dyDescent="0.35">
      <c r="A48" t="s">
        <v>16</v>
      </c>
      <c r="B48" t="str">
        <f t="shared" si="3"/>
        <v>p_gradient</v>
      </c>
      <c r="C48">
        <f>VLOOKUP(B48,Moments_other!A:B,2,0)</f>
        <v>-8.7687275110524994E-3</v>
      </c>
      <c r="D48">
        <f>1</f>
        <v>1</v>
      </c>
    </row>
    <row r="49" spans="1:4" x14ac:dyDescent="0.35">
      <c r="A49" t="s">
        <v>18</v>
      </c>
      <c r="B49" t="str">
        <f t="shared" si="3"/>
        <v>p_gradient_simple</v>
      </c>
      <c r="C49">
        <f>VLOOKUP(B49,Moments_other!A:B,2,0)</f>
        <v>7.2765061412580503E-2</v>
      </c>
      <c r="D49">
        <f>1</f>
        <v>1</v>
      </c>
    </row>
    <row r="50" spans="1:4" x14ac:dyDescent="0.35">
      <c r="A50" t="s">
        <v>177</v>
      </c>
      <c r="B50" t="str">
        <f t="shared" ref="B50:B51" si="4">A50</f>
        <v>scity</v>
      </c>
      <c r="C50">
        <f>VLOOKUP(B50,Moments_other!A:B,2,0)</f>
        <v>0.39191477161275001</v>
      </c>
      <c r="D50">
        <v>0</v>
      </c>
    </row>
    <row r="51" spans="1:4" x14ac:dyDescent="0.35">
      <c r="A51" t="s">
        <v>20</v>
      </c>
      <c r="B51" t="str">
        <f t="shared" si="4"/>
        <v>sjobscity</v>
      </c>
      <c r="C51">
        <f>VLOOKUP(B51,Moments_other!A:B,2,0)</f>
        <v>0.49779057060822007</v>
      </c>
      <c r="D51">
        <f>1</f>
        <v>1</v>
      </c>
    </row>
    <row r="52" spans="1:4" x14ac:dyDescent="0.35">
      <c r="A52" t="s">
        <v>10</v>
      </c>
      <c r="B52" t="str">
        <f t="shared" si="3"/>
        <v>NLY_</v>
      </c>
      <c r="C52">
        <f>VLOOKUP(B52,Moments_other!A:B,2,0)</f>
        <v>0.15652701064259733</v>
      </c>
      <c r="D52">
        <v>0</v>
      </c>
    </row>
    <row r="53" spans="1:4" x14ac:dyDescent="0.35">
      <c r="A53" t="s">
        <v>9</v>
      </c>
      <c r="B53" t="str">
        <f t="shared" si="3"/>
        <v>L</v>
      </c>
      <c r="C53">
        <f>VLOOKUP(B53,Moments_other!A:B,2,0)</f>
        <v>0.53600000000000003</v>
      </c>
      <c r="D53">
        <f>1</f>
        <v>1</v>
      </c>
    </row>
    <row r="54" spans="1:4" x14ac:dyDescent="0.35">
      <c r="A54" t="s">
        <v>190</v>
      </c>
      <c r="B54" t="str">
        <f>A54</f>
        <v>snmarried</v>
      </c>
      <c r="C54">
        <f>VLOOKUP(B54,Moments_other!A:B,2,0)</f>
        <v>0.1449</v>
      </c>
      <c r="D54">
        <f>1</f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B54"/>
  <sheetViews>
    <sheetView topLeftCell="X1" workbookViewId="0">
      <selection activeCell="AJ36" sqref="AJ36"/>
    </sheetView>
  </sheetViews>
  <sheetFormatPr defaultRowHeight="14.5" x14ac:dyDescent="0.35"/>
  <cols>
    <col min="1" max="1" width="13.08984375" customWidth="1"/>
    <col min="35" max="35" width="13.6328125" bestFit="1" customWidth="1"/>
    <col min="36" max="37" width="18.453125" bestFit="1" customWidth="1"/>
  </cols>
  <sheetData>
    <row r="1" spans="1:54" x14ac:dyDescent="0.35">
      <c r="B1" t="str">
        <f>W_!D2</f>
        <v>scity_dif</v>
      </c>
      <c r="C1" t="str">
        <f>W_!E2</f>
        <v>wlfp_dif</v>
      </c>
      <c r="D1" t="str">
        <f>W_!F2</f>
        <v>hlfp</v>
      </c>
      <c r="E1" t="str">
        <f>W_!G2</f>
        <v>whours_pww_dif</v>
      </c>
      <c r="F1" t="str">
        <f>W_!H2</f>
        <v>scommiles</v>
      </c>
      <c r="G1" t="str">
        <f>W_!I2</f>
        <v>hdj</v>
      </c>
      <c r="H1" t="str">
        <f>W_!J2</f>
        <v>shcommiles_dif</v>
      </c>
      <c r="I1" t="str">
        <f>W_!K2</f>
        <v>swcommiles_difw</v>
      </c>
      <c r="J1" t="str">
        <f>W_!L2</f>
        <v>betacom</v>
      </c>
      <c r="K1" t="str">
        <f>W_!M2</f>
        <v>betacom_w</v>
      </c>
      <c r="L1" t="str">
        <f>W_!N2</f>
        <v>betalfp</v>
      </c>
      <c r="M1" t="str">
        <f>W_!O2</f>
        <v>betalfp_w</v>
      </c>
      <c r="N1" t="str">
        <f>W_!P2</f>
        <v>betahrs0</v>
      </c>
      <c r="O1" t="str">
        <f>W_!Q2</f>
        <v>betahrs0_w</v>
      </c>
      <c r="P1" t="str">
        <f>W_!R2</f>
        <v>betahrs</v>
      </c>
      <c r="Q1" t="str">
        <f>W_!S2</f>
        <v>betahrs_w</v>
      </c>
      <c r="R1" t="str">
        <f>W_!T2</f>
        <v>betahwk</v>
      </c>
      <c r="S1" t="str">
        <f>W_!U2</f>
        <v>betahwk_w</v>
      </c>
      <c r="T1" t="str">
        <f>W_!V2</f>
        <v>hdo</v>
      </c>
      <c r="U1" t="str">
        <f>W_!W2</f>
        <v>wdo_dif</v>
      </c>
      <c r="V1" t="str">
        <f>W_!X2</f>
        <v>sdo_dif</v>
      </c>
      <c r="W1" t="str">
        <f>W_!Y2</f>
        <v>commiles_sd</v>
      </c>
      <c r="X1" t="str">
        <f>W_!Z2</f>
        <v>do_sd</v>
      </c>
      <c r="Y1" t="str">
        <f>W_!AA2</f>
        <v>dj_sd</v>
      </c>
      <c r="Z1" t="str">
        <f>W_!AB2</f>
        <v>betalwg</v>
      </c>
      <c r="AA1" t="str">
        <f>W_!AC2</f>
        <v>betalwg_w</v>
      </c>
      <c r="AB1" t="str">
        <f>W_!AD2</f>
        <v>shours</v>
      </c>
      <c r="AC1" t="str">
        <f>W_!AE2</f>
        <v>hhours_pww</v>
      </c>
      <c r="AD1" t="str">
        <f>W_!AF2</f>
        <v>hhours_pwn_dif</v>
      </c>
      <c r="AE1" t="str">
        <f>W_!AG2</f>
        <v>whours_pnw_difwpww</v>
      </c>
      <c r="AF1" t="str">
        <f>W_!AH2</f>
        <v>whwk_pww</v>
      </c>
      <c r="AG1" t="str">
        <f>W_!AI2</f>
        <v>whwk_pwn_dif</v>
      </c>
      <c r="AH1" t="str">
        <f>W_!AJ2</f>
        <v>whwk_pnw_dif</v>
      </c>
      <c r="AI1" t="str">
        <f>W_!AK2</f>
        <v>hhwk_pww_dif</v>
      </c>
      <c r="AJ1" t="str">
        <f>W_!AL2</f>
        <v>hhwk_pwn_difhpww</v>
      </c>
      <c r="AK1" t="str">
        <f>W_!AM2</f>
        <v>hhwk_pnw_difhpww</v>
      </c>
      <c r="AL1" t="str">
        <f>W_!AN2</f>
        <v>d_jobjob_all_psid</v>
      </c>
      <c r="AM1" t="str">
        <f>W_!AO2</f>
        <v>d_jobjob_within_psid</v>
      </c>
      <c r="AN1" t="str">
        <f>W_!AP2</f>
        <v>d_jobjob_hw</v>
      </c>
      <c r="AO1" t="str">
        <f>W_!AQ2</f>
        <v>d_jobjob_hw_actual</v>
      </c>
      <c r="AP1" t="str">
        <f>W_!AR2</f>
        <v>abs_hdo_wdo</v>
      </c>
      <c r="AQ1" t="str">
        <f>W_!AS2</f>
        <v>sd_hdo_wdo</v>
      </c>
      <c r="AR1" t="str">
        <f>W_!AT2</f>
        <v>wagegap_hw_withn</v>
      </c>
      <c r="AS1" t="str">
        <f>W_!AU2</f>
        <v>shwk</v>
      </c>
      <c r="AT1" t="str">
        <f>W_!AV2</f>
        <v>b</v>
      </c>
      <c r="AU1" t="str">
        <f>W_!AW2</f>
        <v>shouseexp</v>
      </c>
      <c r="AV1" t="str">
        <f>W_!AX2</f>
        <v>p_gradient</v>
      </c>
      <c r="AW1" t="str">
        <f>W_!AY2</f>
        <v>p_gradient_simple</v>
      </c>
      <c r="AX1" t="str">
        <f>W_!AZ2</f>
        <v>scity</v>
      </c>
      <c r="AY1" t="str">
        <f>W_!BA2</f>
        <v>sjobscity</v>
      </c>
      <c r="AZ1" t="str">
        <f>W_!BB2</f>
        <v>NLY_</v>
      </c>
      <c r="BA1" t="str">
        <f>W_!BC2</f>
        <v>L</v>
      </c>
      <c r="BB1" t="str">
        <f>W_!BD2</f>
        <v>snmarried</v>
      </c>
    </row>
    <row r="2" spans="1:54" x14ac:dyDescent="0.35">
      <c r="A2" t="str">
        <f>W_!B4</f>
        <v>scity_dif</v>
      </c>
      <c r="B2">
        <f>W_!D4</f>
        <v>3.8049524345749304E-6</v>
      </c>
      <c r="C2">
        <f>W_!E4</f>
        <v>4.8321596950535487E-6</v>
      </c>
      <c r="D2">
        <f>W_!F4</f>
        <v>-9.5985377486133609E-7</v>
      </c>
      <c r="E2">
        <f>W_!G4</f>
        <v>1.5268633813354729E-2</v>
      </c>
      <c r="F2">
        <f>W_!H4</f>
        <v>3.4179519745842643E-5</v>
      </c>
      <c r="G2">
        <f>W_!I4</f>
        <v>-1.3958149831559016E-4</v>
      </c>
      <c r="H2">
        <f>W_!J4</f>
        <v>-2.2461157601289406E-4</v>
      </c>
      <c r="I2">
        <f>W_!K4</f>
        <v>-4.3348392142401984E-5</v>
      </c>
      <c r="J2">
        <f>W_!L4</f>
        <v>-1.0500975515194653E-3</v>
      </c>
      <c r="K2">
        <f>W_!M4</f>
        <v>-1.6618878952462928E-6</v>
      </c>
      <c r="L2">
        <f>W_!N4</f>
        <v>3.0121685883824283E-6</v>
      </c>
      <c r="M2">
        <f>W_!O4</f>
        <v>-3.8362737855999569E-6</v>
      </c>
      <c r="N2">
        <f>W_!P4</f>
        <v>4.5776093090720657E-2</v>
      </c>
      <c r="O2">
        <f>W_!Q4</f>
        <v>5.7925832053752988E-3</v>
      </c>
      <c r="P2">
        <f>W_!R4</f>
        <v>3.3171701762345497E-2</v>
      </c>
      <c r="Q2">
        <f>W_!S4</f>
        <v>5.833194723467431E-4</v>
      </c>
      <c r="R2">
        <f>W_!T4</f>
        <v>-1.0972443293076051E-2</v>
      </c>
      <c r="S2">
        <f>W_!U4</f>
        <v>9.0238567722279457E-4</v>
      </c>
      <c r="T2">
        <f>W_!V4</f>
        <v>2.1383255233705873E-5</v>
      </c>
      <c r="U2">
        <f>W_!W4</f>
        <v>-2.0035877997800857E-4</v>
      </c>
      <c r="V2">
        <f>W_!X4</f>
        <v>2.5490331665401166E-5</v>
      </c>
      <c r="W2">
        <f>W_!Y4</f>
        <v>4.3175544573235459E-4</v>
      </c>
      <c r="X2">
        <f>W_!Z4</f>
        <v>2.2609373047489125E-3</v>
      </c>
      <c r="Y2">
        <f>W_!AA4</f>
        <v>5.8425114699754157E-4</v>
      </c>
      <c r="Z2">
        <f>W_!AB4</f>
        <v>1.2547299603857384E-5</v>
      </c>
      <c r="AA2">
        <f>W_!AC4</f>
        <v>-1.8404895863952163E-4</v>
      </c>
      <c r="AB2">
        <f>W_!AD4</f>
        <v>-5.4795147520390807E-3</v>
      </c>
      <c r="AC2">
        <f>W_!AE4</f>
        <v>-4.8291682055696939E-4</v>
      </c>
      <c r="AD2">
        <f>W_!AF4</f>
        <v>-9.495755473321519E-3</v>
      </c>
      <c r="AE2">
        <f>W_!AG4</f>
        <v>-8.1174843941564847E-3</v>
      </c>
      <c r="AF2">
        <f>W_!AH4</f>
        <v>9.4663985263173083E-4</v>
      </c>
      <c r="AG2">
        <f>W_!AI4</f>
        <v>4.0590199719136274E-3</v>
      </c>
      <c r="AH2">
        <f>W_!AJ4</f>
        <v>-5.5786905787465148E-4</v>
      </c>
      <c r="AI2">
        <f>W_!AK4</f>
        <v>2.2803010404221797E-3</v>
      </c>
      <c r="AJ2">
        <f>W_!AL4</f>
        <v>-7.8617704942410566E-3</v>
      </c>
      <c r="AK2">
        <f>W_!AM4</f>
        <v>2.0693387265993012E-4</v>
      </c>
      <c r="AL2">
        <f>W_!AN4</f>
        <v>1.7931773020192141E-4</v>
      </c>
      <c r="AM2">
        <f>W_!AO4</f>
        <v>1.9786139344541473E-4</v>
      </c>
      <c r="AN2">
        <f>W_!AP4</f>
        <v>8.8712803192198691E-5</v>
      </c>
      <c r="AO2">
        <f>W_!AQ4</f>
        <v>1.6855174210473413E-5</v>
      </c>
      <c r="AP2">
        <f>W_!AR4</f>
        <v>4.3435352790590909E-3</v>
      </c>
      <c r="AQ2">
        <f>W_!AS4</f>
        <v>-1.8032391747633367E-2</v>
      </c>
      <c r="AR2">
        <f>W_!AT4</f>
        <v>5.8479217528243736E-5</v>
      </c>
      <c r="AS2">
        <f>W_!AU4</f>
        <v>3.8869000639804238E-3</v>
      </c>
      <c r="AT2">
        <f>W_!AV4</f>
        <v>0</v>
      </c>
      <c r="AU2">
        <f>W_!AW4</f>
        <v>0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</row>
    <row r="3" spans="1:54" x14ac:dyDescent="0.35">
      <c r="A3" t="str">
        <f>W_!B5</f>
        <v>wlfp_dif</v>
      </c>
      <c r="B3">
        <f>W_!D5</f>
        <v>4.8321596950535487E-6</v>
      </c>
      <c r="C3">
        <f>W_!E5</f>
        <v>1.0189104201729509E-5</v>
      </c>
      <c r="D3">
        <f>W_!F5</f>
        <v>1.0451442317843243E-6</v>
      </c>
      <c r="E3">
        <f>W_!G5</f>
        <v>3.2112835551601659E-2</v>
      </c>
      <c r="F3">
        <f>W_!H5</f>
        <v>-1.1518915919545345E-4</v>
      </c>
      <c r="G3">
        <f>W_!I5</f>
        <v>-1.687106645452102E-4</v>
      </c>
      <c r="H3">
        <f>W_!J5</f>
        <v>-3.1233325755065439E-4</v>
      </c>
      <c r="I3">
        <f>W_!K5</f>
        <v>1.5685119377456002E-4</v>
      </c>
      <c r="J3">
        <f>W_!L5</f>
        <v>-1.4657116093553966E-3</v>
      </c>
      <c r="K3">
        <f>W_!M5</f>
        <v>-7.9942537272307235E-6</v>
      </c>
      <c r="L3">
        <f>W_!N5</f>
        <v>1.5371827170562465E-5</v>
      </c>
      <c r="M3">
        <f>W_!O5</f>
        <v>-1.5710393316540368E-5</v>
      </c>
      <c r="N3">
        <f>W_!P5</f>
        <v>8.8371006553335824E-2</v>
      </c>
      <c r="O3">
        <f>W_!Q5</f>
        <v>-2.2539472235342645E-3</v>
      </c>
      <c r="P3">
        <f>W_!R5</f>
        <v>4.3322058023207523E-2</v>
      </c>
      <c r="Q3">
        <f>W_!S5</f>
        <v>8.1530162540170519E-4</v>
      </c>
      <c r="R3">
        <f>W_!T5</f>
        <v>5.2340914904166411E-3</v>
      </c>
      <c r="S3">
        <f>W_!U5</f>
        <v>1.6294313396966972E-3</v>
      </c>
      <c r="T3">
        <f>W_!V5</f>
        <v>5.0727117391753345E-5</v>
      </c>
      <c r="U3">
        <f>W_!W5</f>
        <v>-2.1746827895665363E-4</v>
      </c>
      <c r="V3">
        <f>W_!X5</f>
        <v>9.007554142137752E-6</v>
      </c>
      <c r="W3">
        <f>W_!Y5</f>
        <v>-1.1136306846087525E-3</v>
      </c>
      <c r="X3">
        <f>W_!Z5</f>
        <v>3.2687021247014094E-3</v>
      </c>
      <c r="Y3">
        <f>W_!AA5</f>
        <v>-8.7043732953298277E-4</v>
      </c>
      <c r="Z3">
        <f>W_!AB5</f>
        <v>6.0967378051671325E-6</v>
      </c>
      <c r="AA3">
        <f>W_!AC5</f>
        <v>-3.3156583662152171E-4</v>
      </c>
      <c r="AB3">
        <f>W_!AD5</f>
        <v>-1.2711970226547901E-2</v>
      </c>
      <c r="AC3">
        <f>W_!AE5</f>
        <v>-7.2576307537032189E-3</v>
      </c>
      <c r="AD3">
        <f>W_!AF5</f>
        <v>-1.2245762220285566E-2</v>
      </c>
      <c r="AE3">
        <f>W_!AG5</f>
        <v>-6.0330397937492239E-3</v>
      </c>
      <c r="AF3">
        <f>W_!AH5</f>
        <v>-8.5578867142098772E-4</v>
      </c>
      <c r="AG3">
        <f>W_!AI5</f>
        <v>7.5052465660759501E-3</v>
      </c>
      <c r="AH3">
        <f>W_!AJ5</f>
        <v>9.5888834626954821E-3</v>
      </c>
      <c r="AI3">
        <f>W_!AK5</f>
        <v>4.8439071333703588E-3</v>
      </c>
      <c r="AJ3">
        <f>W_!AL5</f>
        <v>-7.9952026050866942E-3</v>
      </c>
      <c r="AK3">
        <f>W_!AM5</f>
        <v>5.5163413929690372E-4</v>
      </c>
      <c r="AL3">
        <f>W_!AN5</f>
        <v>5.2808889574858773E-4</v>
      </c>
      <c r="AM3">
        <f>W_!AO5</f>
        <v>5.6439340699978766E-4</v>
      </c>
      <c r="AN3">
        <f>W_!AP5</f>
        <v>2.3775827027654163E-5</v>
      </c>
      <c r="AO3">
        <f>W_!AQ5</f>
        <v>2.5877166141926253E-5</v>
      </c>
      <c r="AP3">
        <f>W_!AR5</f>
        <v>6.2015680438553102E-3</v>
      </c>
      <c r="AQ3">
        <f>W_!AS5</f>
        <v>-2.3978401246468713E-2</v>
      </c>
      <c r="AR3">
        <f>W_!AT5</f>
        <v>1.0258408678837502E-4</v>
      </c>
      <c r="AS3">
        <f>W_!AU5</f>
        <v>1.3213290783257189E-2</v>
      </c>
      <c r="AT3">
        <f>W_!AV5</f>
        <v>0</v>
      </c>
      <c r="AU3">
        <f>W_!AW5</f>
        <v>0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</row>
    <row r="4" spans="1:54" x14ac:dyDescent="0.35">
      <c r="A4" t="str">
        <f>W_!B6</f>
        <v>hlfp</v>
      </c>
      <c r="B4">
        <f>W_!D6</f>
        <v>-9.5985377486133609E-7</v>
      </c>
      <c r="C4">
        <f>W_!E6</f>
        <v>1.0451442317843243E-6</v>
      </c>
      <c r="D4">
        <f>W_!F6</f>
        <v>3.4158497657148415E-5</v>
      </c>
      <c r="E4">
        <f>W_!G6</f>
        <v>-2.7325564692728871E-2</v>
      </c>
      <c r="F4">
        <f>W_!H6</f>
        <v>-2.7138250862309896E-4</v>
      </c>
      <c r="G4">
        <f>W_!I6</f>
        <v>2.6869540666851413E-4</v>
      </c>
      <c r="H4">
        <f>W_!J6</f>
        <v>3.1408866968937808E-4</v>
      </c>
      <c r="I4">
        <f>W_!K6</f>
        <v>-4.4661555409776526E-4</v>
      </c>
      <c r="J4">
        <f>W_!L6</f>
        <v>1.9630288917865659E-3</v>
      </c>
      <c r="K4">
        <f>W_!M6</f>
        <v>2.9964795704933539E-5</v>
      </c>
      <c r="L4">
        <f>W_!N6</f>
        <v>-5.6360392252462481E-5</v>
      </c>
      <c r="M4">
        <f>W_!O6</f>
        <v>3.3486530490498878E-5</v>
      </c>
      <c r="N4">
        <f>W_!P6</f>
        <v>-0.29385846284733763</v>
      </c>
      <c r="O4">
        <f>W_!Q6</f>
        <v>-6.1758310167906824E-2</v>
      </c>
      <c r="P4">
        <f>W_!R6</f>
        <v>-0.23165400039983738</v>
      </c>
      <c r="Q4">
        <f>W_!S6</f>
        <v>-1.1009368705210288E-3</v>
      </c>
      <c r="R4">
        <f>W_!T6</f>
        <v>0.11626526855404426</v>
      </c>
      <c r="S4">
        <f>W_!U6</f>
        <v>9.6223146109810482E-4</v>
      </c>
      <c r="T4">
        <f>W_!V6</f>
        <v>-2.9452342557752186E-5</v>
      </c>
      <c r="U4">
        <f>W_!W6</f>
        <v>1.5983579393505435E-4</v>
      </c>
      <c r="V4">
        <f>W_!X6</f>
        <v>9.5084851399925238E-5</v>
      </c>
      <c r="W4">
        <f>W_!Y6</f>
        <v>-7.1510157974780039E-3</v>
      </c>
      <c r="X4">
        <f>W_!Z6</f>
        <v>-7.244986433822093E-3</v>
      </c>
      <c r="Y4">
        <f>W_!AA6</f>
        <v>-7.9704494457689679E-3</v>
      </c>
      <c r="Z4">
        <f>W_!AB6</f>
        <v>-4.5846553098602327E-5</v>
      </c>
      <c r="AA4">
        <f>W_!AC6</f>
        <v>9.1811720620129929E-4</v>
      </c>
      <c r="AB4">
        <f>W_!AD6</f>
        <v>-6.2196403788976145E-4</v>
      </c>
      <c r="AC4">
        <f>W_!AE6</f>
        <v>-8.653937606113635E-4</v>
      </c>
      <c r="AD4">
        <f>W_!AF6</f>
        <v>5.1511575997133845E-2</v>
      </c>
      <c r="AE4">
        <f>W_!AG6</f>
        <v>5.7060778692262379E-2</v>
      </c>
      <c r="AF4">
        <f>W_!AH6</f>
        <v>1.8977680422974576E-3</v>
      </c>
      <c r="AG4">
        <f>W_!AI6</f>
        <v>-1.3568596298994227E-3</v>
      </c>
      <c r="AH4">
        <f>W_!AJ6</f>
        <v>2.3420670279169262E-2</v>
      </c>
      <c r="AI4">
        <f>W_!AK6</f>
        <v>2.9924906183276907E-4</v>
      </c>
      <c r="AJ4">
        <f>W_!AL6</f>
        <v>-2.9467219362130787E-2</v>
      </c>
      <c r="AK4">
        <f>W_!AM6</f>
        <v>-1.2756952805796308E-3</v>
      </c>
      <c r="AL4">
        <f>W_!AN6</f>
        <v>-1.1266934245431767E-3</v>
      </c>
      <c r="AM4">
        <f>W_!AO6</f>
        <v>-1.2552134078822783E-3</v>
      </c>
      <c r="AN4">
        <f>W_!AP6</f>
        <v>-4.3277490250216184E-4</v>
      </c>
      <c r="AO4">
        <f>W_!AQ6</f>
        <v>-1.7884445708641652E-5</v>
      </c>
      <c r="AP4">
        <f>W_!AR6</f>
        <v>-1.1911647744098156E-2</v>
      </c>
      <c r="AQ4">
        <f>W_!AS6</f>
        <v>0.12348572844579028</v>
      </c>
      <c r="AR4">
        <f>W_!AT6</f>
        <v>2.9132115643307546E-4</v>
      </c>
      <c r="AS4">
        <f>W_!AU6</f>
        <v>-2.6983584441422355E-2</v>
      </c>
      <c r="AT4">
        <f>W_!AV6</f>
        <v>0</v>
      </c>
      <c r="AU4">
        <f>W_!AW6</f>
        <v>0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</row>
    <row r="5" spans="1:54" x14ac:dyDescent="0.35">
      <c r="A5" t="str">
        <f>W_!B7</f>
        <v>whours_pww_dif</v>
      </c>
      <c r="B5">
        <f>W_!D7</f>
        <v>1.5268633813354729E-2</v>
      </c>
      <c r="C5">
        <f>W_!E7</f>
        <v>3.2112835551601659E-2</v>
      </c>
      <c r="D5">
        <f>W_!F7</f>
        <v>-2.7325564692728871E-2</v>
      </c>
      <c r="E5">
        <f>W_!G7</f>
        <v>428.74989743477971</v>
      </c>
      <c r="F5">
        <f>W_!H7</f>
        <v>-0.75137506906432872</v>
      </c>
      <c r="G5">
        <f>W_!I7</f>
        <v>-1.4121202266422357</v>
      </c>
      <c r="H5">
        <f>W_!J7</f>
        <v>-1.1169284952136158</v>
      </c>
      <c r="I5">
        <f>W_!K7</f>
        <v>2.73199196215689</v>
      </c>
      <c r="J5">
        <f>W_!L7</f>
        <v>-4.5682052312387054</v>
      </c>
      <c r="K5">
        <f>W_!M7</f>
        <v>-5.8739752167578325E-2</v>
      </c>
      <c r="L5">
        <f>W_!N7</f>
        <v>0.11450698735760166</v>
      </c>
      <c r="M5">
        <f>W_!O7</f>
        <v>-9.0755395810818443E-2</v>
      </c>
      <c r="N5">
        <f>W_!P7</f>
        <v>741.79391737485207</v>
      </c>
      <c r="O5">
        <f>W_!Q7</f>
        <v>55.282023527177273</v>
      </c>
      <c r="P5">
        <f>W_!R7</f>
        <v>544.84584428102505</v>
      </c>
      <c r="Q5">
        <f>W_!S7</f>
        <v>2.7489844264069019</v>
      </c>
      <c r="R5">
        <f>W_!T7</f>
        <v>-102.52561509610911</v>
      </c>
      <c r="S5">
        <f>W_!U7</f>
        <v>0.38995698449851163</v>
      </c>
      <c r="T5">
        <f>W_!V7</f>
        <v>0.32013044644932992</v>
      </c>
      <c r="U5">
        <f>W_!W7</f>
        <v>-1.033929521065823</v>
      </c>
      <c r="V5">
        <f>W_!X7</f>
        <v>3.9731725048640761E-2</v>
      </c>
      <c r="W5">
        <f>W_!Y7</f>
        <v>11.09631366162634</v>
      </c>
      <c r="X5">
        <f>W_!Z7</f>
        <v>17.426579552420222</v>
      </c>
      <c r="Y5">
        <f>W_!AA7</f>
        <v>13.319341871927223</v>
      </c>
      <c r="Z5">
        <f>W_!AB7</f>
        <v>2.8087124202311728E-2</v>
      </c>
      <c r="AA5">
        <f>W_!AC7</f>
        <v>-3.330719827426182</v>
      </c>
      <c r="AB5">
        <f>W_!AD7</f>
        <v>-74.883178603905947</v>
      </c>
      <c r="AC5">
        <f>W_!AE7</f>
        <v>-19.543719729612356</v>
      </c>
      <c r="AD5">
        <f>W_!AF7</f>
        <v>-61.979506003449167</v>
      </c>
      <c r="AE5">
        <f>W_!AG7</f>
        <v>100.12689171405053</v>
      </c>
      <c r="AF5">
        <f>W_!AH7</f>
        <v>-4.4850010209693911</v>
      </c>
      <c r="AG5">
        <f>W_!AI7</f>
        <v>-46.183506225160372</v>
      </c>
      <c r="AH5">
        <f>W_!AJ7</f>
        <v>21.975525891154106</v>
      </c>
      <c r="AI5">
        <f>W_!AK7</f>
        <v>13.323332922383019</v>
      </c>
      <c r="AJ5">
        <f>W_!AL7</f>
        <v>75.682173039805051</v>
      </c>
      <c r="AK5">
        <f>W_!AM7</f>
        <v>4.3465653891566642</v>
      </c>
      <c r="AL5">
        <f>W_!AN7</f>
        <v>3.556660634237069</v>
      </c>
      <c r="AM5">
        <f>W_!AO7</f>
        <v>3.9359138766506057</v>
      </c>
      <c r="AN5">
        <f>W_!AP7</f>
        <v>-0.33822156241261148</v>
      </c>
      <c r="AO5">
        <f>W_!AQ7</f>
        <v>9.3698100938581566E-2</v>
      </c>
      <c r="AP5">
        <f>W_!AR7</f>
        <v>18.921012688272892</v>
      </c>
      <c r="AQ5">
        <f>W_!AS7</f>
        <v>-294.46823107983801</v>
      </c>
      <c r="AR5">
        <f>W_!AT7</f>
        <v>7.3887028953156089E-2</v>
      </c>
      <c r="AS5">
        <f>W_!AU7</f>
        <v>88.179122202718759</v>
      </c>
      <c r="AT5">
        <f>W_!AV7</f>
        <v>0</v>
      </c>
      <c r="AU5">
        <f>W_!AW7</f>
        <v>0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</row>
    <row r="6" spans="1:54" x14ac:dyDescent="0.35">
      <c r="A6" t="str">
        <f>W_!B8</f>
        <v>scommiles</v>
      </c>
      <c r="B6">
        <f>W_!D8</f>
        <v>3.4179519745842643E-5</v>
      </c>
      <c r="C6">
        <f>W_!E8</f>
        <v>-1.1518915919545345E-4</v>
      </c>
      <c r="D6">
        <f>W_!F8</f>
        <v>-2.7138250862309896E-4</v>
      </c>
      <c r="E6">
        <f>W_!G8</f>
        <v>-0.75137506906432872</v>
      </c>
      <c r="F6">
        <f>W_!H8</f>
        <v>8.311793158215916E-2</v>
      </c>
      <c r="G6">
        <f>W_!I8</f>
        <v>-7.6483034923625591E-3</v>
      </c>
      <c r="H6">
        <f>W_!J8</f>
        <v>-2.7170655465084115E-2</v>
      </c>
      <c r="I6">
        <f>W_!K8</f>
        <v>-6.5013355719637164E-3</v>
      </c>
      <c r="J6">
        <f>W_!L8</f>
        <v>-0.10574101565414602</v>
      </c>
      <c r="K6">
        <f>W_!M8</f>
        <v>-9.6417405448204994E-5</v>
      </c>
      <c r="L6">
        <f>W_!N8</f>
        <v>1.5169369415442876E-4</v>
      </c>
      <c r="M6">
        <f>W_!O8</f>
        <v>-5.454983864528265E-6</v>
      </c>
      <c r="N6">
        <f>W_!P8</f>
        <v>0.76942624162032514</v>
      </c>
      <c r="O6">
        <f>W_!Q8</f>
        <v>0.80794749747981798</v>
      </c>
      <c r="P6">
        <f>W_!R8</f>
        <v>1.964153954792081</v>
      </c>
      <c r="Q6">
        <f>W_!S8</f>
        <v>5.939789346159411E-2</v>
      </c>
      <c r="R6">
        <f>W_!T8</f>
        <v>-1.546316491294111</v>
      </c>
      <c r="S6">
        <f>W_!U8</f>
        <v>0.1016066034457806</v>
      </c>
      <c r="T6">
        <f>W_!V8</f>
        <v>1.7956994842936514E-5</v>
      </c>
      <c r="U6">
        <f>W_!W8</f>
        <v>-1.0517765779002649E-2</v>
      </c>
      <c r="V6">
        <f>W_!X8</f>
        <v>6.5605259643239039E-3</v>
      </c>
      <c r="W6">
        <f>W_!Y8</f>
        <v>-0.58810849330438697</v>
      </c>
      <c r="X6">
        <f>W_!Z8</f>
        <v>-0.16004915074801629</v>
      </c>
      <c r="Y6">
        <f>W_!AA8</f>
        <v>-0.43624646640745257</v>
      </c>
      <c r="Z6">
        <f>W_!AB8</f>
        <v>1.5795353418890045E-3</v>
      </c>
      <c r="AA6">
        <f>W_!AC8</f>
        <v>1.1700715542908953E-2</v>
      </c>
      <c r="AB6">
        <f>W_!AD8</f>
        <v>0.10730512800241092</v>
      </c>
      <c r="AC6">
        <f>W_!AE8</f>
        <v>9.350321116958854E-2</v>
      </c>
      <c r="AD6">
        <f>W_!AF8</f>
        <v>0.52723851539040623</v>
      </c>
      <c r="AE6">
        <f>W_!AG8</f>
        <v>-0.33673582399653029</v>
      </c>
      <c r="AF6">
        <f>W_!AH8</f>
        <v>0.62814702529419719</v>
      </c>
      <c r="AG6">
        <f>W_!AI8</f>
        <v>0.43875219603175236</v>
      </c>
      <c r="AH6">
        <f>W_!AJ8</f>
        <v>-8.7163063986819209E-3</v>
      </c>
      <c r="AI6">
        <f>W_!AK8</f>
        <v>0.2322775399309423</v>
      </c>
      <c r="AJ6">
        <f>W_!AL8</f>
        <v>-0.80601249479536285</v>
      </c>
      <c r="AK6">
        <f>W_!AM8</f>
        <v>-1.3770244133403393E-2</v>
      </c>
      <c r="AL6">
        <f>W_!AN8</f>
        <v>-1.4096437540426453E-2</v>
      </c>
      <c r="AM6">
        <f>W_!AO8</f>
        <v>-9.4545565467469006E-3</v>
      </c>
      <c r="AN6">
        <f>W_!AP8</f>
        <v>9.5234562235259716E-3</v>
      </c>
      <c r="AO6">
        <f>W_!AQ8</f>
        <v>-5.6054865953200693E-4</v>
      </c>
      <c r="AP6">
        <f>W_!AR8</f>
        <v>-0.36094686980090496</v>
      </c>
      <c r="AQ6">
        <f>W_!AS8</f>
        <v>-1.0380694069027705</v>
      </c>
      <c r="AR6">
        <f>W_!AT8</f>
        <v>-6.3740668996405377E-3</v>
      </c>
      <c r="AS6">
        <f>W_!AU8</f>
        <v>-1.6984629869164214</v>
      </c>
      <c r="AT6">
        <f>W_!AV8</f>
        <v>0</v>
      </c>
      <c r="AU6">
        <f>W_!AW8</f>
        <v>0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</row>
    <row r="7" spans="1:54" x14ac:dyDescent="0.35">
      <c r="A7" t="str">
        <f>W_!B9</f>
        <v>hdj</v>
      </c>
      <c r="B7">
        <f>W_!D9</f>
        <v>-1.3958149831559016E-4</v>
      </c>
      <c r="C7">
        <f>W_!E9</f>
        <v>-1.687106645452102E-4</v>
      </c>
      <c r="D7">
        <f>W_!F9</f>
        <v>2.6869540666851413E-4</v>
      </c>
      <c r="E7">
        <f>W_!G9</f>
        <v>-1.4121202266422357</v>
      </c>
      <c r="F7">
        <f>W_!H9</f>
        <v>-7.6483034923625591E-3</v>
      </c>
      <c r="G7">
        <f>W_!I9</f>
        <v>4.5461781495411323E-2</v>
      </c>
      <c r="H7">
        <f>W_!J9</f>
        <v>2.9566017441318461E-2</v>
      </c>
      <c r="I7">
        <f>W_!K9</f>
        <v>-3.0395272068526054E-2</v>
      </c>
      <c r="J7">
        <f>W_!L9</f>
        <v>0.12761936645664007</v>
      </c>
      <c r="K7">
        <f>W_!M9</f>
        <v>4.2689542599706049E-4</v>
      </c>
      <c r="L7">
        <f>W_!N9</f>
        <v>-7.9505268533373234E-4</v>
      </c>
      <c r="M7">
        <f>W_!O9</f>
        <v>7.0913871005655966E-4</v>
      </c>
      <c r="N7">
        <f>W_!P9</f>
        <v>-9.0241482791671359</v>
      </c>
      <c r="O7">
        <f>W_!Q9</f>
        <v>-0.50287171204196535</v>
      </c>
      <c r="P7">
        <f>W_!R9</f>
        <v>-8.0176042811309287</v>
      </c>
      <c r="Q7">
        <f>W_!S9</f>
        <v>-7.2709555347447857E-2</v>
      </c>
      <c r="R7">
        <f>W_!T9</f>
        <v>1.0524587693307752</v>
      </c>
      <c r="S7">
        <f>W_!U9</f>
        <v>-4.9814210660805366E-2</v>
      </c>
      <c r="T7">
        <f>W_!V9</f>
        <v>-4.9256469062562624E-3</v>
      </c>
      <c r="U7">
        <f>W_!W9</f>
        <v>4.1050000244125646E-2</v>
      </c>
      <c r="V7">
        <f>W_!X9</f>
        <v>-7.3983664433611084E-4</v>
      </c>
      <c r="W7">
        <f>W_!Y9</f>
        <v>-0.28372891733596745</v>
      </c>
      <c r="X7">
        <f>W_!Z9</f>
        <v>-0.28059935471503905</v>
      </c>
      <c r="Y7">
        <f>W_!AA9</f>
        <v>-0.3550269244742757</v>
      </c>
      <c r="Z7">
        <f>W_!AB9</f>
        <v>-2.0382168435537803E-4</v>
      </c>
      <c r="AA7">
        <f>W_!AC9</f>
        <v>4.6199396061678367E-2</v>
      </c>
      <c r="AB7">
        <f>W_!AD9</f>
        <v>0.62741440313825059</v>
      </c>
      <c r="AC7">
        <f>W_!AE9</f>
        <v>-2.5646611058400805E-2</v>
      </c>
      <c r="AD7">
        <f>W_!AF9</f>
        <v>0.90053549985460013</v>
      </c>
      <c r="AE7">
        <f>W_!AG9</f>
        <v>0.98845282691280423</v>
      </c>
      <c r="AF7">
        <f>W_!AH9</f>
        <v>0.68854003723940038</v>
      </c>
      <c r="AG7">
        <f>W_!AI9</f>
        <v>-0.55241250835058542</v>
      </c>
      <c r="AH7">
        <f>W_!AJ9</f>
        <v>-0.29950667213821613</v>
      </c>
      <c r="AI7">
        <f>W_!AK9</f>
        <v>0.23722652203377548</v>
      </c>
      <c r="AJ7">
        <f>W_!AL9</f>
        <v>0.3744520470335132</v>
      </c>
      <c r="AK7">
        <f>W_!AM9</f>
        <v>-6.1081565954913646E-2</v>
      </c>
      <c r="AL7">
        <f>W_!AN9</f>
        <v>-5.5446538114252396E-2</v>
      </c>
      <c r="AM7">
        <f>W_!AO9</f>
        <v>-6.227216640747113E-2</v>
      </c>
      <c r="AN7">
        <f>W_!AP9</f>
        <v>-2.0050650914069184E-3</v>
      </c>
      <c r="AO7">
        <f>W_!AQ9</f>
        <v>-2.1567467412837603E-3</v>
      </c>
      <c r="AP7">
        <f>W_!AR9</f>
        <v>-0.36271111119439697</v>
      </c>
      <c r="AQ7">
        <f>W_!AS9</f>
        <v>4.3482630360446288</v>
      </c>
      <c r="AR7">
        <f>W_!AT9</f>
        <v>-5.0099212362447569E-3</v>
      </c>
      <c r="AS7">
        <f>W_!AU9</f>
        <v>-1.7840293445249786</v>
      </c>
      <c r="AT7">
        <f>W_!AV9</f>
        <v>0</v>
      </c>
      <c r="AU7">
        <f>W_!AW9</f>
        <v>0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</row>
    <row r="8" spans="1:54" x14ac:dyDescent="0.35">
      <c r="A8" t="str">
        <f>W_!B10</f>
        <v>shcommiles_dif</v>
      </c>
      <c r="B8">
        <f>W_!D10</f>
        <v>-2.2461157601289406E-4</v>
      </c>
      <c r="C8">
        <f>W_!E10</f>
        <v>-3.1233325755065439E-4</v>
      </c>
      <c r="D8">
        <f>W_!F10</f>
        <v>3.1408866968937808E-4</v>
      </c>
      <c r="E8">
        <f>W_!G10</f>
        <v>-1.1169284952136158</v>
      </c>
      <c r="F8">
        <f>W_!H10</f>
        <v>-2.7170655465084115E-2</v>
      </c>
      <c r="G8">
        <f>W_!I10</f>
        <v>2.9566017441318461E-2</v>
      </c>
      <c r="H8">
        <f>W_!J10</f>
        <v>0.34141461172714144</v>
      </c>
      <c r="I8">
        <f>W_!K10</f>
        <v>0.15423634574002282</v>
      </c>
      <c r="J8">
        <f>W_!L10</f>
        <v>0.3194109872663044</v>
      </c>
      <c r="K8">
        <f>W_!M10</f>
        <v>2.5628505870695165E-3</v>
      </c>
      <c r="L8">
        <f>W_!N10</f>
        <v>-4.806502883151282E-3</v>
      </c>
      <c r="M8">
        <f>W_!O10</f>
        <v>2.3250061288667104E-3</v>
      </c>
      <c r="N8">
        <f>W_!P10</f>
        <v>-27.667663748530074</v>
      </c>
      <c r="O8">
        <f>W_!Q10</f>
        <v>-5.9188256848171461</v>
      </c>
      <c r="P8">
        <f>W_!R10</f>
        <v>-17.495313818932438</v>
      </c>
      <c r="Q8">
        <f>W_!S10</f>
        <v>-0.17229051343853774</v>
      </c>
      <c r="R8">
        <f>W_!T10</f>
        <v>11.13105184869354</v>
      </c>
      <c r="S8">
        <f>W_!U10</f>
        <v>-0.18579202899430916</v>
      </c>
      <c r="T8">
        <f>W_!V10</f>
        <v>-1.2557521848744629E-2</v>
      </c>
      <c r="U8">
        <f>W_!W10</f>
        <v>3.6924008701365696E-2</v>
      </c>
      <c r="V8">
        <f>W_!X10</f>
        <v>3.1185938271270283E-4</v>
      </c>
      <c r="W8">
        <f>W_!Y10</f>
        <v>-2.0675583985685173</v>
      </c>
      <c r="X8">
        <f>W_!Z10</f>
        <v>-1.1891732399058139</v>
      </c>
      <c r="Y8">
        <f>W_!AA10</f>
        <v>-1.7579356172703229</v>
      </c>
      <c r="Z8">
        <f>W_!AB10</f>
        <v>-3.6063453925526665E-3</v>
      </c>
      <c r="AA8">
        <f>W_!AC10</f>
        <v>0.1362060715572205</v>
      </c>
      <c r="AB8">
        <f>W_!AD10</f>
        <v>3.2312865981178156</v>
      </c>
      <c r="AC8">
        <f>W_!AE10</f>
        <v>-2.5612218158424334</v>
      </c>
      <c r="AD8">
        <f>W_!AF10</f>
        <v>3.093827457181221</v>
      </c>
      <c r="AE8">
        <f>W_!AG10</f>
        <v>5.2731911848520729</v>
      </c>
      <c r="AF8">
        <f>W_!AH10</f>
        <v>-2.3752390067363103</v>
      </c>
      <c r="AG8">
        <f>W_!AI10</f>
        <v>-2.2691049942512014</v>
      </c>
      <c r="AH8">
        <f>W_!AJ10</f>
        <v>0.38080584564565367</v>
      </c>
      <c r="AI8">
        <f>W_!AK10</f>
        <v>0.53051378616196021</v>
      </c>
      <c r="AJ8">
        <f>W_!AL10</f>
        <v>-0.26178008683440324</v>
      </c>
      <c r="AK8">
        <f>W_!AM10</f>
        <v>-5.0746290321941216E-2</v>
      </c>
      <c r="AL8">
        <f>W_!AN10</f>
        <v>-2.6126882057293802E-2</v>
      </c>
      <c r="AM8">
        <f>W_!AO10</f>
        <v>-3.4876646653375677E-2</v>
      </c>
      <c r="AN8">
        <f>W_!AP10</f>
        <v>4.0188993068075605E-3</v>
      </c>
      <c r="AO8">
        <f>W_!AQ10</f>
        <v>-2.6276797708269396E-3</v>
      </c>
      <c r="AP8">
        <f>W_!AR10</f>
        <v>-2.5700004332131856</v>
      </c>
      <c r="AQ8">
        <f>W_!AS10</f>
        <v>9.1697964803026792</v>
      </c>
      <c r="AR8">
        <f>W_!AT10</f>
        <v>2.0357692941000067E-3</v>
      </c>
      <c r="AS8">
        <f>W_!AU10</f>
        <v>-1.9173915272471629</v>
      </c>
      <c r="AT8">
        <f>W_!AV10</f>
        <v>0</v>
      </c>
      <c r="AU8">
        <f>W_!AW10</f>
        <v>0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</row>
    <row r="9" spans="1:54" x14ac:dyDescent="0.35">
      <c r="A9" t="str">
        <f>W_!B11</f>
        <v>swcommiles_difw</v>
      </c>
      <c r="B9">
        <f>W_!D11</f>
        <v>-4.3348392142401984E-5</v>
      </c>
      <c r="C9">
        <f>W_!E11</f>
        <v>1.5685119377456002E-4</v>
      </c>
      <c r="D9">
        <f>W_!F11</f>
        <v>-4.4661555409776526E-4</v>
      </c>
      <c r="E9">
        <f>W_!G11</f>
        <v>2.73199196215689</v>
      </c>
      <c r="F9">
        <f>W_!H11</f>
        <v>-6.5013355719637164E-3</v>
      </c>
      <c r="G9">
        <f>W_!I11</f>
        <v>-3.0395272068526054E-2</v>
      </c>
      <c r="H9">
        <f>W_!J11</f>
        <v>0.15423634574002282</v>
      </c>
      <c r="I9">
        <f>W_!K11</f>
        <v>0.55796564522051928</v>
      </c>
      <c r="J9">
        <f>W_!L11</f>
        <v>-8.9488228249093499E-2</v>
      </c>
      <c r="K9">
        <f>W_!M11</f>
        <v>6.4671048193689414E-4</v>
      </c>
      <c r="L9">
        <f>W_!N11</f>
        <v>-1.2274053858678333E-3</v>
      </c>
      <c r="M9">
        <f>W_!O11</f>
        <v>8.2286593492997349E-4</v>
      </c>
      <c r="N9">
        <f>W_!P11</f>
        <v>5.8876295587688814</v>
      </c>
      <c r="O9">
        <f>W_!Q11</f>
        <v>-0.63782456575635949</v>
      </c>
      <c r="P9">
        <f>W_!R11</f>
        <v>13.328742280533628</v>
      </c>
      <c r="Q9">
        <f>W_!S11</f>
        <v>5.0748328538082241E-2</v>
      </c>
      <c r="R9">
        <f>W_!T11</f>
        <v>1.2511444432053598</v>
      </c>
      <c r="S9">
        <f>W_!U11</f>
        <v>-3.2214859482634813E-2</v>
      </c>
      <c r="T9">
        <f>W_!V11</f>
        <v>1.3763290643978143E-2</v>
      </c>
      <c r="U9">
        <f>W_!W11</f>
        <v>-1.6237991373775091E-2</v>
      </c>
      <c r="V9">
        <f>W_!X11</f>
        <v>-7.3358255969499702E-3</v>
      </c>
      <c r="W9">
        <f>W_!Y11</f>
        <v>1.7540617700508905</v>
      </c>
      <c r="X9">
        <f>W_!Z11</f>
        <v>0.38517504051453566</v>
      </c>
      <c r="Y9">
        <f>W_!AA11</f>
        <v>1.3671473347014118</v>
      </c>
      <c r="Z9">
        <f>W_!AB11</f>
        <v>-5.6687018953860647E-3</v>
      </c>
      <c r="AA9">
        <f>W_!AC11</f>
        <v>-3.6234794717821081E-2</v>
      </c>
      <c r="AB9">
        <f>W_!AD11</f>
        <v>-2.1811892096586574</v>
      </c>
      <c r="AC9">
        <f>W_!AE11</f>
        <v>1.2776236091697577</v>
      </c>
      <c r="AD9">
        <f>W_!AF11</f>
        <v>-1.6693263794270823</v>
      </c>
      <c r="AE9">
        <f>W_!AG11</f>
        <v>0.5540223294866633</v>
      </c>
      <c r="AF9">
        <f>W_!AH11</f>
        <v>-3.8251301035660217</v>
      </c>
      <c r="AG9">
        <f>W_!AI11</f>
        <v>0.60998925642404256</v>
      </c>
      <c r="AH9">
        <f>W_!AJ11</f>
        <v>0.15490679809379557</v>
      </c>
      <c r="AI9">
        <f>W_!AK11</f>
        <v>6.2552754560768933E-2</v>
      </c>
      <c r="AJ9">
        <f>W_!AL11</f>
        <v>5.0421517907991253</v>
      </c>
      <c r="AK9">
        <f>W_!AM11</f>
        <v>0.14506515058518141</v>
      </c>
      <c r="AL9">
        <f>W_!AN11</f>
        <v>0.13668999072181415</v>
      </c>
      <c r="AM9">
        <f>W_!AO11</f>
        <v>0.1670158450112065</v>
      </c>
      <c r="AN9">
        <f>W_!AP11</f>
        <v>1.2863403326537241E-2</v>
      </c>
      <c r="AO9">
        <f>W_!AQ11</f>
        <v>7.7051926889777694E-3</v>
      </c>
      <c r="AP9">
        <f>W_!AR11</f>
        <v>0.42778546668740336</v>
      </c>
      <c r="AQ9">
        <f>W_!AS11</f>
        <v>-7.4163947155965966</v>
      </c>
      <c r="AR9">
        <f>W_!AT11</f>
        <v>1.8450724700317448E-2</v>
      </c>
      <c r="AS9">
        <f>W_!AU11</f>
        <v>-7.3119080564671163E-3</v>
      </c>
      <c r="AT9">
        <f>W_!AV11</f>
        <v>0</v>
      </c>
      <c r="AU9">
        <f>W_!AW11</f>
        <v>0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</row>
    <row r="10" spans="1:54" x14ac:dyDescent="0.35">
      <c r="A10" t="str">
        <f>W_!B12</f>
        <v>betacom</v>
      </c>
      <c r="B10">
        <f>W_!D12</f>
        <v>-1.0500975515194653E-3</v>
      </c>
      <c r="C10">
        <f>W_!E12</f>
        <v>-1.4657116093553966E-3</v>
      </c>
      <c r="D10">
        <f>W_!F12</f>
        <v>1.9630288917865659E-3</v>
      </c>
      <c r="E10">
        <f>W_!G12</f>
        <v>-4.5682052312387054</v>
      </c>
      <c r="F10">
        <f>W_!H12</f>
        <v>-0.10574101565414602</v>
      </c>
      <c r="G10">
        <f>W_!I12</f>
        <v>0.12761936645664007</v>
      </c>
      <c r="H10">
        <f>W_!J12</f>
        <v>0.3194109872663044</v>
      </c>
      <c r="I10">
        <f>W_!K12</f>
        <v>-8.9488228249093499E-2</v>
      </c>
      <c r="J10">
        <f>W_!L12</f>
        <v>1.996118643137734</v>
      </c>
      <c r="K10">
        <f>W_!M12</f>
        <v>7.9877302472035512E-3</v>
      </c>
      <c r="L10">
        <f>W_!N12</f>
        <v>-1.4834655241691905E-2</v>
      </c>
      <c r="M10">
        <f>W_!O12</f>
        <v>7.0501794619004738E-3</v>
      </c>
      <c r="N10">
        <f>W_!P12</f>
        <v>-73.97020536996456</v>
      </c>
      <c r="O10">
        <f>W_!Q12</f>
        <v>-11.801721402946859</v>
      </c>
      <c r="P10">
        <f>W_!R12</f>
        <v>-52.646935018392163</v>
      </c>
      <c r="Q10">
        <f>W_!S12</f>
        <v>-1.1058797002175835</v>
      </c>
      <c r="R10">
        <f>W_!T12</f>
        <v>21.835743313055278</v>
      </c>
      <c r="S10">
        <f>W_!U12</f>
        <v>-2.1729024567386186</v>
      </c>
      <c r="T10">
        <f>W_!V12</f>
        <v>-1.6410434960373928E-2</v>
      </c>
      <c r="U10">
        <f>W_!W12</f>
        <v>0.16095243225431127</v>
      </c>
      <c r="V10">
        <f>W_!X12</f>
        <v>1.9004769994380454E-2</v>
      </c>
      <c r="W10">
        <f>W_!Y12</f>
        <v>1.7302619720600327</v>
      </c>
      <c r="X10">
        <f>W_!Z12</f>
        <v>-2.035457211856623</v>
      </c>
      <c r="Y10">
        <f>W_!AA12</f>
        <v>1.2943551144280434</v>
      </c>
      <c r="Z10">
        <f>W_!AB12</f>
        <v>6.0902710631541403E-3</v>
      </c>
      <c r="AA10">
        <f>W_!AC12</f>
        <v>9.2964073528573263E-2</v>
      </c>
      <c r="AB10">
        <f>W_!AD12</f>
        <v>5.9695258192729383</v>
      </c>
      <c r="AC10">
        <f>W_!AE12</f>
        <v>-5.2668160839729588</v>
      </c>
      <c r="AD10">
        <f>W_!AF12</f>
        <v>8.8451312446452874</v>
      </c>
      <c r="AE10">
        <f>W_!AG12</f>
        <v>11.44271362378827</v>
      </c>
      <c r="AF10">
        <f>W_!AH12</f>
        <v>-3.5747440093343412</v>
      </c>
      <c r="AG10">
        <f>W_!AI12</f>
        <v>-3.0261818357712102</v>
      </c>
      <c r="AH10">
        <f>W_!AJ12</f>
        <v>-0.44602627767042513</v>
      </c>
      <c r="AI10">
        <f>W_!AK12</f>
        <v>-1.3538136559865466</v>
      </c>
      <c r="AJ10">
        <f>W_!AL12</f>
        <v>-8.8098361390962729</v>
      </c>
      <c r="AK10">
        <f>W_!AM12</f>
        <v>-0.25817534810943155</v>
      </c>
      <c r="AL10">
        <f>W_!AN12</f>
        <v>-0.20985579433230253</v>
      </c>
      <c r="AM10">
        <f>W_!AO12</f>
        <v>-0.24517557094443521</v>
      </c>
      <c r="AN10">
        <f>W_!AP12</f>
        <v>-2.8199546851667274E-2</v>
      </c>
      <c r="AO10">
        <f>W_!AQ12</f>
        <v>-6.9431641513700189E-3</v>
      </c>
      <c r="AP10">
        <f>W_!AR12</f>
        <v>-6.1552784352643295</v>
      </c>
      <c r="AQ10">
        <f>W_!AS12</f>
        <v>28.317733605372485</v>
      </c>
      <c r="AR10">
        <f>W_!AT12</f>
        <v>4.3592042296292835E-2</v>
      </c>
      <c r="AS10">
        <f>W_!AU12</f>
        <v>-6.9858805977399845</v>
      </c>
      <c r="AT10">
        <f>W_!AV12</f>
        <v>0</v>
      </c>
      <c r="AU10">
        <f>W_!AW12</f>
        <v>0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</row>
    <row r="11" spans="1:54" x14ac:dyDescent="0.35">
      <c r="A11" t="str">
        <f>W_!B13</f>
        <v>betacom_w</v>
      </c>
      <c r="B11">
        <f>W_!D13</f>
        <v>-1.6618878952462928E-6</v>
      </c>
      <c r="C11">
        <f>W_!E13</f>
        <v>-7.9942537272307235E-6</v>
      </c>
      <c r="D11">
        <f>W_!F13</f>
        <v>2.9964795704933539E-5</v>
      </c>
      <c r="E11">
        <f>W_!G13</f>
        <v>-5.8739752167578325E-2</v>
      </c>
      <c r="F11">
        <f>W_!H13</f>
        <v>-9.6417405448204994E-5</v>
      </c>
      <c r="G11">
        <f>W_!I13</f>
        <v>4.2689542599706049E-4</v>
      </c>
      <c r="H11">
        <f>W_!J13</f>
        <v>2.5628505870695165E-3</v>
      </c>
      <c r="I11">
        <f>W_!K13</f>
        <v>6.4671048193689414E-4</v>
      </c>
      <c r="J11">
        <f>W_!L13</f>
        <v>7.9877302472035512E-3</v>
      </c>
      <c r="K11">
        <f>W_!M13</f>
        <v>1.1352346634235146E-4</v>
      </c>
      <c r="L11">
        <f>W_!N13</f>
        <v>-2.1804492031855165E-4</v>
      </c>
      <c r="M11">
        <f>W_!O13</f>
        <v>1.3534073697487177E-4</v>
      </c>
      <c r="N11">
        <f>W_!P13</f>
        <v>-0.85041303040989957</v>
      </c>
      <c r="O11">
        <f>W_!Q13</f>
        <v>-0.13205763318211075</v>
      </c>
      <c r="P11">
        <f>W_!R13</f>
        <v>-0.45590433574305805</v>
      </c>
      <c r="Q11">
        <f>W_!S13</f>
        <v>-4.3315296798795587E-3</v>
      </c>
      <c r="R11">
        <f>W_!T13</f>
        <v>0.24892929770095529</v>
      </c>
      <c r="S11">
        <f>W_!U13</f>
        <v>-8.2988726371970838E-3</v>
      </c>
      <c r="T11">
        <f>W_!V13</f>
        <v>-6.2504016933939165E-5</v>
      </c>
      <c r="U11">
        <f>W_!W13</f>
        <v>3.6337639100879619E-4</v>
      </c>
      <c r="V11">
        <f>W_!X13</f>
        <v>2.1738945800954255E-4</v>
      </c>
      <c r="W11">
        <f>W_!Y13</f>
        <v>3.1124338826536407E-3</v>
      </c>
      <c r="X11">
        <f>W_!Z13</f>
        <v>-1.5139625655080464E-2</v>
      </c>
      <c r="Y11">
        <f>W_!AA13</f>
        <v>6.5567382775836333E-4</v>
      </c>
      <c r="Z11">
        <f>W_!AB13</f>
        <v>-4.226580398691255E-5</v>
      </c>
      <c r="AA11">
        <f>W_!AC13</f>
        <v>1.1831865318379432E-3</v>
      </c>
      <c r="AB11">
        <f>W_!AD13</f>
        <v>4.6485220852191374E-2</v>
      </c>
      <c r="AC11">
        <f>W_!AE13</f>
        <v>-1.8815323674610227E-2</v>
      </c>
      <c r="AD11">
        <f>W_!AF13</f>
        <v>7.8643642127755792E-2</v>
      </c>
      <c r="AE11">
        <f>W_!AG13</f>
        <v>9.3977803163450835E-2</v>
      </c>
      <c r="AF11">
        <f>W_!AH13</f>
        <v>-3.4361666824884743E-2</v>
      </c>
      <c r="AG11">
        <f>W_!AI13</f>
        <v>2.9745026270665384E-3</v>
      </c>
      <c r="AH11">
        <f>W_!AJ13</f>
        <v>-5.1506544173001738E-3</v>
      </c>
      <c r="AI11">
        <f>W_!AK13</f>
        <v>-3.1959070340773334E-3</v>
      </c>
      <c r="AJ11">
        <f>W_!AL13</f>
        <v>-8.6572663189922253E-2</v>
      </c>
      <c r="AK11">
        <f>W_!AM13</f>
        <v>-1.5472563047390373E-3</v>
      </c>
      <c r="AL11">
        <f>W_!AN13</f>
        <v>-1.1936738088654858E-3</v>
      </c>
      <c r="AM11">
        <f>W_!AO13</f>
        <v>-1.372890877773402E-3</v>
      </c>
      <c r="AN11">
        <f>W_!AP13</f>
        <v>7.0601862799098819E-4</v>
      </c>
      <c r="AO11">
        <f>W_!AQ13</f>
        <v>-2.5467971296428614E-5</v>
      </c>
      <c r="AP11">
        <f>W_!AR13</f>
        <v>-4.0662008232926518E-2</v>
      </c>
      <c r="AQ11">
        <f>W_!AS13</f>
        <v>0.24156047955228988</v>
      </c>
      <c r="AR11">
        <f>W_!AT13</f>
        <v>3.6275764216543716E-4</v>
      </c>
      <c r="AS11">
        <f>W_!AU13</f>
        <v>-5.174383377582828E-2</v>
      </c>
      <c r="AT11">
        <f>W_!AV13</f>
        <v>0</v>
      </c>
      <c r="AU11">
        <f>W_!AW13</f>
        <v>0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</row>
    <row r="12" spans="1:54" x14ac:dyDescent="0.35">
      <c r="A12" t="str">
        <f>W_!B14</f>
        <v>betalfp</v>
      </c>
      <c r="B12">
        <f>W_!D14</f>
        <v>3.0121685883824283E-6</v>
      </c>
      <c r="C12">
        <f>W_!E14</f>
        <v>1.5371827170562465E-5</v>
      </c>
      <c r="D12">
        <f>W_!F14</f>
        <v>-5.6360392252462481E-5</v>
      </c>
      <c r="E12">
        <f>W_!G14</f>
        <v>0.11450698735760166</v>
      </c>
      <c r="F12">
        <f>W_!H14</f>
        <v>1.5169369415442876E-4</v>
      </c>
      <c r="G12">
        <f>W_!I14</f>
        <v>-7.9505268533373234E-4</v>
      </c>
      <c r="H12">
        <f>W_!J14</f>
        <v>-4.806502883151282E-3</v>
      </c>
      <c r="I12">
        <f>W_!K14</f>
        <v>-1.2274053858678333E-3</v>
      </c>
      <c r="J12">
        <f>W_!L14</f>
        <v>-1.4834655241691905E-2</v>
      </c>
      <c r="K12">
        <f>W_!M14</f>
        <v>-2.1804492031855165E-4</v>
      </c>
      <c r="L12">
        <f>W_!N14</f>
        <v>4.2025285772901008E-4</v>
      </c>
      <c r="M12">
        <f>W_!O14</f>
        <v>-2.6240885354411229E-4</v>
      </c>
      <c r="N12">
        <f>W_!P14</f>
        <v>1.6335422952970997</v>
      </c>
      <c r="O12">
        <f>W_!Q14</f>
        <v>0.25065522172729687</v>
      </c>
      <c r="P12">
        <f>W_!R14</f>
        <v>0.86463973699865881</v>
      </c>
      <c r="Q12">
        <f>W_!S14</f>
        <v>8.0358547796258017E-3</v>
      </c>
      <c r="R12">
        <f>W_!T14</f>
        <v>-0.47389060562772012</v>
      </c>
      <c r="S12">
        <f>W_!U14</f>
        <v>1.5727271536182461E-2</v>
      </c>
      <c r="T12">
        <f>W_!V14</f>
        <v>1.1764811871283998E-4</v>
      </c>
      <c r="U12">
        <f>W_!W14</f>
        <v>-6.6198086599414483E-4</v>
      </c>
      <c r="V12">
        <f>W_!X14</f>
        <v>-4.0539887762508411E-4</v>
      </c>
      <c r="W12">
        <f>W_!Y14</f>
        <v>-3.8753742948221528E-3</v>
      </c>
      <c r="X12">
        <f>W_!Z14</f>
        <v>2.8737807316130102E-2</v>
      </c>
      <c r="Y12">
        <f>W_!AA14</f>
        <v>1.0164795537818668E-4</v>
      </c>
      <c r="Z12">
        <f>W_!AB14</f>
        <v>7.7208720254399725E-5</v>
      </c>
      <c r="AA12">
        <f>W_!AC14</f>
        <v>-2.1985928370525936E-3</v>
      </c>
      <c r="AB12">
        <f>W_!AD14</f>
        <v>-8.6495526833541586E-2</v>
      </c>
      <c r="AC12">
        <f>W_!AE14</f>
        <v>3.7388335688133052E-2</v>
      </c>
      <c r="AD12">
        <f>W_!AF14</f>
        <v>-0.14712970617595314</v>
      </c>
      <c r="AE12">
        <f>W_!AG14</f>
        <v>-0.18012162617656807</v>
      </c>
      <c r="AF12">
        <f>W_!AH14</f>
        <v>6.7977269753538683E-2</v>
      </c>
      <c r="AG12">
        <f>W_!AI14</f>
        <v>-7.99755378251602E-3</v>
      </c>
      <c r="AH12">
        <f>W_!AJ14</f>
        <v>1.170275361189778E-2</v>
      </c>
      <c r="AI12">
        <f>W_!AK14</f>
        <v>6.8692880817070069E-3</v>
      </c>
      <c r="AJ12">
        <f>W_!AL14</f>
        <v>0.16486871039319981</v>
      </c>
      <c r="AK12">
        <f>W_!AM14</f>
        <v>2.8904371673293735E-3</v>
      </c>
      <c r="AL12">
        <f>W_!AN14</f>
        <v>2.2391498570191321E-3</v>
      </c>
      <c r="AM12">
        <f>W_!AO14</f>
        <v>2.5701792351534329E-3</v>
      </c>
      <c r="AN12">
        <f>W_!AP14</f>
        <v>-1.3729418897491406E-3</v>
      </c>
      <c r="AO12">
        <f>W_!AQ14</f>
        <v>4.5836447783073932E-5</v>
      </c>
      <c r="AP12">
        <f>W_!AR14</f>
        <v>7.7442608484104461E-2</v>
      </c>
      <c r="AQ12">
        <f>W_!AS14</f>
        <v>-0.45812387889887385</v>
      </c>
      <c r="AR12">
        <f>W_!AT14</f>
        <v>-6.7928520644726224E-4</v>
      </c>
      <c r="AS12">
        <f>W_!AU14</f>
        <v>9.3201076541133313E-2</v>
      </c>
      <c r="AT12">
        <f>W_!AV14</f>
        <v>0</v>
      </c>
      <c r="AU12">
        <f>W_!AW14</f>
        <v>0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</row>
    <row r="13" spans="1:54" x14ac:dyDescent="0.35">
      <c r="A13" t="str">
        <f>W_!B15</f>
        <v>betalfp_w</v>
      </c>
      <c r="B13">
        <f>W_!D15</f>
        <v>-3.8362737855999569E-6</v>
      </c>
      <c r="C13">
        <f>W_!E15</f>
        <v>-1.5710393316540368E-5</v>
      </c>
      <c r="D13">
        <f>W_!F15</f>
        <v>3.3486530490498878E-5</v>
      </c>
      <c r="E13">
        <f>W_!G15</f>
        <v>-9.0755395810818443E-2</v>
      </c>
      <c r="F13">
        <f>W_!H15</f>
        <v>-5.454983864528265E-6</v>
      </c>
      <c r="G13">
        <f>W_!I15</f>
        <v>7.0913871005655966E-4</v>
      </c>
      <c r="H13">
        <f>W_!J15</f>
        <v>2.3250061288667104E-3</v>
      </c>
      <c r="I13">
        <f>W_!K15</f>
        <v>8.2286593492997349E-4</v>
      </c>
      <c r="J13">
        <f>W_!L15</f>
        <v>7.0501794619004738E-3</v>
      </c>
      <c r="K13">
        <f>W_!M15</f>
        <v>1.3534073697487177E-4</v>
      </c>
      <c r="L13">
        <f>W_!N15</f>
        <v>-2.6240885354411229E-4</v>
      </c>
      <c r="M13">
        <f>W_!O15</f>
        <v>2.1805410126785469E-4</v>
      </c>
      <c r="N13">
        <f>W_!P15</f>
        <v>-1.1479126138725231</v>
      </c>
      <c r="O13">
        <f>W_!Q15</f>
        <v>-0.15562650346071477</v>
      </c>
      <c r="P13">
        <f>W_!R15</f>
        <v>-0.64585005636354409</v>
      </c>
      <c r="Q13">
        <f>W_!S15</f>
        <v>-3.8680431050192995E-3</v>
      </c>
      <c r="R13">
        <f>W_!T15</f>
        <v>0.29275497645162313</v>
      </c>
      <c r="S13">
        <f>W_!U15</f>
        <v>-7.1271713054528703E-3</v>
      </c>
      <c r="T13">
        <f>W_!V15</f>
        <v>-6.5226151038523839E-5</v>
      </c>
      <c r="U13">
        <f>W_!W15</f>
        <v>5.1513079134780774E-4</v>
      </c>
      <c r="V13">
        <f>W_!X15</f>
        <v>1.1659682534984915E-4</v>
      </c>
      <c r="W13">
        <f>W_!Y15</f>
        <v>1.5004905689677123E-2</v>
      </c>
      <c r="X13">
        <f>W_!Z15</f>
        <v>-1.4146675154827587E-2</v>
      </c>
      <c r="Y13">
        <f>W_!AA15</f>
        <v>8.8844612128975136E-3</v>
      </c>
      <c r="Z13">
        <f>W_!AB15</f>
        <v>-1.4923339730249505E-4</v>
      </c>
      <c r="AA13">
        <f>W_!AC15</f>
        <v>2.0085640153262706E-3</v>
      </c>
      <c r="AB13">
        <f>W_!AD15</f>
        <v>2.4002063047266001E-2</v>
      </c>
      <c r="AC13">
        <f>W_!AE15</f>
        <v>2.5091966930314482E-2</v>
      </c>
      <c r="AD13">
        <f>W_!AF15</f>
        <v>9.7399640186337663E-2</v>
      </c>
      <c r="AE13">
        <f>W_!AG15</f>
        <v>9.7853112437815276E-2</v>
      </c>
      <c r="AF13">
        <f>W_!AH15</f>
        <v>-3.1986839506965098E-2</v>
      </c>
      <c r="AG13">
        <f>W_!AI15</f>
        <v>2.9357354553672711E-4</v>
      </c>
      <c r="AH13">
        <f>W_!AJ15</f>
        <v>-3.0437908119641699E-2</v>
      </c>
      <c r="AI13">
        <f>W_!AK15</f>
        <v>-4.4006203767539345E-3</v>
      </c>
      <c r="AJ13">
        <f>W_!AL15</f>
        <v>-8.3836802950087011E-2</v>
      </c>
      <c r="AK13">
        <f>W_!AM15</f>
        <v>-2.590845233563629E-3</v>
      </c>
      <c r="AL13">
        <f>W_!AN15</f>
        <v>-2.447500482197571E-3</v>
      </c>
      <c r="AM13">
        <f>W_!AO15</f>
        <v>-2.6292538397347087E-3</v>
      </c>
      <c r="AN13">
        <f>W_!AP15</f>
        <v>8.6847018068128914E-4</v>
      </c>
      <c r="AO13">
        <f>W_!AQ15</f>
        <v>-7.1845540221893573E-5</v>
      </c>
      <c r="AP13">
        <f>W_!AR15</f>
        <v>-2.612580103695597E-2</v>
      </c>
      <c r="AQ13">
        <f>W_!AS15</f>
        <v>0.34580701512013512</v>
      </c>
      <c r="AR13">
        <f>W_!AT15</f>
        <v>7.6546444016930288E-5</v>
      </c>
      <c r="AS13">
        <f>W_!AU15</f>
        <v>-4.5900947188712592E-2</v>
      </c>
      <c r="AT13">
        <f>W_!AV15</f>
        <v>0</v>
      </c>
      <c r="AU13">
        <f>W_!AW15</f>
        <v>0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</row>
    <row r="14" spans="1:54" x14ac:dyDescent="0.35">
      <c r="A14" t="str">
        <f>W_!B16</f>
        <v>betahrs0</v>
      </c>
      <c r="B14">
        <f>W_!D16</f>
        <v>4.5776093090720657E-2</v>
      </c>
      <c r="C14">
        <f>W_!E16</f>
        <v>8.8371006553335824E-2</v>
      </c>
      <c r="D14">
        <f>W_!F16</f>
        <v>-0.29385846284733763</v>
      </c>
      <c r="E14">
        <f>W_!G16</f>
        <v>741.79391737485207</v>
      </c>
      <c r="F14">
        <f>W_!H16</f>
        <v>0.76942624162032514</v>
      </c>
      <c r="G14">
        <f>W_!I16</f>
        <v>-9.0241482791671359</v>
      </c>
      <c r="H14">
        <f>W_!J16</f>
        <v>-27.667663748530074</v>
      </c>
      <c r="I14">
        <f>W_!K16</f>
        <v>5.8876295587688814</v>
      </c>
      <c r="J14">
        <f>W_!L16</f>
        <v>-73.97020536996456</v>
      </c>
      <c r="K14">
        <f>W_!M16</f>
        <v>-0.85041303040989957</v>
      </c>
      <c r="L14">
        <f>W_!N16</f>
        <v>1.6335422952970997</v>
      </c>
      <c r="M14">
        <f>W_!O16</f>
        <v>-1.1479126138725231</v>
      </c>
      <c r="N14">
        <f>W_!P16</f>
        <v>10167.870739337</v>
      </c>
      <c r="O14">
        <f>W_!Q16</f>
        <v>1625.0608599336156</v>
      </c>
      <c r="P14">
        <f>W_!R16</f>
        <v>7452.5707454042031</v>
      </c>
      <c r="Q14">
        <f>W_!S16</f>
        <v>41.051143658433567</v>
      </c>
      <c r="R14">
        <f>W_!T16</f>
        <v>-3059.7426213354638</v>
      </c>
      <c r="S14">
        <f>W_!U16</f>
        <v>42.736105630010364</v>
      </c>
      <c r="T14">
        <f>W_!V16</f>
        <v>2.2841372616832798</v>
      </c>
      <c r="U14">
        <f>W_!W16</f>
        <v>-7.8432566770021417</v>
      </c>
      <c r="V14">
        <f>W_!X16</f>
        <v>-2.0680401253206759</v>
      </c>
      <c r="W14">
        <f>W_!Y16</f>
        <v>172.99977394202654</v>
      </c>
      <c r="X14">
        <f>W_!Z16</f>
        <v>213.68972539237166</v>
      </c>
      <c r="Y14">
        <f>W_!AA16</f>
        <v>148.34629942433307</v>
      </c>
      <c r="Z14">
        <f>W_!AB16</f>
        <v>1.292024218210531</v>
      </c>
      <c r="AA14">
        <f>W_!AC16</f>
        <v>-24.130630020283636</v>
      </c>
      <c r="AB14">
        <f>W_!AD16</f>
        <v>-477.96546081377136</v>
      </c>
      <c r="AC14">
        <f>W_!AE16</f>
        <v>385.81580437329166</v>
      </c>
      <c r="AD14">
        <f>W_!AF16</f>
        <v>-1218.5160997142868</v>
      </c>
      <c r="AE14">
        <f>W_!AG16</f>
        <v>-1193.2757247084542</v>
      </c>
      <c r="AF14">
        <f>W_!AH16</f>
        <v>120.12762442133135</v>
      </c>
      <c r="AG14">
        <f>W_!AI16</f>
        <v>199.42162262251983</v>
      </c>
      <c r="AH14">
        <f>W_!AJ16</f>
        <v>-55.90408888968684</v>
      </c>
      <c r="AI14">
        <f>W_!AK16</f>
        <v>-16.03178082929724</v>
      </c>
      <c r="AJ14">
        <f>W_!AL16</f>
        <v>764.29819023102925</v>
      </c>
      <c r="AK14">
        <f>W_!AM16</f>
        <v>27.192507511034361</v>
      </c>
      <c r="AL14">
        <f>W_!AN16</f>
        <v>22.047832266127525</v>
      </c>
      <c r="AM14">
        <f>W_!AO16</f>
        <v>25.271107852938698</v>
      </c>
      <c r="AN14">
        <f>W_!AP16</f>
        <v>-5.5469596858552848</v>
      </c>
      <c r="AO14">
        <f>W_!AQ16</f>
        <v>0.53789674799797649</v>
      </c>
      <c r="AP14">
        <f>W_!AR16</f>
        <v>379.33128843874744</v>
      </c>
      <c r="AQ14">
        <f>W_!AS16</f>
        <v>-3981.7051158681443</v>
      </c>
      <c r="AR14">
        <f>W_!AT16</f>
        <v>-3.3989061140419001</v>
      </c>
      <c r="AS14">
        <f>W_!AU16</f>
        <v>480.56455070397084</v>
      </c>
      <c r="AT14">
        <f>W_!AV16</f>
        <v>0</v>
      </c>
      <c r="AU14">
        <f>W_!AW16</f>
        <v>0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</row>
    <row r="15" spans="1:54" x14ac:dyDescent="0.35">
      <c r="A15" t="str">
        <f>W_!B17</f>
        <v>betahrs0_w</v>
      </c>
      <c r="B15">
        <f>W_!D17</f>
        <v>5.7925832053752988E-3</v>
      </c>
      <c r="C15">
        <f>W_!E17</f>
        <v>-2.2539472235342645E-3</v>
      </c>
      <c r="D15">
        <f>W_!F17</f>
        <v>-6.1758310167906824E-2</v>
      </c>
      <c r="E15">
        <f>W_!G17</f>
        <v>55.282023527177273</v>
      </c>
      <c r="F15">
        <f>W_!H17</f>
        <v>0.80794749747981798</v>
      </c>
      <c r="G15">
        <f>W_!I17</f>
        <v>-0.50287171204196535</v>
      </c>
      <c r="H15">
        <f>W_!J17</f>
        <v>-5.9188256848171461</v>
      </c>
      <c r="I15">
        <f>W_!K17</f>
        <v>-0.63782456575635949</v>
      </c>
      <c r="J15">
        <f>W_!L17</f>
        <v>-11.801721402946859</v>
      </c>
      <c r="K15">
        <f>W_!M17</f>
        <v>-0.13205763318211075</v>
      </c>
      <c r="L15">
        <f>W_!N17</f>
        <v>0.25065522172729687</v>
      </c>
      <c r="M15">
        <f>W_!O17</f>
        <v>-0.15562650346071477</v>
      </c>
      <c r="N15">
        <f>W_!P17</f>
        <v>1625.0608599336156</v>
      </c>
      <c r="O15">
        <f>W_!Q17</f>
        <v>505.15775031038476</v>
      </c>
      <c r="P15">
        <f>W_!R17</f>
        <v>1231.9186360259173</v>
      </c>
      <c r="Q15">
        <f>W_!S17</f>
        <v>6.4699047974452277</v>
      </c>
      <c r="R15">
        <f>W_!T17</f>
        <v>-956.97535032932115</v>
      </c>
      <c r="S15">
        <f>W_!U17</f>
        <v>3.6642658414600291</v>
      </c>
      <c r="T15">
        <f>W_!V17</f>
        <v>0.4077319579186961</v>
      </c>
      <c r="U15">
        <f>W_!W17</f>
        <v>-0.64285526532850223</v>
      </c>
      <c r="V15">
        <f>W_!X17</f>
        <v>0.24791604771246631</v>
      </c>
      <c r="W15">
        <f>W_!Y17</f>
        <v>36.84110730340786</v>
      </c>
      <c r="X15">
        <f>W_!Z17</f>
        <v>34.141893180992362</v>
      </c>
      <c r="Y15">
        <f>W_!AA17</f>
        <v>30.884518701284879</v>
      </c>
      <c r="Z15">
        <f>W_!AB17</f>
        <v>0.25220460910371562</v>
      </c>
      <c r="AA15">
        <f>W_!AC17</f>
        <v>-3.8723611563861056</v>
      </c>
      <c r="AB15">
        <f>W_!AD17</f>
        <v>-66.200034154184593</v>
      </c>
      <c r="AC15">
        <f>W_!AE17</f>
        <v>117.04039248324494</v>
      </c>
      <c r="AD15">
        <f>W_!AF17</f>
        <v>-222.50127571626473</v>
      </c>
      <c r="AE15">
        <f>W_!AG17</f>
        <v>-247.99292051424996</v>
      </c>
      <c r="AF15">
        <f>W_!AH17</f>
        <v>63.342359164149897</v>
      </c>
      <c r="AG15">
        <f>W_!AI17</f>
        <v>-21.646476542850927</v>
      </c>
      <c r="AH15">
        <f>W_!AJ17</f>
        <v>-143.42349930652307</v>
      </c>
      <c r="AI15">
        <f>W_!AK17</f>
        <v>2.4369157493065892</v>
      </c>
      <c r="AJ15">
        <f>W_!AL17</f>
        <v>124.53774563504575</v>
      </c>
      <c r="AK15">
        <f>W_!AM17</f>
        <v>1.3724862421690704</v>
      </c>
      <c r="AL15">
        <f>W_!AN17</f>
        <v>0.30325533072748417</v>
      </c>
      <c r="AM15">
        <f>W_!AO17</f>
        <v>0.88507834867345636</v>
      </c>
      <c r="AN15">
        <f>W_!AP17</f>
        <v>-1.2923342770094135</v>
      </c>
      <c r="AO15">
        <f>W_!AQ17</f>
        <v>-2.6848975267200269E-2</v>
      </c>
      <c r="AP15">
        <f>W_!AR17</f>
        <v>63.925536858367167</v>
      </c>
      <c r="AQ15">
        <f>W_!AS17</f>
        <v>-658.74043110846969</v>
      </c>
      <c r="AR15">
        <f>W_!AT17</f>
        <v>-1.0578331308543536</v>
      </c>
      <c r="AS15">
        <f>W_!AU17</f>
        <v>-7.7510123990893085</v>
      </c>
      <c r="AT15">
        <f>W_!AV17</f>
        <v>0</v>
      </c>
      <c r="AU15">
        <f>W_!AW17</f>
        <v>0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</row>
    <row r="16" spans="1:54" x14ac:dyDescent="0.35">
      <c r="A16" t="str">
        <f>W_!B18</f>
        <v>betahrs</v>
      </c>
      <c r="B16">
        <f>W_!D18</f>
        <v>3.3171701762345497E-2</v>
      </c>
      <c r="C16">
        <f>W_!E18</f>
        <v>4.3322058023207523E-2</v>
      </c>
      <c r="D16">
        <f>W_!F18</f>
        <v>-0.23165400039983738</v>
      </c>
      <c r="E16">
        <f>W_!G18</f>
        <v>544.84584428102505</v>
      </c>
      <c r="F16">
        <f>W_!H18</f>
        <v>1.964153954792081</v>
      </c>
      <c r="G16">
        <f>W_!I18</f>
        <v>-8.0176042811309287</v>
      </c>
      <c r="H16">
        <f>W_!J18</f>
        <v>-17.495313818932438</v>
      </c>
      <c r="I16">
        <f>W_!K18</f>
        <v>13.328742280533628</v>
      </c>
      <c r="J16">
        <f>W_!L18</f>
        <v>-52.646935018392163</v>
      </c>
      <c r="K16">
        <f>W_!M18</f>
        <v>-0.45590433574305805</v>
      </c>
      <c r="L16">
        <f>W_!N18</f>
        <v>0.86463973699865881</v>
      </c>
      <c r="M16">
        <f>W_!O18</f>
        <v>-0.64585005636354409</v>
      </c>
      <c r="N16">
        <f>W_!P18</f>
        <v>7452.5707454042031</v>
      </c>
      <c r="O16">
        <f>W_!Q18</f>
        <v>1231.9186360259173</v>
      </c>
      <c r="P16">
        <f>W_!R18</f>
        <v>6478.4479570798076</v>
      </c>
      <c r="Q16">
        <f>W_!S18</f>
        <v>29.766972679527253</v>
      </c>
      <c r="R16">
        <f>W_!T18</f>
        <v>-2309.5588887407621</v>
      </c>
      <c r="S16">
        <f>W_!U18</f>
        <v>12.553859986496805</v>
      </c>
      <c r="T16">
        <f>W_!V18</f>
        <v>2.1054100360808397</v>
      </c>
      <c r="U16">
        <f>W_!W18</f>
        <v>-6.7650892018082578</v>
      </c>
      <c r="V16">
        <f>W_!X18</f>
        <v>-1.5928838856775931</v>
      </c>
      <c r="W16">
        <f>W_!Y18</f>
        <v>171.22991926061525</v>
      </c>
      <c r="X16">
        <f>W_!Z18</f>
        <v>161.81503005722126</v>
      </c>
      <c r="Y16">
        <f>W_!AA18</f>
        <v>144.10674874744737</v>
      </c>
      <c r="Z16">
        <f>W_!AB18</f>
        <v>1.2831647295980171</v>
      </c>
      <c r="AA16">
        <f>W_!AC18</f>
        <v>-20.618338624220534</v>
      </c>
      <c r="AB16">
        <f>W_!AD18</f>
        <v>-307.80574653051826</v>
      </c>
      <c r="AC16">
        <f>W_!AE18</f>
        <v>330.80361561709827</v>
      </c>
      <c r="AD16">
        <f>W_!AF18</f>
        <v>-1024.3864908052196</v>
      </c>
      <c r="AE16">
        <f>W_!AG18</f>
        <v>-818.92304300106218</v>
      </c>
      <c r="AF16">
        <f>W_!AH18</f>
        <v>-27.508722082767939</v>
      </c>
      <c r="AG16">
        <f>W_!AI18</f>
        <v>280.40674182341712</v>
      </c>
      <c r="AH16">
        <f>W_!AJ18</f>
        <v>-87.352609820466228</v>
      </c>
      <c r="AI16">
        <f>W_!AK18</f>
        <v>-14.320777735906084</v>
      </c>
      <c r="AJ16">
        <f>W_!AL18</f>
        <v>536.51901831784062</v>
      </c>
      <c r="AK16">
        <f>W_!AM18</f>
        <v>23.800304713759285</v>
      </c>
      <c r="AL16">
        <f>W_!AN18</f>
        <v>19.457158472543444</v>
      </c>
      <c r="AM16">
        <f>W_!AO18</f>
        <v>22.584239038610125</v>
      </c>
      <c r="AN16">
        <f>W_!AP18</f>
        <v>-1.4688583858539375</v>
      </c>
      <c r="AO16">
        <f>W_!AQ18</f>
        <v>0.39120294564884051</v>
      </c>
      <c r="AP16">
        <f>W_!AR18</f>
        <v>237.72668586294398</v>
      </c>
      <c r="AQ16">
        <f>W_!AS18</f>
        <v>-3467.0881825654042</v>
      </c>
      <c r="AR16">
        <f>W_!AT18</f>
        <v>-3.7354452025354399</v>
      </c>
      <c r="AS16">
        <f>W_!AU18</f>
        <v>265.74390967462466</v>
      </c>
      <c r="AT16">
        <f>W_!AV18</f>
        <v>0</v>
      </c>
      <c r="AU16">
        <f>W_!AW18</f>
        <v>0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</row>
    <row r="17" spans="1:54" x14ac:dyDescent="0.35">
      <c r="A17" t="str">
        <f>W_!B19</f>
        <v>betahrs_w</v>
      </c>
      <c r="B17">
        <f>W_!D19</f>
        <v>5.833194723467431E-4</v>
      </c>
      <c r="C17">
        <f>W_!E19</f>
        <v>8.1530162540170519E-4</v>
      </c>
      <c r="D17">
        <f>W_!F19</f>
        <v>-1.1009368705210288E-3</v>
      </c>
      <c r="E17">
        <f>W_!G19</f>
        <v>2.7489844264069019</v>
      </c>
      <c r="F17">
        <f>W_!H19</f>
        <v>5.939789346159411E-2</v>
      </c>
      <c r="G17">
        <f>W_!I19</f>
        <v>-7.2709555347447857E-2</v>
      </c>
      <c r="H17">
        <f>W_!J19</f>
        <v>-0.17229051343853774</v>
      </c>
      <c r="I17">
        <f>W_!K19</f>
        <v>5.0748328538082241E-2</v>
      </c>
      <c r="J17">
        <f>W_!L19</f>
        <v>-1.1058797002175835</v>
      </c>
      <c r="K17">
        <f>W_!M19</f>
        <v>-4.3315296798795587E-3</v>
      </c>
      <c r="L17">
        <f>W_!N19</f>
        <v>8.0358547796258017E-3</v>
      </c>
      <c r="M17">
        <f>W_!O19</f>
        <v>-3.8680431050192995E-3</v>
      </c>
      <c r="N17">
        <f>W_!P19</f>
        <v>41.051143658433567</v>
      </c>
      <c r="O17">
        <f>W_!Q19</f>
        <v>6.4699047974452277</v>
      </c>
      <c r="P17">
        <f>W_!R19</f>
        <v>29.766972679527253</v>
      </c>
      <c r="Q17">
        <f>W_!S19</f>
        <v>0.61436670478133926</v>
      </c>
      <c r="R17">
        <f>W_!T19</f>
        <v>-11.962422803145351</v>
      </c>
      <c r="S17">
        <f>W_!U19</f>
        <v>1.1970400390546569</v>
      </c>
      <c r="T17">
        <f>W_!V19</f>
        <v>8.9557197559255695E-3</v>
      </c>
      <c r="U17">
        <f>W_!W19</f>
        <v>-9.0111414556336547E-2</v>
      </c>
      <c r="V17">
        <f>W_!X19</f>
        <v>-1.0445992303090125E-2</v>
      </c>
      <c r="W17">
        <f>W_!Y19</f>
        <v>-1.0462583580567699</v>
      </c>
      <c r="X17">
        <f>W_!Z19</f>
        <v>1.0912828417965925</v>
      </c>
      <c r="Y17">
        <f>W_!AA19</f>
        <v>-0.7930787546476894</v>
      </c>
      <c r="Z17">
        <f>W_!AB19</f>
        <v>-3.1954842116330511E-3</v>
      </c>
      <c r="AA17">
        <f>W_!AC19</f>
        <v>-5.4591014507772283E-2</v>
      </c>
      <c r="AB17">
        <f>W_!AD19</f>
        <v>-3.1336565377761119</v>
      </c>
      <c r="AC17">
        <f>W_!AE19</f>
        <v>2.7902594702389378</v>
      </c>
      <c r="AD17">
        <f>W_!AF19</f>
        <v>-4.8180276639400716</v>
      </c>
      <c r="AE17">
        <f>W_!AG19</f>
        <v>-6.1247416250051874</v>
      </c>
      <c r="AF17">
        <f>W_!AH19</f>
        <v>1.9205250630471133</v>
      </c>
      <c r="AG17">
        <f>W_!AI19</f>
        <v>1.7127190504635303</v>
      </c>
      <c r="AH17">
        <f>W_!AJ19</f>
        <v>0.33489226728006954</v>
      </c>
      <c r="AI17">
        <f>W_!AK19</f>
        <v>0.77324875494375922</v>
      </c>
      <c r="AJ17">
        <f>W_!AL19</f>
        <v>4.7918277118631165</v>
      </c>
      <c r="AK17">
        <f>W_!AM19</f>
        <v>0.14747633393326601</v>
      </c>
      <c r="AL17">
        <f>W_!AN19</f>
        <v>0.12112871604261202</v>
      </c>
      <c r="AM17">
        <f>W_!AO19</f>
        <v>0.14071700033946646</v>
      </c>
      <c r="AN17">
        <f>W_!AP19</f>
        <v>1.6525096930526759E-2</v>
      </c>
      <c r="AO17">
        <f>W_!AQ19</f>
        <v>3.5457391961630077E-3</v>
      </c>
      <c r="AP17">
        <f>W_!AR19</f>
        <v>3.2710608437614432</v>
      </c>
      <c r="AQ17">
        <f>W_!AS19</f>
        <v>-16.020905880758185</v>
      </c>
      <c r="AR17">
        <f>W_!AT19</f>
        <v>-2.6428405318764173E-2</v>
      </c>
      <c r="AS17">
        <f>W_!AU19</f>
        <v>3.8678700880402612</v>
      </c>
      <c r="AT17">
        <f>W_!AV19</f>
        <v>0</v>
      </c>
      <c r="AU17">
        <f>W_!AW19</f>
        <v>0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</row>
    <row r="18" spans="1:54" x14ac:dyDescent="0.35">
      <c r="A18" t="str">
        <f>W_!B20</f>
        <v>betahwk</v>
      </c>
      <c r="B18">
        <f>W_!D20</f>
        <v>-1.0972443293076051E-2</v>
      </c>
      <c r="C18">
        <f>W_!E20</f>
        <v>5.2340914904166411E-3</v>
      </c>
      <c r="D18">
        <f>W_!F20</f>
        <v>0.11626526855404426</v>
      </c>
      <c r="E18">
        <f>W_!G20</f>
        <v>-102.52561509610911</v>
      </c>
      <c r="F18">
        <f>W_!H20</f>
        <v>-1.546316491294111</v>
      </c>
      <c r="G18">
        <f>W_!I20</f>
        <v>1.0524587693307752</v>
      </c>
      <c r="H18">
        <f>W_!J20</f>
        <v>11.13105184869354</v>
      </c>
      <c r="I18">
        <f>W_!K20</f>
        <v>1.2511444432053598</v>
      </c>
      <c r="J18">
        <f>W_!L20</f>
        <v>21.835743313055278</v>
      </c>
      <c r="K18">
        <f>W_!M20</f>
        <v>0.24892929770095529</v>
      </c>
      <c r="L18">
        <f>W_!N20</f>
        <v>-0.47389060562772012</v>
      </c>
      <c r="M18">
        <f>W_!O20</f>
        <v>0.29275497645162313</v>
      </c>
      <c r="N18">
        <f>W_!P20</f>
        <v>-3059.7426213354638</v>
      </c>
      <c r="O18">
        <f>W_!Q20</f>
        <v>-956.97535032932115</v>
      </c>
      <c r="P18">
        <f>W_!R20</f>
        <v>-2309.5588887407621</v>
      </c>
      <c r="Q18">
        <f>W_!S20</f>
        <v>-11.962422803145351</v>
      </c>
      <c r="R18">
        <f>W_!T20</f>
        <v>1818.0958462515357</v>
      </c>
      <c r="S18">
        <f>W_!U20</f>
        <v>-6.3293971254853103</v>
      </c>
      <c r="T18">
        <f>W_!V20</f>
        <v>-0.77920982733748689</v>
      </c>
      <c r="U18">
        <f>W_!W20</f>
        <v>1.3077597371259606</v>
      </c>
      <c r="V18">
        <f>W_!X20</f>
        <v>-0.53847707585032356</v>
      </c>
      <c r="W18">
        <f>W_!Y20</f>
        <v>-72.944049613410314</v>
      </c>
      <c r="X18">
        <f>W_!Z20</f>
        <v>-64.292663659195895</v>
      </c>
      <c r="Y18">
        <f>W_!AA20</f>
        <v>-60.903899970793418</v>
      </c>
      <c r="Z18">
        <f>W_!AB20</f>
        <v>-0.47450011805975534</v>
      </c>
      <c r="AA18">
        <f>W_!AC20</f>
        <v>7.235481759309522</v>
      </c>
      <c r="AB18">
        <f>W_!AD20</f>
        <v>122.24453726719581</v>
      </c>
      <c r="AC18">
        <f>W_!AE20</f>
        <v>-226.25971286357665</v>
      </c>
      <c r="AD18">
        <f>W_!AF20</f>
        <v>416.03087236425819</v>
      </c>
      <c r="AE18">
        <f>W_!AG20</f>
        <v>471.48581247733136</v>
      </c>
      <c r="AF18">
        <f>W_!AH20</f>
        <v>-117.90613974301911</v>
      </c>
      <c r="AG18">
        <f>W_!AI20</f>
        <v>43.756822409892457</v>
      </c>
      <c r="AH18">
        <f>W_!AJ20</f>
        <v>274.19216797225943</v>
      </c>
      <c r="AI18">
        <f>W_!AK20</f>
        <v>-5.627488777948531</v>
      </c>
      <c r="AJ18">
        <f>W_!AL20</f>
        <v>-225.19376760826506</v>
      </c>
      <c r="AK18">
        <f>W_!AM20</f>
        <v>-2.3410732772894081</v>
      </c>
      <c r="AL18">
        <f>W_!AN20</f>
        <v>-0.31314056629826986</v>
      </c>
      <c r="AM18">
        <f>W_!AO20</f>
        <v>-1.4254779850566608</v>
      </c>
      <c r="AN18">
        <f>W_!AP20</f>
        <v>2.5317101070349213</v>
      </c>
      <c r="AO18">
        <f>W_!AQ20</f>
        <v>5.9444484147841758E-2</v>
      </c>
      <c r="AP18">
        <f>W_!AR20</f>
        <v>-121.10500207300535</v>
      </c>
      <c r="AQ18">
        <f>W_!AS20</f>
        <v>1235.0656953735465</v>
      </c>
      <c r="AR18">
        <f>W_!AT20</f>
        <v>2.0161218741361888</v>
      </c>
      <c r="AS18">
        <f>W_!AU20</f>
        <v>21.515507075815108</v>
      </c>
      <c r="AT18">
        <f>W_!AV20</f>
        <v>0</v>
      </c>
      <c r="AU18">
        <f>W_!AW20</f>
        <v>0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</row>
    <row r="19" spans="1:54" x14ac:dyDescent="0.35">
      <c r="A19" t="str">
        <f>W_!B21</f>
        <v>betahwk_w</v>
      </c>
      <c r="B19">
        <f>W_!D21</f>
        <v>9.0238567722279457E-4</v>
      </c>
      <c r="C19">
        <f>W_!E21</f>
        <v>1.6294313396966972E-3</v>
      </c>
      <c r="D19">
        <f>W_!F21</f>
        <v>9.6223146109810482E-4</v>
      </c>
      <c r="E19">
        <f>W_!G21</f>
        <v>0.38995698449851163</v>
      </c>
      <c r="F19">
        <f>W_!H21</f>
        <v>0.1016066034457806</v>
      </c>
      <c r="G19">
        <f>W_!I21</f>
        <v>-4.9814210660805366E-2</v>
      </c>
      <c r="H19">
        <f>W_!J21</f>
        <v>-0.18579202899430916</v>
      </c>
      <c r="I19">
        <f>W_!K21</f>
        <v>-3.2214859482634813E-2</v>
      </c>
      <c r="J19">
        <f>W_!L21</f>
        <v>-2.1729024567386186</v>
      </c>
      <c r="K19">
        <f>W_!M21</f>
        <v>-8.2988726371970838E-3</v>
      </c>
      <c r="L19">
        <f>W_!N21</f>
        <v>1.5727271536182461E-2</v>
      </c>
      <c r="M19">
        <f>W_!O21</f>
        <v>-7.1271713054528703E-3</v>
      </c>
      <c r="N19">
        <f>W_!P21</f>
        <v>42.736105630010364</v>
      </c>
      <c r="O19">
        <f>W_!Q21</f>
        <v>3.6642658414600291</v>
      </c>
      <c r="P19">
        <f>W_!R21</f>
        <v>12.553859986496805</v>
      </c>
      <c r="Q19">
        <f>W_!S21</f>
        <v>1.1970400390546569</v>
      </c>
      <c r="R19">
        <f>W_!T21</f>
        <v>-6.3293971254853103</v>
      </c>
      <c r="S19">
        <f>W_!U21</f>
        <v>3.6126092881229313</v>
      </c>
      <c r="T19">
        <f>W_!V21</f>
        <v>-8.5259727535890485E-3</v>
      </c>
      <c r="U19">
        <f>W_!W21</f>
        <v>-0.11872347151926874</v>
      </c>
      <c r="V19">
        <f>W_!X21</f>
        <v>-1.8365027609940986E-2</v>
      </c>
      <c r="W19">
        <f>W_!Y21</f>
        <v>-6.6210097879270942</v>
      </c>
      <c r="X19">
        <f>W_!Z21</f>
        <v>0.63775152901795928</v>
      </c>
      <c r="Y19">
        <f>W_!AA21</f>
        <v>-5.8768442158042324</v>
      </c>
      <c r="Z19">
        <f>W_!AB21</f>
        <v>-1.7763995933054298E-2</v>
      </c>
      <c r="AA19">
        <f>W_!AC21</f>
        <v>0.18970289191011327</v>
      </c>
      <c r="AB19">
        <f>W_!AD21</f>
        <v>-3.6772483270833383</v>
      </c>
      <c r="AC19">
        <f>W_!AE21</f>
        <v>3.7567976113023631</v>
      </c>
      <c r="AD19">
        <f>W_!AF21</f>
        <v>-0.75587973307958112</v>
      </c>
      <c r="AE19">
        <f>W_!AG21</f>
        <v>-4.4098897644425881</v>
      </c>
      <c r="AF19">
        <f>W_!AH21</f>
        <v>7.5028378140305501</v>
      </c>
      <c r="AG19">
        <f>W_!AI21</f>
        <v>-1.5921898265491328</v>
      </c>
      <c r="AH19">
        <f>W_!AJ21</f>
        <v>3.5953723985916581</v>
      </c>
      <c r="AI19">
        <f>W_!AK21</f>
        <v>2.4525818544248046</v>
      </c>
      <c r="AJ19">
        <f>W_!AL21</f>
        <v>11.489578485073455</v>
      </c>
      <c r="AK19">
        <f>W_!AM21</f>
        <v>2.5255724654986891E-2</v>
      </c>
      <c r="AL19">
        <f>W_!AN21</f>
        <v>1.2551375517269632E-2</v>
      </c>
      <c r="AM19">
        <f>W_!AO21</f>
        <v>1.5223746667953978E-2</v>
      </c>
      <c r="AN19">
        <f>W_!AP21</f>
        <v>-5.4568053636480623E-2</v>
      </c>
      <c r="AO19">
        <f>W_!AQ21</f>
        <v>8.9136854096627863E-4</v>
      </c>
      <c r="AP19">
        <f>W_!AR21</f>
        <v>4.8012867842326949</v>
      </c>
      <c r="AQ19">
        <f>W_!AS21</f>
        <v>-6.8075751128734856</v>
      </c>
      <c r="AR19">
        <f>W_!AT21</f>
        <v>-2.189984962395319E-2</v>
      </c>
      <c r="AS19">
        <f>W_!AU21</f>
        <v>4.7178515240833576</v>
      </c>
      <c r="AT19">
        <f>W_!AV21</f>
        <v>0</v>
      </c>
      <c r="AU19">
        <f>W_!AW21</f>
        <v>0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</row>
    <row r="20" spans="1:54" x14ac:dyDescent="0.35">
      <c r="A20" t="str">
        <f>W_!B22</f>
        <v>hdo</v>
      </c>
      <c r="B20">
        <f>W_!D22</f>
        <v>2.1383255233705873E-5</v>
      </c>
      <c r="C20">
        <f>W_!E22</f>
        <v>5.0727117391753345E-5</v>
      </c>
      <c r="D20">
        <f>W_!F22</f>
        <v>-2.9452342557752186E-5</v>
      </c>
      <c r="E20">
        <f>W_!G22</f>
        <v>0.32013044644932992</v>
      </c>
      <c r="F20">
        <f>W_!H22</f>
        <v>1.7956994842936514E-5</v>
      </c>
      <c r="G20">
        <f>W_!I22</f>
        <v>-4.9256469062562624E-3</v>
      </c>
      <c r="H20">
        <f>W_!J22</f>
        <v>-1.2557521848744629E-2</v>
      </c>
      <c r="I20">
        <f>W_!K22</f>
        <v>1.3763290643978143E-2</v>
      </c>
      <c r="J20">
        <f>W_!L22</f>
        <v>-1.6410434960373928E-2</v>
      </c>
      <c r="K20">
        <f>W_!M22</f>
        <v>-6.2504016933939165E-5</v>
      </c>
      <c r="L20">
        <f>W_!N22</f>
        <v>1.1764811871283998E-4</v>
      </c>
      <c r="M20">
        <f>W_!O22</f>
        <v>-6.5226151038523839E-5</v>
      </c>
      <c r="N20">
        <f>W_!P22</f>
        <v>2.2841372616832798</v>
      </c>
      <c r="O20">
        <f>W_!Q22</f>
        <v>0.4077319579186961</v>
      </c>
      <c r="P20">
        <f>W_!R22</f>
        <v>2.1054100360808397</v>
      </c>
      <c r="Q20">
        <f>W_!S22</f>
        <v>8.9557197559255695E-3</v>
      </c>
      <c r="R20">
        <f>W_!T22</f>
        <v>-0.77920982733748689</v>
      </c>
      <c r="S20">
        <f>W_!U22</f>
        <v>-8.5259727535890485E-3</v>
      </c>
      <c r="T20">
        <f>W_!V22</f>
        <v>5.4976751441831503E-3</v>
      </c>
      <c r="U20">
        <f>W_!W22</f>
        <v>-4.8778190277489189E-3</v>
      </c>
      <c r="V20">
        <f>W_!X22</f>
        <v>2.8140274761895376E-3</v>
      </c>
      <c r="W20">
        <f>W_!Y22</f>
        <v>0.20836786763630694</v>
      </c>
      <c r="X20">
        <f>W_!Z22</f>
        <v>0.148116023297994</v>
      </c>
      <c r="Y20">
        <f>W_!AA22</f>
        <v>0.17670971977914399</v>
      </c>
      <c r="Z20">
        <f>W_!AB22</f>
        <v>4.6637547166924048E-5</v>
      </c>
      <c r="AA20">
        <f>W_!AC22</f>
        <v>-1.4323807150544271E-2</v>
      </c>
      <c r="AB20">
        <f>W_!AD22</f>
        <v>-0.45287297271853405</v>
      </c>
      <c r="AC20">
        <f>W_!AE22</f>
        <v>0.22997089155416545</v>
      </c>
      <c r="AD20">
        <f>W_!AF22</f>
        <v>-0.55807343657831709</v>
      </c>
      <c r="AE20">
        <f>W_!AG22</f>
        <v>-0.28965777523742925</v>
      </c>
      <c r="AF20">
        <f>W_!AH22</f>
        <v>-0.20397744669848814</v>
      </c>
      <c r="AG20">
        <f>W_!AI22</f>
        <v>0.12969465693470453</v>
      </c>
      <c r="AH20">
        <f>W_!AJ22</f>
        <v>-5.9586787262158256E-2</v>
      </c>
      <c r="AI20">
        <f>W_!AK22</f>
        <v>-3.8817032542787067E-2</v>
      </c>
      <c r="AJ20">
        <f>W_!AL22</f>
        <v>-0.1760331012881933</v>
      </c>
      <c r="AK20">
        <f>W_!AM22</f>
        <v>1.5048997807444408E-2</v>
      </c>
      <c r="AL20">
        <f>W_!AN22</f>
        <v>1.1908608160945616E-2</v>
      </c>
      <c r="AM20">
        <f>W_!AO22</f>
        <v>1.5142521041937005E-2</v>
      </c>
      <c r="AN20">
        <f>W_!AP22</f>
        <v>-2.8891011800249258E-3</v>
      </c>
      <c r="AO20">
        <f>W_!AQ22</f>
        <v>6.8430682930336348E-4</v>
      </c>
      <c r="AP20">
        <f>W_!AR22</f>
        <v>0.25182391372013491</v>
      </c>
      <c r="AQ20">
        <f>W_!AS22</f>
        <v>-1.1283608178494611</v>
      </c>
      <c r="AR20">
        <f>W_!AT22</f>
        <v>2.2402216405211345E-3</v>
      </c>
      <c r="AS20">
        <f>W_!AU22</f>
        <v>0.23420713758948342</v>
      </c>
      <c r="AT20">
        <f>W_!AV22</f>
        <v>0</v>
      </c>
      <c r="AU20">
        <f>W_!AW22</f>
        <v>0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</row>
    <row r="21" spans="1:54" x14ac:dyDescent="0.35">
      <c r="A21" t="str">
        <f>W_!B23</f>
        <v>wdo_dif</v>
      </c>
      <c r="B21">
        <f>W_!D23</f>
        <v>-2.0035877997800857E-4</v>
      </c>
      <c r="C21">
        <f>W_!E23</f>
        <v>-2.1746827895665363E-4</v>
      </c>
      <c r="D21">
        <f>W_!F23</f>
        <v>1.5983579393505435E-4</v>
      </c>
      <c r="E21">
        <f>W_!G23</f>
        <v>-1.033929521065823</v>
      </c>
      <c r="F21">
        <f>W_!H23</f>
        <v>-1.0517765779002649E-2</v>
      </c>
      <c r="G21">
        <f>W_!I23</f>
        <v>4.1050000244125646E-2</v>
      </c>
      <c r="H21">
        <f>W_!J23</f>
        <v>3.6924008701365696E-2</v>
      </c>
      <c r="I21">
        <f>W_!K23</f>
        <v>-1.6237991373775091E-2</v>
      </c>
      <c r="J21">
        <f>W_!L23</f>
        <v>0.16095243225431127</v>
      </c>
      <c r="K21">
        <f>W_!M23</f>
        <v>3.6337639100879619E-4</v>
      </c>
      <c r="L21">
        <f>W_!N23</f>
        <v>-6.6198086599414483E-4</v>
      </c>
      <c r="M21">
        <f>W_!O23</f>
        <v>5.1513079134780774E-4</v>
      </c>
      <c r="N21">
        <f>W_!P23</f>
        <v>-7.8432566770021417</v>
      </c>
      <c r="O21">
        <f>W_!Q23</f>
        <v>-0.64285526532850223</v>
      </c>
      <c r="P21">
        <f>W_!R23</f>
        <v>-6.7650892018082578</v>
      </c>
      <c r="Q21">
        <f>W_!S23</f>
        <v>-9.0111414556336547E-2</v>
      </c>
      <c r="R21">
        <f>W_!T23</f>
        <v>1.3077597371259606</v>
      </c>
      <c r="S21">
        <f>W_!U23</f>
        <v>-0.11872347151926874</v>
      </c>
      <c r="T21">
        <f>W_!V23</f>
        <v>-4.8778190277489189E-3</v>
      </c>
      <c r="U21">
        <f>W_!W23</f>
        <v>4.4058840662283362E-2</v>
      </c>
      <c r="V21">
        <f>W_!X23</f>
        <v>-1.9169100999950868E-3</v>
      </c>
      <c r="W21">
        <f>W_!Y23</f>
        <v>-0.17307743734564118</v>
      </c>
      <c r="X21">
        <f>W_!Z23</f>
        <v>-0.29916034194849278</v>
      </c>
      <c r="Y21">
        <f>W_!AA23</f>
        <v>-0.24699202284946886</v>
      </c>
      <c r="Z21">
        <f>W_!AB23</f>
        <v>-3.0641532056230293E-4</v>
      </c>
      <c r="AA21">
        <f>W_!AC23</f>
        <v>3.6147313144798451E-2</v>
      </c>
      <c r="AB21">
        <f>W_!AD23</f>
        <v>0.76283588815739856</v>
      </c>
      <c r="AC21">
        <f>W_!AE23</f>
        <v>-0.15737068164493814</v>
      </c>
      <c r="AD21">
        <f>W_!AF23</f>
        <v>1.0166730283170622</v>
      </c>
      <c r="AE21">
        <f>W_!AG23</f>
        <v>1.2448767367463485</v>
      </c>
      <c r="AF21">
        <f>W_!AH23</f>
        <v>0.3488496008189319</v>
      </c>
      <c r="AG21">
        <f>W_!AI23</f>
        <v>-0.62045029986577638</v>
      </c>
      <c r="AH21">
        <f>W_!AJ23</f>
        <v>-0.2016736220019798</v>
      </c>
      <c r="AI21">
        <f>W_!AK23</f>
        <v>0.21939284242387125</v>
      </c>
      <c r="AJ21">
        <f>W_!AL23</f>
        <v>1.0887220883200612</v>
      </c>
      <c r="AK21">
        <f>W_!AM23</f>
        <v>-4.7351378218481954E-2</v>
      </c>
      <c r="AL21">
        <f>W_!AN23</f>
        <v>-4.1483069962332218E-2</v>
      </c>
      <c r="AM21">
        <f>W_!AO23</f>
        <v>-4.8105939594546315E-2</v>
      </c>
      <c r="AN21">
        <f>W_!AP23</f>
        <v>-7.30912757132919E-3</v>
      </c>
      <c r="AO21">
        <f>W_!AQ23</f>
        <v>-2.7298802240371791E-3</v>
      </c>
      <c r="AP21">
        <f>W_!AR23</f>
        <v>-0.51488259703713957</v>
      </c>
      <c r="AQ21">
        <f>W_!AS23</f>
        <v>3.6694052107356399</v>
      </c>
      <c r="AR21">
        <f>W_!AT23</f>
        <v>-9.0186741049625794E-3</v>
      </c>
      <c r="AS21">
        <f>W_!AU23</f>
        <v>-1.4861360718851002</v>
      </c>
      <c r="AT21">
        <f>W_!AV23</f>
        <v>0</v>
      </c>
      <c r="AU21">
        <f>W_!AW23</f>
        <v>0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</row>
    <row r="22" spans="1:54" x14ac:dyDescent="0.35">
      <c r="A22" t="str">
        <f>W_!B24</f>
        <v>sdo_dif</v>
      </c>
      <c r="B22">
        <f>W_!D24</f>
        <v>2.5490331665401166E-5</v>
      </c>
      <c r="C22">
        <f>W_!E24</f>
        <v>9.007554142137752E-6</v>
      </c>
      <c r="D22">
        <f>W_!F24</f>
        <v>9.5084851399925238E-5</v>
      </c>
      <c r="E22">
        <f>W_!G24</f>
        <v>3.9731725048640761E-2</v>
      </c>
      <c r="F22">
        <f>W_!H24</f>
        <v>6.5605259643239039E-3</v>
      </c>
      <c r="G22">
        <f>W_!I24</f>
        <v>-7.3983664433611084E-4</v>
      </c>
      <c r="H22">
        <f>W_!J24</f>
        <v>3.1185938271270283E-4</v>
      </c>
      <c r="I22">
        <f>W_!K24</f>
        <v>-7.3358255969499702E-3</v>
      </c>
      <c r="J22">
        <f>W_!L24</f>
        <v>1.9004769994380454E-2</v>
      </c>
      <c r="K22">
        <f>W_!M24</f>
        <v>2.1738945800954255E-4</v>
      </c>
      <c r="L22">
        <f>W_!N24</f>
        <v>-4.0539887762508411E-4</v>
      </c>
      <c r="M22">
        <f>W_!O24</f>
        <v>1.1659682534984915E-4</v>
      </c>
      <c r="N22">
        <f>W_!P24</f>
        <v>-2.0680401253206759</v>
      </c>
      <c r="O22">
        <f>W_!Q24</f>
        <v>0.24791604771246631</v>
      </c>
      <c r="P22">
        <f>W_!R24</f>
        <v>-1.5928838856775931</v>
      </c>
      <c r="Q22">
        <f>W_!S24</f>
        <v>-1.0445992303090125E-2</v>
      </c>
      <c r="R22">
        <f>W_!T24</f>
        <v>-0.53847707585032356</v>
      </c>
      <c r="S22">
        <f>W_!U24</f>
        <v>-1.8365027609940986E-2</v>
      </c>
      <c r="T22">
        <f>W_!V24</f>
        <v>2.8140274761895376E-3</v>
      </c>
      <c r="U22">
        <f>W_!W24</f>
        <v>-1.9169100999950868E-3</v>
      </c>
      <c r="V22">
        <f>W_!X24</f>
        <v>1.0776455715167823E-2</v>
      </c>
      <c r="W22">
        <f>W_!Y24</f>
        <v>-0.20870573815690924</v>
      </c>
      <c r="X22">
        <f>W_!Z24</f>
        <v>-8.6942881081415541E-2</v>
      </c>
      <c r="Y22">
        <f>W_!AA24</f>
        <v>-0.14143205207466178</v>
      </c>
      <c r="Z22">
        <f>W_!AB24</f>
        <v>-2.0566388107988692E-5</v>
      </c>
      <c r="AA22">
        <f>W_!AC24</f>
        <v>3.055177583153418E-3</v>
      </c>
      <c r="AB22">
        <f>W_!AD24</f>
        <v>1.7381586101553666E-2</v>
      </c>
      <c r="AC22">
        <f>W_!AE24</f>
        <v>-0.21448281583430695</v>
      </c>
      <c r="AD22">
        <f>W_!AF24</f>
        <v>0.3911613625645321</v>
      </c>
      <c r="AE22">
        <f>W_!AG24</f>
        <v>0.52653517505140568</v>
      </c>
      <c r="AF22">
        <f>W_!AH24</f>
        <v>3.8153135473150114E-2</v>
      </c>
      <c r="AG22">
        <f>W_!AI24</f>
        <v>-0.44645908185289046</v>
      </c>
      <c r="AH22">
        <f>W_!AJ24</f>
        <v>-0.16763030045944441</v>
      </c>
      <c r="AI22">
        <f>W_!AK24</f>
        <v>-9.4348287527122349E-4</v>
      </c>
      <c r="AJ22">
        <f>W_!AL24</f>
        <v>-0.45370242630515267</v>
      </c>
      <c r="AK22">
        <f>W_!AM24</f>
        <v>-1.345775350427676E-2</v>
      </c>
      <c r="AL22">
        <f>W_!AN24</f>
        <v>-1.258470064218296E-2</v>
      </c>
      <c r="AM22">
        <f>W_!AO24</f>
        <v>-1.0938528872708174E-2</v>
      </c>
      <c r="AN22">
        <f>W_!AP24</f>
        <v>-5.3629290651424043E-3</v>
      </c>
      <c r="AO22">
        <f>W_!AQ24</f>
        <v>-1.5694529671509054E-4</v>
      </c>
      <c r="AP22">
        <f>W_!AR24</f>
        <v>-0.21585141270013816</v>
      </c>
      <c r="AQ22">
        <f>W_!AS24</f>
        <v>0.83754121950268912</v>
      </c>
      <c r="AR22">
        <f>W_!AT24</f>
        <v>1.6190226154158029E-3</v>
      </c>
      <c r="AS22">
        <f>W_!AU24</f>
        <v>-0.60301236237407607</v>
      </c>
      <c r="AT22">
        <f>W_!AV24</f>
        <v>0</v>
      </c>
      <c r="AU22">
        <f>W_!AW24</f>
        <v>0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</row>
    <row r="23" spans="1:54" x14ac:dyDescent="0.35">
      <c r="A23" t="str">
        <f>W_!B25</f>
        <v>commiles_sd</v>
      </c>
      <c r="B23">
        <f>W_!D25</f>
        <v>4.3175544573235459E-4</v>
      </c>
      <c r="C23">
        <f>W_!E25</f>
        <v>-1.1136306846087525E-3</v>
      </c>
      <c r="D23">
        <f>W_!F25</f>
        <v>-7.1510157974780039E-3</v>
      </c>
      <c r="E23">
        <f>W_!G25</f>
        <v>11.09631366162634</v>
      </c>
      <c r="F23">
        <f>W_!H25</f>
        <v>-0.58810849330438697</v>
      </c>
      <c r="G23">
        <f>W_!I25</f>
        <v>-0.28372891733596745</v>
      </c>
      <c r="H23">
        <f>W_!J25</f>
        <v>-2.0675583985685173</v>
      </c>
      <c r="I23">
        <f>W_!K25</f>
        <v>1.7540617700508905</v>
      </c>
      <c r="J23">
        <f>W_!L25</f>
        <v>1.7302619720600327</v>
      </c>
      <c r="K23">
        <f>W_!M25</f>
        <v>3.1124338826536407E-3</v>
      </c>
      <c r="L23">
        <f>W_!N25</f>
        <v>-3.8753742948221528E-3</v>
      </c>
      <c r="M23">
        <f>W_!O25</f>
        <v>1.5004905689677123E-2</v>
      </c>
      <c r="N23">
        <f>W_!P25</f>
        <v>172.99977394202654</v>
      </c>
      <c r="O23">
        <f>W_!Q25</f>
        <v>36.84110730340786</v>
      </c>
      <c r="P23">
        <f>W_!R25</f>
        <v>171.22991926061525</v>
      </c>
      <c r="Q23">
        <f>W_!S25</f>
        <v>-1.0462583580567699</v>
      </c>
      <c r="R23">
        <f>W_!T25</f>
        <v>-72.944049613410314</v>
      </c>
      <c r="S23">
        <f>W_!U25</f>
        <v>-6.6210097879270942</v>
      </c>
      <c r="T23">
        <f>W_!V25</f>
        <v>0.20836786763630694</v>
      </c>
      <c r="U23">
        <f>W_!W25</f>
        <v>-0.17307743734564118</v>
      </c>
      <c r="V23">
        <f>W_!X25</f>
        <v>-0.20870573815690924</v>
      </c>
      <c r="W23">
        <f>W_!Y25</f>
        <v>119.94050935846718</v>
      </c>
      <c r="X23">
        <f>W_!Z25</f>
        <v>25.787464807338701</v>
      </c>
      <c r="Y23">
        <f>W_!AA25</f>
        <v>90.622712961112569</v>
      </c>
      <c r="Z23">
        <f>W_!AB25</f>
        <v>-6.7170476382648527E-3</v>
      </c>
      <c r="AA23">
        <f>W_!AC25</f>
        <v>-2.64021753578827</v>
      </c>
      <c r="AB23">
        <f>W_!AD25</f>
        <v>-33.502353679313316</v>
      </c>
      <c r="AC23">
        <f>W_!AE25</f>
        <v>35.878379076569892</v>
      </c>
      <c r="AD23">
        <f>W_!AF25</f>
        <v>-44.844641328311887</v>
      </c>
      <c r="AE23">
        <f>W_!AG25</f>
        <v>-71.775856836468947</v>
      </c>
      <c r="AF23">
        <f>W_!AH25</f>
        <v>-38.077403984696453</v>
      </c>
      <c r="AG23">
        <f>W_!AI25</f>
        <v>43.025946994944839</v>
      </c>
      <c r="AH23">
        <f>W_!AJ25</f>
        <v>-23.567189836983697</v>
      </c>
      <c r="AI23">
        <f>W_!AK25</f>
        <v>-19.72188600399004</v>
      </c>
      <c r="AJ23">
        <f>W_!AL25</f>
        <v>-14.134828993893851</v>
      </c>
      <c r="AK23">
        <f>W_!AM25</f>
        <v>1.4938449473678366</v>
      </c>
      <c r="AL23">
        <f>W_!AN25</f>
        <v>1.1856291661251011</v>
      </c>
      <c r="AM23">
        <f>W_!AO25</f>
        <v>1.3476118972655979</v>
      </c>
      <c r="AN23">
        <f>W_!AP25</f>
        <v>0.65624983364697753</v>
      </c>
      <c r="AO23">
        <f>W_!AQ25</f>
        <v>7.2100007061550633E-2</v>
      </c>
      <c r="AP23">
        <f>W_!AR25</f>
        <v>43.211965477320604</v>
      </c>
      <c r="AQ23">
        <f>W_!AS25</f>
        <v>-91.581033943600403</v>
      </c>
      <c r="AR23">
        <f>W_!AT25</f>
        <v>0.30143296581222329</v>
      </c>
      <c r="AS23">
        <f>W_!AU25</f>
        <v>37.156826015231047</v>
      </c>
      <c r="AT23">
        <f>W_!AV25</f>
        <v>0</v>
      </c>
      <c r="AU23">
        <f>W_!AW25</f>
        <v>0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</row>
    <row r="24" spans="1:54" x14ac:dyDescent="0.35">
      <c r="A24" t="str">
        <f>W_!B26</f>
        <v>do_sd</v>
      </c>
      <c r="B24">
        <f>W_!D26</f>
        <v>2.2609373047489125E-3</v>
      </c>
      <c r="C24">
        <f>W_!E26</f>
        <v>3.2687021247014094E-3</v>
      </c>
      <c r="D24">
        <f>W_!F26</f>
        <v>-7.244986433822093E-3</v>
      </c>
      <c r="E24">
        <f>W_!G26</f>
        <v>17.426579552420222</v>
      </c>
      <c r="F24">
        <f>W_!H26</f>
        <v>-0.16004915074801629</v>
      </c>
      <c r="G24">
        <f>W_!I26</f>
        <v>-0.28059935471503905</v>
      </c>
      <c r="H24">
        <f>W_!J26</f>
        <v>-1.1891732399058139</v>
      </c>
      <c r="I24">
        <f>W_!K26</f>
        <v>0.38517504051453566</v>
      </c>
      <c r="J24">
        <f>W_!L26</f>
        <v>-2.035457211856623</v>
      </c>
      <c r="K24">
        <f>W_!M26</f>
        <v>-1.5139625655080464E-2</v>
      </c>
      <c r="L24">
        <f>W_!N26</f>
        <v>2.8737807316130102E-2</v>
      </c>
      <c r="M24">
        <f>W_!O26</f>
        <v>-1.4146675154827587E-2</v>
      </c>
      <c r="N24">
        <f>W_!P26</f>
        <v>213.68972539237166</v>
      </c>
      <c r="O24">
        <f>W_!Q26</f>
        <v>34.141893180992362</v>
      </c>
      <c r="P24">
        <f>W_!R26</f>
        <v>161.81503005722126</v>
      </c>
      <c r="Q24">
        <f>W_!S26</f>
        <v>1.0912828417965925</v>
      </c>
      <c r="R24">
        <f>W_!T26</f>
        <v>-64.292663659195895</v>
      </c>
      <c r="S24">
        <f>W_!U26</f>
        <v>0.63775152901795928</v>
      </c>
      <c r="T24">
        <f>W_!V26</f>
        <v>0.148116023297994</v>
      </c>
      <c r="U24">
        <f>W_!W26</f>
        <v>-0.29916034194849278</v>
      </c>
      <c r="V24">
        <f>W_!X26</f>
        <v>-8.6942881081415541E-2</v>
      </c>
      <c r="W24">
        <f>W_!Y26</f>
        <v>25.787464807338701</v>
      </c>
      <c r="X24">
        <f>W_!Z26</f>
        <v>14.041934448005156</v>
      </c>
      <c r="Y24">
        <f>W_!AA26</f>
        <v>20.588476877502448</v>
      </c>
      <c r="Z24">
        <f>W_!AB26</f>
        <v>1.5969727158961052E-2</v>
      </c>
      <c r="AA24">
        <f>W_!AC26</f>
        <v>-0.95138098947631389</v>
      </c>
      <c r="AB24">
        <f>W_!AD26</f>
        <v>-24.40609385209703</v>
      </c>
      <c r="AC24">
        <f>W_!AE26</f>
        <v>21.0592816200637</v>
      </c>
      <c r="AD24">
        <f>W_!AF26</f>
        <v>-43.968758711382286</v>
      </c>
      <c r="AE24">
        <f>W_!AG26</f>
        <v>-47.085237641223529</v>
      </c>
      <c r="AF24">
        <f>W_!AH26</f>
        <v>-6.5646143064197506</v>
      </c>
      <c r="AG24">
        <f>W_!AI26</f>
        <v>15.533989375918978</v>
      </c>
      <c r="AH24">
        <f>W_!AJ26</f>
        <v>-7.5874476521493808</v>
      </c>
      <c r="AI24">
        <f>W_!AK26</f>
        <v>-3.6954980772889745</v>
      </c>
      <c r="AJ24">
        <f>W_!AL26</f>
        <v>6.7954608253259572</v>
      </c>
      <c r="AK24">
        <f>W_!AM26</f>
        <v>1.0913102907953847</v>
      </c>
      <c r="AL24">
        <f>W_!AN26</f>
        <v>0.89330782257329178</v>
      </c>
      <c r="AM24">
        <f>W_!AO26</f>
        <v>0.99715740635447492</v>
      </c>
      <c r="AN24">
        <f>W_!AP26</f>
        <v>0.10832473676554513</v>
      </c>
      <c r="AO24">
        <f>W_!AQ26</f>
        <v>5.2943621008738596E-2</v>
      </c>
      <c r="AP24">
        <f>W_!AR26</f>
        <v>27.573973496653782</v>
      </c>
      <c r="AQ24">
        <f>W_!AS26</f>
        <v>-86.794581998768336</v>
      </c>
      <c r="AR24">
        <f>W_!AT26</f>
        <v>0.10797672222272506</v>
      </c>
      <c r="AS24">
        <f>W_!AU26</f>
        <v>30.740524446725537</v>
      </c>
      <c r="AT24">
        <f>W_!AV26</f>
        <v>0</v>
      </c>
      <c r="AU24">
        <f>W_!AW26</f>
        <v>0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</row>
    <row r="25" spans="1:54" x14ac:dyDescent="0.35">
      <c r="A25" t="str">
        <f>W_!B27</f>
        <v>dj_sd</v>
      </c>
      <c r="B25">
        <f>W_!D27</f>
        <v>5.8425114699754157E-4</v>
      </c>
      <c r="C25">
        <f>W_!E27</f>
        <v>-8.7043732953298277E-4</v>
      </c>
      <c r="D25">
        <f>W_!F27</f>
        <v>-7.9704494457689679E-3</v>
      </c>
      <c r="E25">
        <f>W_!G27</f>
        <v>13.319341871927223</v>
      </c>
      <c r="F25">
        <f>W_!H27</f>
        <v>-0.43624646640745257</v>
      </c>
      <c r="G25">
        <f>W_!I27</f>
        <v>-0.3550269244742757</v>
      </c>
      <c r="H25">
        <f>W_!J27</f>
        <v>-1.7579356172703229</v>
      </c>
      <c r="I25">
        <f>W_!K27</f>
        <v>1.3671473347014118</v>
      </c>
      <c r="J25">
        <f>W_!L27</f>
        <v>1.2943551144280434</v>
      </c>
      <c r="K25">
        <f>W_!M27</f>
        <v>6.5567382775836333E-4</v>
      </c>
      <c r="L25">
        <f>W_!N27</f>
        <v>1.0164795537818668E-4</v>
      </c>
      <c r="M25">
        <f>W_!O27</f>
        <v>8.8844612128975136E-3</v>
      </c>
      <c r="N25">
        <f>W_!P27</f>
        <v>148.34629942433307</v>
      </c>
      <c r="O25">
        <f>W_!Q27</f>
        <v>30.884518701284879</v>
      </c>
      <c r="P25">
        <f>W_!R27</f>
        <v>144.10674874744737</v>
      </c>
      <c r="Q25">
        <f>W_!S27</f>
        <v>-0.7930787546476894</v>
      </c>
      <c r="R25">
        <f>W_!T27</f>
        <v>-60.903899970793418</v>
      </c>
      <c r="S25">
        <f>W_!U27</f>
        <v>-5.8768442158042324</v>
      </c>
      <c r="T25">
        <f>W_!V27</f>
        <v>0.17670971977914399</v>
      </c>
      <c r="U25">
        <f>W_!W27</f>
        <v>-0.24699202284946886</v>
      </c>
      <c r="V25">
        <f>W_!X27</f>
        <v>-0.14143205207466178</v>
      </c>
      <c r="W25">
        <f>W_!Y27</f>
        <v>90.622712961112569</v>
      </c>
      <c r="X25">
        <f>W_!Z27</f>
        <v>20.588476877502448</v>
      </c>
      <c r="Y25">
        <f>W_!AA27</f>
        <v>72.307764288773086</v>
      </c>
      <c r="Z25">
        <f>W_!AB27</f>
        <v>-4.0134820940423716E-3</v>
      </c>
      <c r="AA25">
        <f>W_!AC27</f>
        <v>-2.1165081888568027</v>
      </c>
      <c r="AB25">
        <f>W_!AD27</f>
        <v>-31.786206456697698</v>
      </c>
      <c r="AC25">
        <f>W_!AE27</f>
        <v>26.765807478004291</v>
      </c>
      <c r="AD25">
        <f>W_!AF27</f>
        <v>-39.901971183926427</v>
      </c>
      <c r="AE25">
        <f>W_!AG27</f>
        <v>-57.37426992215368</v>
      </c>
      <c r="AF25">
        <f>W_!AH27</f>
        <v>-29.90928482929117</v>
      </c>
      <c r="AG25">
        <f>W_!AI27</f>
        <v>32.131573418479626</v>
      </c>
      <c r="AH25">
        <f>W_!AJ27</f>
        <v>-17.418486911368451</v>
      </c>
      <c r="AI25">
        <f>W_!AK27</f>
        <v>-18.558263822385847</v>
      </c>
      <c r="AJ25">
        <f>W_!AL27</f>
        <v>-19.006300718658924</v>
      </c>
      <c r="AK25">
        <f>W_!AM27</f>
        <v>1.3749069961049454</v>
      </c>
      <c r="AL25">
        <f>W_!AN27</f>
        <v>1.1225679541276468</v>
      </c>
      <c r="AM25">
        <f>W_!AO27</f>
        <v>1.2504226502695961</v>
      </c>
      <c r="AN25">
        <f>W_!AP27</f>
        <v>0.59896870768592458</v>
      </c>
      <c r="AO25">
        <f>W_!AQ27</f>
        <v>7.166496139948797E-2</v>
      </c>
      <c r="AP25">
        <f>W_!AR27</f>
        <v>35.455938122206746</v>
      </c>
      <c r="AQ25">
        <f>W_!AS27</f>
        <v>-77.000934464090719</v>
      </c>
      <c r="AR25">
        <f>W_!AT27</f>
        <v>0.3367720505473627</v>
      </c>
      <c r="AS25">
        <f>W_!AU27</f>
        <v>34.313786362877515</v>
      </c>
      <c r="AT25">
        <f>W_!AV27</f>
        <v>0</v>
      </c>
      <c r="AU25">
        <f>W_!AW27</f>
        <v>0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</row>
    <row r="26" spans="1:54" x14ac:dyDescent="0.35">
      <c r="A26" t="str">
        <f>W_!B28</f>
        <v>betalwg</v>
      </c>
      <c r="B26">
        <f>W_!D28</f>
        <v>1.2547299603857384E-5</v>
      </c>
      <c r="C26">
        <f>W_!E28</f>
        <v>6.0967378051671325E-6</v>
      </c>
      <c r="D26">
        <f>W_!F28</f>
        <v>-4.5846553098602327E-5</v>
      </c>
      <c r="E26">
        <f>W_!G28</f>
        <v>2.8087124202311728E-2</v>
      </c>
      <c r="F26">
        <f>W_!H28</f>
        <v>1.5795353418890045E-3</v>
      </c>
      <c r="G26">
        <f>W_!I28</f>
        <v>-2.0382168435537803E-4</v>
      </c>
      <c r="H26">
        <f>W_!J28</f>
        <v>-3.6063453925526665E-3</v>
      </c>
      <c r="I26">
        <f>W_!K28</f>
        <v>-5.6687018953860647E-3</v>
      </c>
      <c r="J26">
        <f>W_!L28</f>
        <v>6.0902710631541403E-3</v>
      </c>
      <c r="K26">
        <f>W_!M28</f>
        <v>-4.226580398691255E-5</v>
      </c>
      <c r="L26">
        <f>W_!N28</f>
        <v>7.7208720254399725E-5</v>
      </c>
      <c r="M26">
        <f>W_!O28</f>
        <v>-1.4923339730249505E-4</v>
      </c>
      <c r="N26">
        <f>W_!P28</f>
        <v>1.292024218210531</v>
      </c>
      <c r="O26">
        <f>W_!Q28</f>
        <v>0.25220460910371562</v>
      </c>
      <c r="P26">
        <f>W_!R28</f>
        <v>1.2831647295980171</v>
      </c>
      <c r="Q26">
        <f>W_!S28</f>
        <v>-3.1954842116330511E-3</v>
      </c>
      <c r="R26">
        <f>W_!T28</f>
        <v>-0.47450011805975534</v>
      </c>
      <c r="S26">
        <f>W_!U28</f>
        <v>-1.7763995933054298E-2</v>
      </c>
      <c r="T26">
        <f>W_!V28</f>
        <v>4.6637547166924048E-5</v>
      </c>
      <c r="U26">
        <f>W_!W28</f>
        <v>-3.0641532056230293E-4</v>
      </c>
      <c r="V26">
        <f>W_!X28</f>
        <v>-2.0566388107988692E-5</v>
      </c>
      <c r="W26">
        <f>W_!Y28</f>
        <v>-6.7170476382648527E-3</v>
      </c>
      <c r="X26">
        <f>W_!Z28</f>
        <v>1.5969727158961052E-2</v>
      </c>
      <c r="Y26">
        <f>W_!AA28</f>
        <v>-4.0134820940423716E-3</v>
      </c>
      <c r="Z26">
        <f>W_!AB28</f>
        <v>1.3300784726963753E-3</v>
      </c>
      <c r="AA26">
        <f>W_!AC28</f>
        <v>-1.8155477398136329E-3</v>
      </c>
      <c r="AB26">
        <f>W_!AD28</f>
        <v>7.1124592257704802E-2</v>
      </c>
      <c r="AC26">
        <f>W_!AE28</f>
        <v>1.4581218688441994E-2</v>
      </c>
      <c r="AD26">
        <f>W_!AF28</f>
        <v>-0.24786831435059881</v>
      </c>
      <c r="AE26">
        <f>W_!AG28</f>
        <v>-0.14606341435578502</v>
      </c>
      <c r="AF26">
        <f>W_!AH28</f>
        <v>9.8134698823564986E-2</v>
      </c>
      <c r="AG26">
        <f>W_!AI28</f>
        <v>0.14769164734027232</v>
      </c>
      <c r="AH26">
        <f>W_!AJ28</f>
        <v>-1.6590186923840712E-2</v>
      </c>
      <c r="AI26">
        <f>W_!AK28</f>
        <v>1.8988059540728294E-2</v>
      </c>
      <c r="AJ26">
        <f>W_!AL28</f>
        <v>-0.14477228551809795</v>
      </c>
      <c r="AK26">
        <f>W_!AM28</f>
        <v>-5.6293924862434489E-4</v>
      </c>
      <c r="AL26">
        <f>W_!AN28</f>
        <v>-1.0914140452878884E-3</v>
      </c>
      <c r="AM26">
        <f>W_!AO28</f>
        <v>-1.0451361624737854E-3</v>
      </c>
      <c r="AN26">
        <f>W_!AP28</f>
        <v>-1.0834995420750569E-3</v>
      </c>
      <c r="AO26">
        <f>W_!AQ28</f>
        <v>1.4406638640348693E-5</v>
      </c>
      <c r="AP26">
        <f>W_!AR28</f>
        <v>-2.8554957254093749E-3</v>
      </c>
      <c r="AQ26">
        <f>W_!AS28</f>
        <v>-0.68403333819065637</v>
      </c>
      <c r="AR26">
        <f>W_!AT28</f>
        <v>-6.9025132351208508E-4</v>
      </c>
      <c r="AS26">
        <f>W_!AU28</f>
        <v>-0.25222486794742721</v>
      </c>
      <c r="AT26">
        <f>W_!AV28</f>
        <v>0</v>
      </c>
      <c r="AU26">
        <f>W_!AW28</f>
        <v>0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</row>
    <row r="27" spans="1:54" x14ac:dyDescent="0.35">
      <c r="A27" t="str">
        <f>W_!B29</f>
        <v>betalwg_w</v>
      </c>
      <c r="B27">
        <f>W_!D29</f>
        <v>-1.8404895863952163E-4</v>
      </c>
      <c r="C27">
        <f>W_!E29</f>
        <v>-3.3156583662152171E-4</v>
      </c>
      <c r="D27">
        <f>W_!F29</f>
        <v>9.1811720620129929E-4</v>
      </c>
      <c r="E27">
        <f>W_!G29</f>
        <v>-3.330719827426182</v>
      </c>
      <c r="F27">
        <f>W_!H29</f>
        <v>1.1700715542908953E-2</v>
      </c>
      <c r="G27">
        <f>W_!I29</f>
        <v>4.6199396061678367E-2</v>
      </c>
      <c r="H27">
        <f>W_!J29</f>
        <v>0.1362060715572205</v>
      </c>
      <c r="I27">
        <f>W_!K29</f>
        <v>-3.6234794717821081E-2</v>
      </c>
      <c r="J27">
        <f>W_!L29</f>
        <v>9.2964073528573263E-2</v>
      </c>
      <c r="K27">
        <f>W_!M29</f>
        <v>1.1831865318379432E-3</v>
      </c>
      <c r="L27">
        <f>W_!N29</f>
        <v>-2.1985928370525936E-3</v>
      </c>
      <c r="M27">
        <f>W_!O29</f>
        <v>2.0085640153262706E-3</v>
      </c>
      <c r="N27">
        <f>W_!P29</f>
        <v>-24.130630020283636</v>
      </c>
      <c r="O27">
        <f>W_!Q29</f>
        <v>-3.8723611563861056</v>
      </c>
      <c r="P27">
        <f>W_!R29</f>
        <v>-20.618338624220534</v>
      </c>
      <c r="Q27">
        <f>W_!S29</f>
        <v>-5.4591014507772283E-2</v>
      </c>
      <c r="R27">
        <f>W_!T29</f>
        <v>7.235481759309522</v>
      </c>
      <c r="S27">
        <f>W_!U29</f>
        <v>0.18970289191011327</v>
      </c>
      <c r="T27">
        <f>W_!V29</f>
        <v>-1.4323807150544271E-2</v>
      </c>
      <c r="U27">
        <f>W_!W29</f>
        <v>3.6147313144798451E-2</v>
      </c>
      <c r="V27">
        <f>W_!X29</f>
        <v>3.055177583153418E-3</v>
      </c>
      <c r="W27">
        <f>W_!Y29</f>
        <v>-2.64021753578827</v>
      </c>
      <c r="X27">
        <f>W_!Z29</f>
        <v>-0.95138098947631389</v>
      </c>
      <c r="Y27">
        <f>W_!AA29</f>
        <v>-2.1165081888568027</v>
      </c>
      <c r="Z27">
        <f>W_!AB29</f>
        <v>-1.8155477398136329E-3</v>
      </c>
      <c r="AA27">
        <f>W_!AC29</f>
        <v>0.22663734974285488</v>
      </c>
      <c r="AB27">
        <f>W_!AD29</f>
        <v>1.300890749624299</v>
      </c>
      <c r="AC27">
        <f>W_!AE29</f>
        <v>0.31017624407896516</v>
      </c>
      <c r="AD27">
        <f>W_!AF29</f>
        <v>2.865776508451007</v>
      </c>
      <c r="AE27">
        <f>W_!AG29</f>
        <v>3.0147334572533877</v>
      </c>
      <c r="AF27">
        <f>W_!AH29</f>
        <v>1.4163793800683551</v>
      </c>
      <c r="AG27">
        <f>W_!AI29</f>
        <v>-1.3310102673287898</v>
      </c>
      <c r="AH27">
        <f>W_!AJ29</f>
        <v>0.53749223235626375</v>
      </c>
      <c r="AI27">
        <f>W_!AK29</f>
        <v>0.52824359325167947</v>
      </c>
      <c r="AJ27">
        <f>W_!AL29</f>
        <v>-1.4338801734609263</v>
      </c>
      <c r="AK27">
        <f>W_!AM29</f>
        <v>-0.15790667061268224</v>
      </c>
      <c r="AL27">
        <f>W_!AN29</f>
        <v>-0.14220715613943194</v>
      </c>
      <c r="AM27">
        <f>W_!AO29</f>
        <v>-0.15447110390655658</v>
      </c>
      <c r="AN27">
        <f>W_!AP29</f>
        <v>-2.7471510472839477E-2</v>
      </c>
      <c r="AO27">
        <f>W_!AQ29</f>
        <v>-4.7661685496626794E-3</v>
      </c>
      <c r="AP27">
        <f>W_!AR29</f>
        <v>-0.91568032710603187</v>
      </c>
      <c r="AQ27">
        <f>W_!AS29</f>
        <v>11.034640586065905</v>
      </c>
      <c r="AR27">
        <f>W_!AT29</f>
        <v>-1.0059510221798892E-2</v>
      </c>
      <c r="AS27">
        <f>W_!AU29</f>
        <v>-3.3962007453178065</v>
      </c>
      <c r="AT27">
        <f>W_!AV29</f>
        <v>0</v>
      </c>
      <c r="AU27">
        <f>W_!AW29</f>
        <v>0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</row>
    <row r="28" spans="1:54" x14ac:dyDescent="0.35">
      <c r="A28" t="str">
        <f>W_!B30</f>
        <v>shours</v>
      </c>
      <c r="B28">
        <f>W_!D30</f>
        <v>-5.4795147520390807E-3</v>
      </c>
      <c r="C28">
        <f>W_!E30</f>
        <v>-1.2711970226547901E-2</v>
      </c>
      <c r="D28">
        <f>W_!F30</f>
        <v>-6.2196403788976145E-4</v>
      </c>
      <c r="E28">
        <f>W_!G30</f>
        <v>-74.883178603905947</v>
      </c>
      <c r="F28">
        <f>W_!H30</f>
        <v>0.10730512800241092</v>
      </c>
      <c r="G28">
        <f>W_!I30</f>
        <v>0.62741440313825059</v>
      </c>
      <c r="H28">
        <f>W_!J30</f>
        <v>3.2312865981178156</v>
      </c>
      <c r="I28">
        <f>W_!K30</f>
        <v>-2.1811892096586574</v>
      </c>
      <c r="J28">
        <f>W_!L30</f>
        <v>5.9695258192729383</v>
      </c>
      <c r="K28">
        <f>W_!M30</f>
        <v>4.6485220852191374E-2</v>
      </c>
      <c r="L28">
        <f>W_!N30</f>
        <v>-8.6495526833541586E-2</v>
      </c>
      <c r="M28">
        <f>W_!O30</f>
        <v>2.4002063047266001E-2</v>
      </c>
      <c r="N28">
        <f>W_!P30</f>
        <v>-477.96546081377136</v>
      </c>
      <c r="O28">
        <f>W_!Q30</f>
        <v>-66.200034154184593</v>
      </c>
      <c r="P28">
        <f>W_!R30</f>
        <v>-307.80574653051826</v>
      </c>
      <c r="Q28">
        <f>W_!S30</f>
        <v>-3.1336565377761119</v>
      </c>
      <c r="R28">
        <f>W_!T30</f>
        <v>122.24453726719581</v>
      </c>
      <c r="S28">
        <f>W_!U30</f>
        <v>-3.6772483270833383</v>
      </c>
      <c r="T28">
        <f>W_!V30</f>
        <v>-0.45287297271853405</v>
      </c>
      <c r="U28">
        <f>W_!W30</f>
        <v>0.76283588815739856</v>
      </c>
      <c r="V28">
        <f>W_!X30</f>
        <v>1.7381586101553666E-2</v>
      </c>
      <c r="W28">
        <f>W_!Y30</f>
        <v>-33.502353679313316</v>
      </c>
      <c r="X28">
        <f>W_!Z30</f>
        <v>-24.40609385209703</v>
      </c>
      <c r="Y28">
        <f>W_!AA30</f>
        <v>-31.786206456697698</v>
      </c>
      <c r="Z28">
        <f>W_!AB30</f>
        <v>7.1124592257704802E-2</v>
      </c>
      <c r="AA28">
        <f>W_!AC30</f>
        <v>1.300890749624299</v>
      </c>
      <c r="AB28">
        <f>W_!AD30</f>
        <v>172.15067635001836</v>
      </c>
      <c r="AC28">
        <f>W_!AE30</f>
        <v>-71.558088802878757</v>
      </c>
      <c r="AD28">
        <f>W_!AF30</f>
        <v>77.137061285273816</v>
      </c>
      <c r="AE28">
        <f>W_!AG30</f>
        <v>68.147234042965934</v>
      </c>
      <c r="AF28">
        <f>W_!AH30</f>
        <v>28.071453269324142</v>
      </c>
      <c r="AG28">
        <f>W_!AI30</f>
        <v>-23.043807702859731</v>
      </c>
      <c r="AH28">
        <f>W_!AJ30</f>
        <v>-20.39174243025807</v>
      </c>
      <c r="AI28">
        <f>W_!AK30</f>
        <v>12.38164873729537</v>
      </c>
      <c r="AJ28">
        <f>W_!AL30</f>
        <v>-34.446605899582117</v>
      </c>
      <c r="AK28">
        <f>W_!AM30</f>
        <v>-1.7414910835742254</v>
      </c>
      <c r="AL28">
        <f>W_!AN30</f>
        <v>-0.90088092121937979</v>
      </c>
      <c r="AM28">
        <f>W_!AO30</f>
        <v>-1.3793987754766743</v>
      </c>
      <c r="AN28">
        <f>W_!AP30</f>
        <v>1.3201019493188926</v>
      </c>
      <c r="AO28">
        <f>W_!AQ30</f>
        <v>-0.1120793262219463</v>
      </c>
      <c r="AP28">
        <f>W_!AR30</f>
        <v>-54.848694413414044</v>
      </c>
      <c r="AQ28">
        <f>W_!AS30</f>
        <v>161.77290070536543</v>
      </c>
      <c r="AR28">
        <f>W_!AT30</f>
        <v>-0.30975650397402915</v>
      </c>
      <c r="AS28">
        <f>W_!AU30</f>
        <v>-64.093693491200753</v>
      </c>
      <c r="AT28">
        <f>W_!AV30</f>
        <v>0</v>
      </c>
      <c r="AU28">
        <f>W_!AW30</f>
        <v>0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</row>
    <row r="29" spans="1:54" x14ac:dyDescent="0.35">
      <c r="A29" t="str">
        <f>W_!B31</f>
        <v>hhours_pww</v>
      </c>
      <c r="B29">
        <f>W_!D31</f>
        <v>-4.8291682055696939E-4</v>
      </c>
      <c r="C29">
        <f>W_!E31</f>
        <v>-7.2576307537032189E-3</v>
      </c>
      <c r="D29">
        <f>W_!F31</f>
        <v>-8.653937606113635E-4</v>
      </c>
      <c r="E29">
        <f>W_!G31</f>
        <v>-19.543719729612356</v>
      </c>
      <c r="F29">
        <f>W_!H31</f>
        <v>9.350321116958854E-2</v>
      </c>
      <c r="G29">
        <f>W_!I31</f>
        <v>-2.5646611058400805E-2</v>
      </c>
      <c r="H29">
        <f>W_!J31</f>
        <v>-2.5612218158424334</v>
      </c>
      <c r="I29">
        <f>W_!K31</f>
        <v>1.2776236091697577</v>
      </c>
      <c r="J29">
        <f>W_!L31</f>
        <v>-5.2668160839729588</v>
      </c>
      <c r="K29">
        <f>W_!M31</f>
        <v>-1.8815323674610227E-2</v>
      </c>
      <c r="L29">
        <f>W_!N31</f>
        <v>3.7388335688133052E-2</v>
      </c>
      <c r="M29">
        <f>W_!O31</f>
        <v>2.5091966930314482E-2</v>
      </c>
      <c r="N29">
        <f>W_!P31</f>
        <v>385.81580437329166</v>
      </c>
      <c r="O29">
        <f>W_!Q31</f>
        <v>117.04039248324494</v>
      </c>
      <c r="P29">
        <f>W_!R31</f>
        <v>330.80361561709827</v>
      </c>
      <c r="Q29">
        <f>W_!S31</f>
        <v>2.7902594702389378</v>
      </c>
      <c r="R29">
        <f>W_!T31</f>
        <v>-226.25971286357665</v>
      </c>
      <c r="S29">
        <f>W_!U31</f>
        <v>3.7567976113023631</v>
      </c>
      <c r="T29">
        <f>W_!V31</f>
        <v>0.22997089155416545</v>
      </c>
      <c r="U29">
        <f>W_!W31</f>
        <v>-0.15737068164493814</v>
      </c>
      <c r="V29">
        <f>W_!X31</f>
        <v>-0.21448281583430695</v>
      </c>
      <c r="W29">
        <f>W_!Y31</f>
        <v>35.878379076569892</v>
      </c>
      <c r="X29">
        <f>W_!Z31</f>
        <v>21.0592816200637</v>
      </c>
      <c r="Y29">
        <f>W_!AA31</f>
        <v>26.765807478004291</v>
      </c>
      <c r="Z29">
        <f>W_!AB31</f>
        <v>1.4581218688441994E-2</v>
      </c>
      <c r="AA29">
        <f>W_!AC31</f>
        <v>0.31017624407896516</v>
      </c>
      <c r="AB29">
        <f>W_!AD31</f>
        <v>-71.558088802878757</v>
      </c>
      <c r="AC29">
        <f>W_!AE31</f>
        <v>218.05460080661575</v>
      </c>
      <c r="AD29">
        <f>W_!AF31</f>
        <v>-94.483174380300042</v>
      </c>
      <c r="AE29">
        <f>W_!AG31</f>
        <v>-179.73688230378471</v>
      </c>
      <c r="AF29">
        <f>W_!AH31</f>
        <v>14.286249654359152</v>
      </c>
      <c r="AG29">
        <f>W_!AI31</f>
        <v>2.3492499728069287</v>
      </c>
      <c r="AH29">
        <f>W_!AJ31</f>
        <v>-46.089663393620036</v>
      </c>
      <c r="AI29">
        <f>W_!AK31</f>
        <v>-9.1392758378313186</v>
      </c>
      <c r="AJ29">
        <f>W_!AL31</f>
        <v>19.388893462763789</v>
      </c>
      <c r="AK29">
        <f>W_!AM31</f>
        <v>-0.78992696486464509</v>
      </c>
      <c r="AL29">
        <f>W_!AN31</f>
        <v>-1.544241211032052</v>
      </c>
      <c r="AM29">
        <f>W_!AO31</f>
        <v>-1.2861148235620588</v>
      </c>
      <c r="AN29">
        <f>W_!AP31</f>
        <v>-1.9009474949983813</v>
      </c>
      <c r="AO29">
        <f>W_!AQ31</f>
        <v>-1.3414987858658274E-2</v>
      </c>
      <c r="AP29">
        <f>W_!AR31</f>
        <v>60.145799977112191</v>
      </c>
      <c r="AQ29">
        <f>W_!AS31</f>
        <v>-175.02165121598497</v>
      </c>
      <c r="AR29">
        <f>W_!AT31</f>
        <v>-0.44289293569953048</v>
      </c>
      <c r="AS29">
        <f>W_!AU31</f>
        <v>-29.709795951752263</v>
      </c>
      <c r="AT29">
        <f>W_!AV31</f>
        <v>0</v>
      </c>
      <c r="AU29">
        <f>W_!AW31</f>
        <v>0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</row>
    <row r="30" spans="1:54" x14ac:dyDescent="0.35">
      <c r="A30" t="str">
        <f>W_!B32</f>
        <v>hhours_pwn_dif</v>
      </c>
      <c r="B30">
        <f>W_!D32</f>
        <v>-9.495755473321519E-3</v>
      </c>
      <c r="C30">
        <f>W_!E32</f>
        <v>-1.2245762220285566E-2</v>
      </c>
      <c r="D30">
        <f>W_!F32</f>
        <v>5.1511575997133845E-2</v>
      </c>
      <c r="E30">
        <f>W_!G32</f>
        <v>-61.979506003449167</v>
      </c>
      <c r="F30">
        <f>W_!H32</f>
        <v>0.52723851539040623</v>
      </c>
      <c r="G30">
        <f>W_!I32</f>
        <v>0.90053549985460013</v>
      </c>
      <c r="H30">
        <f>W_!J32</f>
        <v>3.093827457181221</v>
      </c>
      <c r="I30">
        <f>W_!K32</f>
        <v>-1.6693263794270823</v>
      </c>
      <c r="J30">
        <f>W_!L32</f>
        <v>8.8451312446452874</v>
      </c>
      <c r="K30">
        <f>W_!M32</f>
        <v>7.8643642127755792E-2</v>
      </c>
      <c r="L30">
        <f>W_!N32</f>
        <v>-0.14712970617595314</v>
      </c>
      <c r="M30">
        <f>W_!O32</f>
        <v>9.7399640186337663E-2</v>
      </c>
      <c r="N30">
        <f>W_!P32</f>
        <v>-1218.5160997142868</v>
      </c>
      <c r="O30">
        <f>W_!Q32</f>
        <v>-222.50127571626473</v>
      </c>
      <c r="P30">
        <f>W_!R32</f>
        <v>-1024.3864908052196</v>
      </c>
      <c r="Q30">
        <f>W_!S32</f>
        <v>-4.8180276639400716</v>
      </c>
      <c r="R30">
        <f>W_!T32</f>
        <v>416.03087236425819</v>
      </c>
      <c r="S30">
        <f>W_!U32</f>
        <v>-0.75587973307958112</v>
      </c>
      <c r="T30">
        <f>W_!V32</f>
        <v>-0.55807343657831709</v>
      </c>
      <c r="U30">
        <f>W_!W32</f>
        <v>1.0166730283170622</v>
      </c>
      <c r="V30">
        <f>W_!X32</f>
        <v>0.3911613625645321</v>
      </c>
      <c r="W30">
        <f>W_!Y32</f>
        <v>-44.844641328311887</v>
      </c>
      <c r="X30">
        <f>W_!Z32</f>
        <v>-43.968758711382286</v>
      </c>
      <c r="Y30">
        <f>W_!AA32</f>
        <v>-39.901971183926427</v>
      </c>
      <c r="Z30">
        <f>W_!AB32</f>
        <v>-0.24786831435059881</v>
      </c>
      <c r="AA30">
        <f>W_!AC32</f>
        <v>2.865776508451007</v>
      </c>
      <c r="AB30">
        <f>W_!AD32</f>
        <v>77.137061285273816</v>
      </c>
      <c r="AC30">
        <f>W_!AE32</f>
        <v>-94.483174380300042</v>
      </c>
      <c r="AD30">
        <f>W_!AF32</f>
        <v>300.42248910673783</v>
      </c>
      <c r="AE30">
        <f>W_!AG32</f>
        <v>213.99047300172461</v>
      </c>
      <c r="AF30">
        <f>W_!AH32</f>
        <v>15.817547514215789</v>
      </c>
      <c r="AG30">
        <f>W_!AI32</f>
        <v>-54.025241194170505</v>
      </c>
      <c r="AH30">
        <f>W_!AJ32</f>
        <v>56.879952001810196</v>
      </c>
      <c r="AI30">
        <f>W_!AK32</f>
        <v>4.8517455716509703</v>
      </c>
      <c r="AJ30">
        <f>W_!AL32</f>
        <v>-59.963381192202498</v>
      </c>
      <c r="AK30">
        <f>W_!AM32</f>
        <v>-3.660663185304363</v>
      </c>
      <c r="AL30">
        <f>W_!AN32</f>
        <v>-2.7759202504128559</v>
      </c>
      <c r="AM30">
        <f>W_!AO32</f>
        <v>-3.2924273759144129</v>
      </c>
      <c r="AN30">
        <f>W_!AP32</f>
        <v>0.21609527413495339</v>
      </c>
      <c r="AO30">
        <f>W_!AQ32</f>
        <v>-0.15736700077375926</v>
      </c>
      <c r="AP30">
        <f>W_!AR32</f>
        <v>-90.021978939225988</v>
      </c>
      <c r="AQ30">
        <f>W_!AS32</f>
        <v>547.28191631302923</v>
      </c>
      <c r="AR30">
        <f>W_!AT32</f>
        <v>0.25340805410333916</v>
      </c>
      <c r="AS30">
        <f>W_!AU32</f>
        <v>-59.263377349008529</v>
      </c>
      <c r="AT30">
        <f>W_!AV32</f>
        <v>0</v>
      </c>
      <c r="AU30">
        <f>W_!AW32</f>
        <v>0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</row>
    <row r="31" spans="1:54" x14ac:dyDescent="0.35">
      <c r="A31" t="str">
        <f>W_!B33</f>
        <v>whours_pnw_difwpww</v>
      </c>
      <c r="B31">
        <f>W_!D33</f>
        <v>-8.1174843941564847E-3</v>
      </c>
      <c r="C31">
        <f>W_!E33</f>
        <v>-6.0330397937492239E-3</v>
      </c>
      <c r="D31">
        <f>W_!F33</f>
        <v>5.7060778692262379E-2</v>
      </c>
      <c r="E31">
        <f>W_!G33</f>
        <v>100.12689171405053</v>
      </c>
      <c r="F31">
        <f>W_!H33</f>
        <v>-0.33673582399653029</v>
      </c>
      <c r="G31">
        <f>W_!I33</f>
        <v>0.98845282691280423</v>
      </c>
      <c r="H31">
        <f>W_!J33</f>
        <v>5.2731911848520729</v>
      </c>
      <c r="I31">
        <f>W_!K33</f>
        <v>0.5540223294866633</v>
      </c>
      <c r="J31">
        <f>W_!L33</f>
        <v>11.44271362378827</v>
      </c>
      <c r="K31">
        <f>W_!M33</f>
        <v>9.3977803163450835E-2</v>
      </c>
      <c r="L31">
        <f>W_!N33</f>
        <v>-0.18012162617656807</v>
      </c>
      <c r="M31">
        <f>W_!O33</f>
        <v>9.7853112437815276E-2</v>
      </c>
      <c r="N31">
        <f>W_!P33</f>
        <v>-1193.2757247084542</v>
      </c>
      <c r="O31">
        <f>W_!Q33</f>
        <v>-247.99292051424996</v>
      </c>
      <c r="P31">
        <f>W_!R33</f>
        <v>-818.92304300106218</v>
      </c>
      <c r="Q31">
        <f>W_!S33</f>
        <v>-6.1247416250051874</v>
      </c>
      <c r="R31">
        <f>W_!T33</f>
        <v>471.48581247733136</v>
      </c>
      <c r="S31">
        <f>W_!U33</f>
        <v>-4.4098897644425881</v>
      </c>
      <c r="T31">
        <f>W_!V33</f>
        <v>-0.28965777523742925</v>
      </c>
      <c r="U31">
        <f>W_!W33</f>
        <v>1.2448767367463485</v>
      </c>
      <c r="V31">
        <f>W_!X33</f>
        <v>0.52653517505140568</v>
      </c>
      <c r="W31">
        <f>W_!Y33</f>
        <v>-71.775856836468947</v>
      </c>
      <c r="X31">
        <f>W_!Z33</f>
        <v>-47.085237641223529</v>
      </c>
      <c r="Y31">
        <f>W_!AA33</f>
        <v>-57.37426992215368</v>
      </c>
      <c r="Z31">
        <f>W_!AB33</f>
        <v>-0.14606341435578502</v>
      </c>
      <c r="AA31">
        <f>W_!AC33</f>
        <v>3.0147334572533877</v>
      </c>
      <c r="AB31">
        <f>W_!AD33</f>
        <v>68.147234042965934</v>
      </c>
      <c r="AC31">
        <f>W_!AE33</f>
        <v>-179.73688230378471</v>
      </c>
      <c r="AD31">
        <f>W_!AF33</f>
        <v>213.99047300172461</v>
      </c>
      <c r="AE31">
        <f>W_!AG33</f>
        <v>547.96611368564197</v>
      </c>
      <c r="AF31">
        <f>W_!AH33</f>
        <v>0.6430339280073315</v>
      </c>
      <c r="AG31">
        <f>W_!AI33</f>
        <v>-73.818286111990503</v>
      </c>
      <c r="AH31">
        <f>W_!AJ33</f>
        <v>68.680518135723446</v>
      </c>
      <c r="AI31">
        <f>W_!AK33</f>
        <v>24.743472526886471</v>
      </c>
      <c r="AJ31">
        <f>W_!AL33</f>
        <v>41.359655035719285</v>
      </c>
      <c r="AK31">
        <f>W_!AM33</f>
        <v>-2.6782679989828648</v>
      </c>
      <c r="AL31">
        <f>W_!AN33</f>
        <v>-1.8959987408178087</v>
      </c>
      <c r="AM31">
        <f>W_!AO33</f>
        <v>-2.3436416311103403</v>
      </c>
      <c r="AN31">
        <f>W_!AP33</f>
        <v>0.67120841720989888</v>
      </c>
      <c r="AO31">
        <f>W_!AQ33</f>
        <v>-0.12320173547575464</v>
      </c>
      <c r="AP31">
        <f>W_!AR33</f>
        <v>-100.54684155863133</v>
      </c>
      <c r="AQ31">
        <f>W_!AS33</f>
        <v>437.62363451285955</v>
      </c>
      <c r="AR31">
        <f>W_!AT33</f>
        <v>7.0874469137290355E-2</v>
      </c>
      <c r="AS31">
        <f>W_!AU33</f>
        <v>-106.58276498569703</v>
      </c>
      <c r="AT31">
        <f>W_!AV33</f>
        <v>0</v>
      </c>
      <c r="AU31">
        <f>W_!AW33</f>
        <v>0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</row>
    <row r="32" spans="1:54" x14ac:dyDescent="0.35">
      <c r="A32" t="str">
        <f>W_!B34</f>
        <v>whwk_pww</v>
      </c>
      <c r="B32">
        <f>W_!D34</f>
        <v>9.4663985263173083E-4</v>
      </c>
      <c r="C32">
        <f>W_!E34</f>
        <v>-8.5578867142098772E-4</v>
      </c>
      <c r="D32">
        <f>W_!F34</f>
        <v>1.8977680422974576E-3</v>
      </c>
      <c r="E32">
        <f>W_!G34</f>
        <v>-4.4850010209693911</v>
      </c>
      <c r="F32">
        <f>W_!H34</f>
        <v>0.62814702529419719</v>
      </c>
      <c r="G32">
        <f>W_!I34</f>
        <v>0.68854003723940038</v>
      </c>
      <c r="H32">
        <f>W_!J34</f>
        <v>-2.3752390067363103</v>
      </c>
      <c r="I32">
        <f>W_!K34</f>
        <v>-3.8251301035660217</v>
      </c>
      <c r="J32">
        <f>W_!L34</f>
        <v>-3.5747440093343412</v>
      </c>
      <c r="K32">
        <f>W_!M34</f>
        <v>-3.4361666824884743E-2</v>
      </c>
      <c r="L32">
        <f>W_!N34</f>
        <v>6.7977269753538683E-2</v>
      </c>
      <c r="M32">
        <f>W_!O34</f>
        <v>-3.1986839506965098E-2</v>
      </c>
      <c r="N32">
        <f>W_!P34</f>
        <v>120.12762442133135</v>
      </c>
      <c r="O32">
        <f>W_!Q34</f>
        <v>63.342359164149897</v>
      </c>
      <c r="P32">
        <f>W_!R34</f>
        <v>-27.508722082767939</v>
      </c>
      <c r="Q32">
        <f>W_!S34</f>
        <v>1.9205250630471133</v>
      </c>
      <c r="R32">
        <f>W_!T34</f>
        <v>-117.90613974301911</v>
      </c>
      <c r="S32">
        <f>W_!U34</f>
        <v>7.5028378140305501</v>
      </c>
      <c r="T32">
        <f>W_!V34</f>
        <v>-0.20397744669848814</v>
      </c>
      <c r="U32">
        <f>W_!W34</f>
        <v>0.3488496008189319</v>
      </c>
      <c r="V32">
        <f>W_!X34</f>
        <v>3.8153135473150114E-2</v>
      </c>
      <c r="W32">
        <f>W_!Y34</f>
        <v>-38.077403984696453</v>
      </c>
      <c r="X32">
        <f>W_!Z34</f>
        <v>-6.5646143064197506</v>
      </c>
      <c r="Y32">
        <f>W_!AA34</f>
        <v>-29.90928482929117</v>
      </c>
      <c r="Z32">
        <f>W_!AB34</f>
        <v>9.8134698823564986E-2</v>
      </c>
      <c r="AA32">
        <f>W_!AC34</f>
        <v>1.4163793800683551</v>
      </c>
      <c r="AB32">
        <f>W_!AD34</f>
        <v>28.071453269324142</v>
      </c>
      <c r="AC32">
        <f>W_!AE34</f>
        <v>14.286249654359152</v>
      </c>
      <c r="AD32">
        <f>W_!AF34</f>
        <v>15.817547514215789</v>
      </c>
      <c r="AE32">
        <f>W_!AG34</f>
        <v>0.6430339280073315</v>
      </c>
      <c r="AF32">
        <f>W_!AH34</f>
        <v>190.58654483650255</v>
      </c>
      <c r="AG32">
        <f>W_!AI34</f>
        <v>-13.671571543349682</v>
      </c>
      <c r="AH32">
        <f>W_!AJ34</f>
        <v>-5.2223837887267353</v>
      </c>
      <c r="AI32">
        <f>W_!AK34</f>
        <v>19.806486665443394</v>
      </c>
      <c r="AJ32">
        <f>W_!AL34</f>
        <v>30.008501231009902</v>
      </c>
      <c r="AK32">
        <f>W_!AM34</f>
        <v>-1.8325168805841932</v>
      </c>
      <c r="AL32">
        <f>W_!AN34</f>
        <v>-1.7272621191012298</v>
      </c>
      <c r="AM32">
        <f>W_!AO34</f>
        <v>-1.9578828945416333</v>
      </c>
      <c r="AN32">
        <f>W_!AP34</f>
        <v>0.23827389409660304</v>
      </c>
      <c r="AO32">
        <f>W_!AQ34</f>
        <v>-1.4857677419853974E-2</v>
      </c>
      <c r="AP32">
        <f>W_!AR34</f>
        <v>11.620035252033455</v>
      </c>
      <c r="AQ32">
        <f>W_!AS34</f>
        <v>18.768510961512309</v>
      </c>
      <c r="AR32">
        <f>W_!AT34</f>
        <v>-0.16946521472645662</v>
      </c>
      <c r="AS32">
        <f>W_!AU34</f>
        <v>-76.341209188279919</v>
      </c>
      <c r="AT32">
        <f>W_!AV34</f>
        <v>0</v>
      </c>
      <c r="AU32">
        <f>W_!AW34</f>
        <v>0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</row>
    <row r="33" spans="1:54" x14ac:dyDescent="0.35">
      <c r="A33" t="str">
        <f>W_!B35</f>
        <v>whwk_pwn_dif</v>
      </c>
      <c r="B33">
        <f>W_!D35</f>
        <v>4.0590199719136274E-3</v>
      </c>
      <c r="C33">
        <f>W_!E35</f>
        <v>7.5052465660759501E-3</v>
      </c>
      <c r="D33">
        <f>W_!F35</f>
        <v>-1.3568596298994227E-3</v>
      </c>
      <c r="E33">
        <f>W_!G35</f>
        <v>-46.183506225160372</v>
      </c>
      <c r="F33">
        <f>W_!H35</f>
        <v>0.43875219603175236</v>
      </c>
      <c r="G33">
        <f>W_!I35</f>
        <v>-0.55241250835058542</v>
      </c>
      <c r="H33">
        <f>W_!J35</f>
        <v>-2.2691049942512014</v>
      </c>
      <c r="I33">
        <f>W_!K35</f>
        <v>0.60998925642404256</v>
      </c>
      <c r="J33">
        <f>W_!L35</f>
        <v>-3.0261818357712102</v>
      </c>
      <c r="K33">
        <f>W_!M35</f>
        <v>2.9745026270665384E-3</v>
      </c>
      <c r="L33">
        <f>W_!N35</f>
        <v>-7.99755378251602E-3</v>
      </c>
      <c r="M33">
        <f>W_!O35</f>
        <v>2.9357354553672711E-4</v>
      </c>
      <c r="N33">
        <f>W_!P35</f>
        <v>199.42162262251983</v>
      </c>
      <c r="O33">
        <f>W_!Q35</f>
        <v>-21.646476542850927</v>
      </c>
      <c r="P33">
        <f>W_!R35</f>
        <v>280.40674182341712</v>
      </c>
      <c r="Q33">
        <f>W_!S35</f>
        <v>1.7127190504635303</v>
      </c>
      <c r="R33">
        <f>W_!T35</f>
        <v>43.756822409892457</v>
      </c>
      <c r="S33">
        <f>W_!U35</f>
        <v>-1.5921898265491328</v>
      </c>
      <c r="T33">
        <f>W_!V35</f>
        <v>0.12969465693470453</v>
      </c>
      <c r="U33">
        <f>W_!W35</f>
        <v>-0.62045029986577638</v>
      </c>
      <c r="V33">
        <f>W_!X35</f>
        <v>-0.44645908185289046</v>
      </c>
      <c r="W33">
        <f>W_!Y35</f>
        <v>43.025946994944839</v>
      </c>
      <c r="X33">
        <f>W_!Z35</f>
        <v>15.533989375918978</v>
      </c>
      <c r="Y33">
        <f>W_!AA35</f>
        <v>32.131573418479626</v>
      </c>
      <c r="Z33">
        <f>W_!AB35</f>
        <v>0.14769164734027232</v>
      </c>
      <c r="AA33">
        <f>W_!AC35</f>
        <v>-1.3310102673287898</v>
      </c>
      <c r="AB33">
        <f>W_!AD35</f>
        <v>-23.043807702859731</v>
      </c>
      <c r="AC33">
        <f>W_!AE35</f>
        <v>2.3492499728069287</v>
      </c>
      <c r="AD33">
        <f>W_!AF35</f>
        <v>-54.025241194170505</v>
      </c>
      <c r="AE33">
        <f>W_!AG35</f>
        <v>-73.818286111990503</v>
      </c>
      <c r="AF33">
        <f>W_!AH35</f>
        <v>-13.671571543349682</v>
      </c>
      <c r="AG33">
        <f>W_!AI35</f>
        <v>245.35525423185351</v>
      </c>
      <c r="AH33">
        <f>W_!AJ35</f>
        <v>61.948730753189174</v>
      </c>
      <c r="AI33">
        <f>W_!AK35</f>
        <v>6.6244148077429825</v>
      </c>
      <c r="AJ33">
        <f>W_!AL35</f>
        <v>-95.479020350865099</v>
      </c>
      <c r="AK33">
        <f>W_!AM35</f>
        <v>1.77677307140455</v>
      </c>
      <c r="AL33">
        <f>W_!AN35</f>
        <v>1.6027605794886222</v>
      </c>
      <c r="AM33">
        <f>W_!AO35</f>
        <v>1.8476088754889384</v>
      </c>
      <c r="AN33">
        <f>W_!AP35</f>
        <v>1.4410859062477968</v>
      </c>
      <c r="AO33">
        <f>W_!AQ35</f>
        <v>6.2153301754520905E-2</v>
      </c>
      <c r="AP33">
        <f>W_!AR35</f>
        <v>22.624722324458155</v>
      </c>
      <c r="AQ33">
        <f>W_!AS35</f>
        <v>-149.39862321357921</v>
      </c>
      <c r="AR33">
        <f>W_!AT35</f>
        <v>-8.0124386258267039E-2</v>
      </c>
      <c r="AS33">
        <f>W_!AU35</f>
        <v>-25.265977888455431</v>
      </c>
      <c r="AT33">
        <f>W_!AV35</f>
        <v>0</v>
      </c>
      <c r="AU33">
        <f>W_!AW35</f>
        <v>0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</row>
    <row r="34" spans="1:54" x14ac:dyDescent="0.35">
      <c r="A34" t="str">
        <f>W_!B36</f>
        <v>whwk_pnw_dif</v>
      </c>
      <c r="B34">
        <f>W_!D36</f>
        <v>-5.5786905787465148E-4</v>
      </c>
      <c r="C34">
        <f>W_!E36</f>
        <v>9.5888834626954821E-3</v>
      </c>
      <c r="D34">
        <f>W_!F36</f>
        <v>2.3420670279169262E-2</v>
      </c>
      <c r="E34">
        <f>W_!G36</f>
        <v>21.975525891154106</v>
      </c>
      <c r="F34">
        <f>W_!H36</f>
        <v>-8.7163063986819209E-3</v>
      </c>
      <c r="G34">
        <f>W_!I36</f>
        <v>-0.29950667213821613</v>
      </c>
      <c r="H34">
        <f>W_!J36</f>
        <v>0.38080584564565367</v>
      </c>
      <c r="I34">
        <f>W_!K36</f>
        <v>0.15490679809379557</v>
      </c>
      <c r="J34">
        <f>W_!L36</f>
        <v>-0.44602627767042513</v>
      </c>
      <c r="K34">
        <f>W_!M36</f>
        <v>-5.1506544173001738E-3</v>
      </c>
      <c r="L34">
        <f>W_!N36</f>
        <v>1.170275361189778E-2</v>
      </c>
      <c r="M34">
        <f>W_!O36</f>
        <v>-3.0437908119641699E-2</v>
      </c>
      <c r="N34">
        <f>W_!P36</f>
        <v>-55.90408888968684</v>
      </c>
      <c r="O34">
        <f>W_!Q36</f>
        <v>-143.42349930652307</v>
      </c>
      <c r="P34">
        <f>W_!R36</f>
        <v>-87.352609820466228</v>
      </c>
      <c r="Q34">
        <f>W_!S36</f>
        <v>0.33489226728006954</v>
      </c>
      <c r="R34">
        <f>W_!T36</f>
        <v>274.19216797225943</v>
      </c>
      <c r="S34">
        <f>W_!U36</f>
        <v>3.5953723985916581</v>
      </c>
      <c r="T34">
        <f>W_!V36</f>
        <v>-5.9586787262158256E-2</v>
      </c>
      <c r="U34">
        <f>W_!W36</f>
        <v>-0.2016736220019798</v>
      </c>
      <c r="V34">
        <f>W_!X36</f>
        <v>-0.16763030045944441</v>
      </c>
      <c r="W34">
        <f>W_!Y36</f>
        <v>-23.567189836983697</v>
      </c>
      <c r="X34">
        <f>W_!Z36</f>
        <v>-7.5874476521493808</v>
      </c>
      <c r="Y34">
        <f>W_!AA36</f>
        <v>-17.418486911368451</v>
      </c>
      <c r="Z34">
        <f>W_!AB36</f>
        <v>-1.6590186923840712E-2</v>
      </c>
      <c r="AA34">
        <f>W_!AC36</f>
        <v>0.53749223235626375</v>
      </c>
      <c r="AB34">
        <f>W_!AD36</f>
        <v>-20.39174243025807</v>
      </c>
      <c r="AC34">
        <f>W_!AE36</f>
        <v>-46.089663393620036</v>
      </c>
      <c r="AD34">
        <f>W_!AF36</f>
        <v>56.879952001810196</v>
      </c>
      <c r="AE34">
        <f>W_!AG36</f>
        <v>68.680518135723446</v>
      </c>
      <c r="AF34">
        <f>W_!AH36</f>
        <v>-5.2223837887267353</v>
      </c>
      <c r="AG34">
        <f>W_!AI36</f>
        <v>61.948730753189174</v>
      </c>
      <c r="AH34">
        <f>W_!AJ36</f>
        <v>141.94059909425692</v>
      </c>
      <c r="AI34">
        <f>W_!AK36</f>
        <v>-2.7388539667396317</v>
      </c>
      <c r="AJ34">
        <f>W_!AL36</f>
        <v>-13.532218677879138</v>
      </c>
      <c r="AK34">
        <f>W_!AM36</f>
        <v>1.0475167438779025</v>
      </c>
      <c r="AL34">
        <f>W_!AN36</f>
        <v>1.2425993508873177</v>
      </c>
      <c r="AM34">
        <f>W_!AO36</f>
        <v>1.1969129596268229</v>
      </c>
      <c r="AN34">
        <f>W_!AP36</f>
        <v>7.2723040017687382E-2</v>
      </c>
      <c r="AO34">
        <f>W_!AQ36</f>
        <v>2.3192543740097465E-2</v>
      </c>
      <c r="AP34">
        <f>W_!AR36</f>
        <v>-19.42092324876554</v>
      </c>
      <c r="AQ34">
        <f>W_!AS36</f>
        <v>47.165137256943567</v>
      </c>
      <c r="AR34">
        <f>W_!AT36</f>
        <v>0.31418649964936063</v>
      </c>
      <c r="AS34">
        <f>W_!AU36</f>
        <v>2.5614795209532706</v>
      </c>
      <c r="AT34">
        <f>W_!AV36</f>
        <v>0</v>
      </c>
      <c r="AU34">
        <f>W_!AW36</f>
        <v>0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</row>
    <row r="35" spans="1:54" x14ac:dyDescent="0.35">
      <c r="A35" t="str">
        <f>W_!B37</f>
        <v>hhwk_pww_dif</v>
      </c>
      <c r="B35">
        <f>W_!D37</f>
        <v>2.2803010404221797E-3</v>
      </c>
      <c r="C35">
        <f>W_!E37</f>
        <v>4.8439071333703588E-3</v>
      </c>
      <c r="D35">
        <f>W_!F37</f>
        <v>2.9924906183276907E-4</v>
      </c>
      <c r="E35">
        <f>W_!G37</f>
        <v>13.323332922383019</v>
      </c>
      <c r="F35">
        <f>W_!H37</f>
        <v>0.2322775399309423</v>
      </c>
      <c r="G35">
        <f>W_!I37</f>
        <v>0.23722652203377548</v>
      </c>
      <c r="H35">
        <f>W_!J37</f>
        <v>0.53051378616196021</v>
      </c>
      <c r="I35">
        <f>W_!K37</f>
        <v>6.2552754560768933E-2</v>
      </c>
      <c r="J35">
        <f>W_!L37</f>
        <v>-1.3538136559865466</v>
      </c>
      <c r="K35">
        <f>W_!M37</f>
        <v>-3.1959070340773334E-3</v>
      </c>
      <c r="L35">
        <f>W_!N37</f>
        <v>6.8692880817070069E-3</v>
      </c>
      <c r="M35">
        <f>W_!O37</f>
        <v>-4.4006203767539345E-3</v>
      </c>
      <c r="N35">
        <f>W_!P37</f>
        <v>-16.03178082929724</v>
      </c>
      <c r="O35">
        <f>W_!Q37</f>
        <v>2.4369157493065892</v>
      </c>
      <c r="P35">
        <f>W_!R37</f>
        <v>-14.320777735906084</v>
      </c>
      <c r="Q35">
        <f>W_!S37</f>
        <v>0.77324875494375922</v>
      </c>
      <c r="R35">
        <f>W_!T37</f>
        <v>-5.627488777948531</v>
      </c>
      <c r="S35">
        <f>W_!U37</f>
        <v>2.4525818544248046</v>
      </c>
      <c r="T35">
        <f>W_!V37</f>
        <v>-3.8817032542787067E-2</v>
      </c>
      <c r="U35">
        <f>W_!W37</f>
        <v>0.21939284242387125</v>
      </c>
      <c r="V35">
        <f>W_!X37</f>
        <v>-9.4348287527122349E-4</v>
      </c>
      <c r="W35">
        <f>W_!Y37</f>
        <v>-19.72188600399004</v>
      </c>
      <c r="X35">
        <f>W_!Z37</f>
        <v>-3.6954980772889745</v>
      </c>
      <c r="Y35">
        <f>W_!AA37</f>
        <v>-18.558263822385847</v>
      </c>
      <c r="Z35">
        <f>W_!AB37</f>
        <v>1.8988059540728294E-2</v>
      </c>
      <c r="AA35">
        <f>W_!AC37</f>
        <v>0.52824359325167947</v>
      </c>
      <c r="AB35">
        <f>W_!AD37</f>
        <v>12.38164873729537</v>
      </c>
      <c r="AC35">
        <f>W_!AE37</f>
        <v>-9.1392758378313186</v>
      </c>
      <c r="AD35">
        <f>W_!AF37</f>
        <v>4.8517455716509703</v>
      </c>
      <c r="AE35">
        <f>W_!AG37</f>
        <v>24.743472526886471</v>
      </c>
      <c r="AF35">
        <f>W_!AH37</f>
        <v>19.806486665443394</v>
      </c>
      <c r="AG35">
        <f>W_!AI37</f>
        <v>6.6244148077429825</v>
      </c>
      <c r="AH35">
        <f>W_!AJ37</f>
        <v>-2.7388539667396317</v>
      </c>
      <c r="AI35">
        <f>W_!AK37</f>
        <v>39.645389534336239</v>
      </c>
      <c r="AJ35">
        <f>W_!AL37</f>
        <v>37.337086237416145</v>
      </c>
      <c r="AK35">
        <f>W_!AM37</f>
        <v>-0.40789793763042254</v>
      </c>
      <c r="AL35">
        <f>W_!AN37</f>
        <v>-0.30902111890918027</v>
      </c>
      <c r="AM35">
        <f>W_!AO37</f>
        <v>-0.33024437367454829</v>
      </c>
      <c r="AN35">
        <f>W_!AP37</f>
        <v>1.8639337215942454E-2</v>
      </c>
      <c r="AO35">
        <f>W_!AQ37</f>
        <v>-3.9209060734099459E-2</v>
      </c>
      <c r="AP35">
        <f>W_!AR37</f>
        <v>-4.1522908310696982</v>
      </c>
      <c r="AQ35">
        <f>W_!AS37</f>
        <v>6.4795668785708642</v>
      </c>
      <c r="AR35">
        <f>W_!AT37</f>
        <v>-0.34226637431766732</v>
      </c>
      <c r="AS35">
        <f>W_!AU37</f>
        <v>-43.928060518610664</v>
      </c>
      <c r="AT35">
        <f>W_!AV37</f>
        <v>0</v>
      </c>
      <c r="AU35">
        <f>W_!AW37</f>
        <v>0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</row>
    <row r="36" spans="1:54" x14ac:dyDescent="0.35">
      <c r="A36" t="str">
        <f>W_!B38</f>
        <v>hhwk_pwn_difhpww</v>
      </c>
      <c r="B36">
        <f>W_!D38</f>
        <v>-7.8617704942410566E-3</v>
      </c>
      <c r="C36">
        <f>W_!E38</f>
        <v>-7.9952026050866942E-3</v>
      </c>
      <c r="D36">
        <f>W_!F38</f>
        <v>-2.9467219362130787E-2</v>
      </c>
      <c r="E36">
        <f>W_!G38</f>
        <v>75.682173039805051</v>
      </c>
      <c r="F36">
        <f>W_!H38</f>
        <v>-0.80601249479536285</v>
      </c>
      <c r="G36">
        <f>W_!I38</f>
        <v>0.3744520470335132</v>
      </c>
      <c r="H36">
        <f>W_!J38</f>
        <v>-0.26178008683440324</v>
      </c>
      <c r="I36">
        <f>W_!K38</f>
        <v>5.0421517907991253</v>
      </c>
      <c r="J36">
        <f>W_!L38</f>
        <v>-8.8098361390962729</v>
      </c>
      <c r="K36">
        <f>W_!M38</f>
        <v>-8.6572663189922253E-2</v>
      </c>
      <c r="L36">
        <f>W_!N38</f>
        <v>0.16486871039319981</v>
      </c>
      <c r="M36">
        <f>W_!O38</f>
        <v>-8.3836802950087011E-2</v>
      </c>
      <c r="N36">
        <f>W_!P38</f>
        <v>764.29819023102925</v>
      </c>
      <c r="O36">
        <f>W_!Q38</f>
        <v>124.53774563504575</v>
      </c>
      <c r="P36">
        <f>W_!R38</f>
        <v>536.51901831784062</v>
      </c>
      <c r="Q36">
        <f>W_!S38</f>
        <v>4.7918277118631165</v>
      </c>
      <c r="R36">
        <f>W_!T38</f>
        <v>-225.19376760826506</v>
      </c>
      <c r="S36">
        <f>W_!U38</f>
        <v>11.489578485073455</v>
      </c>
      <c r="T36">
        <f>W_!V38</f>
        <v>-0.1760331012881933</v>
      </c>
      <c r="U36">
        <f>W_!W38</f>
        <v>1.0887220883200612</v>
      </c>
      <c r="V36">
        <f>W_!X38</f>
        <v>-0.45370242630515267</v>
      </c>
      <c r="W36">
        <f>W_!Y38</f>
        <v>-14.134828993893851</v>
      </c>
      <c r="X36">
        <f>W_!Z38</f>
        <v>6.7954608253259572</v>
      </c>
      <c r="Y36">
        <f>W_!AA38</f>
        <v>-19.006300718658924</v>
      </c>
      <c r="Z36">
        <f>W_!AB38</f>
        <v>-0.14477228551809795</v>
      </c>
      <c r="AA36">
        <f>W_!AC38</f>
        <v>-1.4338801734609263</v>
      </c>
      <c r="AB36">
        <f>W_!AD38</f>
        <v>-34.446605899582117</v>
      </c>
      <c r="AC36">
        <f>W_!AE38</f>
        <v>19.388893462763789</v>
      </c>
      <c r="AD36">
        <f>W_!AF38</f>
        <v>-59.963381192202498</v>
      </c>
      <c r="AE36">
        <f>W_!AG38</f>
        <v>41.359655035719285</v>
      </c>
      <c r="AF36">
        <f>W_!AH38</f>
        <v>30.008501231009902</v>
      </c>
      <c r="AG36">
        <f>W_!AI38</f>
        <v>-95.479020350865099</v>
      </c>
      <c r="AH36">
        <f>W_!AJ38</f>
        <v>-13.532218677879138</v>
      </c>
      <c r="AI36">
        <f>W_!AK38</f>
        <v>37.337086237416145</v>
      </c>
      <c r="AJ36">
        <f>W_!AL38</f>
        <v>1210.0718611871205</v>
      </c>
      <c r="AK36">
        <f>W_!AM38</f>
        <v>2.3150280770816307</v>
      </c>
      <c r="AL36">
        <f>W_!AN38</f>
        <v>1.8457066338829693</v>
      </c>
      <c r="AM36">
        <f>W_!AO38</f>
        <v>2.1562954347846137</v>
      </c>
      <c r="AN36">
        <f>W_!AP38</f>
        <v>-0.66605274624982547</v>
      </c>
      <c r="AO36">
        <f>W_!AQ38</f>
        <v>0.14134313525373765</v>
      </c>
      <c r="AP36">
        <f>W_!AR38</f>
        <v>18.490041702180324</v>
      </c>
      <c r="AQ36">
        <f>W_!AS38</f>
        <v>-283.23726602438239</v>
      </c>
      <c r="AR36">
        <f>W_!AT38</f>
        <v>-0.55928954483667415</v>
      </c>
      <c r="AS36">
        <f>W_!AU38</f>
        <v>53.181055736054063</v>
      </c>
      <c r="AT36">
        <f>W_!AV38</f>
        <v>0</v>
      </c>
      <c r="AU36">
        <f>W_!AW38</f>
        <v>0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</row>
    <row r="37" spans="1:54" x14ac:dyDescent="0.35">
      <c r="A37" t="str">
        <f>W_!B39</f>
        <v>hhwk_pnw_difhpww</v>
      </c>
      <c r="B37">
        <f>W_!D39</f>
        <v>2.0693387265993012E-4</v>
      </c>
      <c r="C37">
        <f>W_!E39</f>
        <v>5.5163413929690372E-4</v>
      </c>
      <c r="D37">
        <f>W_!F39</f>
        <v>-1.2756952805796308E-3</v>
      </c>
      <c r="E37">
        <f>W_!G39</f>
        <v>4.3465653891566642</v>
      </c>
      <c r="F37">
        <f>W_!H39</f>
        <v>-1.3770244133403393E-2</v>
      </c>
      <c r="G37">
        <f>W_!I39</f>
        <v>-6.1081565954913646E-2</v>
      </c>
      <c r="H37">
        <f>W_!J39</f>
        <v>-5.0746290321941216E-2</v>
      </c>
      <c r="I37">
        <f>W_!K39</f>
        <v>0.14506515058518141</v>
      </c>
      <c r="J37">
        <f>W_!L39</f>
        <v>-0.25817534810943155</v>
      </c>
      <c r="K37">
        <f>W_!M39</f>
        <v>-1.5472563047390373E-3</v>
      </c>
      <c r="L37">
        <f>W_!N39</f>
        <v>2.8904371673293735E-3</v>
      </c>
      <c r="M37">
        <f>W_!O39</f>
        <v>-2.590845233563629E-3</v>
      </c>
      <c r="N37">
        <f>W_!P39</f>
        <v>27.192507511034361</v>
      </c>
      <c r="O37">
        <f>W_!Q39</f>
        <v>1.3724862421690704</v>
      </c>
      <c r="P37">
        <f>W_!R39</f>
        <v>23.800304713759285</v>
      </c>
      <c r="Q37">
        <f>W_!S39</f>
        <v>0.14747633393326601</v>
      </c>
      <c r="R37">
        <f>W_!T39</f>
        <v>-2.3410732772894081</v>
      </c>
      <c r="S37">
        <f>W_!U39</f>
        <v>2.5255724654986891E-2</v>
      </c>
      <c r="T37">
        <f>W_!V39</f>
        <v>1.5048997807444408E-2</v>
      </c>
      <c r="U37">
        <f>W_!W39</f>
        <v>-4.7351378218481954E-2</v>
      </c>
      <c r="V37">
        <f>W_!X39</f>
        <v>-1.345775350427676E-2</v>
      </c>
      <c r="W37">
        <f>W_!Y39</f>
        <v>1.4938449473678366</v>
      </c>
      <c r="X37">
        <f>W_!Z39</f>
        <v>1.0913102907953847</v>
      </c>
      <c r="Y37">
        <f>W_!AA39</f>
        <v>1.3749069961049454</v>
      </c>
      <c r="Z37">
        <f>W_!AB39</f>
        <v>-5.6293924862434489E-4</v>
      </c>
      <c r="AA37">
        <f>W_!AC39</f>
        <v>-0.15790667061268224</v>
      </c>
      <c r="AB37">
        <f>W_!AD39</f>
        <v>-1.7414910835742254</v>
      </c>
      <c r="AC37">
        <f>W_!AE39</f>
        <v>-0.78992696486464509</v>
      </c>
      <c r="AD37">
        <f>W_!AF39</f>
        <v>-3.660663185304363</v>
      </c>
      <c r="AE37">
        <f>W_!AG39</f>
        <v>-2.6782679989828648</v>
      </c>
      <c r="AF37">
        <f>W_!AH39</f>
        <v>-1.8325168805841932</v>
      </c>
      <c r="AG37">
        <f>W_!AI39</f>
        <v>1.77677307140455</v>
      </c>
      <c r="AH37">
        <f>W_!AJ39</f>
        <v>1.0475167438779025</v>
      </c>
      <c r="AI37">
        <f>W_!AK39</f>
        <v>-0.40789793763042254</v>
      </c>
      <c r="AJ37">
        <f>W_!AL39</f>
        <v>2.3150280770816307</v>
      </c>
      <c r="AK37">
        <f>W_!AM39</f>
        <v>0.30133187450520921</v>
      </c>
      <c r="AL37">
        <f>W_!AN39</f>
        <v>0.2900266358561539</v>
      </c>
      <c r="AM37">
        <f>W_!AO39</f>
        <v>0.30814716319486674</v>
      </c>
      <c r="AN37">
        <f>W_!AP39</f>
        <v>8.1159445741497568E-2</v>
      </c>
      <c r="AO37">
        <f>W_!AQ39</f>
        <v>9.6401398084121903E-3</v>
      </c>
      <c r="AP37">
        <f>W_!AR39</f>
        <v>1.329006346209255</v>
      </c>
      <c r="AQ37">
        <f>W_!AS39</f>
        <v>-12.888658909007315</v>
      </c>
      <c r="AR37">
        <f>W_!AT39</f>
        <v>2.4896869865404431E-2</v>
      </c>
      <c r="AS37">
        <f>W_!AU39</f>
        <v>5.8392896018110729</v>
      </c>
      <c r="AT37">
        <f>W_!AV39</f>
        <v>0</v>
      </c>
      <c r="AU37">
        <f>W_!AW39</f>
        <v>0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</row>
    <row r="38" spans="1:54" x14ac:dyDescent="0.35">
      <c r="A38" t="str">
        <f>W_!B40</f>
        <v>d_jobjob_all_psid</v>
      </c>
      <c r="B38">
        <f>W_!D40</f>
        <v>1.7931773020192141E-4</v>
      </c>
      <c r="C38">
        <f>W_!E40</f>
        <v>5.2808889574858773E-4</v>
      </c>
      <c r="D38">
        <f>W_!F40</f>
        <v>-1.1266934245431767E-3</v>
      </c>
      <c r="E38">
        <f>W_!G40</f>
        <v>3.556660634237069</v>
      </c>
      <c r="F38">
        <f>W_!H40</f>
        <v>-1.4096437540426453E-2</v>
      </c>
      <c r="G38">
        <f>W_!I40</f>
        <v>-5.5446538114252396E-2</v>
      </c>
      <c r="H38">
        <f>W_!J40</f>
        <v>-2.6126882057293802E-2</v>
      </c>
      <c r="I38">
        <f>W_!K40</f>
        <v>0.13668999072181415</v>
      </c>
      <c r="J38">
        <f>W_!L40</f>
        <v>-0.20985579433230253</v>
      </c>
      <c r="K38">
        <f>W_!M40</f>
        <v>-1.1936738088654858E-3</v>
      </c>
      <c r="L38">
        <f>W_!N40</f>
        <v>2.2391498570191321E-3</v>
      </c>
      <c r="M38">
        <f>W_!O40</f>
        <v>-2.447500482197571E-3</v>
      </c>
      <c r="N38">
        <f>W_!P40</f>
        <v>22.047832266127525</v>
      </c>
      <c r="O38">
        <f>W_!Q40</f>
        <v>0.30325533072748417</v>
      </c>
      <c r="P38">
        <f>W_!R40</f>
        <v>19.457158472543444</v>
      </c>
      <c r="Q38">
        <f>W_!S40</f>
        <v>0.12112871604261202</v>
      </c>
      <c r="R38">
        <f>W_!T40</f>
        <v>-0.31314056629826986</v>
      </c>
      <c r="S38">
        <f>W_!U40</f>
        <v>1.2551375517269632E-2</v>
      </c>
      <c r="T38">
        <f>W_!V40</f>
        <v>1.1908608160945616E-2</v>
      </c>
      <c r="U38">
        <f>W_!W40</f>
        <v>-4.1483069962332218E-2</v>
      </c>
      <c r="V38">
        <f>W_!X40</f>
        <v>-1.258470064218296E-2</v>
      </c>
      <c r="W38">
        <f>W_!Y40</f>
        <v>1.1856291661251011</v>
      </c>
      <c r="X38">
        <f>W_!Z40</f>
        <v>0.89330782257329178</v>
      </c>
      <c r="Y38">
        <f>W_!AA40</f>
        <v>1.1225679541276468</v>
      </c>
      <c r="Z38">
        <f>W_!AB40</f>
        <v>-1.0914140452878884E-3</v>
      </c>
      <c r="AA38">
        <f>W_!AC40</f>
        <v>-0.14220715613943194</v>
      </c>
      <c r="AB38">
        <f>W_!AD40</f>
        <v>-0.90088092121937979</v>
      </c>
      <c r="AC38">
        <f>W_!AE40</f>
        <v>-1.544241211032052</v>
      </c>
      <c r="AD38">
        <f>W_!AF40</f>
        <v>-2.7759202504128559</v>
      </c>
      <c r="AE38">
        <f>W_!AG40</f>
        <v>-1.8959987408178087</v>
      </c>
      <c r="AF38">
        <f>W_!AH40</f>
        <v>-1.7272621191012298</v>
      </c>
      <c r="AG38">
        <f>W_!AI40</f>
        <v>1.6027605794886222</v>
      </c>
      <c r="AH38">
        <f>W_!AJ40</f>
        <v>1.2425993508873177</v>
      </c>
      <c r="AI38">
        <f>W_!AK40</f>
        <v>-0.30902111890918027</v>
      </c>
      <c r="AJ38">
        <f>W_!AL40</f>
        <v>1.8457066338829693</v>
      </c>
      <c r="AK38">
        <f>W_!AM40</f>
        <v>0.2900266358561539</v>
      </c>
      <c r="AL38">
        <f>W_!AN40</f>
        <v>0.28987665895972586</v>
      </c>
      <c r="AM38">
        <f>W_!AO40</f>
        <v>0.30430844672699309</v>
      </c>
      <c r="AN38">
        <f>W_!AP40</f>
        <v>9.4103945038550241E-2</v>
      </c>
      <c r="AO38">
        <f>W_!AQ40</f>
        <v>9.1054051117004254E-3</v>
      </c>
      <c r="AP38">
        <f>W_!AR40</f>
        <v>0.92268413227948431</v>
      </c>
      <c r="AQ38">
        <f>W_!AS40</f>
        <v>-10.582222185805955</v>
      </c>
      <c r="AR38">
        <f>W_!AT40</f>
        <v>2.5118524120799859E-2</v>
      </c>
      <c r="AS38">
        <f>W_!AU40</f>
        <v>5.4725015385524145</v>
      </c>
      <c r="AT38">
        <f>W_!AV40</f>
        <v>0</v>
      </c>
      <c r="AU38">
        <f>W_!AW40</f>
        <v>0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</row>
    <row r="39" spans="1:54" x14ac:dyDescent="0.35">
      <c r="A39" t="str">
        <f>W_!B41</f>
        <v>d_jobjob_within_psid</v>
      </c>
      <c r="B39">
        <f>W_!D41</f>
        <v>1.9786139344541473E-4</v>
      </c>
      <c r="C39">
        <f>W_!E41</f>
        <v>5.6439340699978766E-4</v>
      </c>
      <c r="D39">
        <f>W_!F41</f>
        <v>-1.2552134078822783E-3</v>
      </c>
      <c r="E39">
        <f>W_!G41</f>
        <v>3.9359138766506057</v>
      </c>
      <c r="F39">
        <f>W_!H41</f>
        <v>-9.4545565467469006E-3</v>
      </c>
      <c r="G39">
        <f>W_!I41</f>
        <v>-6.227216640747113E-2</v>
      </c>
      <c r="H39">
        <f>W_!J41</f>
        <v>-3.4876646653375677E-2</v>
      </c>
      <c r="I39">
        <f>W_!K41</f>
        <v>0.1670158450112065</v>
      </c>
      <c r="J39">
        <f>W_!L41</f>
        <v>-0.24517557094443521</v>
      </c>
      <c r="K39">
        <f>W_!M41</f>
        <v>-1.372890877773402E-3</v>
      </c>
      <c r="L39">
        <f>W_!N41</f>
        <v>2.5701792351534329E-3</v>
      </c>
      <c r="M39">
        <f>W_!O41</f>
        <v>-2.6292538397347087E-3</v>
      </c>
      <c r="N39">
        <f>W_!P41</f>
        <v>25.271107852938698</v>
      </c>
      <c r="O39">
        <f>W_!Q41</f>
        <v>0.88507834867345636</v>
      </c>
      <c r="P39">
        <f>W_!R41</f>
        <v>22.584239038610125</v>
      </c>
      <c r="Q39">
        <f>W_!S41</f>
        <v>0.14071700033946646</v>
      </c>
      <c r="R39">
        <f>W_!T41</f>
        <v>-1.4254779850566608</v>
      </c>
      <c r="S39">
        <f>W_!U41</f>
        <v>1.5223746667953978E-2</v>
      </c>
      <c r="T39">
        <f>W_!V41</f>
        <v>1.5142521041937005E-2</v>
      </c>
      <c r="U39">
        <f>W_!W41</f>
        <v>-4.8105939594546315E-2</v>
      </c>
      <c r="V39">
        <f>W_!X41</f>
        <v>-1.0938528872708174E-2</v>
      </c>
      <c r="W39">
        <f>W_!Y41</f>
        <v>1.3476118972655979</v>
      </c>
      <c r="X39">
        <f>W_!Z41</f>
        <v>0.99715740635447492</v>
      </c>
      <c r="Y39">
        <f>W_!AA41</f>
        <v>1.2504226502695961</v>
      </c>
      <c r="Z39">
        <f>W_!AB41</f>
        <v>-1.0451361624737854E-3</v>
      </c>
      <c r="AA39">
        <f>W_!AC41</f>
        <v>-0.15447110390655658</v>
      </c>
      <c r="AB39">
        <f>W_!AD41</f>
        <v>-1.3793987754766743</v>
      </c>
      <c r="AC39">
        <f>W_!AE41</f>
        <v>-1.2861148235620588</v>
      </c>
      <c r="AD39">
        <f>W_!AF41</f>
        <v>-3.2924273759144129</v>
      </c>
      <c r="AE39">
        <f>W_!AG41</f>
        <v>-2.3436416311103403</v>
      </c>
      <c r="AF39">
        <f>W_!AH41</f>
        <v>-1.9578828945416333</v>
      </c>
      <c r="AG39">
        <f>W_!AI41</f>
        <v>1.8476088754889384</v>
      </c>
      <c r="AH39">
        <f>W_!AJ41</f>
        <v>1.1969129596268229</v>
      </c>
      <c r="AI39">
        <f>W_!AK41</f>
        <v>-0.33024437367454829</v>
      </c>
      <c r="AJ39">
        <f>W_!AL41</f>
        <v>2.1562954347846137</v>
      </c>
      <c r="AK39">
        <f>W_!AM41</f>
        <v>0.30814716319486674</v>
      </c>
      <c r="AL39">
        <f>W_!AN41</f>
        <v>0.30430844672699309</v>
      </c>
      <c r="AM39">
        <f>W_!AO41</f>
        <v>0.3257018189709468</v>
      </c>
      <c r="AN39">
        <f>W_!AP41</f>
        <v>9.5344069886295388E-2</v>
      </c>
      <c r="AO39">
        <f>W_!AQ41</f>
        <v>1.0127246216446286E-2</v>
      </c>
      <c r="AP39">
        <f>W_!AR41</f>
        <v>1.0753402579362559</v>
      </c>
      <c r="AQ39">
        <f>W_!AS41</f>
        <v>-12.260260611444814</v>
      </c>
      <c r="AR39">
        <f>W_!AT41</f>
        <v>2.5974664623034719E-2</v>
      </c>
      <c r="AS39">
        <f>W_!AU41</f>
        <v>5.6421228215635377</v>
      </c>
      <c r="AT39">
        <f>W_!AV41</f>
        <v>0</v>
      </c>
      <c r="AU39">
        <f>W_!AW41</f>
        <v>0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</row>
    <row r="40" spans="1:54" x14ac:dyDescent="0.35">
      <c r="A40" t="str">
        <f>W_!B42</f>
        <v>d_jobjob_hw</v>
      </c>
      <c r="B40">
        <f>W_!D42</f>
        <v>8.8712803192198691E-5</v>
      </c>
      <c r="C40">
        <f>W_!E42</f>
        <v>2.3775827027654163E-5</v>
      </c>
      <c r="D40">
        <f>W_!F42</f>
        <v>-4.3277490250216184E-4</v>
      </c>
      <c r="E40">
        <f>W_!G42</f>
        <v>-0.33822156241261148</v>
      </c>
      <c r="F40">
        <f>W_!H42</f>
        <v>9.5234562235259716E-3</v>
      </c>
      <c r="G40">
        <f>W_!I42</f>
        <v>-2.0050650914069184E-3</v>
      </c>
      <c r="H40">
        <f>W_!J42</f>
        <v>4.0188993068075605E-3</v>
      </c>
      <c r="I40">
        <f>W_!K42</f>
        <v>1.2863403326537241E-2</v>
      </c>
      <c r="J40">
        <f>W_!L42</f>
        <v>-2.8199546851667274E-2</v>
      </c>
      <c r="K40">
        <f>W_!M42</f>
        <v>7.0601862799098819E-4</v>
      </c>
      <c r="L40">
        <f>W_!N42</f>
        <v>-1.3729418897491406E-3</v>
      </c>
      <c r="M40">
        <f>W_!O42</f>
        <v>8.6847018068128914E-4</v>
      </c>
      <c r="N40">
        <f>W_!P42</f>
        <v>-5.5469596858552848</v>
      </c>
      <c r="O40">
        <f>W_!Q42</f>
        <v>-1.2923342770094135</v>
      </c>
      <c r="P40">
        <f>W_!R42</f>
        <v>-1.4688583858539375</v>
      </c>
      <c r="Q40">
        <f>W_!S42</f>
        <v>1.6525096930526759E-2</v>
      </c>
      <c r="R40">
        <f>W_!T42</f>
        <v>2.5317101070349213</v>
      </c>
      <c r="S40">
        <f>W_!U42</f>
        <v>-5.4568053636480623E-2</v>
      </c>
      <c r="T40">
        <f>W_!V42</f>
        <v>-2.8891011800249258E-3</v>
      </c>
      <c r="U40">
        <f>W_!W42</f>
        <v>-7.30912757132919E-3</v>
      </c>
      <c r="V40">
        <f>W_!X42</f>
        <v>-5.3629290651424043E-3</v>
      </c>
      <c r="W40">
        <f>W_!Y42</f>
        <v>0.65624983364697753</v>
      </c>
      <c r="X40">
        <f>W_!Z42</f>
        <v>0.10832473676554513</v>
      </c>
      <c r="Y40">
        <f>W_!AA42</f>
        <v>0.59896870768592458</v>
      </c>
      <c r="Z40">
        <f>W_!AB42</f>
        <v>-1.0834995420750569E-3</v>
      </c>
      <c r="AA40">
        <f>W_!AC42</f>
        <v>-2.7471510472839477E-2</v>
      </c>
      <c r="AB40">
        <f>W_!AD42</f>
        <v>1.3201019493188926</v>
      </c>
      <c r="AC40">
        <f>W_!AE42</f>
        <v>-1.9009474949983813</v>
      </c>
      <c r="AD40">
        <f>W_!AF42</f>
        <v>0.21609527413495339</v>
      </c>
      <c r="AE40">
        <f>W_!AG42</f>
        <v>0.67120841720989888</v>
      </c>
      <c r="AF40">
        <f>W_!AH42</f>
        <v>0.23827389409660304</v>
      </c>
      <c r="AG40">
        <f>W_!AI42</f>
        <v>1.4410859062477968</v>
      </c>
      <c r="AH40">
        <f>W_!AJ42</f>
        <v>7.2723040017687382E-2</v>
      </c>
      <c r="AI40">
        <f>W_!AK42</f>
        <v>1.8639337215942454E-2</v>
      </c>
      <c r="AJ40">
        <f>W_!AL42</f>
        <v>-0.66605274624982547</v>
      </c>
      <c r="AK40">
        <f>W_!AM42</f>
        <v>8.1159445741497568E-2</v>
      </c>
      <c r="AL40">
        <f>W_!AN42</f>
        <v>9.4103945038550241E-2</v>
      </c>
      <c r="AM40">
        <f>W_!AO42</f>
        <v>9.5344069886295388E-2</v>
      </c>
      <c r="AN40">
        <f>W_!AP42</f>
        <v>0.15173917606335474</v>
      </c>
      <c r="AO40">
        <f>W_!AQ42</f>
        <v>3.0904163932286579E-3</v>
      </c>
      <c r="AP40">
        <f>W_!AR42</f>
        <v>0.1318727492901752</v>
      </c>
      <c r="AQ40">
        <f>W_!AS42</f>
        <v>0.78346294279807938</v>
      </c>
      <c r="AR40">
        <f>W_!AT42</f>
        <v>5.2454536794554031E-3</v>
      </c>
      <c r="AS40">
        <f>W_!AU42</f>
        <v>0.72011790522021335</v>
      </c>
      <c r="AT40">
        <f>W_!AV42</f>
        <v>0</v>
      </c>
      <c r="AU40">
        <f>W_!AW42</f>
        <v>0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</row>
    <row r="41" spans="1:54" x14ac:dyDescent="0.35">
      <c r="A41" t="str">
        <f>W_!B43</f>
        <v>d_jobjob_hw_actual</v>
      </c>
      <c r="B41">
        <f>W_!D43</f>
        <v>1.6855174210473413E-5</v>
      </c>
      <c r="C41">
        <f>W_!E43</f>
        <v>2.5877166141926253E-5</v>
      </c>
      <c r="D41">
        <f>W_!F43</f>
        <v>-1.7884445708641652E-5</v>
      </c>
      <c r="E41">
        <f>W_!G43</f>
        <v>9.3698100938581566E-2</v>
      </c>
      <c r="F41">
        <f>W_!H43</f>
        <v>-5.6054865953200693E-4</v>
      </c>
      <c r="G41">
        <f>W_!I43</f>
        <v>-2.1567467412837603E-3</v>
      </c>
      <c r="H41">
        <f>W_!J43</f>
        <v>-2.6276797708269396E-3</v>
      </c>
      <c r="I41">
        <f>W_!K43</f>
        <v>7.7051926889777694E-3</v>
      </c>
      <c r="J41">
        <f>W_!L43</f>
        <v>-6.9431641513700189E-3</v>
      </c>
      <c r="K41">
        <f>W_!M43</f>
        <v>-2.5467971296428614E-5</v>
      </c>
      <c r="L41">
        <f>W_!N43</f>
        <v>4.5836447783073932E-5</v>
      </c>
      <c r="M41">
        <f>W_!O43</f>
        <v>-7.1845540221893573E-5</v>
      </c>
      <c r="N41">
        <f>W_!P43</f>
        <v>0.53789674799797649</v>
      </c>
      <c r="O41">
        <f>W_!Q43</f>
        <v>-2.6848975267200269E-2</v>
      </c>
      <c r="P41">
        <f>W_!R43</f>
        <v>0.39120294564884051</v>
      </c>
      <c r="Q41">
        <f>W_!S43</f>
        <v>3.5457391961630077E-3</v>
      </c>
      <c r="R41">
        <f>W_!T43</f>
        <v>5.9444484147841758E-2</v>
      </c>
      <c r="S41">
        <f>W_!U43</f>
        <v>8.9136854096627863E-4</v>
      </c>
      <c r="T41">
        <f>W_!V43</f>
        <v>6.8430682930336348E-4</v>
      </c>
      <c r="U41">
        <f>W_!W43</f>
        <v>-2.7298802240371791E-3</v>
      </c>
      <c r="V41">
        <f>W_!X43</f>
        <v>-1.5694529671509054E-4</v>
      </c>
      <c r="W41">
        <f>W_!Y43</f>
        <v>7.2100007061550633E-2</v>
      </c>
      <c r="X41">
        <f>W_!Z43</f>
        <v>5.2943621008738596E-2</v>
      </c>
      <c r="Y41">
        <f>W_!AA43</f>
        <v>7.166496139948797E-2</v>
      </c>
      <c r="Z41">
        <f>W_!AB43</f>
        <v>1.4406638640348693E-5</v>
      </c>
      <c r="AA41">
        <f>W_!AC43</f>
        <v>-4.7661685496626794E-3</v>
      </c>
      <c r="AB41">
        <f>W_!AD43</f>
        <v>-0.1120793262219463</v>
      </c>
      <c r="AC41">
        <f>W_!AE43</f>
        <v>-1.3414987858658274E-2</v>
      </c>
      <c r="AD41">
        <f>W_!AF43</f>
        <v>-0.15736700077375926</v>
      </c>
      <c r="AE41">
        <f>W_!AG43</f>
        <v>-0.12320173547575464</v>
      </c>
      <c r="AF41">
        <f>W_!AH43</f>
        <v>-1.4857677419853974E-2</v>
      </c>
      <c r="AG41">
        <f>W_!AI43</f>
        <v>6.2153301754520905E-2</v>
      </c>
      <c r="AH41">
        <f>W_!AJ43</f>
        <v>2.3192543740097465E-2</v>
      </c>
      <c r="AI41">
        <f>W_!AK43</f>
        <v>-3.9209060734099459E-2</v>
      </c>
      <c r="AJ41">
        <f>W_!AL43</f>
        <v>0.14134313525373765</v>
      </c>
      <c r="AK41">
        <f>W_!AM43</f>
        <v>9.6401398084121903E-3</v>
      </c>
      <c r="AL41">
        <f>W_!AN43</f>
        <v>9.1054051117004254E-3</v>
      </c>
      <c r="AM41">
        <f>W_!AO43</f>
        <v>1.0127246216446286E-2</v>
      </c>
      <c r="AN41">
        <f>W_!AP43</f>
        <v>3.0904163932286579E-3</v>
      </c>
      <c r="AO41">
        <f>W_!AQ43</f>
        <v>1.2316712795434573E-3</v>
      </c>
      <c r="AP41">
        <f>W_!AR43</f>
        <v>9.7292824195189184E-2</v>
      </c>
      <c r="AQ41">
        <f>W_!AS43</f>
        <v>-0.2130329041710253</v>
      </c>
      <c r="AR41">
        <f>W_!AT43</f>
        <v>6.2193246590686773E-3</v>
      </c>
      <c r="AS41">
        <f>W_!AU43</f>
        <v>0.14656422273313433</v>
      </c>
      <c r="AT41">
        <f>W_!AV43</f>
        <v>0</v>
      </c>
      <c r="AU41">
        <f>W_!AW43</f>
        <v>0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</row>
    <row r="42" spans="1:54" x14ac:dyDescent="0.35">
      <c r="A42" t="str">
        <f>W_!B44</f>
        <v>abs_hdo_wdo</v>
      </c>
      <c r="B42">
        <f>W_!D44</f>
        <v>4.3435352790590909E-3</v>
      </c>
      <c r="C42">
        <f>W_!E44</f>
        <v>6.2015680438553102E-3</v>
      </c>
      <c r="D42">
        <f>W_!F44</f>
        <v>-1.1911647744098156E-2</v>
      </c>
      <c r="E42">
        <f>W_!G44</f>
        <v>18.921012688272892</v>
      </c>
      <c r="F42">
        <f>W_!H44</f>
        <v>-0.36094686980090496</v>
      </c>
      <c r="G42">
        <f>W_!I44</f>
        <v>-0.36271111119439697</v>
      </c>
      <c r="H42">
        <f>W_!J44</f>
        <v>-2.5700004332131856</v>
      </c>
      <c r="I42">
        <f>W_!K44</f>
        <v>0.42778546668740336</v>
      </c>
      <c r="J42">
        <f>W_!L44</f>
        <v>-6.1552784352643295</v>
      </c>
      <c r="K42">
        <f>W_!M44</f>
        <v>-4.0662008232926518E-2</v>
      </c>
      <c r="L42">
        <f>W_!N44</f>
        <v>7.7442608484104461E-2</v>
      </c>
      <c r="M42">
        <f>W_!O44</f>
        <v>-2.612580103695597E-2</v>
      </c>
      <c r="N42">
        <f>W_!P44</f>
        <v>379.33128843874744</v>
      </c>
      <c r="O42">
        <f>W_!Q44</f>
        <v>63.925536858367167</v>
      </c>
      <c r="P42">
        <f>W_!R44</f>
        <v>237.72668586294398</v>
      </c>
      <c r="Q42">
        <f>W_!S44</f>
        <v>3.2710608437614432</v>
      </c>
      <c r="R42">
        <f>W_!T44</f>
        <v>-121.10500207300535</v>
      </c>
      <c r="S42">
        <f>W_!U44</f>
        <v>4.8012867842326949</v>
      </c>
      <c r="T42">
        <f>W_!V44</f>
        <v>0.25182391372013491</v>
      </c>
      <c r="U42">
        <f>W_!W44</f>
        <v>-0.51488259703713957</v>
      </c>
      <c r="V42">
        <f>W_!X44</f>
        <v>-0.21585141270013816</v>
      </c>
      <c r="W42">
        <f>W_!Y44</f>
        <v>43.211965477320604</v>
      </c>
      <c r="X42">
        <f>W_!Z44</f>
        <v>27.573973496653782</v>
      </c>
      <c r="Y42">
        <f>W_!AA44</f>
        <v>35.455938122206746</v>
      </c>
      <c r="Z42">
        <f>W_!AB44</f>
        <v>-2.8554957254093749E-3</v>
      </c>
      <c r="AA42">
        <f>W_!AC44</f>
        <v>-0.91568032710603187</v>
      </c>
      <c r="AB42">
        <f>W_!AD44</f>
        <v>-54.848694413414044</v>
      </c>
      <c r="AC42">
        <f>W_!AE44</f>
        <v>60.145799977112191</v>
      </c>
      <c r="AD42">
        <f>W_!AF44</f>
        <v>-90.021978939225988</v>
      </c>
      <c r="AE42">
        <f>W_!AG44</f>
        <v>-100.54684155863133</v>
      </c>
      <c r="AF42">
        <f>W_!AH44</f>
        <v>11.620035252033455</v>
      </c>
      <c r="AG42">
        <f>W_!AI44</f>
        <v>22.624722324458155</v>
      </c>
      <c r="AH42">
        <f>W_!AJ44</f>
        <v>-19.42092324876554</v>
      </c>
      <c r="AI42">
        <f>W_!AK44</f>
        <v>-4.1522908310696982</v>
      </c>
      <c r="AJ42">
        <f>W_!AL44</f>
        <v>18.490041702180324</v>
      </c>
      <c r="AK42">
        <f>W_!AM44</f>
        <v>1.329006346209255</v>
      </c>
      <c r="AL42">
        <f>W_!AN44</f>
        <v>0.92268413227948431</v>
      </c>
      <c r="AM42">
        <f>W_!AO44</f>
        <v>1.0753402579362559</v>
      </c>
      <c r="AN42">
        <f>W_!AP44</f>
        <v>0.1318727492901752</v>
      </c>
      <c r="AO42">
        <f>W_!AQ44</f>
        <v>9.7292824195189184E-2</v>
      </c>
      <c r="AP42">
        <f>W_!AR44</f>
        <v>72.360428789055049</v>
      </c>
      <c r="AQ42">
        <f>W_!AS44</f>
        <v>-126.38676089153375</v>
      </c>
      <c r="AR42">
        <f>W_!AT44</f>
        <v>0.13311494215609881</v>
      </c>
      <c r="AS42">
        <f>W_!AU44</f>
        <v>53.403212113907713</v>
      </c>
      <c r="AT42">
        <f>W_!AV44</f>
        <v>0</v>
      </c>
      <c r="AU42">
        <f>W_!AW44</f>
        <v>0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</row>
    <row r="43" spans="1:54" x14ac:dyDescent="0.35">
      <c r="A43" t="str">
        <f>W_!B45</f>
        <v>sd_hdo_wdo</v>
      </c>
      <c r="B43">
        <f>W_!D45</f>
        <v>-1.8032391747633367E-2</v>
      </c>
      <c r="C43">
        <f>W_!E45</f>
        <v>-2.3978401246468713E-2</v>
      </c>
      <c r="D43">
        <f>W_!F45</f>
        <v>0.12348572844579028</v>
      </c>
      <c r="E43">
        <f>W_!G45</f>
        <v>-294.46823107983801</v>
      </c>
      <c r="F43">
        <f>W_!H45</f>
        <v>-1.0380694069027705</v>
      </c>
      <c r="G43">
        <f>W_!I45</f>
        <v>4.3482630360446288</v>
      </c>
      <c r="H43">
        <f>W_!J45</f>
        <v>9.1697964803026792</v>
      </c>
      <c r="I43">
        <f>W_!K45</f>
        <v>-7.4163947155965966</v>
      </c>
      <c r="J43">
        <f>W_!L45</f>
        <v>28.317733605372485</v>
      </c>
      <c r="K43">
        <f>W_!M45</f>
        <v>0.24156047955228988</v>
      </c>
      <c r="L43">
        <f>W_!N45</f>
        <v>-0.45812387889887385</v>
      </c>
      <c r="M43">
        <f>W_!O45</f>
        <v>0.34580701512013512</v>
      </c>
      <c r="N43">
        <f>W_!P45</f>
        <v>-3981.7051158681443</v>
      </c>
      <c r="O43">
        <f>W_!Q45</f>
        <v>-658.74043110846969</v>
      </c>
      <c r="P43">
        <f>W_!R45</f>
        <v>-3467.0881825654042</v>
      </c>
      <c r="Q43">
        <f>W_!S45</f>
        <v>-16.020905880758185</v>
      </c>
      <c r="R43">
        <f>W_!T45</f>
        <v>1235.0656953735465</v>
      </c>
      <c r="S43">
        <f>W_!U45</f>
        <v>-6.8075751128734856</v>
      </c>
      <c r="T43">
        <f>W_!V45</f>
        <v>-1.1283608178494611</v>
      </c>
      <c r="U43">
        <f>W_!W45</f>
        <v>3.6694052107356399</v>
      </c>
      <c r="V43">
        <f>W_!X45</f>
        <v>0.83754121950268912</v>
      </c>
      <c r="W43">
        <f>W_!Y45</f>
        <v>-91.581033943600403</v>
      </c>
      <c r="X43">
        <f>W_!Z45</f>
        <v>-86.794581998768336</v>
      </c>
      <c r="Y43">
        <f>W_!AA45</f>
        <v>-77.000934464090719</v>
      </c>
      <c r="Z43">
        <f>W_!AB45</f>
        <v>-0.68403333819065637</v>
      </c>
      <c r="AA43">
        <f>W_!AC45</f>
        <v>11.034640586065905</v>
      </c>
      <c r="AB43">
        <f>W_!AD45</f>
        <v>161.77290070536543</v>
      </c>
      <c r="AC43">
        <f>W_!AE45</f>
        <v>-175.02165121598497</v>
      </c>
      <c r="AD43">
        <f>W_!AF45</f>
        <v>547.28191631302923</v>
      </c>
      <c r="AE43">
        <f>W_!AG45</f>
        <v>437.62363451285955</v>
      </c>
      <c r="AF43">
        <f>W_!AH45</f>
        <v>18.768510961512309</v>
      </c>
      <c r="AG43">
        <f>W_!AI45</f>
        <v>-149.39862321357921</v>
      </c>
      <c r="AH43">
        <f>W_!AJ45</f>
        <v>47.165137256943567</v>
      </c>
      <c r="AI43">
        <f>W_!AK45</f>
        <v>6.4795668785708642</v>
      </c>
      <c r="AJ43">
        <f>W_!AL45</f>
        <v>-283.23726602438239</v>
      </c>
      <c r="AK43">
        <f>W_!AM45</f>
        <v>-12.888658909007315</v>
      </c>
      <c r="AL43">
        <f>W_!AN45</f>
        <v>-10.582222185805955</v>
      </c>
      <c r="AM43">
        <f>W_!AO45</f>
        <v>-12.260260611444814</v>
      </c>
      <c r="AN43">
        <f>W_!AP45</f>
        <v>0.78346294279807938</v>
      </c>
      <c r="AO43">
        <f>W_!AQ45</f>
        <v>-0.2130329041710253</v>
      </c>
      <c r="AP43">
        <f>W_!AR45</f>
        <v>-126.38676089153375</v>
      </c>
      <c r="AQ43">
        <f>W_!AS45</f>
        <v>1857.2650886600902</v>
      </c>
      <c r="AR43">
        <f>W_!AT45</f>
        <v>1.9541485760778667</v>
      </c>
      <c r="AS43">
        <f>W_!AU45</f>
        <v>-143.07573639531969</v>
      </c>
      <c r="AT43">
        <f>W_!AV45</f>
        <v>0</v>
      </c>
      <c r="AU43">
        <f>W_!AW45</f>
        <v>0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</row>
    <row r="44" spans="1:54" x14ac:dyDescent="0.35">
      <c r="A44" t="str">
        <f>W_!B46</f>
        <v>wagegap_hw_withn</v>
      </c>
      <c r="B44">
        <f>W_!D46</f>
        <v>5.8479217528243736E-5</v>
      </c>
      <c r="C44">
        <f>W_!E46</f>
        <v>1.0258408678837502E-4</v>
      </c>
      <c r="D44">
        <f>W_!F46</f>
        <v>2.9132115643307546E-4</v>
      </c>
      <c r="E44">
        <f>W_!G46</f>
        <v>7.3887028953156089E-2</v>
      </c>
      <c r="F44">
        <f>W_!H46</f>
        <v>-6.3740668996405377E-3</v>
      </c>
      <c r="G44">
        <f>W_!I46</f>
        <v>-5.0099212362447569E-3</v>
      </c>
      <c r="H44">
        <f>W_!J46</f>
        <v>2.0357692941000067E-3</v>
      </c>
      <c r="I44">
        <f>W_!K46</f>
        <v>1.8450724700317448E-2</v>
      </c>
      <c r="J44">
        <f>W_!L46</f>
        <v>4.3592042296292835E-2</v>
      </c>
      <c r="K44">
        <f>W_!M46</f>
        <v>3.6275764216543716E-4</v>
      </c>
      <c r="L44">
        <f>W_!N46</f>
        <v>-6.7928520644726224E-4</v>
      </c>
      <c r="M44">
        <f>W_!O46</f>
        <v>7.6546444016930288E-5</v>
      </c>
      <c r="N44">
        <f>W_!P46</f>
        <v>-3.3989061140419001</v>
      </c>
      <c r="O44">
        <f>W_!Q46</f>
        <v>-1.0578331308543536</v>
      </c>
      <c r="P44">
        <f>W_!R46</f>
        <v>-3.7354452025354399</v>
      </c>
      <c r="Q44">
        <f>W_!S46</f>
        <v>-2.6428405318764173E-2</v>
      </c>
      <c r="R44">
        <f>W_!T46</f>
        <v>2.0161218741361888</v>
      </c>
      <c r="S44">
        <f>W_!U46</f>
        <v>-2.189984962395319E-2</v>
      </c>
      <c r="T44">
        <f>W_!V46</f>
        <v>2.2402216405211345E-3</v>
      </c>
      <c r="U44">
        <f>W_!W46</f>
        <v>-9.0186741049625794E-3</v>
      </c>
      <c r="V44">
        <f>W_!X46</f>
        <v>1.6190226154158029E-3</v>
      </c>
      <c r="W44">
        <f>W_!Y46</f>
        <v>0.30143296581222329</v>
      </c>
      <c r="X44">
        <f>W_!Z46</f>
        <v>0.10797672222272506</v>
      </c>
      <c r="Y44">
        <f>W_!AA46</f>
        <v>0.3367720505473627</v>
      </c>
      <c r="Z44">
        <f>W_!AB46</f>
        <v>-6.9025132351208508E-4</v>
      </c>
      <c r="AA44">
        <f>W_!AC46</f>
        <v>-1.0059510221798892E-2</v>
      </c>
      <c r="AB44">
        <f>W_!AD46</f>
        <v>-0.30975650397402915</v>
      </c>
      <c r="AC44">
        <f>W_!AE46</f>
        <v>-0.44289293569953048</v>
      </c>
      <c r="AD44">
        <f>W_!AF46</f>
        <v>0.25340805410333916</v>
      </c>
      <c r="AE44">
        <f>W_!AG46</f>
        <v>7.0874469137290355E-2</v>
      </c>
      <c r="AF44">
        <f>W_!AH46</f>
        <v>-0.16946521472645662</v>
      </c>
      <c r="AG44">
        <f>W_!AI46</f>
        <v>-8.0124386258267039E-2</v>
      </c>
      <c r="AH44">
        <f>W_!AJ46</f>
        <v>0.31418649964936063</v>
      </c>
      <c r="AI44">
        <f>W_!AK46</f>
        <v>-0.34226637431766732</v>
      </c>
      <c r="AJ44">
        <f>W_!AL46</f>
        <v>-0.55928954483667415</v>
      </c>
      <c r="AK44">
        <f>W_!AM46</f>
        <v>2.4896869865404431E-2</v>
      </c>
      <c r="AL44">
        <f>W_!AN46</f>
        <v>2.5118524120799859E-2</v>
      </c>
      <c r="AM44">
        <f>W_!AO46</f>
        <v>2.5974664623034719E-2</v>
      </c>
      <c r="AN44">
        <f>W_!AP46</f>
        <v>5.2454536794554031E-3</v>
      </c>
      <c r="AO44">
        <f>W_!AQ46</f>
        <v>6.2193246590686773E-3</v>
      </c>
      <c r="AP44">
        <f>W_!AR46</f>
        <v>0.13311494215609881</v>
      </c>
      <c r="AQ44">
        <f>W_!AS46</f>
        <v>1.9541485760778667</v>
      </c>
      <c r="AR44">
        <f>W_!AT46</f>
        <v>7.8216037172601699E-2</v>
      </c>
      <c r="AS44">
        <f>W_!AU46</f>
        <v>0.4669116185681641</v>
      </c>
      <c r="AT44">
        <f>W_!AV46</f>
        <v>0</v>
      </c>
      <c r="AU44">
        <f>W_!AW46</f>
        <v>0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</row>
    <row r="45" spans="1:54" x14ac:dyDescent="0.35">
      <c r="A45" t="str">
        <f>W_!B47</f>
        <v>shwk</v>
      </c>
      <c r="B45">
        <f>W_!D47</f>
        <v>3.8869000639804238E-3</v>
      </c>
      <c r="C45">
        <f>W_!E47</f>
        <v>1.3213290783257189E-2</v>
      </c>
      <c r="D45">
        <f>W_!F47</f>
        <v>-2.6983584441422355E-2</v>
      </c>
      <c r="E45">
        <f>W_!G47</f>
        <v>88.179122202718759</v>
      </c>
      <c r="F45">
        <f>W_!H47</f>
        <v>-1.6984629869164214</v>
      </c>
      <c r="G45">
        <f>W_!I47</f>
        <v>-1.7840293445249786</v>
      </c>
      <c r="H45">
        <f>W_!J47</f>
        <v>-1.9173915272471629</v>
      </c>
      <c r="I45">
        <f>W_!K47</f>
        <v>-7.3119080564671163E-3</v>
      </c>
      <c r="J45">
        <f>W_!L47</f>
        <v>-6.9858805977399845</v>
      </c>
      <c r="K45">
        <f>W_!M47</f>
        <v>-5.174383377582828E-2</v>
      </c>
      <c r="L45">
        <f>W_!N47</f>
        <v>9.3201076541133313E-2</v>
      </c>
      <c r="M45">
        <f>W_!O47</f>
        <v>-4.5900947188712592E-2</v>
      </c>
      <c r="N45">
        <f>W_!P47</f>
        <v>480.56455070397084</v>
      </c>
      <c r="O45">
        <f>W_!Q47</f>
        <v>-7.7510123990893085</v>
      </c>
      <c r="P45">
        <f>W_!R47</f>
        <v>265.74390967462466</v>
      </c>
      <c r="Q45">
        <f>W_!S47</f>
        <v>3.8678700880402612</v>
      </c>
      <c r="R45">
        <f>W_!T47</f>
        <v>21.515507075815108</v>
      </c>
      <c r="S45">
        <f>W_!U47</f>
        <v>4.7178515240833576</v>
      </c>
      <c r="T45">
        <f>W_!V47</f>
        <v>0.23420713758948342</v>
      </c>
      <c r="U45">
        <f>W_!W47</f>
        <v>-1.4861360718851002</v>
      </c>
      <c r="V45">
        <f>W_!X47</f>
        <v>-0.60301236237407607</v>
      </c>
      <c r="W45">
        <f>W_!Y47</f>
        <v>37.156826015231047</v>
      </c>
      <c r="X45">
        <f>W_!Z47</f>
        <v>30.740524446725537</v>
      </c>
      <c r="Y45">
        <f>W_!AA47</f>
        <v>34.313786362877515</v>
      </c>
      <c r="Z45">
        <f>W_!AB47</f>
        <v>-0.25222486794742721</v>
      </c>
      <c r="AA45">
        <f>W_!AC47</f>
        <v>-3.3962007453178065</v>
      </c>
      <c r="AB45">
        <f>W_!AD47</f>
        <v>-64.093693491200753</v>
      </c>
      <c r="AC45">
        <f>W_!AE47</f>
        <v>-29.709795951752263</v>
      </c>
      <c r="AD45">
        <f>W_!AF47</f>
        <v>-59.263377349008529</v>
      </c>
      <c r="AE45">
        <f>W_!AG47</f>
        <v>-106.58276498569703</v>
      </c>
      <c r="AF45">
        <f>W_!AH47</f>
        <v>-76.341209188279919</v>
      </c>
      <c r="AG45">
        <f>W_!AI47</f>
        <v>-25.265977888455431</v>
      </c>
      <c r="AH45">
        <f>W_!AJ47</f>
        <v>2.5614795209532706</v>
      </c>
      <c r="AI45">
        <f>W_!AK47</f>
        <v>-43.928060518610664</v>
      </c>
      <c r="AJ45">
        <f>W_!AL47</f>
        <v>53.181055736054063</v>
      </c>
      <c r="AK45">
        <f>W_!AM47</f>
        <v>5.8392896018110729</v>
      </c>
      <c r="AL45">
        <f>W_!AN47</f>
        <v>5.4725015385524145</v>
      </c>
      <c r="AM45">
        <f>W_!AO47</f>
        <v>5.6421228215635377</v>
      </c>
      <c r="AN45">
        <f>W_!AP47</f>
        <v>0.72011790522021335</v>
      </c>
      <c r="AO45">
        <f>W_!AQ47</f>
        <v>0.14656422273313433</v>
      </c>
      <c r="AP45">
        <f>W_!AR47</f>
        <v>53.403212113907713</v>
      </c>
      <c r="AQ45">
        <f>W_!AS47</f>
        <v>-143.07573639531969</v>
      </c>
      <c r="AR45">
        <f>W_!AT47</f>
        <v>0.4669116185681641</v>
      </c>
      <c r="AS45">
        <f>W_!AU47</f>
        <v>465.95457212574519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</row>
    <row r="46" spans="1:54" x14ac:dyDescent="0.35">
      <c r="A46" t="str">
        <f>W_!B48</f>
        <v>b</v>
      </c>
      <c r="B46">
        <f>W_!D48</f>
        <v>0</v>
      </c>
      <c r="C46">
        <f>W_!E48</f>
        <v>0</v>
      </c>
      <c r="D46">
        <f>W_!F48</f>
        <v>0</v>
      </c>
      <c r="E46">
        <f>W_!G48</f>
        <v>0</v>
      </c>
      <c r="F46">
        <f>W_!H48</f>
        <v>0</v>
      </c>
      <c r="G46">
        <f>W_!I48</f>
        <v>0</v>
      </c>
      <c r="H46">
        <f>W_!J48</f>
        <v>0</v>
      </c>
      <c r="I46">
        <f>W_!K48</f>
        <v>0</v>
      </c>
      <c r="J46">
        <f>W_!L48</f>
        <v>0</v>
      </c>
      <c r="K46">
        <f>W_!M48</f>
        <v>0</v>
      </c>
      <c r="L46">
        <f>W_!N48</f>
        <v>0</v>
      </c>
      <c r="M46">
        <f>W_!O48</f>
        <v>0</v>
      </c>
      <c r="N46">
        <f>W_!P48</f>
        <v>0</v>
      </c>
      <c r="O46">
        <f>W_!Q48</f>
        <v>0</v>
      </c>
      <c r="P46">
        <f>W_!R48</f>
        <v>0</v>
      </c>
      <c r="Q46">
        <f>W_!S48</f>
        <v>0</v>
      </c>
      <c r="R46">
        <f>W_!T48</f>
        <v>0</v>
      </c>
      <c r="S46">
        <f>W_!U48</f>
        <v>0</v>
      </c>
      <c r="T46">
        <f>W_!V48</f>
        <v>0</v>
      </c>
      <c r="U46">
        <f>W_!W48</f>
        <v>0</v>
      </c>
      <c r="V46">
        <f>W_!X48</f>
        <v>0</v>
      </c>
      <c r="W46">
        <f>W_!Y48</f>
        <v>0</v>
      </c>
      <c r="X46">
        <f>W_!Z48</f>
        <v>0</v>
      </c>
      <c r="Y46">
        <f>W_!AA48</f>
        <v>0</v>
      </c>
      <c r="Z46">
        <f>W_!AB48</f>
        <v>0</v>
      </c>
      <c r="AA46">
        <f>W_!AC48</f>
        <v>0</v>
      </c>
      <c r="AB46">
        <f>W_!AD48</f>
        <v>0</v>
      </c>
      <c r="AC46">
        <f>W_!AE48</f>
        <v>0</v>
      </c>
      <c r="AD46">
        <f>W_!AF48</f>
        <v>0</v>
      </c>
      <c r="AE46">
        <f>W_!AG48</f>
        <v>0</v>
      </c>
      <c r="AF46">
        <f>W_!AH48</f>
        <v>0</v>
      </c>
      <c r="AG46">
        <f>W_!AI48</f>
        <v>0</v>
      </c>
      <c r="AH46">
        <f>W_!AJ48</f>
        <v>0</v>
      </c>
      <c r="AI46">
        <f>W_!AK48</f>
        <v>0</v>
      </c>
      <c r="AJ46">
        <f>W_!AL48</f>
        <v>0</v>
      </c>
      <c r="AK46">
        <f>W_!AM48</f>
        <v>0</v>
      </c>
      <c r="AL46">
        <f>W_!AN48</f>
        <v>0</v>
      </c>
      <c r="AM46">
        <f>W_!AO48</f>
        <v>0</v>
      </c>
      <c r="AN46">
        <f>W_!AP48</f>
        <v>0</v>
      </c>
      <c r="AO46">
        <f>W_!AQ48</f>
        <v>0</v>
      </c>
      <c r="AP46">
        <f>W_!AR48</f>
        <v>0</v>
      </c>
      <c r="AQ46">
        <f>W_!AS48</f>
        <v>0</v>
      </c>
      <c r="AR46">
        <f>W_!AT48</f>
        <v>0</v>
      </c>
      <c r="AS46">
        <f>W_!AU48</f>
        <v>0</v>
      </c>
      <c r="AT46">
        <f>W_!AV48</f>
        <v>1</v>
      </c>
      <c r="AU46">
        <f>W_!AW48</f>
        <v>0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</row>
    <row r="47" spans="1:54" x14ac:dyDescent="0.35">
      <c r="A47" t="str">
        <f>W_!B49</f>
        <v>shouseexp</v>
      </c>
      <c r="B47">
        <f>W_!D49</f>
        <v>0</v>
      </c>
      <c r="C47">
        <f>W_!E49</f>
        <v>0</v>
      </c>
      <c r="D47">
        <f>W_!F49</f>
        <v>0</v>
      </c>
      <c r="E47">
        <f>W_!G49</f>
        <v>0</v>
      </c>
      <c r="F47">
        <f>W_!H49</f>
        <v>0</v>
      </c>
      <c r="G47">
        <f>W_!I49</f>
        <v>0</v>
      </c>
      <c r="H47">
        <f>W_!J49</f>
        <v>0</v>
      </c>
      <c r="I47">
        <f>W_!K49</f>
        <v>0</v>
      </c>
      <c r="J47">
        <f>W_!L49</f>
        <v>0</v>
      </c>
      <c r="K47">
        <f>W_!M49</f>
        <v>0</v>
      </c>
      <c r="L47">
        <f>W_!N49</f>
        <v>0</v>
      </c>
      <c r="M47">
        <f>W_!O49</f>
        <v>0</v>
      </c>
      <c r="N47">
        <f>W_!P49</f>
        <v>0</v>
      </c>
      <c r="O47">
        <f>W_!Q49</f>
        <v>0</v>
      </c>
      <c r="P47">
        <f>W_!R49</f>
        <v>0</v>
      </c>
      <c r="Q47">
        <f>W_!S49</f>
        <v>0</v>
      </c>
      <c r="R47">
        <f>W_!T49</f>
        <v>0</v>
      </c>
      <c r="S47">
        <f>W_!U49</f>
        <v>0</v>
      </c>
      <c r="T47">
        <f>W_!V49</f>
        <v>0</v>
      </c>
      <c r="U47">
        <f>W_!W49</f>
        <v>0</v>
      </c>
      <c r="V47">
        <f>W_!X49</f>
        <v>0</v>
      </c>
      <c r="W47">
        <f>W_!Y49</f>
        <v>0</v>
      </c>
      <c r="X47">
        <f>W_!Z49</f>
        <v>0</v>
      </c>
      <c r="Y47">
        <f>W_!AA49</f>
        <v>0</v>
      </c>
      <c r="Z47">
        <f>W_!AB49</f>
        <v>0</v>
      </c>
      <c r="AA47">
        <f>W_!AC49</f>
        <v>0</v>
      </c>
      <c r="AB47">
        <f>W_!AD49</f>
        <v>0</v>
      </c>
      <c r="AC47">
        <f>W_!AE49</f>
        <v>0</v>
      </c>
      <c r="AD47">
        <f>W_!AF49</f>
        <v>0</v>
      </c>
      <c r="AE47">
        <f>W_!AG49</f>
        <v>0</v>
      </c>
      <c r="AF47">
        <f>W_!AH49</f>
        <v>0</v>
      </c>
      <c r="AG47">
        <f>W_!AI49</f>
        <v>0</v>
      </c>
      <c r="AH47">
        <f>W_!AJ49</f>
        <v>0</v>
      </c>
      <c r="AI47">
        <f>W_!AK49</f>
        <v>0</v>
      </c>
      <c r="AJ47">
        <f>W_!AL49</f>
        <v>0</v>
      </c>
      <c r="AK47">
        <f>W_!AM49</f>
        <v>0</v>
      </c>
      <c r="AL47">
        <f>W_!AN49</f>
        <v>0</v>
      </c>
      <c r="AM47">
        <f>W_!AO49</f>
        <v>0</v>
      </c>
      <c r="AN47">
        <f>W_!AP49</f>
        <v>0</v>
      </c>
      <c r="AO47">
        <f>W_!AQ49</f>
        <v>0</v>
      </c>
      <c r="AP47">
        <f>W_!AR49</f>
        <v>0</v>
      </c>
      <c r="AQ47">
        <f>W_!AS49</f>
        <v>0</v>
      </c>
      <c r="AR47">
        <f>W_!AT49</f>
        <v>0</v>
      </c>
      <c r="AS47">
        <f>W_!AU49</f>
        <v>0</v>
      </c>
      <c r="AT47">
        <f>W_!AV49</f>
        <v>0</v>
      </c>
      <c r="AU47">
        <f>W_!AW49</f>
        <v>1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</row>
    <row r="48" spans="1:54" x14ac:dyDescent="0.35">
      <c r="A48" t="str">
        <f>W_!B50</f>
        <v>p_gradient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6.3318484854312911E-6</v>
      </c>
      <c r="AW48">
        <f>W_!AY50</f>
        <v>-3.3326383056063078E-5</v>
      </c>
      <c r="AX48">
        <f>W_!AZ50</f>
        <v>-1.059771510722185E-5</v>
      </c>
      <c r="AY48">
        <f>W_!BA50</f>
        <v>-3.0097721877103564E-5</v>
      </c>
      <c r="AZ48">
        <f>W_!BB50</f>
        <v>0</v>
      </c>
      <c r="BA48">
        <f>W_!BC50</f>
        <v>0</v>
      </c>
      <c r="BB48">
        <f>W_!BD50</f>
        <v>0</v>
      </c>
    </row>
    <row r="49" spans="1:54" x14ac:dyDescent="0.35">
      <c r="A49" t="str">
        <f>W_!B51</f>
        <v>p_gradient_simple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-3.3326383056063078E-5</v>
      </c>
      <c r="AW49">
        <f>W_!AY51</f>
        <v>3.5392960919319167E-4</v>
      </c>
      <c r="AX49">
        <f>W_!AZ51</f>
        <v>2.7317085315895759E-5</v>
      </c>
      <c r="AY49">
        <f>W_!BA51</f>
        <v>1.4776707306471775E-4</v>
      </c>
      <c r="AZ49">
        <f>W_!BB51</f>
        <v>0</v>
      </c>
      <c r="BA49">
        <f>W_!BC51</f>
        <v>0</v>
      </c>
      <c r="BB49">
        <f>W_!BD51</f>
        <v>0</v>
      </c>
    </row>
    <row r="50" spans="1:54" x14ac:dyDescent="0.35">
      <c r="A50" t="str">
        <f>W_!B52</f>
        <v>scity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-1.059771510722185E-5</v>
      </c>
      <c r="AW50">
        <f>W_!AY52</f>
        <v>2.7317085315895759E-5</v>
      </c>
      <c r="AX50">
        <f>W_!AZ52</f>
        <v>3.9262297701702086E-4</v>
      </c>
      <c r="AY50">
        <f>W_!BA52</f>
        <v>5.2458658101740558E-4</v>
      </c>
      <c r="AZ50">
        <f>W_!BB52</f>
        <v>0</v>
      </c>
      <c r="BA50">
        <f>W_!BC52</f>
        <v>0</v>
      </c>
      <c r="BB50">
        <f>W_!BD52</f>
        <v>0</v>
      </c>
    </row>
    <row r="51" spans="1:54" x14ac:dyDescent="0.35">
      <c r="A51" t="str">
        <f>W_!B53</f>
        <v>sjobscity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-3.0097721877103564E-5</v>
      </c>
      <c r="AW51">
        <f>W_!AY53</f>
        <v>1.4776707306471775E-4</v>
      </c>
      <c r="AX51">
        <f>W_!AZ53</f>
        <v>5.2458658101740558E-4</v>
      </c>
      <c r="AY51">
        <f>W_!BA53</f>
        <v>7.8351114857197804E-4</v>
      </c>
      <c r="AZ51">
        <f>W_!BB53</f>
        <v>0</v>
      </c>
      <c r="BA51">
        <f>W_!BC53</f>
        <v>0</v>
      </c>
      <c r="BB51">
        <f>W_!BD53</f>
        <v>0</v>
      </c>
    </row>
    <row r="52" spans="1:54" x14ac:dyDescent="0.35">
      <c r="A52" t="str">
        <f>W_!B54</f>
        <v>NLY_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0</v>
      </c>
      <c r="AY52">
        <f>W_!BA54</f>
        <v>0</v>
      </c>
      <c r="AZ52">
        <f>W_!BB54</f>
        <v>1</v>
      </c>
      <c r="BA52">
        <f>W_!BC54</f>
        <v>0</v>
      </c>
      <c r="BB52">
        <f>W_!BD54</f>
        <v>0</v>
      </c>
    </row>
    <row r="53" spans="1:54" x14ac:dyDescent="0.35">
      <c r="A53" t="str">
        <f>W_!B55</f>
        <v>L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0</v>
      </c>
      <c r="AY53">
        <f>W_!BA55</f>
        <v>0</v>
      </c>
      <c r="AZ53">
        <f>W_!BB55</f>
        <v>0</v>
      </c>
      <c r="BA53">
        <f>W_!BC55</f>
        <v>2.7888951807228914E-2</v>
      </c>
      <c r="BB53">
        <f>W_!BD55</f>
        <v>0</v>
      </c>
    </row>
    <row r="54" spans="1:54" x14ac:dyDescent="0.35">
      <c r="A54" t="str">
        <f>W_!B56</f>
        <v>snmarried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0</v>
      </c>
      <c r="AZ54">
        <f>W_!BB56</f>
        <v>0</v>
      </c>
      <c r="BA54">
        <f>W_!BC56</f>
        <v>0</v>
      </c>
      <c r="BB54">
        <f>W_!BD56</f>
        <v>4.4348065476190477E-6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D56"/>
  <sheetViews>
    <sheetView topLeftCell="AB20" workbookViewId="0">
      <selection activeCell="AM40" sqref="AM40"/>
    </sheetView>
  </sheetViews>
  <sheetFormatPr defaultRowHeight="14.5" x14ac:dyDescent="0.35"/>
  <cols>
    <col min="2" max="2" width="12.1796875" customWidth="1"/>
    <col min="4" max="4" width="15.08984375" bestFit="1" customWidth="1"/>
    <col min="10" max="10" width="16.7265625" bestFit="1" customWidth="1"/>
    <col min="37" max="37" width="13.6328125" bestFit="1" customWidth="1"/>
    <col min="38" max="39" width="18.453125" bestFit="1" customWidth="1"/>
    <col min="50" max="50" width="11.81640625" bestFit="1" customWidth="1"/>
    <col min="56" max="56" width="11.81640625" bestFit="1" customWidth="1"/>
  </cols>
  <sheetData>
    <row r="1" spans="1:56" x14ac:dyDescent="0.35">
      <c r="D1">
        <f>MATCH(D3,W_psid!$B$1:$CT$1,0)</f>
        <v>34</v>
      </c>
      <c r="E1">
        <f>MATCH(E3,W_psid!$B$1:$CT$1,0)</f>
        <v>36</v>
      </c>
      <c r="F1">
        <f>MATCH(F3,W_psid!$B$1:$CT$1,0)</f>
        <v>35</v>
      </c>
      <c r="G1">
        <f>MATCH(G3,W_psid!$B$1:$CT$1,0)</f>
        <v>46</v>
      </c>
      <c r="H1">
        <f>MATCH(H3,W_psid!$B$1:$CT$1,0)</f>
        <v>7</v>
      </c>
      <c r="I1">
        <f>MATCH(I3,W_psid!$B$1:$CT$1,0)</f>
        <v>30</v>
      </c>
      <c r="J1">
        <f>MATCH(J3,W_psid!$B$1:$CT$1,0)</f>
        <v>14</v>
      </c>
      <c r="K1">
        <f>MATCH(K3,W_psid!$B$1:$CT$1,0)</f>
        <v>15</v>
      </c>
      <c r="L1">
        <f>MATCH(L3,W_psid!$B$1:$CT$1,0)</f>
        <v>82</v>
      </c>
      <c r="M1">
        <f>MATCH(M3,W_psid!$B$1:$CT$1,0)</f>
        <v>83</v>
      </c>
      <c r="N1">
        <f>MATCH(N3,W_psid!$B$1:$CT$1,0)</f>
        <v>84</v>
      </c>
      <c r="O1">
        <f>MATCH(O3,W_psid!$B$1:$CT$1,0)</f>
        <v>85</v>
      </c>
      <c r="P1">
        <f>MATCH(P3,W_psid!$B$1:$CT$1,0)</f>
        <v>88</v>
      </c>
      <c r="Q1">
        <f>MATCH(Q3,W_psid!$B$1:$CT$1,0)</f>
        <v>89</v>
      </c>
      <c r="R1">
        <f>MATCH(R3,W_psid!$B$1:$CT$1,0)</f>
        <v>80</v>
      </c>
      <c r="S1">
        <f>MATCH(S3,W_psid!$B$1:$CT$1,0)</f>
        <v>81</v>
      </c>
      <c r="T1">
        <f>MATCH(T3,W_psid!$B$1:$CT$1,0)</f>
        <v>90</v>
      </c>
      <c r="U1">
        <f>MATCH(U3,W_psid!$B$1:$CT$1,0)</f>
        <v>91</v>
      </c>
      <c r="V1">
        <f>MATCH(V3,W_psid!$B$1:$CT$1,0)</f>
        <v>25</v>
      </c>
      <c r="W1">
        <f>MATCH(W3,W_psid!$B$1:$CT$1,0)</f>
        <v>26</v>
      </c>
      <c r="X1">
        <f>MATCH(X3,W_psid!$B$1:$CT$1,0)</f>
        <v>27</v>
      </c>
      <c r="Y1">
        <f>MATCH(Y3,W_psid!$B$1:$CT$1,0)</f>
        <v>69</v>
      </c>
      <c r="Z1">
        <f>MATCH(Z3,W_psid!$B$1:$CT$1,0)</f>
        <v>64</v>
      </c>
      <c r="AA1">
        <f>MATCH(AA3,W_psid!$B$1:$CT$1,0)</f>
        <v>65</v>
      </c>
      <c r="AB1">
        <f>MATCH(AB3,W_psid!$B$1:$CT$1,0)</f>
        <v>94</v>
      </c>
      <c r="AC1">
        <f>MATCH(AC3,W_psid!$B$1:$CT$1,0)</f>
        <v>95</v>
      </c>
      <c r="AD1">
        <f>MATCH(AD3,W_psid!$B$1:$CT$1,0)</f>
        <v>39</v>
      </c>
      <c r="AE1">
        <f>MATCH(AE3,W_psid!$B$1:$CT$1,0)</f>
        <v>44</v>
      </c>
      <c r="AF1">
        <f>MATCH(AF3,W_psid!$B$1:$CT$1,0)</f>
        <v>45</v>
      </c>
      <c r="AG1">
        <f>MATCH(AG3,W_psid!$B$1:$CT$1,0)</f>
        <v>47</v>
      </c>
      <c r="AH1">
        <f>MATCH(AH3,W_psid!$B$1:$CT$1,0)</f>
        <v>50</v>
      </c>
      <c r="AI1">
        <f>MATCH(AI3,W_psid!$B$1:$CT$1,0)</f>
        <v>51</v>
      </c>
      <c r="AJ1">
        <f>MATCH(AJ3,W_psid!$B$1:$CT$1,0)</f>
        <v>52</v>
      </c>
      <c r="AK1">
        <f>MATCH(AK3,W_psid!$B$1:$CT$1,0)</f>
        <v>53</v>
      </c>
      <c r="AL1">
        <f>MATCH(AL3,W_psid!$B$1:$CT$1,0)</f>
        <v>54</v>
      </c>
      <c r="AM1">
        <f>MATCH(AM3,W_psid!$B$1:$CT$1,0)</f>
        <v>55</v>
      </c>
      <c r="AN1">
        <f>MATCH(AN3,W_psid!$B$1:$CT$1,0)</f>
        <v>56</v>
      </c>
      <c r="AO1">
        <f>MATCH(AO3,W_psid!$B$1:$CT$1,0)</f>
        <v>57</v>
      </c>
      <c r="AP1">
        <f>MATCH(AP3,W_psid!$B$1:$CT$1,0)</f>
        <v>59</v>
      </c>
      <c r="AQ1">
        <f>MATCH(AQ3,W_psid!$B$1:$CT$1,0)</f>
        <v>60</v>
      </c>
      <c r="AR1">
        <f>MATCH(AR3,W_psid!$B$1:$CT$1,0)</f>
        <v>61</v>
      </c>
      <c r="AS1">
        <f>MATCH(AS3,W_psid!$B$1:$CT$1,0)</f>
        <v>79</v>
      </c>
      <c r="AT1">
        <f>MATCH(AT3,W_psid!$B$1:$CT$1,0)</f>
        <v>77</v>
      </c>
      <c r="AU1">
        <f>MATCH(AU3,W_psid!$B$1:$CT$1,0)</f>
        <v>40</v>
      </c>
      <c r="AV1">
        <f>MATCH(AV3,W_psid!$B$1:$CT$1,0)</f>
        <v>18</v>
      </c>
      <c r="AW1">
        <f>MATCH(AW3,W_other!$B$1:$CT$1,0)</f>
        <v>5</v>
      </c>
      <c r="AX1">
        <f>MATCH(AX3,W_other!$B$1:$CT$1,0)</f>
        <v>4</v>
      </c>
      <c r="AY1">
        <f>MATCH(AY3,W_other!$B$1:$CT$1,0)</f>
        <v>3</v>
      </c>
      <c r="AZ1">
        <f>MATCH(AZ3,W_other!$B$1:$CT$1,0)</f>
        <v>1</v>
      </c>
      <c r="BA1">
        <f>MATCH(BA3,W_other!$B$1:$CT$1,0)</f>
        <v>2</v>
      </c>
      <c r="BB1">
        <f>MATCH(BB3,W_other!$B$1:$CT$1,0)</f>
        <v>7</v>
      </c>
      <c r="BC1">
        <f>MATCH(BC3,W_other!$B$1:$CT$1,0)</f>
        <v>6</v>
      </c>
      <c r="BD1">
        <f>MATCH(BD3,W_other!$B$1:$CT$1,0)</f>
        <v>8</v>
      </c>
    </row>
    <row r="2" spans="1:56" x14ac:dyDescent="0.35">
      <c r="D2" t="str">
        <f>MOMS!$A$2</f>
        <v>scity_dif</v>
      </c>
      <c r="E2" t="str">
        <f>MOMS!$A$3</f>
        <v>wlfp_dif</v>
      </c>
      <c r="F2" t="str">
        <f>MOMS!$A$4</f>
        <v>hlfp</v>
      </c>
      <c r="G2" t="str">
        <f>MOMS!$A$5</f>
        <v>whours_pww_dif</v>
      </c>
      <c r="H2" t="str">
        <f>MOMS!$A$6</f>
        <v>scommiles</v>
      </c>
      <c r="I2" t="str">
        <f>MOMS!$A$7</f>
        <v>hdj</v>
      </c>
      <c r="J2" t="str">
        <f>MOMS!$A$8</f>
        <v>shcommiles_dif</v>
      </c>
      <c r="K2" t="str">
        <f>MOMS!$A$9</f>
        <v>swcommiles_difw</v>
      </c>
      <c r="L2" t="str">
        <f>MOMS!$A$10</f>
        <v>betacom</v>
      </c>
      <c r="M2" t="str">
        <f>MOMS!$A$11</f>
        <v>betacom_w</v>
      </c>
      <c r="N2" t="str">
        <f>MOMS!$A$12</f>
        <v>betalfp</v>
      </c>
      <c r="O2" t="str">
        <f>MOMS!$A$13</f>
        <v>betalfp_w</v>
      </c>
      <c r="P2" t="str">
        <f>MOMS!$A$14</f>
        <v>betahrs0</v>
      </c>
      <c r="Q2" t="str">
        <f>MOMS!$A$15</f>
        <v>betahrs0_w</v>
      </c>
      <c r="R2" t="str">
        <f>MOMS!$A$16</f>
        <v>betahrs</v>
      </c>
      <c r="S2" t="str">
        <f>MOMS!$A$17</f>
        <v>betahrs_w</v>
      </c>
      <c r="T2" t="str">
        <f>MOMS!$A$18</f>
        <v>betahwk</v>
      </c>
      <c r="U2" t="str">
        <f>MOMS!$A$19</f>
        <v>betahwk_w</v>
      </c>
      <c r="V2" t="str">
        <f>MOMS!$A$20</f>
        <v>hdo</v>
      </c>
      <c r="W2" t="str">
        <f>MOMS!$A$21</f>
        <v>wdo_dif</v>
      </c>
      <c r="X2" t="str">
        <f>MOMS!$A$22</f>
        <v>sdo_dif</v>
      </c>
      <c r="Y2" t="str">
        <f>MOMS!$A$23</f>
        <v>commiles_sd</v>
      </c>
      <c r="Z2" t="str">
        <f>MOMS!$A$24</f>
        <v>do_sd</v>
      </c>
      <c r="AA2" t="str">
        <f>MOMS!$A$25</f>
        <v>dj_sd</v>
      </c>
      <c r="AB2" t="str">
        <f>MOMS!$A$26</f>
        <v>betalwg</v>
      </c>
      <c r="AC2" t="str">
        <f>MOMS!$A$27</f>
        <v>betalwg_w</v>
      </c>
      <c r="AD2" t="str">
        <f>MOMS!$A$28</f>
        <v>shours</v>
      </c>
      <c r="AE2" t="str">
        <f>MOMS!$A$29</f>
        <v>hhours_pww</v>
      </c>
      <c r="AF2" t="str">
        <f>MOMS!$A30</f>
        <v>hhours_pwn_dif</v>
      </c>
      <c r="AG2" t="str">
        <f>MOMS!$A$31</f>
        <v>whours_pnw_difwpww</v>
      </c>
      <c r="AH2" t="str">
        <f>MOMS!$A$32</f>
        <v>whwk_pww</v>
      </c>
      <c r="AI2" t="str">
        <f>MOMS!$A$33</f>
        <v>whwk_pwn_dif</v>
      </c>
      <c r="AJ2" t="str">
        <f>MOMS!$A$34</f>
        <v>whwk_pnw_dif</v>
      </c>
      <c r="AK2" t="str">
        <f>MOMS!$A$35</f>
        <v>hhwk_pww_dif</v>
      </c>
      <c r="AL2" t="str">
        <f>MOMS!$A$36</f>
        <v>hhwk_pwn_difhpww</v>
      </c>
      <c r="AM2" t="str">
        <f>MOMS!$A$37</f>
        <v>hhwk_pnw_difhpww</v>
      </c>
      <c r="AN2" t="str">
        <f>MOMS!$A$38</f>
        <v>d_jobjob_all_psid</v>
      </c>
      <c r="AO2" t="str">
        <f>MOMS!$A$39</f>
        <v>d_jobjob_within_psid</v>
      </c>
      <c r="AP2" t="str">
        <f>MOMS!$A$40</f>
        <v>d_jobjob_hw</v>
      </c>
      <c r="AQ2" t="str">
        <f>MOMS!$A$41</f>
        <v>d_jobjob_hw_actual</v>
      </c>
      <c r="AR2" t="str">
        <f>MOMS!$A$42</f>
        <v>abs_hdo_wdo</v>
      </c>
      <c r="AS2" t="str">
        <f>MOMS!$A$43</f>
        <v>sd_hdo_wdo</v>
      </c>
      <c r="AT2" t="str">
        <f>MOMS!$A$44</f>
        <v>wagegap_hw_withn</v>
      </c>
      <c r="AU2" t="str">
        <f>MOMS!$A$45</f>
        <v>shwk</v>
      </c>
      <c r="AV2" t="str">
        <f>MOMS!$A$46</f>
        <v>b</v>
      </c>
      <c r="AW2" t="str">
        <f>MOMS!$A$47</f>
        <v>shouseexp</v>
      </c>
      <c r="AX2" t="str">
        <f>MOMS!$A$48</f>
        <v>p_gradient</v>
      </c>
      <c r="AY2" t="str">
        <f>MOMS!$A$49</f>
        <v>p_gradient_simple</v>
      </c>
      <c r="AZ2" t="str">
        <f>MOMS!$A$50</f>
        <v>scity</v>
      </c>
      <c r="BA2" t="str">
        <f>MOMS!$A$51</f>
        <v>sjobscity</v>
      </c>
      <c r="BB2" t="str">
        <f>MOMS!$A$52</f>
        <v>NLY_</v>
      </c>
      <c r="BC2" t="str">
        <f>MOMS!$A$53</f>
        <v>L</v>
      </c>
      <c r="BD2" t="str">
        <f>MOMS!$A$54</f>
        <v>snmarried</v>
      </c>
    </row>
    <row r="3" spans="1:56" x14ac:dyDescent="0.35">
      <c r="D3" t="str">
        <f>VLOOKUP(D2,MOMS!$A:$B,2,0)</f>
        <v>scity_dif_ec</v>
      </c>
      <c r="E3" t="str">
        <f>VLOOKUP(E2,MOMS!$A:$B,2,0)</f>
        <v>wlfp_dif</v>
      </c>
      <c r="F3" t="str">
        <f>VLOOKUP(F2,MOMS!$A:$B,2,0)</f>
        <v>hlfp</v>
      </c>
      <c r="G3" t="str">
        <f>VLOOKUP(G2,MOMS!$A:$B,2,0)</f>
        <v>whours_pww_dif</v>
      </c>
      <c r="H3" t="str">
        <f>VLOOKUP(H2,MOMS!$A:$B,2,0)</f>
        <v>scommiles</v>
      </c>
      <c r="I3" t="str">
        <f>VLOOKUP(I2,MOMS!$A:$B,2,0)</f>
        <v>hdj</v>
      </c>
      <c r="J3" t="str">
        <f>VLOOKUP(J2,MOMS!$A:$B,2,0)</f>
        <v>shcommiles_dif_ec</v>
      </c>
      <c r="K3" t="str">
        <f>VLOOKUP(K2,MOMS!$A:$B,2,0)</f>
        <v>swcommiles_difw_ec</v>
      </c>
      <c r="L3" t="str">
        <f>VLOOKUP(L2,MOMS!$A:$B,2,0)</f>
        <v>betacom</v>
      </c>
      <c r="M3" t="str">
        <f>VLOOKUP(M2,MOMS!$A:$B,2,0)</f>
        <v>betacom_w</v>
      </c>
      <c r="N3" t="str">
        <f>VLOOKUP(N2,MOMS!$A:$B,2,0)</f>
        <v>betalfp</v>
      </c>
      <c r="O3" t="str">
        <f>VLOOKUP(O2,MOMS!$A:$B,2,0)</f>
        <v>betalfp_w</v>
      </c>
      <c r="P3" t="str">
        <f>VLOOKUP(P2,MOMS!$A:$B,2,0)</f>
        <v>betahrs0</v>
      </c>
      <c r="Q3" t="str">
        <f>VLOOKUP(Q2,MOMS!$A:$B,2,0)</f>
        <v>betahrs0_w</v>
      </c>
      <c r="R3" t="str">
        <f>VLOOKUP(R2,MOMS!$A:$B,2,0)</f>
        <v>betahrs</v>
      </c>
      <c r="S3" t="str">
        <f>VLOOKUP(S2,MOMS!$A:$B,2,0)</f>
        <v>betahrs_w</v>
      </c>
      <c r="T3" t="str">
        <f>VLOOKUP(T2,MOMS!$A:$B,2,0)</f>
        <v>betahwk</v>
      </c>
      <c r="U3" t="str">
        <f>VLOOKUP(U2,MOMS!$A:$B,2,0)</f>
        <v>betahwk_w</v>
      </c>
      <c r="V3" t="str">
        <f>VLOOKUP(V2,MOMS!$A:$B,2,0)</f>
        <v>hdo</v>
      </c>
      <c r="W3" t="str">
        <f>VLOOKUP(W2,MOMS!$A:$B,2,0)</f>
        <v>wdo_dif</v>
      </c>
      <c r="X3" t="str">
        <f>VLOOKUP(X2,MOMS!$A:$B,2,0)</f>
        <v>sdo_dif</v>
      </c>
      <c r="Y3" t="str">
        <f>VLOOKUP(Y2,MOMS!$A:$B,2,0)</f>
        <v>commiles_sd_inmsa</v>
      </c>
      <c r="Z3" t="str">
        <f>VLOOKUP(Z2,MOMS!$A:$B,2,0)</f>
        <v>do_sd_inmsa</v>
      </c>
      <c r="AA3" t="str">
        <f>VLOOKUP(AA2,MOMS!$A:$B,2,0)</f>
        <v>dj_sd_inmsa</v>
      </c>
      <c r="AB3" t="str">
        <f>VLOOKUP(AB2,MOMS!$A:$B,2,0)</f>
        <v>betalwg</v>
      </c>
      <c r="AC3" t="str">
        <f>VLOOKUP(AC2,MOMS!$A:$B,2,0)</f>
        <v>betalwg_w</v>
      </c>
      <c r="AD3" t="str">
        <f>VLOOKUP(AD2,MOMS!$A:$B,2,0)</f>
        <v>shours</v>
      </c>
      <c r="AE3" t="str">
        <f>VLOOKUP(AE2,MOMS!$A:$B,2,0)</f>
        <v>hhours_pww</v>
      </c>
      <c r="AF3" t="str">
        <f>VLOOKUP(AF2,MOMS!$A:$B,2,0)</f>
        <v>hhours_pwn_dif</v>
      </c>
      <c r="AG3" t="str">
        <f>VLOOKUP(AG2,MOMS!$A:$B,2,0)</f>
        <v>whours_pnw_difwpww</v>
      </c>
      <c r="AH3" t="str">
        <f>VLOOKUP(AH2,MOMS!$A:$B,2,0)</f>
        <v>whwk_pww</v>
      </c>
      <c r="AI3" t="str">
        <f>VLOOKUP(AI2,MOMS!$A:$B,2,0)</f>
        <v>whwk_pwn_dif</v>
      </c>
      <c r="AJ3" t="str">
        <f>VLOOKUP(AJ2,MOMS!$A:$B,2,0)</f>
        <v>whwk_pnw_dif</v>
      </c>
      <c r="AK3" t="str">
        <f>VLOOKUP(AK2,MOMS!$A:$B,2,0)</f>
        <v>hhwk_pww_dif</v>
      </c>
      <c r="AL3" t="str">
        <f>VLOOKUP(AL2,MOMS!$A:$B,2,0)</f>
        <v>hhwk_pwn_difhpww</v>
      </c>
      <c r="AM3" t="str">
        <f>VLOOKUP(AM2,MOMS!$A:$B,2,0)</f>
        <v>hhwk_pnw_difhpww</v>
      </c>
      <c r="AN3" t="str">
        <f>VLOOKUP(AN2,MOMS!$A:$B,2,0)</f>
        <v>d_jobjob_all_psid</v>
      </c>
      <c r="AO3" t="str">
        <f>VLOOKUP(AO2,MOMS!$A:$B,2,0)</f>
        <v>d_jobjob_within_psid</v>
      </c>
      <c r="AP3" t="str">
        <f>VLOOKUP(AP2,MOMS!$A:$B,2,0)</f>
        <v>d_jobjob_hw</v>
      </c>
      <c r="AQ3" t="str">
        <f>VLOOKUP(AQ2,MOMS!$A:$B,2,0)</f>
        <v>d_jobjob_hw_actual</v>
      </c>
      <c r="AR3" t="str">
        <f>VLOOKUP(AR2,MOMS!$A:$B,2,0)</f>
        <v>abs_hdo_wdo</v>
      </c>
      <c r="AS3" t="str">
        <f>VLOOKUP(AS2,MOMS!$A:$B,2,0)</f>
        <v>sd_hdo_wdo_inmsa</v>
      </c>
      <c r="AT3" t="str">
        <f>VLOOKUP(AT2,MOMS!$A:$B,2,0)</f>
        <v>wagegap_hw_within_1990</v>
      </c>
      <c r="AU3" t="str">
        <f>VLOOKUP(AU2,MOMS!$A:$B,2,0)</f>
        <v>shwk</v>
      </c>
      <c r="AV3" t="str">
        <f>VLOOKUP(AV2,MOMS!$A:$B,2,0)</f>
        <v>beta_meansmm</v>
      </c>
      <c r="AW3" t="str">
        <f>VLOOKUP(AW2,MOMS!$A:$B,2,0)</f>
        <v>shouseexp</v>
      </c>
      <c r="AX3" t="str">
        <f>VLOOKUP(AX2,MOMS!$A:$B,2,0)</f>
        <v>p_gradient</v>
      </c>
      <c r="AY3" t="str">
        <f>VLOOKUP(AY2,MOMS!$A:$B,2,0)</f>
        <v>p_gradient_simple</v>
      </c>
      <c r="AZ3" t="str">
        <f>VLOOKUP(AZ2,MOMS!$A:$B,2,0)</f>
        <v>scity</v>
      </c>
      <c r="BA3" t="str">
        <f>VLOOKUP(BA2,MOMS!$A:$B,2,0)</f>
        <v>sjobscity</v>
      </c>
      <c r="BB3" t="str">
        <f>VLOOKUP(BB2,MOMS!$A:$B,2,0)</f>
        <v>NLY_</v>
      </c>
      <c r="BC3" t="str">
        <f>VLOOKUP(BC2,MOMS!$A:$B,2,0)</f>
        <v>L</v>
      </c>
      <c r="BD3" t="str">
        <f>VLOOKUP(BD2,MOMS!$A:$B,2,0)</f>
        <v>snmarried</v>
      </c>
    </row>
    <row r="4" spans="1:56" x14ac:dyDescent="0.35">
      <c r="A4">
        <f>MATCH(C4,W_psid!$A$2:$A$98,0)</f>
        <v>34</v>
      </c>
      <c r="B4" t="str">
        <f>MOMS!$A$2</f>
        <v>scity_dif</v>
      </c>
      <c r="C4" t="str">
        <f>MOMS!$B$2</f>
        <v>scity_dif_ec</v>
      </c>
      <c r="D4" s="12" cm="1">
        <f t="array" ref="D4">INDEX(W_psid!$B$2:$CT$98,W_!$A4,W_!D$1)/Ns!$B$1</f>
        <v>3.8049524345749304E-6</v>
      </c>
      <c r="E4" cm="1">
        <f t="array" ref="E4">INDEX(W_psid!$B$2:$CT$98,W_!$A4,W_!E$1)/Ns!$B$1</f>
        <v>4.8321596950535487E-6</v>
      </c>
      <c r="F4" cm="1">
        <f t="array" ref="F4">INDEX(W_psid!$B$2:$CT$98,W_!$A4,W_!F$1)/Ns!$B$1</f>
        <v>-9.5985377486133609E-7</v>
      </c>
      <c r="G4" cm="1">
        <f t="array" ref="G4">INDEX(W_psid!$B$2:$CT$98,W_!$A4,W_!G$1)/Ns!$B$1</f>
        <v>1.5268633813354729E-2</v>
      </c>
      <c r="H4" cm="1">
        <f t="array" ref="H4">INDEX(W_psid!$B$2:$CT$98,W_!$A4,W_!H$1)/Ns!$B$1</f>
        <v>3.4179519745842643E-5</v>
      </c>
      <c r="I4" cm="1">
        <f t="array" ref="I4">INDEX(W_psid!$B$2:$CT$98,W_!$A4,W_!I$1)/Ns!$B$1</f>
        <v>-1.3958149831559016E-4</v>
      </c>
      <c r="J4" cm="1">
        <f t="array" ref="J4">INDEX(W_psid!$B$2:$CT$98,W_!$A4,W_!J$1)/Ns!$B$1</f>
        <v>-2.2461157601289406E-4</v>
      </c>
      <c r="K4" cm="1">
        <f t="array" ref="K4">INDEX(W_psid!$B$2:$CT$98,W_!$A4,W_!K$1)/Ns!$B$1</f>
        <v>-4.3348392142401984E-5</v>
      </c>
      <c r="L4" cm="1">
        <f t="array" ref="L4">INDEX(W_psid!$B$2:$CT$98,W_!$A4,W_!L$1)/Ns!$B$1</f>
        <v>-1.0500975515194653E-3</v>
      </c>
      <c r="M4" cm="1">
        <f t="array" ref="M4">INDEX(W_psid!$B$2:$CT$98,W_!$A4,W_!M$1)/Ns!$B$1</f>
        <v>-1.6618878952462928E-6</v>
      </c>
      <c r="N4" cm="1">
        <f t="array" ref="N4">INDEX(W_psid!$B$2:$CT$98,W_!$A4,W_!N$1)/Ns!$B$1</f>
        <v>3.0121685883824283E-6</v>
      </c>
      <c r="O4" cm="1">
        <f t="array" ref="O4">INDEX(W_psid!$B$2:$CT$98,W_!$A4,W_!O$1)/Ns!$B$1</f>
        <v>-3.8362737855999569E-6</v>
      </c>
      <c r="P4" cm="1">
        <f t="array" ref="P4">INDEX(W_psid!$B$2:$CT$98,W_!$A4,W_!P$1)/Ns!$B$1</f>
        <v>4.5776093090720657E-2</v>
      </c>
      <c r="Q4" cm="1">
        <f t="array" ref="Q4">INDEX(W_psid!$B$2:$CT$98,W_!$A4,W_!Q$1)/Ns!$B$1</f>
        <v>5.7925832053752988E-3</v>
      </c>
      <c r="R4" cm="1">
        <f t="array" ref="R4">INDEX(W_psid!$B$2:$CT$98,W_!$A4,W_!R$1)/Ns!$B$1</f>
        <v>3.3171701762345497E-2</v>
      </c>
      <c r="S4" cm="1">
        <f t="array" ref="S4">INDEX(W_psid!$B$2:$CT$98,W_!$A4,W_!S$1)/Ns!$B$1</f>
        <v>5.833194723467431E-4</v>
      </c>
      <c r="T4" cm="1">
        <f t="array" ref="T4">INDEX(W_psid!$B$2:$CT$98,W_!$A4,W_!T$1)/Ns!$B$1</f>
        <v>-1.0972443293076051E-2</v>
      </c>
      <c r="U4" cm="1">
        <f t="array" ref="U4">INDEX(W_psid!$B$2:$CT$98,W_!$A4,W_!U$1)/Ns!$B$1</f>
        <v>9.0238567722279457E-4</v>
      </c>
      <c r="V4" cm="1">
        <f t="array" ref="V4">INDEX(W_psid!$B$2:$CT$98,W_!$A4,W_!V$1)/Ns!$B$1</f>
        <v>2.1383255233705873E-5</v>
      </c>
      <c r="W4" cm="1">
        <f t="array" ref="W4">INDEX(W_psid!$B$2:$CT$98,W_!$A4,W_!W$1)/Ns!$B$1</f>
        <v>-2.0035877997800857E-4</v>
      </c>
      <c r="X4" cm="1">
        <f t="array" ref="X4">INDEX(W_psid!$B$2:$CT$98,W_!$A4,W_!X$1)/Ns!$B$1</f>
        <v>2.5490331665401166E-5</v>
      </c>
      <c r="Y4" cm="1">
        <f t="array" ref="Y4">INDEX(W_psid!$B$2:$CT$98,W_!$A4,W_!Y$1)/Ns!$B$1</f>
        <v>4.3175544573235459E-4</v>
      </c>
      <c r="Z4" cm="1">
        <f t="array" ref="Z4">INDEX(W_psid!$B$2:$CT$98,W_!$A4,W_!Z$1)/Ns!$B$1</f>
        <v>2.2609373047489125E-3</v>
      </c>
      <c r="AA4" cm="1">
        <f t="array" ref="AA4">INDEX(W_psid!$B$2:$CT$98,W_!$A4,W_!AA$1)/Ns!$B$1</f>
        <v>5.8425114699754157E-4</v>
      </c>
      <c r="AB4" cm="1">
        <f t="array" ref="AB4">INDEX(W_psid!$B$2:$CT$98,W_!$A4,W_!AB$1)/Ns!$B$1</f>
        <v>1.2547299603857384E-5</v>
      </c>
      <c r="AC4" cm="1">
        <f t="array" ref="AC4">INDEX(W_psid!$B$2:$CT$98,W_!$A4,W_!AC$1)/Ns!$B$1</f>
        <v>-1.8404895863952163E-4</v>
      </c>
      <c r="AD4" cm="1">
        <f t="array" ref="AD4">INDEX(W_psid!$B$2:$CT$98,W_!$A4,W_!AD$1)/Ns!$B$1</f>
        <v>-5.4795147520390807E-3</v>
      </c>
      <c r="AE4" cm="1">
        <f t="array" ref="AE4">INDEX(W_psid!$B$2:$CT$98,W_!$A4,W_!AE$1)/Ns!$B$1</f>
        <v>-4.8291682055696939E-4</v>
      </c>
      <c r="AF4" cm="1">
        <f t="array" ref="AF4">INDEX(W_psid!$B$2:$CT$98,W_!$A4,W_!AF$1)/Ns!$B$1</f>
        <v>-9.495755473321519E-3</v>
      </c>
      <c r="AG4" cm="1">
        <f t="array" ref="AG4">INDEX(W_psid!$B$2:$CT$98,W_!$A4,W_!AG$1)/Ns!$B$1</f>
        <v>-8.1174843941564847E-3</v>
      </c>
      <c r="AH4" cm="1">
        <f t="array" ref="AH4">INDEX(W_psid!$B$2:$CT$98,W_!$A4,W_!AH$1)/Ns!$B$1</f>
        <v>9.4663985263173083E-4</v>
      </c>
      <c r="AI4" cm="1">
        <f t="array" ref="AI4">INDEX(W_psid!$B$2:$CT$98,W_!$A4,W_!AI$1)/Ns!$B$1</f>
        <v>4.0590199719136274E-3</v>
      </c>
      <c r="AJ4" cm="1">
        <f t="array" ref="AJ4">INDEX(W_psid!$B$2:$CT$98,W_!$A4,W_!AJ$1)/Ns!$B$1</f>
        <v>-5.5786905787465148E-4</v>
      </c>
      <c r="AK4" cm="1">
        <f t="array" ref="AK4">INDEX(W_psid!$B$2:$CT$98,W_!$A4,W_!AK$1)/Ns!$B$1</f>
        <v>2.2803010404221797E-3</v>
      </c>
      <c r="AL4" cm="1">
        <f t="array" ref="AL4">INDEX(W_psid!$B$2:$CT$98,W_!$A4,W_!AL$1)/Ns!$B$1</f>
        <v>-7.8617704942410566E-3</v>
      </c>
      <c r="AM4" cm="1">
        <f t="array" ref="AM4">INDEX(W_psid!$B$2:$CT$98,W_!$A4,W_!AM$1)/Ns!$B$1</f>
        <v>2.0693387265993012E-4</v>
      </c>
      <c r="AN4" cm="1">
        <f t="array" ref="AN4">INDEX(W_psid!$B$2:$CT$98,W_!$A4,W_!AN$1)/Ns!$B$1</f>
        <v>1.7931773020192141E-4</v>
      </c>
      <c r="AO4" cm="1">
        <f t="array" ref="AO4">INDEX(W_psid!$B$2:$CT$98,W_!$A4,W_!AO$1)/Ns!$B$1</f>
        <v>1.9786139344541473E-4</v>
      </c>
      <c r="AP4" cm="1">
        <f t="array" ref="AP4">INDEX(W_psid!$B$2:$CT$98,W_!$A4,W_!AP$1)/Ns!$B$1</f>
        <v>8.8712803192198691E-5</v>
      </c>
      <c r="AQ4" cm="1">
        <f t="array" ref="AQ4">INDEX(W_psid!$B$2:$CT$98,W_!$A4,W_!AQ$1)/Ns!$B$1</f>
        <v>1.6855174210473413E-5</v>
      </c>
      <c r="AR4" cm="1">
        <f t="array" ref="AR4">INDEX(W_psid!$B$2:$CT$98,W_!$A4,W_!AR$1)/Ns!$B$1</f>
        <v>4.3435352790590909E-3</v>
      </c>
      <c r="AS4" cm="1">
        <f t="array" ref="AS4">INDEX(W_psid!$B$2:$CT$98,W_!$A4,W_!AS$1)/Ns!$B$1</f>
        <v>-1.8032391747633367E-2</v>
      </c>
      <c r="AT4" cm="1">
        <f t="array" ref="AT4">INDEX(W_psid!$B$2:$CT$98,W_!$A4,W_!AT$1)/Ns!$B$1</f>
        <v>5.8479217528243736E-5</v>
      </c>
      <c r="AU4" cm="1">
        <f t="array" ref="AU4">INDEX(W_psid!$B$2:$CT$98,W_!$A4,W_!AU$1)/Ns!$B$1</f>
        <v>3.8869000639804238E-3</v>
      </c>
      <c r="AV4" cm="1">
        <f t="array" ref="AV4">INDEX(W_psid!$B$2:$CT$98,W_!$A4,W_!AV$1)/Ns!$B$1</f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 x14ac:dyDescent="0.35">
      <c r="A5">
        <f>MATCH(C5,W_psid!$A$2:$A$98,0)</f>
        <v>36</v>
      </c>
      <c r="B5" t="str">
        <f>MOMS!$A$3</f>
        <v>wlfp_dif</v>
      </c>
      <c r="C5" t="str">
        <f>MOMS!$B$3</f>
        <v>wlfp_dif</v>
      </c>
      <c r="D5" cm="1">
        <f t="array" ref="D5">INDEX(W_psid!$B$2:$CT$98,W_!$A5,W_!D$1)/Ns!$B$1</f>
        <v>4.8321596950535487E-6</v>
      </c>
      <c r="E5" cm="1">
        <f t="array" ref="E5">INDEX(W_psid!$B$2:$CT$98,W_!$A5,W_!E$1)/Ns!$B$1</f>
        <v>1.0189104201729509E-5</v>
      </c>
      <c r="F5" cm="1">
        <f t="array" ref="F5">INDEX(W_psid!$B$2:$CT$98,W_!$A5,W_!F$1)/Ns!$B$1</f>
        <v>1.0451442317843243E-6</v>
      </c>
      <c r="G5" cm="1">
        <f t="array" ref="G5">INDEX(W_psid!$B$2:$CT$98,W_!$A5,W_!G$1)/Ns!$B$1</f>
        <v>3.2112835551601659E-2</v>
      </c>
      <c r="H5" cm="1">
        <f t="array" ref="H5">INDEX(W_psid!$B$2:$CT$98,W_!$A5,W_!H$1)/Ns!$B$1</f>
        <v>-1.1518915919545345E-4</v>
      </c>
      <c r="I5" cm="1">
        <f t="array" ref="I5">INDEX(W_psid!$B$2:$CT$98,W_!$A5,W_!I$1)/Ns!$B$1</f>
        <v>-1.687106645452102E-4</v>
      </c>
      <c r="J5" cm="1">
        <f t="array" ref="J5">INDEX(W_psid!$B$2:$CT$98,W_!$A5,W_!J$1)/Ns!$B$1</f>
        <v>-3.1233325755065439E-4</v>
      </c>
      <c r="K5" cm="1">
        <f t="array" ref="K5">INDEX(W_psid!$B$2:$CT$98,W_!$A5,W_!K$1)/Ns!$B$1</f>
        <v>1.5685119377456002E-4</v>
      </c>
      <c r="L5" cm="1">
        <f t="array" ref="L5">INDEX(W_psid!$B$2:$CT$98,W_!$A5,W_!L$1)/Ns!$B$1</f>
        <v>-1.4657116093553966E-3</v>
      </c>
      <c r="M5" cm="1">
        <f t="array" ref="M5">INDEX(W_psid!$B$2:$CT$98,W_!$A5,W_!M$1)/Ns!$B$1</f>
        <v>-7.9942537272307235E-6</v>
      </c>
      <c r="N5" cm="1">
        <f t="array" ref="N5">INDEX(W_psid!$B$2:$CT$98,W_!$A5,W_!N$1)/Ns!$B$1</f>
        <v>1.5371827170562465E-5</v>
      </c>
      <c r="O5" cm="1">
        <f t="array" ref="O5">INDEX(W_psid!$B$2:$CT$98,W_!$A5,W_!O$1)/Ns!$B$1</f>
        <v>-1.5710393316540368E-5</v>
      </c>
      <c r="P5" cm="1">
        <f t="array" ref="P5">INDEX(W_psid!$B$2:$CT$98,W_!$A5,W_!P$1)/Ns!$B$1</f>
        <v>8.8371006553335824E-2</v>
      </c>
      <c r="Q5" cm="1">
        <f t="array" ref="Q5">INDEX(W_psid!$B$2:$CT$98,W_!$A5,W_!Q$1)/Ns!$B$1</f>
        <v>-2.2539472235342645E-3</v>
      </c>
      <c r="R5" cm="1">
        <f t="array" ref="R5">INDEX(W_psid!$B$2:$CT$98,W_!$A5,W_!R$1)/Ns!$B$1</f>
        <v>4.3322058023207523E-2</v>
      </c>
      <c r="S5" cm="1">
        <f t="array" ref="S5">INDEX(W_psid!$B$2:$CT$98,W_!$A5,W_!S$1)/Ns!$B$1</f>
        <v>8.1530162540170519E-4</v>
      </c>
      <c r="T5" cm="1">
        <f t="array" ref="T5">INDEX(W_psid!$B$2:$CT$98,W_!$A5,W_!T$1)/Ns!$B$1</f>
        <v>5.2340914904166411E-3</v>
      </c>
      <c r="U5" cm="1">
        <f t="array" ref="U5">INDEX(W_psid!$B$2:$CT$98,W_!$A5,W_!U$1)/Ns!$B$1</f>
        <v>1.6294313396966972E-3</v>
      </c>
      <c r="V5" cm="1">
        <f t="array" ref="V5">INDEX(W_psid!$B$2:$CT$98,W_!$A5,W_!V$1)/Ns!$B$1</f>
        <v>5.0727117391753345E-5</v>
      </c>
      <c r="W5" cm="1">
        <f t="array" ref="W5">INDEX(W_psid!$B$2:$CT$98,W_!$A5,W_!W$1)/Ns!$B$1</f>
        <v>-2.1746827895665363E-4</v>
      </c>
      <c r="X5" cm="1">
        <f t="array" ref="X5">INDEX(W_psid!$B$2:$CT$98,W_!$A5,W_!X$1)/Ns!$B$1</f>
        <v>9.007554142137752E-6</v>
      </c>
      <c r="Y5" cm="1">
        <f t="array" ref="Y5">INDEX(W_psid!$B$2:$CT$98,W_!$A5,W_!Y$1)/Ns!$B$1</f>
        <v>-1.1136306846087525E-3</v>
      </c>
      <c r="Z5" cm="1">
        <f t="array" ref="Z5">INDEX(W_psid!$B$2:$CT$98,W_!$A5,W_!Z$1)/Ns!$B$1</f>
        <v>3.2687021247014094E-3</v>
      </c>
      <c r="AA5" cm="1">
        <f t="array" ref="AA5">INDEX(W_psid!$B$2:$CT$98,W_!$A5,W_!AA$1)/Ns!$B$1</f>
        <v>-8.7043732953298277E-4</v>
      </c>
      <c r="AB5" cm="1">
        <f t="array" ref="AB5">INDEX(W_psid!$B$2:$CT$98,W_!$A5,W_!AB$1)/Ns!$B$1</f>
        <v>6.0967378051671325E-6</v>
      </c>
      <c r="AC5" cm="1">
        <f t="array" ref="AC5">INDEX(W_psid!$B$2:$CT$98,W_!$A5,W_!AC$1)/Ns!$B$1</f>
        <v>-3.3156583662152171E-4</v>
      </c>
      <c r="AD5" cm="1">
        <f t="array" ref="AD5">INDEX(W_psid!$B$2:$CT$98,W_!$A5,W_!AD$1)/Ns!$B$1</f>
        <v>-1.2711970226547901E-2</v>
      </c>
      <c r="AE5" cm="1">
        <f t="array" ref="AE5">INDEX(W_psid!$B$2:$CT$98,W_!$A5,W_!AE$1)/Ns!$B$1</f>
        <v>-7.2576307537032189E-3</v>
      </c>
      <c r="AF5" cm="1">
        <f t="array" ref="AF5">INDEX(W_psid!$B$2:$CT$98,W_!$A5,W_!AF$1)/Ns!$B$1</f>
        <v>-1.2245762220285566E-2</v>
      </c>
      <c r="AG5" cm="1">
        <f t="array" ref="AG5">INDEX(W_psid!$B$2:$CT$98,W_!$A5,W_!AG$1)/Ns!$B$1</f>
        <v>-6.0330397937492239E-3</v>
      </c>
      <c r="AH5" cm="1">
        <f t="array" ref="AH5">INDEX(W_psid!$B$2:$CT$98,W_!$A5,W_!AH$1)/Ns!$B$1</f>
        <v>-8.5578867142098772E-4</v>
      </c>
      <c r="AI5" cm="1">
        <f t="array" ref="AI5">INDEX(W_psid!$B$2:$CT$98,W_!$A5,W_!AI$1)/Ns!$B$1</f>
        <v>7.5052465660759501E-3</v>
      </c>
      <c r="AJ5" cm="1">
        <f t="array" ref="AJ5">INDEX(W_psid!$B$2:$CT$98,W_!$A5,W_!AJ$1)/Ns!$B$1</f>
        <v>9.5888834626954821E-3</v>
      </c>
      <c r="AK5" cm="1">
        <f t="array" ref="AK5">INDEX(W_psid!$B$2:$CT$98,W_!$A5,W_!AK$1)/Ns!$B$1</f>
        <v>4.8439071333703588E-3</v>
      </c>
      <c r="AL5" cm="1">
        <f t="array" ref="AL5">INDEX(W_psid!$B$2:$CT$98,W_!$A5,W_!AL$1)/Ns!$B$1</f>
        <v>-7.9952026050866942E-3</v>
      </c>
      <c r="AM5" cm="1">
        <f t="array" ref="AM5">INDEX(W_psid!$B$2:$CT$98,W_!$A5,W_!AM$1)/Ns!$B$1</f>
        <v>5.5163413929690372E-4</v>
      </c>
      <c r="AN5" cm="1">
        <f t="array" ref="AN5">INDEX(W_psid!$B$2:$CT$98,W_!$A5,W_!AN$1)/Ns!$B$1</f>
        <v>5.2808889574858773E-4</v>
      </c>
      <c r="AO5" cm="1">
        <f t="array" ref="AO5">INDEX(W_psid!$B$2:$CT$98,W_!$A5,W_!AO$1)/Ns!$B$1</f>
        <v>5.6439340699978766E-4</v>
      </c>
      <c r="AP5" cm="1">
        <f t="array" ref="AP5">INDEX(W_psid!$B$2:$CT$98,W_!$A5,W_!AP$1)/Ns!$B$1</f>
        <v>2.3775827027654163E-5</v>
      </c>
      <c r="AQ5" cm="1">
        <f t="array" ref="AQ5">INDEX(W_psid!$B$2:$CT$98,W_!$A5,W_!AQ$1)/Ns!$B$1</f>
        <v>2.5877166141926253E-5</v>
      </c>
      <c r="AR5" cm="1">
        <f t="array" ref="AR5">INDEX(W_psid!$B$2:$CT$98,W_!$A5,W_!AR$1)/Ns!$B$1</f>
        <v>6.2015680438553102E-3</v>
      </c>
      <c r="AS5" cm="1">
        <f t="array" ref="AS5">INDEX(W_psid!$B$2:$CT$98,W_!$A5,W_!AS$1)/Ns!$B$1</f>
        <v>-2.3978401246468713E-2</v>
      </c>
      <c r="AT5" cm="1">
        <f t="array" ref="AT5">INDEX(W_psid!$B$2:$CT$98,W_!$A5,W_!AT$1)/Ns!$B$1</f>
        <v>1.0258408678837502E-4</v>
      </c>
      <c r="AU5" cm="1">
        <f t="array" ref="AU5">INDEX(W_psid!$B$2:$CT$98,W_!$A5,W_!AU$1)/Ns!$B$1</f>
        <v>1.3213290783257189E-2</v>
      </c>
      <c r="AV5" cm="1">
        <f t="array" ref="AV5">INDEX(W_psid!$B$2:$CT$98,W_!$A5,W_!AV$1)/Ns!$B$1</f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 x14ac:dyDescent="0.35">
      <c r="A6">
        <f>MATCH(C6,W_psid!$A$2:$A$98,0)</f>
        <v>35</v>
      </c>
      <c r="B6" t="str">
        <f>MOMS!$A$4</f>
        <v>hlfp</v>
      </c>
      <c r="C6" t="str">
        <f>MOMS!$B$4</f>
        <v>hlfp</v>
      </c>
      <c r="D6" cm="1">
        <f t="array" ref="D6">INDEX(W_psid!$B$2:$CT$98,W_!$A6,W_!D$1)/Ns!$B$1</f>
        <v>-9.5985377486133609E-7</v>
      </c>
      <c r="E6" cm="1">
        <f t="array" ref="E6">INDEX(W_psid!$B$2:$CT$98,W_!$A6,W_!E$1)/Ns!$B$1</f>
        <v>1.0451442317843243E-6</v>
      </c>
      <c r="F6" cm="1">
        <f t="array" ref="F6">INDEX(W_psid!$B$2:$CT$98,W_!$A6,W_!F$1)/Ns!$B$1</f>
        <v>3.4158497657148415E-5</v>
      </c>
      <c r="G6" cm="1">
        <f t="array" ref="G6">INDEX(W_psid!$B$2:$CT$98,W_!$A6,W_!G$1)/Ns!$B$1</f>
        <v>-2.7325564692728871E-2</v>
      </c>
      <c r="H6" cm="1">
        <f t="array" ref="H6">INDEX(W_psid!$B$2:$CT$98,W_!$A6,W_!H$1)/Ns!$B$1</f>
        <v>-2.7138250862309896E-4</v>
      </c>
      <c r="I6" cm="1">
        <f t="array" ref="I6">INDEX(W_psid!$B$2:$CT$98,W_!$A6,W_!I$1)/Ns!$B$1</f>
        <v>2.6869540666851413E-4</v>
      </c>
      <c r="J6" cm="1">
        <f t="array" ref="J6">INDEX(W_psid!$B$2:$CT$98,W_!$A6,W_!J$1)/Ns!$B$1</f>
        <v>3.1408866968937808E-4</v>
      </c>
      <c r="K6" cm="1">
        <f t="array" ref="K6">INDEX(W_psid!$B$2:$CT$98,W_!$A6,W_!K$1)/Ns!$B$1</f>
        <v>-4.4661555409776526E-4</v>
      </c>
      <c r="L6" cm="1">
        <f t="array" ref="L6">INDEX(W_psid!$B$2:$CT$98,W_!$A6,W_!L$1)/Ns!$B$1</f>
        <v>1.9630288917865659E-3</v>
      </c>
      <c r="M6" cm="1">
        <f t="array" ref="M6">INDEX(W_psid!$B$2:$CT$98,W_!$A6,W_!M$1)/Ns!$B$1</f>
        <v>2.9964795704933539E-5</v>
      </c>
      <c r="N6" cm="1">
        <f t="array" ref="N6">INDEX(W_psid!$B$2:$CT$98,W_!$A6,W_!N$1)/Ns!$B$1</f>
        <v>-5.6360392252462481E-5</v>
      </c>
      <c r="O6" cm="1">
        <f t="array" ref="O6">INDEX(W_psid!$B$2:$CT$98,W_!$A6,W_!O$1)/Ns!$B$1</f>
        <v>3.3486530490498878E-5</v>
      </c>
      <c r="P6" cm="1">
        <f t="array" ref="P6">INDEX(W_psid!$B$2:$CT$98,W_!$A6,W_!P$1)/Ns!$B$1</f>
        <v>-0.29385846284733763</v>
      </c>
      <c r="Q6" cm="1">
        <f t="array" ref="Q6">INDEX(W_psid!$B$2:$CT$98,W_!$A6,W_!Q$1)/Ns!$B$1</f>
        <v>-6.1758310167906824E-2</v>
      </c>
      <c r="R6" cm="1">
        <f t="array" ref="R6">INDEX(W_psid!$B$2:$CT$98,W_!$A6,W_!R$1)/Ns!$B$1</f>
        <v>-0.23165400039983738</v>
      </c>
      <c r="S6" cm="1">
        <f t="array" ref="S6">INDEX(W_psid!$B$2:$CT$98,W_!$A6,W_!S$1)/Ns!$B$1</f>
        <v>-1.1009368705210288E-3</v>
      </c>
      <c r="T6" cm="1">
        <f t="array" ref="T6">INDEX(W_psid!$B$2:$CT$98,W_!$A6,W_!T$1)/Ns!$B$1</f>
        <v>0.11626526855404426</v>
      </c>
      <c r="U6" cm="1">
        <f t="array" ref="U6">INDEX(W_psid!$B$2:$CT$98,W_!$A6,W_!U$1)/Ns!$B$1</f>
        <v>9.6223146109810482E-4</v>
      </c>
      <c r="V6" cm="1">
        <f t="array" ref="V6">INDEX(W_psid!$B$2:$CT$98,W_!$A6,W_!V$1)/Ns!$B$1</f>
        <v>-2.9452342557752186E-5</v>
      </c>
      <c r="W6" cm="1">
        <f t="array" ref="W6">INDEX(W_psid!$B$2:$CT$98,W_!$A6,W_!W$1)/Ns!$B$1</f>
        <v>1.5983579393505435E-4</v>
      </c>
      <c r="X6" cm="1">
        <f t="array" ref="X6">INDEX(W_psid!$B$2:$CT$98,W_!$A6,W_!X$1)/Ns!$B$1</f>
        <v>9.5084851399925238E-5</v>
      </c>
      <c r="Y6" cm="1">
        <f t="array" ref="Y6">INDEX(W_psid!$B$2:$CT$98,W_!$A6,W_!Y$1)/Ns!$B$1</f>
        <v>-7.1510157974780039E-3</v>
      </c>
      <c r="Z6" cm="1">
        <f t="array" ref="Z6">INDEX(W_psid!$B$2:$CT$98,W_!$A6,W_!Z$1)/Ns!$B$1</f>
        <v>-7.244986433822093E-3</v>
      </c>
      <c r="AA6" cm="1">
        <f t="array" ref="AA6">INDEX(W_psid!$B$2:$CT$98,W_!$A6,W_!AA$1)/Ns!$B$1</f>
        <v>-7.9704494457689679E-3</v>
      </c>
      <c r="AB6" cm="1">
        <f t="array" ref="AB6">INDEX(W_psid!$B$2:$CT$98,W_!$A6,W_!AB$1)/Ns!$B$1</f>
        <v>-4.5846553098602327E-5</v>
      </c>
      <c r="AC6" cm="1">
        <f t="array" ref="AC6">INDEX(W_psid!$B$2:$CT$98,W_!$A6,W_!AC$1)/Ns!$B$1</f>
        <v>9.1811720620129929E-4</v>
      </c>
      <c r="AD6" cm="1">
        <f t="array" ref="AD6">INDEX(W_psid!$B$2:$CT$98,W_!$A6,W_!AD$1)/Ns!$B$1</f>
        <v>-6.2196403788976145E-4</v>
      </c>
      <c r="AE6" cm="1">
        <f t="array" ref="AE6">INDEX(W_psid!$B$2:$CT$98,W_!$A6,W_!AE$1)/Ns!$B$1</f>
        <v>-8.653937606113635E-4</v>
      </c>
      <c r="AF6" cm="1">
        <f t="array" ref="AF6">INDEX(W_psid!$B$2:$CT$98,W_!$A6,W_!AF$1)/Ns!$B$1</f>
        <v>5.1511575997133845E-2</v>
      </c>
      <c r="AG6" cm="1">
        <f t="array" ref="AG6">INDEX(W_psid!$B$2:$CT$98,W_!$A6,W_!AG$1)/Ns!$B$1</f>
        <v>5.7060778692262379E-2</v>
      </c>
      <c r="AH6" cm="1">
        <f t="array" ref="AH6">INDEX(W_psid!$B$2:$CT$98,W_!$A6,W_!AH$1)/Ns!$B$1</f>
        <v>1.8977680422974576E-3</v>
      </c>
      <c r="AI6" cm="1">
        <f t="array" ref="AI6">INDEX(W_psid!$B$2:$CT$98,W_!$A6,W_!AI$1)/Ns!$B$1</f>
        <v>-1.3568596298994227E-3</v>
      </c>
      <c r="AJ6" cm="1">
        <f t="array" ref="AJ6">INDEX(W_psid!$B$2:$CT$98,W_!$A6,W_!AJ$1)/Ns!$B$1</f>
        <v>2.3420670279169262E-2</v>
      </c>
      <c r="AK6" cm="1">
        <f t="array" ref="AK6">INDEX(W_psid!$B$2:$CT$98,W_!$A6,W_!AK$1)/Ns!$B$1</f>
        <v>2.9924906183276907E-4</v>
      </c>
      <c r="AL6" cm="1">
        <f t="array" ref="AL6">INDEX(W_psid!$B$2:$CT$98,W_!$A6,W_!AL$1)/Ns!$B$1</f>
        <v>-2.9467219362130787E-2</v>
      </c>
      <c r="AM6" cm="1">
        <f t="array" ref="AM6">INDEX(W_psid!$B$2:$CT$98,W_!$A6,W_!AM$1)/Ns!$B$1</f>
        <v>-1.2756952805796308E-3</v>
      </c>
      <c r="AN6" cm="1">
        <f t="array" ref="AN6">INDEX(W_psid!$B$2:$CT$98,W_!$A6,W_!AN$1)/Ns!$B$1</f>
        <v>-1.1266934245431767E-3</v>
      </c>
      <c r="AO6" cm="1">
        <f t="array" ref="AO6">INDEX(W_psid!$B$2:$CT$98,W_!$A6,W_!AO$1)/Ns!$B$1</f>
        <v>-1.2552134078822783E-3</v>
      </c>
      <c r="AP6" cm="1">
        <f t="array" ref="AP6">INDEX(W_psid!$B$2:$CT$98,W_!$A6,W_!AP$1)/Ns!$B$1</f>
        <v>-4.3277490250216184E-4</v>
      </c>
      <c r="AQ6" cm="1">
        <f t="array" ref="AQ6">INDEX(W_psid!$B$2:$CT$98,W_!$A6,W_!AQ$1)/Ns!$B$1</f>
        <v>-1.7884445708641652E-5</v>
      </c>
      <c r="AR6" cm="1">
        <f t="array" ref="AR6">INDEX(W_psid!$B$2:$CT$98,W_!$A6,W_!AR$1)/Ns!$B$1</f>
        <v>-1.1911647744098156E-2</v>
      </c>
      <c r="AS6" cm="1">
        <f t="array" ref="AS6">INDEX(W_psid!$B$2:$CT$98,W_!$A6,W_!AS$1)/Ns!$B$1</f>
        <v>0.12348572844579028</v>
      </c>
      <c r="AT6" cm="1">
        <f t="array" ref="AT6">INDEX(W_psid!$B$2:$CT$98,W_!$A6,W_!AT$1)/Ns!$B$1</f>
        <v>2.9132115643307546E-4</v>
      </c>
      <c r="AU6" cm="1">
        <f t="array" ref="AU6">INDEX(W_psid!$B$2:$CT$98,W_!$A6,W_!AU$1)/Ns!$B$1</f>
        <v>-2.6983584441422355E-2</v>
      </c>
      <c r="AV6" cm="1">
        <f t="array" ref="AV6">INDEX(W_psid!$B$2:$CT$98,W_!$A6,W_!AV$1)/Ns!$B$1</f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x14ac:dyDescent="0.35">
      <c r="A7">
        <f>MATCH(C7,W_psid!$A$2:$A$98,0)</f>
        <v>46</v>
      </c>
      <c r="B7" t="str">
        <f>MOMS!$A$5</f>
        <v>whours_pww_dif</v>
      </c>
      <c r="C7" t="str">
        <f>MOMS!$B$5</f>
        <v>whours_pww_dif</v>
      </c>
      <c r="D7" cm="1">
        <f t="array" ref="D7">INDEX(W_psid!$B$2:$CT$98,W_!$A7,W_!D$1)/Ns!$B$1</f>
        <v>1.5268633813354729E-2</v>
      </c>
      <c r="E7" cm="1">
        <f t="array" ref="E7">INDEX(W_psid!$B$2:$CT$98,W_!$A7,W_!E$1)/Ns!$B$1</f>
        <v>3.2112835551601659E-2</v>
      </c>
      <c r="F7" cm="1">
        <f t="array" ref="F7">INDEX(W_psid!$B$2:$CT$98,W_!$A7,W_!F$1)/Ns!$B$1</f>
        <v>-2.7325564692728871E-2</v>
      </c>
      <c r="G7" cm="1">
        <f t="array" ref="G7">INDEX(W_psid!$B$2:$CT$98,W_!$A7,W_!G$1)/Ns!$B$1</f>
        <v>428.74989743477971</v>
      </c>
      <c r="H7" cm="1">
        <f t="array" ref="H7">INDEX(W_psid!$B$2:$CT$98,W_!$A7,W_!H$1)/Ns!$B$1</f>
        <v>-0.75137506906432872</v>
      </c>
      <c r="I7" cm="1">
        <f t="array" ref="I7">INDEX(W_psid!$B$2:$CT$98,W_!$A7,W_!I$1)/Ns!$B$1</f>
        <v>-1.4121202266422357</v>
      </c>
      <c r="J7" cm="1">
        <f t="array" ref="J7">INDEX(W_psid!$B$2:$CT$98,W_!$A7,W_!J$1)/Ns!$B$1</f>
        <v>-1.1169284952136158</v>
      </c>
      <c r="K7" cm="1">
        <f t="array" ref="K7">INDEX(W_psid!$B$2:$CT$98,W_!$A7,W_!K$1)/Ns!$B$1</f>
        <v>2.73199196215689</v>
      </c>
      <c r="L7" cm="1">
        <f t="array" ref="L7">INDEX(W_psid!$B$2:$CT$98,W_!$A7,W_!L$1)/Ns!$B$1</f>
        <v>-4.5682052312387054</v>
      </c>
      <c r="M7" cm="1">
        <f t="array" ref="M7">INDEX(W_psid!$B$2:$CT$98,W_!$A7,W_!M$1)/Ns!$B$1</f>
        <v>-5.8739752167578325E-2</v>
      </c>
      <c r="N7" cm="1">
        <f t="array" ref="N7">INDEX(W_psid!$B$2:$CT$98,W_!$A7,W_!N$1)/Ns!$B$1</f>
        <v>0.11450698735760166</v>
      </c>
      <c r="O7" cm="1">
        <f t="array" ref="O7">INDEX(W_psid!$B$2:$CT$98,W_!$A7,W_!O$1)/Ns!$B$1</f>
        <v>-9.0755395810818443E-2</v>
      </c>
      <c r="P7" cm="1">
        <f t="array" ref="P7">INDEX(W_psid!$B$2:$CT$98,W_!$A7,W_!P$1)/Ns!$B$1</f>
        <v>741.79391737485207</v>
      </c>
      <c r="Q7" cm="1">
        <f t="array" ref="Q7">INDEX(W_psid!$B$2:$CT$98,W_!$A7,W_!Q$1)/Ns!$B$1</f>
        <v>55.282023527177273</v>
      </c>
      <c r="R7" cm="1">
        <f t="array" ref="R7">INDEX(W_psid!$B$2:$CT$98,W_!$A7,W_!R$1)/Ns!$B$1</f>
        <v>544.84584428102505</v>
      </c>
      <c r="S7" cm="1">
        <f t="array" ref="S7">INDEX(W_psid!$B$2:$CT$98,W_!$A7,W_!S$1)/Ns!$B$1</f>
        <v>2.7489844264069019</v>
      </c>
      <c r="T7" cm="1">
        <f t="array" ref="T7">INDEX(W_psid!$B$2:$CT$98,W_!$A7,W_!T$1)/Ns!$B$1</f>
        <v>-102.52561509610911</v>
      </c>
      <c r="U7" cm="1">
        <f t="array" ref="U7">INDEX(W_psid!$B$2:$CT$98,W_!$A7,W_!U$1)/Ns!$B$1</f>
        <v>0.38995698449851163</v>
      </c>
      <c r="V7" cm="1">
        <f t="array" ref="V7">INDEX(W_psid!$B$2:$CT$98,W_!$A7,W_!V$1)/Ns!$B$1</f>
        <v>0.32013044644932992</v>
      </c>
      <c r="W7" cm="1">
        <f t="array" ref="W7">INDEX(W_psid!$B$2:$CT$98,W_!$A7,W_!W$1)/Ns!$B$1</f>
        <v>-1.033929521065823</v>
      </c>
      <c r="X7" cm="1">
        <f t="array" ref="X7">INDEX(W_psid!$B$2:$CT$98,W_!$A7,W_!X$1)/Ns!$B$1</f>
        <v>3.9731725048640761E-2</v>
      </c>
      <c r="Y7" cm="1">
        <f t="array" ref="Y7">INDEX(W_psid!$B$2:$CT$98,W_!$A7,W_!Y$1)/Ns!$B$1</f>
        <v>11.09631366162634</v>
      </c>
      <c r="Z7" cm="1">
        <f t="array" ref="Z7">INDEX(W_psid!$B$2:$CT$98,W_!$A7,W_!Z$1)/Ns!$B$1</f>
        <v>17.426579552420222</v>
      </c>
      <c r="AA7" cm="1">
        <f t="array" ref="AA7">INDEX(W_psid!$B$2:$CT$98,W_!$A7,W_!AA$1)/Ns!$B$1</f>
        <v>13.319341871927223</v>
      </c>
      <c r="AB7" cm="1">
        <f t="array" ref="AB7">INDEX(W_psid!$B$2:$CT$98,W_!$A7,W_!AB$1)/Ns!$B$1</f>
        <v>2.8087124202311728E-2</v>
      </c>
      <c r="AC7" cm="1">
        <f t="array" ref="AC7">INDEX(W_psid!$B$2:$CT$98,W_!$A7,W_!AC$1)/Ns!$B$1</f>
        <v>-3.330719827426182</v>
      </c>
      <c r="AD7" cm="1">
        <f t="array" ref="AD7">INDEX(W_psid!$B$2:$CT$98,W_!$A7,W_!AD$1)/Ns!$B$1</f>
        <v>-74.883178603905947</v>
      </c>
      <c r="AE7" cm="1">
        <f t="array" ref="AE7">INDEX(W_psid!$B$2:$CT$98,W_!$A7,W_!AE$1)/Ns!$B$1</f>
        <v>-19.543719729612356</v>
      </c>
      <c r="AF7" cm="1">
        <f t="array" ref="AF7">INDEX(W_psid!$B$2:$CT$98,W_!$A7,W_!AF$1)/Ns!$B$1</f>
        <v>-61.979506003449167</v>
      </c>
      <c r="AG7" cm="1">
        <f t="array" ref="AG7">INDEX(W_psid!$B$2:$CT$98,W_!$A7,W_!AG$1)/Ns!$B$1</f>
        <v>100.12689171405053</v>
      </c>
      <c r="AH7" cm="1">
        <f t="array" ref="AH7">INDEX(W_psid!$B$2:$CT$98,W_!$A7,W_!AH$1)/Ns!$B$1</f>
        <v>-4.4850010209693911</v>
      </c>
      <c r="AI7" cm="1">
        <f t="array" ref="AI7">INDEX(W_psid!$B$2:$CT$98,W_!$A7,W_!AI$1)/Ns!$B$1</f>
        <v>-46.183506225160372</v>
      </c>
      <c r="AJ7" cm="1">
        <f t="array" ref="AJ7">INDEX(W_psid!$B$2:$CT$98,W_!$A7,W_!AJ$1)/Ns!$B$1</f>
        <v>21.975525891154106</v>
      </c>
      <c r="AK7" cm="1">
        <f t="array" ref="AK7">INDEX(W_psid!$B$2:$CT$98,W_!$A7,W_!AK$1)/Ns!$B$1</f>
        <v>13.323332922383019</v>
      </c>
      <c r="AL7" cm="1">
        <f t="array" ref="AL7">INDEX(W_psid!$B$2:$CT$98,W_!$A7,W_!AL$1)/Ns!$B$1</f>
        <v>75.682173039805051</v>
      </c>
      <c r="AM7" cm="1">
        <f t="array" ref="AM7">INDEX(W_psid!$B$2:$CT$98,W_!$A7,W_!AM$1)/Ns!$B$1</f>
        <v>4.3465653891566642</v>
      </c>
      <c r="AN7" cm="1">
        <f t="array" ref="AN7">INDEX(W_psid!$B$2:$CT$98,W_!$A7,W_!AN$1)/Ns!$B$1</f>
        <v>3.556660634237069</v>
      </c>
      <c r="AO7" cm="1">
        <f t="array" ref="AO7">INDEX(W_psid!$B$2:$CT$98,W_!$A7,W_!AO$1)/Ns!$B$1</f>
        <v>3.9359138766506057</v>
      </c>
      <c r="AP7" cm="1">
        <f t="array" ref="AP7">INDEX(W_psid!$B$2:$CT$98,W_!$A7,W_!AP$1)/Ns!$B$1</f>
        <v>-0.33822156241261148</v>
      </c>
      <c r="AQ7" cm="1">
        <f t="array" ref="AQ7">INDEX(W_psid!$B$2:$CT$98,W_!$A7,W_!AQ$1)/Ns!$B$1</f>
        <v>9.3698100938581566E-2</v>
      </c>
      <c r="AR7" cm="1">
        <f t="array" ref="AR7">INDEX(W_psid!$B$2:$CT$98,W_!$A7,W_!AR$1)/Ns!$B$1</f>
        <v>18.921012688272892</v>
      </c>
      <c r="AS7" cm="1">
        <f t="array" ref="AS7">INDEX(W_psid!$B$2:$CT$98,W_!$A7,W_!AS$1)/Ns!$B$1</f>
        <v>-294.46823107983801</v>
      </c>
      <c r="AT7" cm="1">
        <f t="array" ref="AT7">INDEX(W_psid!$B$2:$CT$98,W_!$A7,W_!AT$1)/Ns!$B$1</f>
        <v>7.3887028953156089E-2</v>
      </c>
      <c r="AU7" cm="1">
        <f t="array" ref="AU7">INDEX(W_psid!$B$2:$CT$98,W_!$A7,W_!AU$1)/Ns!$B$1</f>
        <v>88.179122202718759</v>
      </c>
      <c r="AV7" cm="1">
        <f t="array" ref="AV7">INDEX(W_psid!$B$2:$CT$98,W_!$A7,W_!AV$1)/Ns!$B$1</f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 x14ac:dyDescent="0.35">
      <c r="A8">
        <f>MATCH(C8,W_psid!$A$2:$A$98,0)</f>
        <v>7</v>
      </c>
      <c r="B8" t="str">
        <f>MOMS!$A$6</f>
        <v>scommiles</v>
      </c>
      <c r="C8" t="str">
        <f>MOMS!$B$6</f>
        <v>scommiles</v>
      </c>
      <c r="D8" cm="1">
        <f t="array" ref="D8">INDEX(W_psid!$B$2:$CT$98,W_!$A8,W_!D$1)/Ns!$B$1</f>
        <v>3.4179519745842643E-5</v>
      </c>
      <c r="E8" cm="1">
        <f t="array" ref="E8">INDEX(W_psid!$B$2:$CT$98,W_!$A8,W_!E$1)/Ns!$B$1</f>
        <v>-1.1518915919545345E-4</v>
      </c>
      <c r="F8" cm="1">
        <f t="array" ref="F8">INDEX(W_psid!$B$2:$CT$98,W_!$A8,W_!F$1)/Ns!$B$1</f>
        <v>-2.7138250862309896E-4</v>
      </c>
      <c r="G8" cm="1">
        <f t="array" ref="G8">INDEX(W_psid!$B$2:$CT$98,W_!$A8,W_!G$1)/Ns!$B$1</f>
        <v>-0.75137506906432872</v>
      </c>
      <c r="H8" cm="1">
        <f t="array" ref="H8">INDEX(W_psid!$B$2:$CT$98,W_!$A8,W_!H$1)/Ns!$B$1</f>
        <v>8.311793158215916E-2</v>
      </c>
      <c r="I8" cm="1">
        <f t="array" ref="I8">INDEX(W_psid!$B$2:$CT$98,W_!$A8,W_!I$1)/Ns!$B$1</f>
        <v>-7.6483034923625591E-3</v>
      </c>
      <c r="J8" cm="1">
        <f t="array" ref="J8">INDEX(W_psid!$B$2:$CT$98,W_!$A8,W_!J$1)/Ns!$B$1</f>
        <v>-2.7170655465084115E-2</v>
      </c>
      <c r="K8" cm="1">
        <f t="array" ref="K8">INDEX(W_psid!$B$2:$CT$98,W_!$A8,W_!K$1)/Ns!$B$1</f>
        <v>-6.5013355719637164E-3</v>
      </c>
      <c r="L8" cm="1">
        <f t="array" ref="L8">INDEX(W_psid!$B$2:$CT$98,W_!$A8,W_!L$1)/Ns!$B$1</f>
        <v>-0.10574101565414602</v>
      </c>
      <c r="M8" cm="1">
        <f t="array" ref="M8">INDEX(W_psid!$B$2:$CT$98,W_!$A8,W_!M$1)/Ns!$B$1</f>
        <v>-9.6417405448204994E-5</v>
      </c>
      <c r="N8" cm="1">
        <f t="array" ref="N8">INDEX(W_psid!$B$2:$CT$98,W_!$A8,W_!N$1)/Ns!$B$1</f>
        <v>1.5169369415442876E-4</v>
      </c>
      <c r="O8" cm="1">
        <f t="array" ref="O8">INDEX(W_psid!$B$2:$CT$98,W_!$A8,W_!O$1)/Ns!$B$1</f>
        <v>-5.454983864528265E-6</v>
      </c>
      <c r="P8" cm="1">
        <f t="array" ref="P8">INDEX(W_psid!$B$2:$CT$98,W_!$A8,W_!P$1)/Ns!$B$1</f>
        <v>0.76942624162032514</v>
      </c>
      <c r="Q8" cm="1">
        <f t="array" ref="Q8">INDEX(W_psid!$B$2:$CT$98,W_!$A8,W_!Q$1)/Ns!$B$1</f>
        <v>0.80794749747981798</v>
      </c>
      <c r="R8" cm="1">
        <f t="array" ref="R8">INDEX(W_psid!$B$2:$CT$98,W_!$A8,W_!R$1)/Ns!$B$1</f>
        <v>1.964153954792081</v>
      </c>
      <c r="S8" cm="1">
        <f t="array" ref="S8">INDEX(W_psid!$B$2:$CT$98,W_!$A8,W_!S$1)/Ns!$B$1</f>
        <v>5.939789346159411E-2</v>
      </c>
      <c r="T8" cm="1">
        <f t="array" ref="T8">INDEX(W_psid!$B$2:$CT$98,W_!$A8,W_!T$1)/Ns!$B$1</f>
        <v>-1.546316491294111</v>
      </c>
      <c r="U8" cm="1">
        <f t="array" ref="U8">INDEX(W_psid!$B$2:$CT$98,W_!$A8,W_!U$1)/Ns!$B$1</f>
        <v>0.1016066034457806</v>
      </c>
      <c r="V8" cm="1">
        <f t="array" ref="V8">INDEX(W_psid!$B$2:$CT$98,W_!$A8,W_!V$1)/Ns!$B$1</f>
        <v>1.7956994842936514E-5</v>
      </c>
      <c r="W8" cm="1">
        <f t="array" ref="W8">INDEX(W_psid!$B$2:$CT$98,W_!$A8,W_!W$1)/Ns!$B$1</f>
        <v>-1.0517765779002649E-2</v>
      </c>
      <c r="X8" cm="1">
        <f t="array" ref="X8">INDEX(W_psid!$B$2:$CT$98,W_!$A8,W_!X$1)/Ns!$B$1</f>
        <v>6.5605259643239039E-3</v>
      </c>
      <c r="Y8" cm="1">
        <f t="array" ref="Y8">INDEX(W_psid!$B$2:$CT$98,W_!$A8,W_!Y$1)/Ns!$B$1</f>
        <v>-0.58810849330438697</v>
      </c>
      <c r="Z8" cm="1">
        <f t="array" ref="Z8">INDEX(W_psid!$B$2:$CT$98,W_!$A8,W_!Z$1)/Ns!$B$1</f>
        <v>-0.16004915074801629</v>
      </c>
      <c r="AA8" cm="1">
        <f t="array" ref="AA8">INDEX(W_psid!$B$2:$CT$98,W_!$A8,W_!AA$1)/Ns!$B$1</f>
        <v>-0.43624646640745257</v>
      </c>
      <c r="AB8" cm="1">
        <f t="array" ref="AB8">INDEX(W_psid!$B$2:$CT$98,W_!$A8,W_!AB$1)/Ns!$B$1</f>
        <v>1.5795353418890045E-3</v>
      </c>
      <c r="AC8" cm="1">
        <f t="array" ref="AC8">INDEX(W_psid!$B$2:$CT$98,W_!$A8,W_!AC$1)/Ns!$B$1</f>
        <v>1.1700715542908953E-2</v>
      </c>
      <c r="AD8" cm="1">
        <f t="array" ref="AD8">INDEX(W_psid!$B$2:$CT$98,W_!$A8,W_!AD$1)/Ns!$B$1</f>
        <v>0.10730512800241092</v>
      </c>
      <c r="AE8" cm="1">
        <f t="array" ref="AE8">INDEX(W_psid!$B$2:$CT$98,W_!$A8,W_!AE$1)/Ns!$B$1</f>
        <v>9.350321116958854E-2</v>
      </c>
      <c r="AF8" cm="1">
        <f t="array" ref="AF8">INDEX(W_psid!$B$2:$CT$98,W_!$A8,W_!AF$1)/Ns!$B$1</f>
        <v>0.52723851539040623</v>
      </c>
      <c r="AG8" cm="1">
        <f t="array" ref="AG8">INDEX(W_psid!$B$2:$CT$98,W_!$A8,W_!AG$1)/Ns!$B$1</f>
        <v>-0.33673582399653029</v>
      </c>
      <c r="AH8" cm="1">
        <f t="array" ref="AH8">INDEX(W_psid!$B$2:$CT$98,W_!$A8,W_!AH$1)/Ns!$B$1</f>
        <v>0.62814702529419719</v>
      </c>
      <c r="AI8" cm="1">
        <f t="array" ref="AI8">INDEX(W_psid!$B$2:$CT$98,W_!$A8,W_!AI$1)/Ns!$B$1</f>
        <v>0.43875219603175236</v>
      </c>
      <c r="AJ8" cm="1">
        <f t="array" ref="AJ8">INDEX(W_psid!$B$2:$CT$98,W_!$A8,W_!AJ$1)/Ns!$B$1</f>
        <v>-8.7163063986819209E-3</v>
      </c>
      <c r="AK8" cm="1">
        <f t="array" ref="AK8">INDEX(W_psid!$B$2:$CT$98,W_!$A8,W_!AK$1)/Ns!$B$1</f>
        <v>0.2322775399309423</v>
      </c>
      <c r="AL8" cm="1">
        <f t="array" ref="AL8">INDEX(W_psid!$B$2:$CT$98,W_!$A8,W_!AL$1)/Ns!$B$1</f>
        <v>-0.80601249479536285</v>
      </c>
      <c r="AM8" cm="1">
        <f t="array" ref="AM8">INDEX(W_psid!$B$2:$CT$98,W_!$A8,W_!AM$1)/Ns!$B$1</f>
        <v>-1.3770244133403393E-2</v>
      </c>
      <c r="AN8" cm="1">
        <f t="array" ref="AN8">INDEX(W_psid!$B$2:$CT$98,W_!$A8,W_!AN$1)/Ns!$B$1</f>
        <v>-1.4096437540426453E-2</v>
      </c>
      <c r="AO8" cm="1">
        <f t="array" ref="AO8">INDEX(W_psid!$B$2:$CT$98,W_!$A8,W_!AO$1)/Ns!$B$1</f>
        <v>-9.4545565467469006E-3</v>
      </c>
      <c r="AP8" cm="1">
        <f t="array" ref="AP8">INDEX(W_psid!$B$2:$CT$98,W_!$A8,W_!AP$1)/Ns!$B$1</f>
        <v>9.5234562235259716E-3</v>
      </c>
      <c r="AQ8" cm="1">
        <f t="array" ref="AQ8">INDEX(W_psid!$B$2:$CT$98,W_!$A8,W_!AQ$1)/Ns!$B$1</f>
        <v>-5.6054865953200693E-4</v>
      </c>
      <c r="AR8" cm="1">
        <f t="array" ref="AR8">INDEX(W_psid!$B$2:$CT$98,W_!$A8,W_!AR$1)/Ns!$B$1</f>
        <v>-0.36094686980090496</v>
      </c>
      <c r="AS8" cm="1">
        <f t="array" ref="AS8">INDEX(W_psid!$B$2:$CT$98,W_!$A8,W_!AS$1)/Ns!$B$1</f>
        <v>-1.0380694069027705</v>
      </c>
      <c r="AT8" cm="1">
        <f t="array" ref="AT8">INDEX(W_psid!$B$2:$CT$98,W_!$A8,W_!AT$1)/Ns!$B$1</f>
        <v>-6.3740668996405377E-3</v>
      </c>
      <c r="AU8" cm="1">
        <f t="array" ref="AU8">INDEX(W_psid!$B$2:$CT$98,W_!$A8,W_!AU$1)/Ns!$B$1</f>
        <v>-1.6984629869164214</v>
      </c>
      <c r="AV8" cm="1">
        <f t="array" ref="AV8">INDEX(W_psid!$B$2:$CT$98,W_!$A8,W_!AV$1)/Ns!$B$1</f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 x14ac:dyDescent="0.35">
      <c r="A9">
        <f>MATCH(C9,W_psid!$A$2:$A$98,0)</f>
        <v>30</v>
      </c>
      <c r="B9" t="str">
        <f>MOMS!$A$7</f>
        <v>hdj</v>
      </c>
      <c r="C9" t="str">
        <f>MOMS!$B$7</f>
        <v>hdj</v>
      </c>
      <c r="D9" cm="1">
        <f t="array" ref="D9">INDEX(W_psid!$B$2:$CT$98,W_!$A9,W_!D$1)/Ns!$B$1</f>
        <v>-1.3958149831559016E-4</v>
      </c>
      <c r="E9" cm="1">
        <f t="array" ref="E9">INDEX(W_psid!$B$2:$CT$98,W_!$A9,W_!E$1)/Ns!$B$1</f>
        <v>-1.687106645452102E-4</v>
      </c>
      <c r="F9" cm="1">
        <f t="array" ref="F9">INDEX(W_psid!$B$2:$CT$98,W_!$A9,W_!F$1)/Ns!$B$1</f>
        <v>2.6869540666851413E-4</v>
      </c>
      <c r="G9" cm="1">
        <f t="array" ref="G9">INDEX(W_psid!$B$2:$CT$98,W_!$A9,W_!G$1)/Ns!$B$1</f>
        <v>-1.4121202266422357</v>
      </c>
      <c r="H9" cm="1">
        <f t="array" ref="H9">INDEX(W_psid!$B$2:$CT$98,W_!$A9,W_!H$1)/Ns!$B$1</f>
        <v>-7.6483034923625591E-3</v>
      </c>
      <c r="I9" cm="1">
        <f t="array" ref="I9">INDEX(W_psid!$B$2:$CT$98,W_!$A9,W_!I$1)/Ns!$B$1</f>
        <v>4.5461781495411323E-2</v>
      </c>
      <c r="J9" cm="1">
        <f t="array" ref="J9">INDEX(W_psid!$B$2:$CT$98,W_!$A9,W_!J$1)/Ns!$B$1</f>
        <v>2.9566017441318461E-2</v>
      </c>
      <c r="K9" cm="1">
        <f t="array" ref="K9">INDEX(W_psid!$B$2:$CT$98,W_!$A9,W_!K$1)/Ns!$B$1</f>
        <v>-3.0395272068526054E-2</v>
      </c>
      <c r="L9" cm="1">
        <f t="array" ref="L9">INDEX(W_psid!$B$2:$CT$98,W_!$A9,W_!L$1)/Ns!$B$1</f>
        <v>0.12761936645664007</v>
      </c>
      <c r="M9" cm="1">
        <f t="array" ref="M9">INDEX(W_psid!$B$2:$CT$98,W_!$A9,W_!M$1)/Ns!$B$1</f>
        <v>4.2689542599706049E-4</v>
      </c>
      <c r="N9" cm="1">
        <f t="array" ref="N9">INDEX(W_psid!$B$2:$CT$98,W_!$A9,W_!N$1)/Ns!$B$1</f>
        <v>-7.9505268533373234E-4</v>
      </c>
      <c r="O9" cm="1">
        <f t="array" ref="O9">INDEX(W_psid!$B$2:$CT$98,W_!$A9,W_!O$1)/Ns!$B$1</f>
        <v>7.0913871005655966E-4</v>
      </c>
      <c r="P9" cm="1">
        <f t="array" ref="P9">INDEX(W_psid!$B$2:$CT$98,W_!$A9,W_!P$1)/Ns!$B$1</f>
        <v>-9.0241482791671359</v>
      </c>
      <c r="Q9" cm="1">
        <f t="array" ref="Q9">INDEX(W_psid!$B$2:$CT$98,W_!$A9,W_!Q$1)/Ns!$B$1</f>
        <v>-0.50287171204196535</v>
      </c>
      <c r="R9" cm="1">
        <f t="array" ref="R9">INDEX(W_psid!$B$2:$CT$98,W_!$A9,W_!R$1)/Ns!$B$1</f>
        <v>-8.0176042811309287</v>
      </c>
      <c r="S9" cm="1">
        <f t="array" ref="S9">INDEX(W_psid!$B$2:$CT$98,W_!$A9,W_!S$1)/Ns!$B$1</f>
        <v>-7.2709555347447857E-2</v>
      </c>
      <c r="T9" cm="1">
        <f t="array" ref="T9">INDEX(W_psid!$B$2:$CT$98,W_!$A9,W_!T$1)/Ns!$B$1</f>
        <v>1.0524587693307752</v>
      </c>
      <c r="U9" cm="1">
        <f t="array" ref="U9">INDEX(W_psid!$B$2:$CT$98,W_!$A9,W_!U$1)/Ns!$B$1</f>
        <v>-4.9814210660805366E-2</v>
      </c>
      <c r="V9" cm="1">
        <f t="array" ref="V9">INDEX(W_psid!$B$2:$CT$98,W_!$A9,W_!V$1)/Ns!$B$1</f>
        <v>-4.9256469062562624E-3</v>
      </c>
      <c r="W9" cm="1">
        <f t="array" ref="W9">INDEX(W_psid!$B$2:$CT$98,W_!$A9,W_!W$1)/Ns!$B$1</f>
        <v>4.1050000244125646E-2</v>
      </c>
      <c r="X9" cm="1">
        <f t="array" ref="X9">INDEX(W_psid!$B$2:$CT$98,W_!$A9,W_!X$1)/Ns!$B$1</f>
        <v>-7.3983664433611084E-4</v>
      </c>
      <c r="Y9" cm="1">
        <f t="array" ref="Y9">INDEX(W_psid!$B$2:$CT$98,W_!$A9,W_!Y$1)/Ns!$B$1</f>
        <v>-0.28372891733596745</v>
      </c>
      <c r="Z9" cm="1">
        <f t="array" ref="Z9">INDEX(W_psid!$B$2:$CT$98,W_!$A9,W_!Z$1)/Ns!$B$1</f>
        <v>-0.28059935471503905</v>
      </c>
      <c r="AA9" cm="1">
        <f t="array" ref="AA9">INDEX(W_psid!$B$2:$CT$98,W_!$A9,W_!AA$1)/Ns!$B$1</f>
        <v>-0.3550269244742757</v>
      </c>
      <c r="AB9" cm="1">
        <f t="array" ref="AB9">INDEX(W_psid!$B$2:$CT$98,W_!$A9,W_!AB$1)/Ns!$B$1</f>
        <v>-2.0382168435537803E-4</v>
      </c>
      <c r="AC9" cm="1">
        <f t="array" ref="AC9">INDEX(W_psid!$B$2:$CT$98,W_!$A9,W_!AC$1)/Ns!$B$1</f>
        <v>4.6199396061678367E-2</v>
      </c>
      <c r="AD9" cm="1">
        <f t="array" ref="AD9">INDEX(W_psid!$B$2:$CT$98,W_!$A9,W_!AD$1)/Ns!$B$1</f>
        <v>0.62741440313825059</v>
      </c>
      <c r="AE9" cm="1">
        <f t="array" ref="AE9">INDEX(W_psid!$B$2:$CT$98,W_!$A9,W_!AE$1)/Ns!$B$1</f>
        <v>-2.5646611058400805E-2</v>
      </c>
      <c r="AF9" cm="1">
        <f t="array" ref="AF9">INDEX(W_psid!$B$2:$CT$98,W_!$A9,W_!AF$1)/Ns!$B$1</f>
        <v>0.90053549985460013</v>
      </c>
      <c r="AG9" cm="1">
        <f t="array" ref="AG9">INDEX(W_psid!$B$2:$CT$98,W_!$A9,W_!AG$1)/Ns!$B$1</f>
        <v>0.98845282691280423</v>
      </c>
      <c r="AH9" cm="1">
        <f t="array" ref="AH9">INDEX(W_psid!$B$2:$CT$98,W_!$A9,W_!AH$1)/Ns!$B$1</f>
        <v>0.68854003723940038</v>
      </c>
      <c r="AI9" cm="1">
        <f t="array" ref="AI9">INDEX(W_psid!$B$2:$CT$98,W_!$A9,W_!AI$1)/Ns!$B$1</f>
        <v>-0.55241250835058542</v>
      </c>
      <c r="AJ9" cm="1">
        <f t="array" ref="AJ9">INDEX(W_psid!$B$2:$CT$98,W_!$A9,W_!AJ$1)/Ns!$B$1</f>
        <v>-0.29950667213821613</v>
      </c>
      <c r="AK9" cm="1">
        <f t="array" ref="AK9">INDEX(W_psid!$B$2:$CT$98,W_!$A9,W_!AK$1)/Ns!$B$1</f>
        <v>0.23722652203377548</v>
      </c>
      <c r="AL9" cm="1">
        <f t="array" ref="AL9">INDEX(W_psid!$B$2:$CT$98,W_!$A9,W_!AL$1)/Ns!$B$1</f>
        <v>0.3744520470335132</v>
      </c>
      <c r="AM9" cm="1">
        <f t="array" ref="AM9">INDEX(W_psid!$B$2:$CT$98,W_!$A9,W_!AM$1)/Ns!$B$1</f>
        <v>-6.1081565954913646E-2</v>
      </c>
      <c r="AN9" cm="1">
        <f t="array" ref="AN9">INDEX(W_psid!$B$2:$CT$98,W_!$A9,W_!AN$1)/Ns!$B$1</f>
        <v>-5.5446538114252396E-2</v>
      </c>
      <c r="AO9" cm="1">
        <f t="array" ref="AO9">INDEX(W_psid!$B$2:$CT$98,W_!$A9,W_!AO$1)/Ns!$B$1</f>
        <v>-6.227216640747113E-2</v>
      </c>
      <c r="AP9" cm="1">
        <f t="array" ref="AP9">INDEX(W_psid!$B$2:$CT$98,W_!$A9,W_!AP$1)/Ns!$B$1</f>
        <v>-2.0050650914069184E-3</v>
      </c>
      <c r="AQ9" cm="1">
        <f t="array" ref="AQ9">INDEX(W_psid!$B$2:$CT$98,W_!$A9,W_!AQ$1)/Ns!$B$1</f>
        <v>-2.1567467412837603E-3</v>
      </c>
      <c r="AR9" cm="1">
        <f t="array" ref="AR9">INDEX(W_psid!$B$2:$CT$98,W_!$A9,W_!AR$1)/Ns!$B$1</f>
        <v>-0.36271111119439697</v>
      </c>
      <c r="AS9" cm="1">
        <f t="array" ref="AS9">INDEX(W_psid!$B$2:$CT$98,W_!$A9,W_!AS$1)/Ns!$B$1</f>
        <v>4.3482630360446288</v>
      </c>
      <c r="AT9" cm="1">
        <f t="array" ref="AT9">INDEX(W_psid!$B$2:$CT$98,W_!$A9,W_!AT$1)/Ns!$B$1</f>
        <v>-5.0099212362447569E-3</v>
      </c>
      <c r="AU9" cm="1">
        <f t="array" ref="AU9">INDEX(W_psid!$B$2:$CT$98,W_!$A9,W_!AU$1)/Ns!$B$1</f>
        <v>-1.7840293445249786</v>
      </c>
      <c r="AV9" cm="1">
        <f t="array" ref="AV9">INDEX(W_psid!$B$2:$CT$98,W_!$A9,W_!AV$1)/Ns!$B$1</f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 x14ac:dyDescent="0.35">
      <c r="A10">
        <f>MATCH(C10,W_psid!$A$2:$A$98,0)</f>
        <v>14</v>
      </c>
      <c r="B10" t="str">
        <f>MOMS!$A$8</f>
        <v>shcommiles_dif</v>
      </c>
      <c r="C10" t="str">
        <f>MOMS!$B$8</f>
        <v>shcommiles_dif_ec</v>
      </c>
      <c r="D10" cm="1">
        <f t="array" ref="D10">INDEX(W_psid!$B$2:$CT$98,W_!$A10,W_!D$1)/Ns!$B$1</f>
        <v>-2.2461157601289406E-4</v>
      </c>
      <c r="E10" cm="1">
        <f t="array" ref="E10">INDEX(W_psid!$B$2:$CT$98,W_!$A10,W_!E$1)/Ns!$B$1</f>
        <v>-3.1233325755065439E-4</v>
      </c>
      <c r="F10" cm="1">
        <f t="array" ref="F10">INDEX(W_psid!$B$2:$CT$98,W_!$A10,W_!F$1)/Ns!$B$1</f>
        <v>3.1408866968937808E-4</v>
      </c>
      <c r="G10" cm="1">
        <f t="array" ref="G10">INDEX(W_psid!$B$2:$CT$98,W_!$A10,W_!G$1)/Ns!$B$1</f>
        <v>-1.1169284952136158</v>
      </c>
      <c r="H10" cm="1">
        <f t="array" ref="H10">INDEX(W_psid!$B$2:$CT$98,W_!$A10,W_!H$1)/Ns!$B$1</f>
        <v>-2.7170655465084115E-2</v>
      </c>
      <c r="I10" cm="1">
        <f t="array" ref="I10">INDEX(W_psid!$B$2:$CT$98,W_!$A10,W_!I$1)/Ns!$B$1</f>
        <v>2.9566017441318461E-2</v>
      </c>
      <c r="J10" cm="1">
        <f t="array" ref="J10">INDEX(W_psid!$B$2:$CT$98,W_!$A10,W_!J$1)/Ns!$B$1</f>
        <v>0.34141461172714144</v>
      </c>
      <c r="K10" cm="1">
        <f t="array" ref="K10">INDEX(W_psid!$B$2:$CT$98,W_!$A10,W_!K$1)/Ns!$B$1</f>
        <v>0.15423634574002282</v>
      </c>
      <c r="L10" cm="1">
        <f t="array" ref="L10">INDEX(W_psid!$B$2:$CT$98,W_!$A10,W_!L$1)/Ns!$B$1</f>
        <v>0.3194109872663044</v>
      </c>
      <c r="M10" cm="1">
        <f t="array" ref="M10">INDEX(W_psid!$B$2:$CT$98,W_!$A10,W_!M$1)/Ns!$B$1</f>
        <v>2.5628505870695165E-3</v>
      </c>
      <c r="N10" cm="1">
        <f t="array" ref="N10">INDEX(W_psid!$B$2:$CT$98,W_!$A10,W_!N$1)/Ns!$B$1</f>
        <v>-4.806502883151282E-3</v>
      </c>
      <c r="O10" cm="1">
        <f t="array" ref="O10">INDEX(W_psid!$B$2:$CT$98,W_!$A10,W_!O$1)/Ns!$B$1</f>
        <v>2.3250061288667104E-3</v>
      </c>
      <c r="P10" cm="1">
        <f t="array" ref="P10">INDEX(W_psid!$B$2:$CT$98,W_!$A10,W_!P$1)/Ns!$B$1</f>
        <v>-27.667663748530074</v>
      </c>
      <c r="Q10" cm="1">
        <f t="array" ref="Q10">INDEX(W_psid!$B$2:$CT$98,W_!$A10,W_!Q$1)/Ns!$B$1</f>
        <v>-5.9188256848171461</v>
      </c>
      <c r="R10" cm="1">
        <f t="array" ref="R10">INDEX(W_psid!$B$2:$CT$98,W_!$A10,W_!R$1)/Ns!$B$1</f>
        <v>-17.495313818932438</v>
      </c>
      <c r="S10" cm="1">
        <f t="array" ref="S10">INDEX(W_psid!$B$2:$CT$98,W_!$A10,W_!S$1)/Ns!$B$1</f>
        <v>-0.17229051343853774</v>
      </c>
      <c r="T10" cm="1">
        <f t="array" ref="T10">INDEX(W_psid!$B$2:$CT$98,W_!$A10,W_!T$1)/Ns!$B$1</f>
        <v>11.13105184869354</v>
      </c>
      <c r="U10" cm="1">
        <f t="array" ref="U10">INDEX(W_psid!$B$2:$CT$98,W_!$A10,W_!U$1)/Ns!$B$1</f>
        <v>-0.18579202899430916</v>
      </c>
      <c r="V10" cm="1">
        <f t="array" ref="V10">INDEX(W_psid!$B$2:$CT$98,W_!$A10,W_!V$1)/Ns!$B$1</f>
        <v>-1.2557521848744629E-2</v>
      </c>
      <c r="W10" cm="1">
        <f t="array" ref="W10">INDEX(W_psid!$B$2:$CT$98,W_!$A10,W_!W$1)/Ns!$B$1</f>
        <v>3.6924008701365696E-2</v>
      </c>
      <c r="X10" cm="1">
        <f t="array" ref="X10">INDEX(W_psid!$B$2:$CT$98,W_!$A10,W_!X$1)/Ns!$B$1</f>
        <v>3.1185938271270283E-4</v>
      </c>
      <c r="Y10" cm="1">
        <f t="array" ref="Y10">INDEX(W_psid!$B$2:$CT$98,W_!$A10,W_!Y$1)/Ns!$B$1</f>
        <v>-2.0675583985685173</v>
      </c>
      <c r="Z10" cm="1">
        <f t="array" ref="Z10">INDEX(W_psid!$B$2:$CT$98,W_!$A10,W_!Z$1)/Ns!$B$1</f>
        <v>-1.1891732399058139</v>
      </c>
      <c r="AA10" cm="1">
        <f t="array" ref="AA10">INDEX(W_psid!$B$2:$CT$98,W_!$A10,W_!AA$1)/Ns!$B$1</f>
        <v>-1.7579356172703229</v>
      </c>
      <c r="AB10" cm="1">
        <f t="array" ref="AB10">INDEX(W_psid!$B$2:$CT$98,W_!$A10,W_!AB$1)/Ns!$B$1</f>
        <v>-3.6063453925526665E-3</v>
      </c>
      <c r="AC10" cm="1">
        <f t="array" ref="AC10">INDEX(W_psid!$B$2:$CT$98,W_!$A10,W_!AC$1)/Ns!$B$1</f>
        <v>0.1362060715572205</v>
      </c>
      <c r="AD10" cm="1">
        <f t="array" ref="AD10">INDEX(W_psid!$B$2:$CT$98,W_!$A10,W_!AD$1)/Ns!$B$1</f>
        <v>3.2312865981178156</v>
      </c>
      <c r="AE10" cm="1">
        <f t="array" ref="AE10">INDEX(W_psid!$B$2:$CT$98,W_!$A10,W_!AE$1)/Ns!$B$1</f>
        <v>-2.5612218158424334</v>
      </c>
      <c r="AF10" cm="1">
        <f t="array" ref="AF10">INDEX(W_psid!$B$2:$CT$98,W_!$A10,W_!AF$1)/Ns!$B$1</f>
        <v>3.093827457181221</v>
      </c>
      <c r="AG10" cm="1">
        <f t="array" ref="AG10">INDEX(W_psid!$B$2:$CT$98,W_!$A10,W_!AG$1)/Ns!$B$1</f>
        <v>5.2731911848520729</v>
      </c>
      <c r="AH10" cm="1">
        <f t="array" ref="AH10">INDEX(W_psid!$B$2:$CT$98,W_!$A10,W_!AH$1)/Ns!$B$1</f>
        <v>-2.3752390067363103</v>
      </c>
      <c r="AI10" cm="1">
        <f t="array" ref="AI10">INDEX(W_psid!$B$2:$CT$98,W_!$A10,W_!AI$1)/Ns!$B$1</f>
        <v>-2.2691049942512014</v>
      </c>
      <c r="AJ10" cm="1">
        <f t="array" ref="AJ10">INDEX(W_psid!$B$2:$CT$98,W_!$A10,W_!AJ$1)/Ns!$B$1</f>
        <v>0.38080584564565367</v>
      </c>
      <c r="AK10" cm="1">
        <f t="array" ref="AK10">INDEX(W_psid!$B$2:$CT$98,W_!$A10,W_!AK$1)/Ns!$B$1</f>
        <v>0.53051378616196021</v>
      </c>
      <c r="AL10" cm="1">
        <f t="array" ref="AL10">INDEX(W_psid!$B$2:$CT$98,W_!$A10,W_!AL$1)/Ns!$B$1</f>
        <v>-0.26178008683440324</v>
      </c>
      <c r="AM10" cm="1">
        <f t="array" ref="AM10">INDEX(W_psid!$B$2:$CT$98,W_!$A10,W_!AM$1)/Ns!$B$1</f>
        <v>-5.0746290321941216E-2</v>
      </c>
      <c r="AN10" cm="1">
        <f t="array" ref="AN10">INDEX(W_psid!$B$2:$CT$98,W_!$A10,W_!AN$1)/Ns!$B$1</f>
        <v>-2.6126882057293802E-2</v>
      </c>
      <c r="AO10" cm="1">
        <f t="array" ref="AO10">INDEX(W_psid!$B$2:$CT$98,W_!$A10,W_!AO$1)/Ns!$B$1</f>
        <v>-3.4876646653375677E-2</v>
      </c>
      <c r="AP10" cm="1">
        <f t="array" ref="AP10">INDEX(W_psid!$B$2:$CT$98,W_!$A10,W_!AP$1)/Ns!$B$1</f>
        <v>4.0188993068075605E-3</v>
      </c>
      <c r="AQ10" cm="1">
        <f t="array" ref="AQ10">INDEX(W_psid!$B$2:$CT$98,W_!$A10,W_!AQ$1)/Ns!$B$1</f>
        <v>-2.6276797708269396E-3</v>
      </c>
      <c r="AR10" cm="1">
        <f t="array" ref="AR10">INDEX(W_psid!$B$2:$CT$98,W_!$A10,W_!AR$1)/Ns!$B$1</f>
        <v>-2.5700004332131856</v>
      </c>
      <c r="AS10" cm="1">
        <f t="array" ref="AS10">INDEX(W_psid!$B$2:$CT$98,W_!$A10,W_!AS$1)/Ns!$B$1</f>
        <v>9.1697964803026792</v>
      </c>
      <c r="AT10" cm="1">
        <f t="array" ref="AT10">INDEX(W_psid!$B$2:$CT$98,W_!$A10,W_!AT$1)/Ns!$B$1</f>
        <v>2.0357692941000067E-3</v>
      </c>
      <c r="AU10" cm="1">
        <f t="array" ref="AU10">INDEX(W_psid!$B$2:$CT$98,W_!$A10,W_!AU$1)/Ns!$B$1</f>
        <v>-1.9173915272471629</v>
      </c>
      <c r="AV10" cm="1">
        <f t="array" ref="AV10">INDEX(W_psid!$B$2:$CT$98,W_!$A10,W_!AV$1)/Ns!$B$1</f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x14ac:dyDescent="0.35">
      <c r="A11">
        <f>MATCH(C11,W_psid!$A$2:$A$98,0)</f>
        <v>15</v>
      </c>
      <c r="B11" t="str">
        <f>MOMS!$A$9</f>
        <v>swcommiles_difw</v>
      </c>
      <c r="C11" t="str">
        <f>MOMS!$B$9</f>
        <v>swcommiles_difw_ec</v>
      </c>
      <c r="D11" cm="1">
        <f t="array" ref="D11">INDEX(W_psid!$B$2:$CT$98,W_!$A11,W_!D$1)/Ns!$B$1</f>
        <v>-4.3348392142401984E-5</v>
      </c>
      <c r="E11" cm="1">
        <f t="array" ref="E11">INDEX(W_psid!$B$2:$CT$98,W_!$A11,W_!E$1)/Ns!$B$1</f>
        <v>1.5685119377456002E-4</v>
      </c>
      <c r="F11" cm="1">
        <f t="array" ref="F11">INDEX(W_psid!$B$2:$CT$98,W_!$A11,W_!F$1)/Ns!$B$1</f>
        <v>-4.4661555409776526E-4</v>
      </c>
      <c r="G11" cm="1">
        <f t="array" ref="G11">INDEX(W_psid!$B$2:$CT$98,W_!$A11,W_!G$1)/Ns!$B$1</f>
        <v>2.73199196215689</v>
      </c>
      <c r="H11" cm="1">
        <f t="array" ref="H11">INDEX(W_psid!$B$2:$CT$98,W_!$A11,W_!H$1)/Ns!$B$1</f>
        <v>-6.5013355719637164E-3</v>
      </c>
      <c r="I11" cm="1">
        <f t="array" ref="I11">INDEX(W_psid!$B$2:$CT$98,W_!$A11,W_!I$1)/Ns!$B$1</f>
        <v>-3.0395272068526054E-2</v>
      </c>
      <c r="J11" cm="1">
        <f t="array" ref="J11">INDEX(W_psid!$B$2:$CT$98,W_!$A11,W_!J$1)/Ns!$B$1</f>
        <v>0.15423634574002282</v>
      </c>
      <c r="K11" cm="1">
        <f t="array" ref="K11">INDEX(W_psid!$B$2:$CT$98,W_!$A11,W_!K$1)/Ns!$B$1</f>
        <v>0.55796564522051928</v>
      </c>
      <c r="L11" cm="1">
        <f t="array" ref="L11">INDEX(W_psid!$B$2:$CT$98,W_!$A11,W_!L$1)/Ns!$B$1</f>
        <v>-8.9488228249093499E-2</v>
      </c>
      <c r="M11" cm="1">
        <f t="array" ref="M11">INDEX(W_psid!$B$2:$CT$98,W_!$A11,W_!M$1)/Ns!$B$1</f>
        <v>6.4671048193689414E-4</v>
      </c>
      <c r="N11" cm="1">
        <f t="array" ref="N11">INDEX(W_psid!$B$2:$CT$98,W_!$A11,W_!N$1)/Ns!$B$1</f>
        <v>-1.2274053858678333E-3</v>
      </c>
      <c r="O11" cm="1">
        <f t="array" ref="O11">INDEX(W_psid!$B$2:$CT$98,W_!$A11,W_!O$1)/Ns!$B$1</f>
        <v>8.2286593492997349E-4</v>
      </c>
      <c r="P11" cm="1">
        <f t="array" ref="P11">INDEX(W_psid!$B$2:$CT$98,W_!$A11,W_!P$1)/Ns!$B$1</f>
        <v>5.8876295587688814</v>
      </c>
      <c r="Q11" cm="1">
        <f t="array" ref="Q11">INDEX(W_psid!$B$2:$CT$98,W_!$A11,W_!Q$1)/Ns!$B$1</f>
        <v>-0.63782456575635949</v>
      </c>
      <c r="R11" cm="1">
        <f t="array" ref="R11">INDEX(W_psid!$B$2:$CT$98,W_!$A11,W_!R$1)/Ns!$B$1</f>
        <v>13.328742280533628</v>
      </c>
      <c r="S11" cm="1">
        <f t="array" ref="S11">INDEX(W_psid!$B$2:$CT$98,W_!$A11,W_!S$1)/Ns!$B$1</f>
        <v>5.0748328538082241E-2</v>
      </c>
      <c r="T11" cm="1">
        <f t="array" ref="T11">INDEX(W_psid!$B$2:$CT$98,W_!$A11,W_!T$1)/Ns!$B$1</f>
        <v>1.2511444432053598</v>
      </c>
      <c r="U11" cm="1">
        <f t="array" ref="U11">INDEX(W_psid!$B$2:$CT$98,W_!$A11,W_!U$1)/Ns!$B$1</f>
        <v>-3.2214859482634813E-2</v>
      </c>
      <c r="V11" cm="1">
        <f t="array" ref="V11">INDEX(W_psid!$B$2:$CT$98,W_!$A11,W_!V$1)/Ns!$B$1</f>
        <v>1.3763290643978143E-2</v>
      </c>
      <c r="W11" cm="1">
        <f t="array" ref="W11">INDEX(W_psid!$B$2:$CT$98,W_!$A11,W_!W$1)/Ns!$B$1</f>
        <v>-1.6237991373775091E-2</v>
      </c>
      <c r="X11" cm="1">
        <f t="array" ref="X11">INDEX(W_psid!$B$2:$CT$98,W_!$A11,W_!X$1)/Ns!$B$1</f>
        <v>-7.3358255969499702E-3</v>
      </c>
      <c r="Y11" cm="1">
        <f t="array" ref="Y11">INDEX(W_psid!$B$2:$CT$98,W_!$A11,W_!Y$1)/Ns!$B$1</f>
        <v>1.7540617700508905</v>
      </c>
      <c r="Z11" cm="1">
        <f t="array" ref="Z11">INDEX(W_psid!$B$2:$CT$98,W_!$A11,W_!Z$1)/Ns!$B$1</f>
        <v>0.38517504051453566</v>
      </c>
      <c r="AA11" cm="1">
        <f t="array" ref="AA11">INDEX(W_psid!$B$2:$CT$98,W_!$A11,W_!AA$1)/Ns!$B$1</f>
        <v>1.3671473347014118</v>
      </c>
      <c r="AB11" cm="1">
        <f t="array" ref="AB11">INDEX(W_psid!$B$2:$CT$98,W_!$A11,W_!AB$1)/Ns!$B$1</f>
        <v>-5.6687018953860647E-3</v>
      </c>
      <c r="AC11" cm="1">
        <f t="array" ref="AC11">INDEX(W_psid!$B$2:$CT$98,W_!$A11,W_!AC$1)/Ns!$B$1</f>
        <v>-3.6234794717821081E-2</v>
      </c>
      <c r="AD11" cm="1">
        <f t="array" ref="AD11">INDEX(W_psid!$B$2:$CT$98,W_!$A11,W_!AD$1)/Ns!$B$1</f>
        <v>-2.1811892096586574</v>
      </c>
      <c r="AE11" cm="1">
        <f t="array" ref="AE11">INDEX(W_psid!$B$2:$CT$98,W_!$A11,W_!AE$1)/Ns!$B$1</f>
        <v>1.2776236091697577</v>
      </c>
      <c r="AF11" cm="1">
        <f t="array" ref="AF11">INDEX(W_psid!$B$2:$CT$98,W_!$A11,W_!AF$1)/Ns!$B$1</f>
        <v>-1.6693263794270823</v>
      </c>
      <c r="AG11" cm="1">
        <f t="array" ref="AG11">INDEX(W_psid!$B$2:$CT$98,W_!$A11,W_!AG$1)/Ns!$B$1</f>
        <v>0.5540223294866633</v>
      </c>
      <c r="AH11" cm="1">
        <f t="array" ref="AH11">INDEX(W_psid!$B$2:$CT$98,W_!$A11,W_!AH$1)/Ns!$B$1</f>
        <v>-3.8251301035660217</v>
      </c>
      <c r="AI11" cm="1">
        <f t="array" ref="AI11">INDEX(W_psid!$B$2:$CT$98,W_!$A11,W_!AI$1)/Ns!$B$1</f>
        <v>0.60998925642404256</v>
      </c>
      <c r="AJ11" cm="1">
        <f t="array" ref="AJ11">INDEX(W_psid!$B$2:$CT$98,W_!$A11,W_!AJ$1)/Ns!$B$1</f>
        <v>0.15490679809379557</v>
      </c>
      <c r="AK11" cm="1">
        <f t="array" ref="AK11">INDEX(W_psid!$B$2:$CT$98,W_!$A11,W_!AK$1)/Ns!$B$1</f>
        <v>6.2552754560768933E-2</v>
      </c>
      <c r="AL11" cm="1">
        <f t="array" ref="AL11">INDEX(W_psid!$B$2:$CT$98,W_!$A11,W_!AL$1)/Ns!$B$1</f>
        <v>5.0421517907991253</v>
      </c>
      <c r="AM11" cm="1">
        <f t="array" ref="AM11">INDEX(W_psid!$B$2:$CT$98,W_!$A11,W_!AM$1)/Ns!$B$1</f>
        <v>0.14506515058518141</v>
      </c>
      <c r="AN11" cm="1">
        <f t="array" ref="AN11">INDEX(W_psid!$B$2:$CT$98,W_!$A11,W_!AN$1)/Ns!$B$1</f>
        <v>0.13668999072181415</v>
      </c>
      <c r="AO11" cm="1">
        <f t="array" ref="AO11">INDEX(W_psid!$B$2:$CT$98,W_!$A11,W_!AO$1)/Ns!$B$1</f>
        <v>0.1670158450112065</v>
      </c>
      <c r="AP11" cm="1">
        <f t="array" ref="AP11">INDEX(W_psid!$B$2:$CT$98,W_!$A11,W_!AP$1)/Ns!$B$1</f>
        <v>1.2863403326537241E-2</v>
      </c>
      <c r="AQ11" cm="1">
        <f t="array" ref="AQ11">INDEX(W_psid!$B$2:$CT$98,W_!$A11,W_!AQ$1)/Ns!$B$1</f>
        <v>7.7051926889777694E-3</v>
      </c>
      <c r="AR11" cm="1">
        <f t="array" ref="AR11">INDEX(W_psid!$B$2:$CT$98,W_!$A11,W_!AR$1)/Ns!$B$1</f>
        <v>0.42778546668740336</v>
      </c>
      <c r="AS11" cm="1">
        <f t="array" ref="AS11">INDEX(W_psid!$B$2:$CT$98,W_!$A11,W_!AS$1)/Ns!$B$1</f>
        <v>-7.4163947155965966</v>
      </c>
      <c r="AT11" cm="1">
        <f t="array" ref="AT11">INDEX(W_psid!$B$2:$CT$98,W_!$A11,W_!AT$1)/Ns!$B$1</f>
        <v>1.8450724700317448E-2</v>
      </c>
      <c r="AU11" cm="1">
        <f t="array" ref="AU11">INDEX(W_psid!$B$2:$CT$98,W_!$A11,W_!AU$1)/Ns!$B$1</f>
        <v>-7.3119080564671163E-3</v>
      </c>
      <c r="AV11" cm="1">
        <f t="array" ref="AV11">INDEX(W_psid!$B$2:$CT$98,W_!$A11,W_!AV$1)/Ns!$B$1</f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 x14ac:dyDescent="0.35">
      <c r="A12">
        <f>MATCH(C12,W_psid!$A$2:$A$98,0)</f>
        <v>82</v>
      </c>
      <c r="B12" t="str">
        <f>MOMS!$A$10</f>
        <v>betacom</v>
      </c>
      <c r="C12" t="str">
        <f>MOMS!$B$10</f>
        <v>betacom</v>
      </c>
      <c r="D12" cm="1">
        <f t="array" ref="D12">INDEX(W_psid!$B$2:$CT$98,W_!$A12,W_!D$1)/Ns!$B$1</f>
        <v>-1.0500975515194653E-3</v>
      </c>
      <c r="E12" cm="1">
        <f t="array" ref="E12">INDEX(W_psid!$B$2:$CT$98,W_!$A12,W_!E$1)/Ns!$B$1</f>
        <v>-1.4657116093553966E-3</v>
      </c>
      <c r="F12" cm="1">
        <f t="array" ref="F12">INDEX(W_psid!$B$2:$CT$98,W_!$A12,W_!F$1)/Ns!$B$1</f>
        <v>1.9630288917865659E-3</v>
      </c>
      <c r="G12" cm="1">
        <f t="array" ref="G12">INDEX(W_psid!$B$2:$CT$98,W_!$A12,W_!G$1)/Ns!$B$1</f>
        <v>-4.5682052312387054</v>
      </c>
      <c r="H12" cm="1">
        <f t="array" ref="H12">INDEX(W_psid!$B$2:$CT$98,W_!$A12,W_!H$1)/Ns!$B$1</f>
        <v>-0.10574101565414602</v>
      </c>
      <c r="I12" cm="1">
        <f t="array" ref="I12">INDEX(W_psid!$B$2:$CT$98,W_!$A12,W_!I$1)/Ns!$B$1</f>
        <v>0.12761936645664007</v>
      </c>
      <c r="J12" cm="1">
        <f t="array" ref="J12">INDEX(W_psid!$B$2:$CT$98,W_!$A12,W_!J$1)/Ns!$B$1</f>
        <v>0.3194109872663044</v>
      </c>
      <c r="K12" cm="1">
        <f t="array" ref="K12">INDEX(W_psid!$B$2:$CT$98,W_!$A12,W_!K$1)/Ns!$B$1</f>
        <v>-8.9488228249093499E-2</v>
      </c>
      <c r="L12" cm="1">
        <f t="array" ref="L12">INDEX(W_psid!$B$2:$CT$98,W_!$A12,W_!L$1)/Ns!$B$1</f>
        <v>1.996118643137734</v>
      </c>
      <c r="M12" cm="1">
        <f t="array" ref="M12">INDEX(W_psid!$B$2:$CT$98,W_!$A12,W_!M$1)/Ns!$B$1</f>
        <v>7.9877302472035512E-3</v>
      </c>
      <c r="N12" cm="1">
        <f t="array" ref="N12">INDEX(W_psid!$B$2:$CT$98,W_!$A12,W_!N$1)/Ns!$B$1</f>
        <v>-1.4834655241691905E-2</v>
      </c>
      <c r="O12" cm="1">
        <f t="array" ref="O12">INDEX(W_psid!$B$2:$CT$98,W_!$A12,W_!O$1)/Ns!$B$1</f>
        <v>7.0501794619004738E-3</v>
      </c>
      <c r="P12" cm="1">
        <f t="array" ref="P12">INDEX(W_psid!$B$2:$CT$98,W_!$A12,W_!P$1)/Ns!$B$1</f>
        <v>-73.97020536996456</v>
      </c>
      <c r="Q12" cm="1">
        <f t="array" ref="Q12">INDEX(W_psid!$B$2:$CT$98,W_!$A12,W_!Q$1)/Ns!$B$1</f>
        <v>-11.801721402946859</v>
      </c>
      <c r="R12" cm="1">
        <f t="array" ref="R12">INDEX(W_psid!$B$2:$CT$98,W_!$A12,W_!R$1)/Ns!$B$1</f>
        <v>-52.646935018392163</v>
      </c>
      <c r="S12" cm="1">
        <f t="array" ref="S12">INDEX(W_psid!$B$2:$CT$98,W_!$A12,W_!S$1)/Ns!$B$1</f>
        <v>-1.1058797002175835</v>
      </c>
      <c r="T12" cm="1">
        <f t="array" ref="T12">INDEX(W_psid!$B$2:$CT$98,W_!$A12,W_!T$1)/Ns!$B$1</f>
        <v>21.835743313055278</v>
      </c>
      <c r="U12" cm="1">
        <f t="array" ref="U12">INDEX(W_psid!$B$2:$CT$98,W_!$A12,W_!U$1)/Ns!$B$1</f>
        <v>-2.1729024567386186</v>
      </c>
      <c r="V12" cm="1">
        <f t="array" ref="V12">INDEX(W_psid!$B$2:$CT$98,W_!$A12,W_!V$1)/Ns!$B$1</f>
        <v>-1.6410434960373928E-2</v>
      </c>
      <c r="W12" cm="1">
        <f t="array" ref="W12">INDEX(W_psid!$B$2:$CT$98,W_!$A12,W_!W$1)/Ns!$B$1</f>
        <v>0.16095243225431127</v>
      </c>
      <c r="X12" cm="1">
        <f t="array" ref="X12">INDEX(W_psid!$B$2:$CT$98,W_!$A12,W_!X$1)/Ns!$B$1</f>
        <v>1.9004769994380454E-2</v>
      </c>
      <c r="Y12" cm="1">
        <f t="array" ref="Y12">INDEX(W_psid!$B$2:$CT$98,W_!$A12,W_!Y$1)/Ns!$B$1</f>
        <v>1.7302619720600327</v>
      </c>
      <c r="Z12" cm="1">
        <f t="array" ref="Z12">INDEX(W_psid!$B$2:$CT$98,W_!$A12,W_!Z$1)/Ns!$B$1</f>
        <v>-2.035457211856623</v>
      </c>
      <c r="AA12" cm="1">
        <f t="array" ref="AA12">INDEX(W_psid!$B$2:$CT$98,W_!$A12,W_!AA$1)/Ns!$B$1</f>
        <v>1.2943551144280434</v>
      </c>
      <c r="AB12" cm="1">
        <f t="array" ref="AB12">INDEX(W_psid!$B$2:$CT$98,W_!$A12,W_!AB$1)/Ns!$B$1</f>
        <v>6.0902710631541403E-3</v>
      </c>
      <c r="AC12" cm="1">
        <f t="array" ref="AC12">INDEX(W_psid!$B$2:$CT$98,W_!$A12,W_!AC$1)/Ns!$B$1</f>
        <v>9.2964073528573263E-2</v>
      </c>
      <c r="AD12" cm="1">
        <f t="array" ref="AD12">INDEX(W_psid!$B$2:$CT$98,W_!$A12,W_!AD$1)/Ns!$B$1</f>
        <v>5.9695258192729383</v>
      </c>
      <c r="AE12" cm="1">
        <f t="array" ref="AE12">INDEX(W_psid!$B$2:$CT$98,W_!$A12,W_!AE$1)/Ns!$B$1</f>
        <v>-5.2668160839729588</v>
      </c>
      <c r="AF12" cm="1">
        <f t="array" ref="AF12">INDEX(W_psid!$B$2:$CT$98,W_!$A12,W_!AF$1)/Ns!$B$1</f>
        <v>8.8451312446452874</v>
      </c>
      <c r="AG12" cm="1">
        <f t="array" ref="AG12">INDEX(W_psid!$B$2:$CT$98,W_!$A12,W_!AG$1)/Ns!$B$1</f>
        <v>11.44271362378827</v>
      </c>
      <c r="AH12" cm="1">
        <f t="array" ref="AH12">INDEX(W_psid!$B$2:$CT$98,W_!$A12,W_!AH$1)/Ns!$B$1</f>
        <v>-3.5747440093343412</v>
      </c>
      <c r="AI12" cm="1">
        <f t="array" ref="AI12">INDEX(W_psid!$B$2:$CT$98,W_!$A12,W_!AI$1)/Ns!$B$1</f>
        <v>-3.0261818357712102</v>
      </c>
      <c r="AJ12" cm="1">
        <f t="array" ref="AJ12">INDEX(W_psid!$B$2:$CT$98,W_!$A12,W_!AJ$1)/Ns!$B$1</f>
        <v>-0.44602627767042513</v>
      </c>
      <c r="AK12" cm="1">
        <f t="array" ref="AK12">INDEX(W_psid!$B$2:$CT$98,W_!$A12,W_!AK$1)/Ns!$B$1</f>
        <v>-1.3538136559865466</v>
      </c>
      <c r="AL12" cm="1">
        <f t="array" ref="AL12">INDEX(W_psid!$B$2:$CT$98,W_!$A12,W_!AL$1)/Ns!$B$1</f>
        <v>-8.8098361390962729</v>
      </c>
      <c r="AM12" cm="1">
        <f t="array" ref="AM12">INDEX(W_psid!$B$2:$CT$98,W_!$A12,W_!AM$1)/Ns!$B$1</f>
        <v>-0.25817534810943155</v>
      </c>
      <c r="AN12" cm="1">
        <f t="array" ref="AN12">INDEX(W_psid!$B$2:$CT$98,W_!$A12,W_!AN$1)/Ns!$B$1</f>
        <v>-0.20985579433230253</v>
      </c>
      <c r="AO12" cm="1">
        <f t="array" ref="AO12">INDEX(W_psid!$B$2:$CT$98,W_!$A12,W_!AO$1)/Ns!$B$1</f>
        <v>-0.24517557094443521</v>
      </c>
      <c r="AP12" cm="1">
        <f t="array" ref="AP12">INDEX(W_psid!$B$2:$CT$98,W_!$A12,W_!AP$1)/Ns!$B$1</f>
        <v>-2.8199546851667274E-2</v>
      </c>
      <c r="AQ12" cm="1">
        <f t="array" ref="AQ12">INDEX(W_psid!$B$2:$CT$98,W_!$A12,W_!AQ$1)/Ns!$B$1</f>
        <v>-6.9431641513700189E-3</v>
      </c>
      <c r="AR12" cm="1">
        <f t="array" ref="AR12">INDEX(W_psid!$B$2:$CT$98,W_!$A12,W_!AR$1)/Ns!$B$1</f>
        <v>-6.1552784352643295</v>
      </c>
      <c r="AS12" cm="1">
        <f t="array" ref="AS12">INDEX(W_psid!$B$2:$CT$98,W_!$A12,W_!AS$1)/Ns!$B$1</f>
        <v>28.317733605372485</v>
      </c>
      <c r="AT12" cm="1">
        <f t="array" ref="AT12">INDEX(W_psid!$B$2:$CT$98,W_!$A12,W_!AT$1)/Ns!$B$1</f>
        <v>4.3592042296292835E-2</v>
      </c>
      <c r="AU12" cm="1">
        <f t="array" ref="AU12">INDEX(W_psid!$B$2:$CT$98,W_!$A12,W_!AU$1)/Ns!$B$1</f>
        <v>-6.9858805977399845</v>
      </c>
      <c r="AV12" cm="1">
        <f t="array" ref="AV12">INDEX(W_psid!$B$2:$CT$98,W_!$A12,W_!AV$1)/Ns!$B$1</f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 x14ac:dyDescent="0.35">
      <c r="A13">
        <f>MATCH(C13,W_psid!$A$2:$A$98,0)</f>
        <v>83</v>
      </c>
      <c r="B13" t="str">
        <f>MOMS!$A$11</f>
        <v>betacom_w</v>
      </c>
      <c r="C13" t="str">
        <f>MOMS!$B$11</f>
        <v>betacom_w</v>
      </c>
      <c r="D13" cm="1">
        <f t="array" ref="D13">INDEX(W_psid!$B$2:$CT$98,W_!$A13,W_!D$1)/Ns!$B$1</f>
        <v>-1.6618878952462928E-6</v>
      </c>
      <c r="E13" cm="1">
        <f t="array" ref="E13">INDEX(W_psid!$B$2:$CT$98,W_!$A13,W_!E$1)/Ns!$B$1</f>
        <v>-7.9942537272307235E-6</v>
      </c>
      <c r="F13" cm="1">
        <f t="array" ref="F13">INDEX(W_psid!$B$2:$CT$98,W_!$A13,W_!F$1)/Ns!$B$1</f>
        <v>2.9964795704933539E-5</v>
      </c>
      <c r="G13" cm="1">
        <f t="array" ref="G13">INDEX(W_psid!$B$2:$CT$98,W_!$A13,W_!G$1)/Ns!$B$1</f>
        <v>-5.8739752167578325E-2</v>
      </c>
      <c r="H13" cm="1">
        <f t="array" ref="H13">INDEX(W_psid!$B$2:$CT$98,W_!$A13,W_!H$1)/Ns!$B$1</f>
        <v>-9.6417405448204994E-5</v>
      </c>
      <c r="I13" cm="1">
        <f t="array" ref="I13">INDEX(W_psid!$B$2:$CT$98,W_!$A13,W_!I$1)/Ns!$B$1</f>
        <v>4.2689542599706049E-4</v>
      </c>
      <c r="J13" cm="1">
        <f t="array" ref="J13">INDEX(W_psid!$B$2:$CT$98,W_!$A13,W_!J$1)/Ns!$B$1</f>
        <v>2.5628505870695165E-3</v>
      </c>
      <c r="K13" cm="1">
        <f t="array" ref="K13">INDEX(W_psid!$B$2:$CT$98,W_!$A13,W_!K$1)/Ns!$B$1</f>
        <v>6.4671048193689414E-4</v>
      </c>
      <c r="L13" cm="1">
        <f t="array" ref="L13">INDEX(W_psid!$B$2:$CT$98,W_!$A13,W_!L$1)/Ns!$B$1</f>
        <v>7.9877302472035512E-3</v>
      </c>
      <c r="M13" cm="1">
        <f t="array" ref="M13">INDEX(W_psid!$B$2:$CT$98,W_!$A13,W_!M$1)/Ns!$B$1</f>
        <v>1.1352346634235146E-4</v>
      </c>
      <c r="N13" cm="1">
        <f t="array" ref="N13">INDEX(W_psid!$B$2:$CT$98,W_!$A13,W_!N$1)/Ns!$B$1</f>
        <v>-2.1804492031855165E-4</v>
      </c>
      <c r="O13" cm="1">
        <f t="array" ref="O13">INDEX(W_psid!$B$2:$CT$98,W_!$A13,W_!O$1)/Ns!$B$1</f>
        <v>1.3534073697487177E-4</v>
      </c>
      <c r="P13" cm="1">
        <f t="array" ref="P13">INDEX(W_psid!$B$2:$CT$98,W_!$A13,W_!P$1)/Ns!$B$1</f>
        <v>-0.85041303040989957</v>
      </c>
      <c r="Q13" cm="1">
        <f t="array" ref="Q13">INDEX(W_psid!$B$2:$CT$98,W_!$A13,W_!Q$1)/Ns!$B$1</f>
        <v>-0.13205763318211075</v>
      </c>
      <c r="R13" cm="1">
        <f t="array" ref="R13">INDEX(W_psid!$B$2:$CT$98,W_!$A13,W_!R$1)/Ns!$B$1</f>
        <v>-0.45590433574305805</v>
      </c>
      <c r="S13" cm="1">
        <f t="array" ref="S13">INDEX(W_psid!$B$2:$CT$98,W_!$A13,W_!S$1)/Ns!$B$1</f>
        <v>-4.3315296798795587E-3</v>
      </c>
      <c r="T13" cm="1">
        <f t="array" ref="T13">INDEX(W_psid!$B$2:$CT$98,W_!$A13,W_!T$1)/Ns!$B$1</f>
        <v>0.24892929770095529</v>
      </c>
      <c r="U13" cm="1">
        <f t="array" ref="U13">INDEX(W_psid!$B$2:$CT$98,W_!$A13,W_!U$1)/Ns!$B$1</f>
        <v>-8.2988726371970838E-3</v>
      </c>
      <c r="V13" cm="1">
        <f t="array" ref="V13">INDEX(W_psid!$B$2:$CT$98,W_!$A13,W_!V$1)/Ns!$B$1</f>
        <v>-6.2504016933939165E-5</v>
      </c>
      <c r="W13" cm="1">
        <f t="array" ref="W13">INDEX(W_psid!$B$2:$CT$98,W_!$A13,W_!W$1)/Ns!$B$1</f>
        <v>3.6337639100879619E-4</v>
      </c>
      <c r="X13" cm="1">
        <f t="array" ref="X13">INDEX(W_psid!$B$2:$CT$98,W_!$A13,W_!X$1)/Ns!$B$1</f>
        <v>2.1738945800954255E-4</v>
      </c>
      <c r="Y13" cm="1">
        <f t="array" ref="Y13">INDEX(W_psid!$B$2:$CT$98,W_!$A13,W_!Y$1)/Ns!$B$1</f>
        <v>3.1124338826536407E-3</v>
      </c>
      <c r="Z13" cm="1">
        <f t="array" ref="Z13">INDEX(W_psid!$B$2:$CT$98,W_!$A13,W_!Z$1)/Ns!$B$1</f>
        <v>-1.5139625655080464E-2</v>
      </c>
      <c r="AA13" cm="1">
        <f t="array" ref="AA13">INDEX(W_psid!$B$2:$CT$98,W_!$A13,W_!AA$1)/Ns!$B$1</f>
        <v>6.5567382775836333E-4</v>
      </c>
      <c r="AB13" cm="1">
        <f t="array" ref="AB13">INDEX(W_psid!$B$2:$CT$98,W_!$A13,W_!AB$1)/Ns!$B$1</f>
        <v>-4.226580398691255E-5</v>
      </c>
      <c r="AC13" cm="1">
        <f t="array" ref="AC13">INDEX(W_psid!$B$2:$CT$98,W_!$A13,W_!AC$1)/Ns!$B$1</f>
        <v>1.1831865318379432E-3</v>
      </c>
      <c r="AD13" cm="1">
        <f t="array" ref="AD13">INDEX(W_psid!$B$2:$CT$98,W_!$A13,W_!AD$1)/Ns!$B$1</f>
        <v>4.6485220852191374E-2</v>
      </c>
      <c r="AE13" cm="1">
        <f t="array" ref="AE13">INDEX(W_psid!$B$2:$CT$98,W_!$A13,W_!AE$1)/Ns!$B$1</f>
        <v>-1.8815323674610227E-2</v>
      </c>
      <c r="AF13" cm="1">
        <f t="array" ref="AF13">INDEX(W_psid!$B$2:$CT$98,W_!$A13,W_!AF$1)/Ns!$B$1</f>
        <v>7.8643642127755792E-2</v>
      </c>
      <c r="AG13" cm="1">
        <f t="array" ref="AG13">INDEX(W_psid!$B$2:$CT$98,W_!$A13,W_!AG$1)/Ns!$B$1</f>
        <v>9.3977803163450835E-2</v>
      </c>
      <c r="AH13" cm="1">
        <f t="array" ref="AH13">INDEX(W_psid!$B$2:$CT$98,W_!$A13,W_!AH$1)/Ns!$B$1</f>
        <v>-3.4361666824884743E-2</v>
      </c>
      <c r="AI13" cm="1">
        <f t="array" ref="AI13">INDEX(W_psid!$B$2:$CT$98,W_!$A13,W_!AI$1)/Ns!$B$1</f>
        <v>2.9745026270665384E-3</v>
      </c>
      <c r="AJ13" cm="1">
        <f t="array" ref="AJ13">INDEX(W_psid!$B$2:$CT$98,W_!$A13,W_!AJ$1)/Ns!$B$1</f>
        <v>-5.1506544173001738E-3</v>
      </c>
      <c r="AK13" cm="1">
        <f t="array" ref="AK13">INDEX(W_psid!$B$2:$CT$98,W_!$A13,W_!AK$1)/Ns!$B$1</f>
        <v>-3.1959070340773334E-3</v>
      </c>
      <c r="AL13" cm="1">
        <f t="array" ref="AL13">INDEX(W_psid!$B$2:$CT$98,W_!$A13,W_!AL$1)/Ns!$B$1</f>
        <v>-8.6572663189922253E-2</v>
      </c>
      <c r="AM13" cm="1">
        <f t="array" ref="AM13">INDEX(W_psid!$B$2:$CT$98,W_!$A13,W_!AM$1)/Ns!$B$1</f>
        <v>-1.5472563047390373E-3</v>
      </c>
      <c r="AN13" cm="1">
        <f t="array" ref="AN13">INDEX(W_psid!$B$2:$CT$98,W_!$A13,W_!AN$1)/Ns!$B$1</f>
        <v>-1.1936738088654858E-3</v>
      </c>
      <c r="AO13" cm="1">
        <f t="array" ref="AO13">INDEX(W_psid!$B$2:$CT$98,W_!$A13,W_!AO$1)/Ns!$B$1</f>
        <v>-1.372890877773402E-3</v>
      </c>
      <c r="AP13" cm="1">
        <f t="array" ref="AP13">INDEX(W_psid!$B$2:$CT$98,W_!$A13,W_!AP$1)/Ns!$B$1</f>
        <v>7.0601862799098819E-4</v>
      </c>
      <c r="AQ13" cm="1">
        <f t="array" ref="AQ13">INDEX(W_psid!$B$2:$CT$98,W_!$A13,W_!AQ$1)/Ns!$B$1</f>
        <v>-2.5467971296428614E-5</v>
      </c>
      <c r="AR13" cm="1">
        <f t="array" ref="AR13">INDEX(W_psid!$B$2:$CT$98,W_!$A13,W_!AR$1)/Ns!$B$1</f>
        <v>-4.0662008232926518E-2</v>
      </c>
      <c r="AS13" cm="1">
        <f t="array" ref="AS13">INDEX(W_psid!$B$2:$CT$98,W_!$A13,W_!AS$1)/Ns!$B$1</f>
        <v>0.24156047955228988</v>
      </c>
      <c r="AT13" cm="1">
        <f t="array" ref="AT13">INDEX(W_psid!$B$2:$CT$98,W_!$A13,W_!AT$1)/Ns!$B$1</f>
        <v>3.6275764216543716E-4</v>
      </c>
      <c r="AU13" cm="1">
        <f t="array" ref="AU13">INDEX(W_psid!$B$2:$CT$98,W_!$A13,W_!AU$1)/Ns!$B$1</f>
        <v>-5.174383377582828E-2</v>
      </c>
      <c r="AV13" cm="1">
        <f t="array" ref="AV13">INDEX(W_psid!$B$2:$CT$98,W_!$A13,W_!AV$1)/Ns!$B$1</f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 x14ac:dyDescent="0.35">
      <c r="A14">
        <f>MATCH(C14,W_psid!$A$2:$A$98,0)</f>
        <v>84</v>
      </c>
      <c r="B14" t="str">
        <f>MOMS!$A$12</f>
        <v>betalfp</v>
      </c>
      <c r="C14" t="str">
        <f>MOMS!$B$12</f>
        <v>betalfp</v>
      </c>
      <c r="D14" cm="1">
        <f t="array" ref="D14">INDEX(W_psid!$B$2:$CT$98,W_!$A14,W_!D$1)/Ns!$B$1</f>
        <v>3.0121685883824283E-6</v>
      </c>
      <c r="E14" cm="1">
        <f t="array" ref="E14">INDEX(W_psid!$B$2:$CT$98,W_!$A14,W_!E$1)/Ns!$B$1</f>
        <v>1.5371827170562465E-5</v>
      </c>
      <c r="F14" cm="1">
        <f t="array" ref="F14">INDEX(W_psid!$B$2:$CT$98,W_!$A14,W_!F$1)/Ns!$B$1</f>
        <v>-5.6360392252462481E-5</v>
      </c>
      <c r="G14" cm="1">
        <f t="array" ref="G14">INDEX(W_psid!$B$2:$CT$98,W_!$A14,W_!G$1)/Ns!$B$1</f>
        <v>0.11450698735760166</v>
      </c>
      <c r="H14" cm="1">
        <f t="array" ref="H14">INDEX(W_psid!$B$2:$CT$98,W_!$A14,W_!H$1)/Ns!$B$1</f>
        <v>1.5169369415442876E-4</v>
      </c>
      <c r="I14" cm="1">
        <f t="array" ref="I14">INDEX(W_psid!$B$2:$CT$98,W_!$A14,W_!I$1)/Ns!$B$1</f>
        <v>-7.9505268533373234E-4</v>
      </c>
      <c r="J14" cm="1">
        <f t="array" ref="J14">INDEX(W_psid!$B$2:$CT$98,W_!$A14,W_!J$1)/Ns!$B$1</f>
        <v>-4.806502883151282E-3</v>
      </c>
      <c r="K14" cm="1">
        <f t="array" ref="K14">INDEX(W_psid!$B$2:$CT$98,W_!$A14,W_!K$1)/Ns!$B$1</f>
        <v>-1.2274053858678333E-3</v>
      </c>
      <c r="L14" cm="1">
        <f t="array" ref="L14">INDEX(W_psid!$B$2:$CT$98,W_!$A14,W_!L$1)/Ns!$B$1</f>
        <v>-1.4834655241691905E-2</v>
      </c>
      <c r="M14" cm="1">
        <f t="array" ref="M14">INDEX(W_psid!$B$2:$CT$98,W_!$A14,W_!M$1)/Ns!$B$1</f>
        <v>-2.1804492031855165E-4</v>
      </c>
      <c r="N14" cm="1">
        <f t="array" ref="N14">INDEX(W_psid!$B$2:$CT$98,W_!$A14,W_!N$1)/Ns!$B$1</f>
        <v>4.2025285772901008E-4</v>
      </c>
      <c r="O14" cm="1">
        <f t="array" ref="O14">INDEX(W_psid!$B$2:$CT$98,W_!$A14,W_!O$1)/Ns!$B$1</f>
        <v>-2.6240885354411229E-4</v>
      </c>
      <c r="P14" cm="1">
        <f t="array" ref="P14">INDEX(W_psid!$B$2:$CT$98,W_!$A14,W_!P$1)/Ns!$B$1</f>
        <v>1.6335422952970997</v>
      </c>
      <c r="Q14" cm="1">
        <f t="array" ref="Q14">INDEX(W_psid!$B$2:$CT$98,W_!$A14,W_!Q$1)/Ns!$B$1</f>
        <v>0.25065522172729687</v>
      </c>
      <c r="R14" cm="1">
        <f t="array" ref="R14">INDEX(W_psid!$B$2:$CT$98,W_!$A14,W_!R$1)/Ns!$B$1</f>
        <v>0.86463973699865881</v>
      </c>
      <c r="S14" cm="1">
        <f t="array" ref="S14">INDEX(W_psid!$B$2:$CT$98,W_!$A14,W_!S$1)/Ns!$B$1</f>
        <v>8.0358547796258017E-3</v>
      </c>
      <c r="T14" cm="1">
        <f t="array" ref="T14">INDEX(W_psid!$B$2:$CT$98,W_!$A14,W_!T$1)/Ns!$B$1</f>
        <v>-0.47389060562772012</v>
      </c>
      <c r="U14" cm="1">
        <f t="array" ref="U14">INDEX(W_psid!$B$2:$CT$98,W_!$A14,W_!U$1)/Ns!$B$1</f>
        <v>1.5727271536182461E-2</v>
      </c>
      <c r="V14" cm="1">
        <f t="array" ref="V14">INDEX(W_psid!$B$2:$CT$98,W_!$A14,W_!V$1)/Ns!$B$1</f>
        <v>1.1764811871283998E-4</v>
      </c>
      <c r="W14" cm="1">
        <f t="array" ref="W14">INDEX(W_psid!$B$2:$CT$98,W_!$A14,W_!W$1)/Ns!$B$1</f>
        <v>-6.6198086599414483E-4</v>
      </c>
      <c r="X14" cm="1">
        <f t="array" ref="X14">INDEX(W_psid!$B$2:$CT$98,W_!$A14,W_!X$1)/Ns!$B$1</f>
        <v>-4.0539887762508411E-4</v>
      </c>
      <c r="Y14" cm="1">
        <f t="array" ref="Y14">INDEX(W_psid!$B$2:$CT$98,W_!$A14,W_!Y$1)/Ns!$B$1</f>
        <v>-3.8753742948221528E-3</v>
      </c>
      <c r="Z14" cm="1">
        <f t="array" ref="Z14">INDEX(W_psid!$B$2:$CT$98,W_!$A14,W_!Z$1)/Ns!$B$1</f>
        <v>2.8737807316130102E-2</v>
      </c>
      <c r="AA14" cm="1">
        <f t="array" ref="AA14">INDEX(W_psid!$B$2:$CT$98,W_!$A14,W_!AA$1)/Ns!$B$1</f>
        <v>1.0164795537818668E-4</v>
      </c>
      <c r="AB14" cm="1">
        <f t="array" ref="AB14">INDEX(W_psid!$B$2:$CT$98,W_!$A14,W_!AB$1)/Ns!$B$1</f>
        <v>7.7208720254399725E-5</v>
      </c>
      <c r="AC14" cm="1">
        <f t="array" ref="AC14">INDEX(W_psid!$B$2:$CT$98,W_!$A14,W_!AC$1)/Ns!$B$1</f>
        <v>-2.1985928370525936E-3</v>
      </c>
      <c r="AD14" cm="1">
        <f t="array" ref="AD14">INDEX(W_psid!$B$2:$CT$98,W_!$A14,W_!AD$1)/Ns!$B$1</f>
        <v>-8.6495526833541586E-2</v>
      </c>
      <c r="AE14" cm="1">
        <f t="array" ref="AE14">INDEX(W_psid!$B$2:$CT$98,W_!$A14,W_!AE$1)/Ns!$B$1</f>
        <v>3.7388335688133052E-2</v>
      </c>
      <c r="AF14" cm="1">
        <f t="array" ref="AF14">INDEX(W_psid!$B$2:$CT$98,W_!$A14,W_!AF$1)/Ns!$B$1</f>
        <v>-0.14712970617595314</v>
      </c>
      <c r="AG14" cm="1">
        <f t="array" ref="AG14">INDEX(W_psid!$B$2:$CT$98,W_!$A14,W_!AG$1)/Ns!$B$1</f>
        <v>-0.18012162617656807</v>
      </c>
      <c r="AH14" cm="1">
        <f t="array" ref="AH14">INDEX(W_psid!$B$2:$CT$98,W_!$A14,W_!AH$1)/Ns!$B$1</f>
        <v>6.7977269753538683E-2</v>
      </c>
      <c r="AI14" cm="1">
        <f t="array" ref="AI14">INDEX(W_psid!$B$2:$CT$98,W_!$A14,W_!AI$1)/Ns!$B$1</f>
        <v>-7.99755378251602E-3</v>
      </c>
      <c r="AJ14" cm="1">
        <f t="array" ref="AJ14">INDEX(W_psid!$B$2:$CT$98,W_!$A14,W_!AJ$1)/Ns!$B$1</f>
        <v>1.170275361189778E-2</v>
      </c>
      <c r="AK14" cm="1">
        <f t="array" ref="AK14">INDEX(W_psid!$B$2:$CT$98,W_!$A14,W_!AK$1)/Ns!$B$1</f>
        <v>6.8692880817070069E-3</v>
      </c>
      <c r="AL14" cm="1">
        <f t="array" ref="AL14">INDEX(W_psid!$B$2:$CT$98,W_!$A14,W_!AL$1)/Ns!$B$1</f>
        <v>0.16486871039319981</v>
      </c>
      <c r="AM14" cm="1">
        <f t="array" ref="AM14">INDEX(W_psid!$B$2:$CT$98,W_!$A14,W_!AM$1)/Ns!$B$1</f>
        <v>2.8904371673293735E-3</v>
      </c>
      <c r="AN14" cm="1">
        <f t="array" ref="AN14">INDEX(W_psid!$B$2:$CT$98,W_!$A14,W_!AN$1)/Ns!$B$1</f>
        <v>2.2391498570191321E-3</v>
      </c>
      <c r="AO14" cm="1">
        <f t="array" ref="AO14">INDEX(W_psid!$B$2:$CT$98,W_!$A14,W_!AO$1)/Ns!$B$1</f>
        <v>2.5701792351534329E-3</v>
      </c>
      <c r="AP14" cm="1">
        <f t="array" ref="AP14">INDEX(W_psid!$B$2:$CT$98,W_!$A14,W_!AP$1)/Ns!$B$1</f>
        <v>-1.3729418897491406E-3</v>
      </c>
      <c r="AQ14" cm="1">
        <f t="array" ref="AQ14">INDEX(W_psid!$B$2:$CT$98,W_!$A14,W_!AQ$1)/Ns!$B$1</f>
        <v>4.5836447783073932E-5</v>
      </c>
      <c r="AR14" cm="1">
        <f t="array" ref="AR14">INDEX(W_psid!$B$2:$CT$98,W_!$A14,W_!AR$1)/Ns!$B$1</f>
        <v>7.7442608484104461E-2</v>
      </c>
      <c r="AS14" cm="1">
        <f t="array" ref="AS14">INDEX(W_psid!$B$2:$CT$98,W_!$A14,W_!AS$1)/Ns!$B$1</f>
        <v>-0.45812387889887385</v>
      </c>
      <c r="AT14" cm="1">
        <f t="array" ref="AT14">INDEX(W_psid!$B$2:$CT$98,W_!$A14,W_!AT$1)/Ns!$B$1</f>
        <v>-6.7928520644726224E-4</v>
      </c>
      <c r="AU14" cm="1">
        <f t="array" ref="AU14">INDEX(W_psid!$B$2:$CT$98,W_!$A14,W_!AU$1)/Ns!$B$1</f>
        <v>9.3201076541133313E-2</v>
      </c>
      <c r="AV14" cm="1">
        <f t="array" ref="AV14">INDEX(W_psid!$B$2:$CT$98,W_!$A14,W_!AV$1)/Ns!$B$1</f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 x14ac:dyDescent="0.35">
      <c r="A15">
        <f>MATCH(C15,W_psid!$A$2:$A$98,0)</f>
        <v>85</v>
      </c>
      <c r="B15" t="str">
        <f>MOMS!$A$13</f>
        <v>betalfp_w</v>
      </c>
      <c r="C15" t="str">
        <f>MOMS!$B$13</f>
        <v>betalfp_w</v>
      </c>
      <c r="D15" cm="1">
        <f t="array" ref="D15">INDEX(W_psid!$B$2:$CT$98,W_!$A15,W_!D$1)/Ns!$B$1</f>
        <v>-3.8362737855999569E-6</v>
      </c>
      <c r="E15" cm="1">
        <f t="array" ref="E15">INDEX(W_psid!$B$2:$CT$98,W_!$A15,W_!E$1)/Ns!$B$1</f>
        <v>-1.5710393316540368E-5</v>
      </c>
      <c r="F15" cm="1">
        <f t="array" ref="F15">INDEX(W_psid!$B$2:$CT$98,W_!$A15,W_!F$1)/Ns!$B$1</f>
        <v>3.3486530490498878E-5</v>
      </c>
      <c r="G15" cm="1">
        <f t="array" ref="G15">INDEX(W_psid!$B$2:$CT$98,W_!$A15,W_!G$1)/Ns!$B$1</f>
        <v>-9.0755395810818443E-2</v>
      </c>
      <c r="H15" cm="1">
        <f t="array" ref="H15">INDEX(W_psid!$B$2:$CT$98,W_!$A15,W_!H$1)/Ns!$B$1</f>
        <v>-5.454983864528265E-6</v>
      </c>
      <c r="I15" cm="1">
        <f t="array" ref="I15">INDEX(W_psid!$B$2:$CT$98,W_!$A15,W_!I$1)/Ns!$B$1</f>
        <v>7.0913871005655966E-4</v>
      </c>
      <c r="J15" cm="1">
        <f t="array" ref="J15">INDEX(W_psid!$B$2:$CT$98,W_!$A15,W_!J$1)/Ns!$B$1</f>
        <v>2.3250061288667104E-3</v>
      </c>
      <c r="K15" cm="1">
        <f t="array" ref="K15">INDEX(W_psid!$B$2:$CT$98,W_!$A15,W_!K$1)/Ns!$B$1</f>
        <v>8.2286593492997349E-4</v>
      </c>
      <c r="L15" cm="1">
        <f t="array" ref="L15">INDEX(W_psid!$B$2:$CT$98,W_!$A15,W_!L$1)/Ns!$B$1</f>
        <v>7.0501794619004738E-3</v>
      </c>
      <c r="M15" cm="1">
        <f t="array" ref="M15">INDEX(W_psid!$B$2:$CT$98,W_!$A15,W_!M$1)/Ns!$B$1</f>
        <v>1.3534073697487177E-4</v>
      </c>
      <c r="N15" cm="1">
        <f t="array" ref="N15">INDEX(W_psid!$B$2:$CT$98,W_!$A15,W_!N$1)/Ns!$B$1</f>
        <v>-2.6240885354411229E-4</v>
      </c>
      <c r="O15" cm="1">
        <f t="array" ref="O15">INDEX(W_psid!$B$2:$CT$98,W_!$A15,W_!O$1)/Ns!$B$1</f>
        <v>2.1805410126785469E-4</v>
      </c>
      <c r="P15" cm="1">
        <f t="array" ref="P15">INDEX(W_psid!$B$2:$CT$98,W_!$A15,W_!P$1)/Ns!$B$1</f>
        <v>-1.1479126138725231</v>
      </c>
      <c r="Q15" cm="1">
        <f t="array" ref="Q15">INDEX(W_psid!$B$2:$CT$98,W_!$A15,W_!Q$1)/Ns!$B$1</f>
        <v>-0.15562650346071477</v>
      </c>
      <c r="R15" cm="1">
        <f t="array" ref="R15">INDEX(W_psid!$B$2:$CT$98,W_!$A15,W_!R$1)/Ns!$B$1</f>
        <v>-0.64585005636354409</v>
      </c>
      <c r="S15" cm="1">
        <f t="array" ref="S15">INDEX(W_psid!$B$2:$CT$98,W_!$A15,W_!S$1)/Ns!$B$1</f>
        <v>-3.8680431050192995E-3</v>
      </c>
      <c r="T15" cm="1">
        <f t="array" ref="T15">INDEX(W_psid!$B$2:$CT$98,W_!$A15,W_!T$1)/Ns!$B$1</f>
        <v>0.29275497645162313</v>
      </c>
      <c r="U15" cm="1">
        <f t="array" ref="U15">INDEX(W_psid!$B$2:$CT$98,W_!$A15,W_!U$1)/Ns!$B$1</f>
        <v>-7.1271713054528703E-3</v>
      </c>
      <c r="V15" cm="1">
        <f t="array" ref="V15">INDEX(W_psid!$B$2:$CT$98,W_!$A15,W_!V$1)/Ns!$B$1</f>
        <v>-6.5226151038523839E-5</v>
      </c>
      <c r="W15" cm="1">
        <f t="array" ref="W15">INDEX(W_psid!$B$2:$CT$98,W_!$A15,W_!W$1)/Ns!$B$1</f>
        <v>5.1513079134780774E-4</v>
      </c>
      <c r="X15" cm="1">
        <f t="array" ref="X15">INDEX(W_psid!$B$2:$CT$98,W_!$A15,W_!X$1)/Ns!$B$1</f>
        <v>1.1659682534984915E-4</v>
      </c>
      <c r="Y15" cm="1">
        <f t="array" ref="Y15">INDEX(W_psid!$B$2:$CT$98,W_!$A15,W_!Y$1)/Ns!$B$1</f>
        <v>1.5004905689677123E-2</v>
      </c>
      <c r="Z15" cm="1">
        <f t="array" ref="Z15">INDEX(W_psid!$B$2:$CT$98,W_!$A15,W_!Z$1)/Ns!$B$1</f>
        <v>-1.4146675154827587E-2</v>
      </c>
      <c r="AA15" cm="1">
        <f t="array" ref="AA15">INDEX(W_psid!$B$2:$CT$98,W_!$A15,W_!AA$1)/Ns!$B$1</f>
        <v>8.8844612128975136E-3</v>
      </c>
      <c r="AB15" cm="1">
        <f t="array" ref="AB15">INDEX(W_psid!$B$2:$CT$98,W_!$A15,W_!AB$1)/Ns!$B$1</f>
        <v>-1.4923339730249505E-4</v>
      </c>
      <c r="AC15" cm="1">
        <f t="array" ref="AC15">INDEX(W_psid!$B$2:$CT$98,W_!$A15,W_!AC$1)/Ns!$B$1</f>
        <v>2.0085640153262706E-3</v>
      </c>
      <c r="AD15" cm="1">
        <f t="array" ref="AD15">INDEX(W_psid!$B$2:$CT$98,W_!$A15,W_!AD$1)/Ns!$B$1</f>
        <v>2.4002063047266001E-2</v>
      </c>
      <c r="AE15" cm="1">
        <f t="array" ref="AE15">INDEX(W_psid!$B$2:$CT$98,W_!$A15,W_!AE$1)/Ns!$B$1</f>
        <v>2.5091966930314482E-2</v>
      </c>
      <c r="AF15" cm="1">
        <f t="array" ref="AF15">INDEX(W_psid!$B$2:$CT$98,W_!$A15,W_!AF$1)/Ns!$B$1</f>
        <v>9.7399640186337663E-2</v>
      </c>
      <c r="AG15" cm="1">
        <f t="array" ref="AG15">INDEX(W_psid!$B$2:$CT$98,W_!$A15,W_!AG$1)/Ns!$B$1</f>
        <v>9.7853112437815276E-2</v>
      </c>
      <c r="AH15" cm="1">
        <f t="array" ref="AH15">INDEX(W_psid!$B$2:$CT$98,W_!$A15,W_!AH$1)/Ns!$B$1</f>
        <v>-3.1986839506965098E-2</v>
      </c>
      <c r="AI15" cm="1">
        <f t="array" ref="AI15">INDEX(W_psid!$B$2:$CT$98,W_!$A15,W_!AI$1)/Ns!$B$1</f>
        <v>2.9357354553672711E-4</v>
      </c>
      <c r="AJ15" cm="1">
        <f t="array" ref="AJ15">INDEX(W_psid!$B$2:$CT$98,W_!$A15,W_!AJ$1)/Ns!$B$1</f>
        <v>-3.0437908119641699E-2</v>
      </c>
      <c r="AK15" cm="1">
        <f t="array" ref="AK15">INDEX(W_psid!$B$2:$CT$98,W_!$A15,W_!AK$1)/Ns!$B$1</f>
        <v>-4.4006203767539345E-3</v>
      </c>
      <c r="AL15" cm="1">
        <f t="array" ref="AL15">INDEX(W_psid!$B$2:$CT$98,W_!$A15,W_!AL$1)/Ns!$B$1</f>
        <v>-8.3836802950087011E-2</v>
      </c>
      <c r="AM15" cm="1">
        <f t="array" ref="AM15">INDEX(W_psid!$B$2:$CT$98,W_!$A15,W_!AM$1)/Ns!$B$1</f>
        <v>-2.590845233563629E-3</v>
      </c>
      <c r="AN15" cm="1">
        <f t="array" ref="AN15">INDEX(W_psid!$B$2:$CT$98,W_!$A15,W_!AN$1)/Ns!$B$1</f>
        <v>-2.447500482197571E-3</v>
      </c>
      <c r="AO15" cm="1">
        <f t="array" ref="AO15">INDEX(W_psid!$B$2:$CT$98,W_!$A15,W_!AO$1)/Ns!$B$1</f>
        <v>-2.6292538397347087E-3</v>
      </c>
      <c r="AP15" cm="1">
        <f t="array" ref="AP15">INDEX(W_psid!$B$2:$CT$98,W_!$A15,W_!AP$1)/Ns!$B$1</f>
        <v>8.6847018068128914E-4</v>
      </c>
      <c r="AQ15" cm="1">
        <f t="array" ref="AQ15">INDEX(W_psid!$B$2:$CT$98,W_!$A15,W_!AQ$1)/Ns!$B$1</f>
        <v>-7.1845540221893573E-5</v>
      </c>
      <c r="AR15" cm="1">
        <f t="array" ref="AR15">INDEX(W_psid!$B$2:$CT$98,W_!$A15,W_!AR$1)/Ns!$B$1</f>
        <v>-2.612580103695597E-2</v>
      </c>
      <c r="AS15" cm="1">
        <f t="array" ref="AS15">INDEX(W_psid!$B$2:$CT$98,W_!$A15,W_!AS$1)/Ns!$B$1</f>
        <v>0.34580701512013512</v>
      </c>
      <c r="AT15" cm="1">
        <f t="array" ref="AT15">INDEX(W_psid!$B$2:$CT$98,W_!$A15,W_!AT$1)/Ns!$B$1</f>
        <v>7.6546444016930288E-5</v>
      </c>
      <c r="AU15" cm="1">
        <f t="array" ref="AU15">INDEX(W_psid!$B$2:$CT$98,W_!$A15,W_!AU$1)/Ns!$B$1</f>
        <v>-4.5900947188712592E-2</v>
      </c>
      <c r="AV15" cm="1">
        <f t="array" ref="AV15">INDEX(W_psid!$B$2:$CT$98,W_!$A15,W_!AV$1)/Ns!$B$1</f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 x14ac:dyDescent="0.35">
      <c r="A16">
        <f>MATCH(C16,W_psid!$A$2:$A$98,0)</f>
        <v>88</v>
      </c>
      <c r="B16" t="str">
        <f>MOMS!$A$14</f>
        <v>betahrs0</v>
      </c>
      <c r="C16" t="str">
        <f>MOMS!$B$14</f>
        <v>betahrs0</v>
      </c>
      <c r="D16" cm="1">
        <f t="array" ref="D16">INDEX(W_psid!$B$2:$CT$98,W_!$A16,W_!D$1)/Ns!$B$1</f>
        <v>4.5776093090720657E-2</v>
      </c>
      <c r="E16" cm="1">
        <f t="array" ref="E16">INDEX(W_psid!$B$2:$CT$98,W_!$A16,W_!E$1)/Ns!$B$1</f>
        <v>8.8371006553335824E-2</v>
      </c>
      <c r="F16" cm="1">
        <f t="array" ref="F16">INDEX(W_psid!$B$2:$CT$98,W_!$A16,W_!F$1)/Ns!$B$1</f>
        <v>-0.29385846284733763</v>
      </c>
      <c r="G16" cm="1">
        <f t="array" ref="G16">INDEX(W_psid!$B$2:$CT$98,W_!$A16,W_!G$1)/Ns!$B$1</f>
        <v>741.79391737485207</v>
      </c>
      <c r="H16" cm="1">
        <f t="array" ref="H16">INDEX(W_psid!$B$2:$CT$98,W_!$A16,W_!H$1)/Ns!$B$1</f>
        <v>0.76942624162032514</v>
      </c>
      <c r="I16" cm="1">
        <f t="array" ref="I16">INDEX(W_psid!$B$2:$CT$98,W_!$A16,W_!I$1)/Ns!$B$1</f>
        <v>-9.0241482791671359</v>
      </c>
      <c r="J16" cm="1">
        <f t="array" ref="J16">INDEX(W_psid!$B$2:$CT$98,W_!$A16,W_!J$1)/Ns!$B$1</f>
        <v>-27.667663748530074</v>
      </c>
      <c r="K16" cm="1">
        <f t="array" ref="K16">INDEX(W_psid!$B$2:$CT$98,W_!$A16,W_!K$1)/Ns!$B$1</f>
        <v>5.8876295587688814</v>
      </c>
      <c r="L16" cm="1">
        <f t="array" ref="L16">INDEX(W_psid!$B$2:$CT$98,W_!$A16,W_!L$1)/Ns!$B$1</f>
        <v>-73.97020536996456</v>
      </c>
      <c r="M16" cm="1">
        <f t="array" ref="M16">INDEX(W_psid!$B$2:$CT$98,W_!$A16,W_!M$1)/Ns!$B$1</f>
        <v>-0.85041303040989957</v>
      </c>
      <c r="N16" cm="1">
        <f t="array" ref="N16">INDEX(W_psid!$B$2:$CT$98,W_!$A16,W_!N$1)/Ns!$B$1</f>
        <v>1.6335422952970997</v>
      </c>
      <c r="O16" cm="1">
        <f t="array" ref="O16">INDEX(W_psid!$B$2:$CT$98,W_!$A16,W_!O$1)/Ns!$B$1</f>
        <v>-1.1479126138725231</v>
      </c>
      <c r="P16" cm="1">
        <f t="array" ref="P16">INDEX(W_psid!$B$2:$CT$98,W_!$A16,W_!P$1)/Ns!$B$1</f>
        <v>10167.870739337</v>
      </c>
      <c r="Q16" cm="1">
        <f t="array" ref="Q16">INDEX(W_psid!$B$2:$CT$98,W_!$A16,W_!Q$1)/Ns!$B$1</f>
        <v>1625.0608599336156</v>
      </c>
      <c r="R16" cm="1">
        <f t="array" ref="R16">INDEX(W_psid!$B$2:$CT$98,W_!$A16,W_!R$1)/Ns!$B$1</f>
        <v>7452.5707454042031</v>
      </c>
      <c r="S16" cm="1">
        <f t="array" ref="S16">INDEX(W_psid!$B$2:$CT$98,W_!$A16,W_!S$1)/Ns!$B$1</f>
        <v>41.051143658433567</v>
      </c>
      <c r="T16" cm="1">
        <f t="array" ref="T16">INDEX(W_psid!$B$2:$CT$98,W_!$A16,W_!T$1)/Ns!$B$1</f>
        <v>-3059.7426213354638</v>
      </c>
      <c r="U16" cm="1">
        <f t="array" ref="U16">INDEX(W_psid!$B$2:$CT$98,W_!$A16,W_!U$1)/Ns!$B$1</f>
        <v>42.736105630010364</v>
      </c>
      <c r="V16" cm="1">
        <f t="array" ref="V16">INDEX(W_psid!$B$2:$CT$98,W_!$A16,W_!V$1)/Ns!$B$1</f>
        <v>2.2841372616832798</v>
      </c>
      <c r="W16" cm="1">
        <f t="array" ref="W16">INDEX(W_psid!$B$2:$CT$98,W_!$A16,W_!W$1)/Ns!$B$1</f>
        <v>-7.8432566770021417</v>
      </c>
      <c r="X16" cm="1">
        <f t="array" ref="X16">INDEX(W_psid!$B$2:$CT$98,W_!$A16,W_!X$1)/Ns!$B$1</f>
        <v>-2.0680401253206759</v>
      </c>
      <c r="Y16" cm="1">
        <f t="array" ref="Y16">INDEX(W_psid!$B$2:$CT$98,W_!$A16,W_!Y$1)/Ns!$B$1</f>
        <v>172.99977394202654</v>
      </c>
      <c r="Z16" cm="1">
        <f t="array" ref="Z16">INDEX(W_psid!$B$2:$CT$98,W_!$A16,W_!Z$1)/Ns!$B$1</f>
        <v>213.68972539237166</v>
      </c>
      <c r="AA16" cm="1">
        <f t="array" ref="AA16">INDEX(W_psid!$B$2:$CT$98,W_!$A16,W_!AA$1)/Ns!$B$1</f>
        <v>148.34629942433307</v>
      </c>
      <c r="AB16" cm="1">
        <f t="array" ref="AB16">INDEX(W_psid!$B$2:$CT$98,W_!$A16,W_!AB$1)/Ns!$B$1</f>
        <v>1.292024218210531</v>
      </c>
      <c r="AC16" cm="1">
        <f t="array" ref="AC16">INDEX(W_psid!$B$2:$CT$98,W_!$A16,W_!AC$1)/Ns!$B$1</f>
        <v>-24.130630020283636</v>
      </c>
      <c r="AD16" cm="1">
        <f t="array" ref="AD16">INDEX(W_psid!$B$2:$CT$98,W_!$A16,W_!AD$1)/Ns!$B$1</f>
        <v>-477.96546081377136</v>
      </c>
      <c r="AE16" cm="1">
        <f t="array" ref="AE16">INDEX(W_psid!$B$2:$CT$98,W_!$A16,W_!AE$1)/Ns!$B$1</f>
        <v>385.81580437329166</v>
      </c>
      <c r="AF16" cm="1">
        <f t="array" ref="AF16">INDEX(W_psid!$B$2:$CT$98,W_!$A16,W_!AF$1)/Ns!$B$1</f>
        <v>-1218.5160997142868</v>
      </c>
      <c r="AG16" cm="1">
        <f t="array" ref="AG16">INDEX(W_psid!$B$2:$CT$98,W_!$A16,W_!AG$1)/Ns!$B$1</f>
        <v>-1193.2757247084542</v>
      </c>
      <c r="AH16" cm="1">
        <f t="array" ref="AH16">INDEX(W_psid!$B$2:$CT$98,W_!$A16,W_!AH$1)/Ns!$B$1</f>
        <v>120.12762442133135</v>
      </c>
      <c r="AI16" cm="1">
        <f t="array" ref="AI16">INDEX(W_psid!$B$2:$CT$98,W_!$A16,W_!AI$1)/Ns!$B$1</f>
        <v>199.42162262251983</v>
      </c>
      <c r="AJ16" cm="1">
        <f t="array" ref="AJ16">INDEX(W_psid!$B$2:$CT$98,W_!$A16,W_!AJ$1)/Ns!$B$1</f>
        <v>-55.90408888968684</v>
      </c>
      <c r="AK16" cm="1">
        <f t="array" ref="AK16">INDEX(W_psid!$B$2:$CT$98,W_!$A16,W_!AK$1)/Ns!$B$1</f>
        <v>-16.03178082929724</v>
      </c>
      <c r="AL16" cm="1">
        <f t="array" ref="AL16">INDEX(W_psid!$B$2:$CT$98,W_!$A16,W_!AL$1)/Ns!$B$1</f>
        <v>764.29819023102925</v>
      </c>
      <c r="AM16" cm="1">
        <f t="array" ref="AM16">INDEX(W_psid!$B$2:$CT$98,W_!$A16,W_!AM$1)/Ns!$B$1</f>
        <v>27.192507511034361</v>
      </c>
      <c r="AN16" cm="1">
        <f t="array" ref="AN16">INDEX(W_psid!$B$2:$CT$98,W_!$A16,W_!AN$1)/Ns!$B$1</f>
        <v>22.047832266127525</v>
      </c>
      <c r="AO16" cm="1">
        <f t="array" ref="AO16">INDEX(W_psid!$B$2:$CT$98,W_!$A16,W_!AO$1)/Ns!$B$1</f>
        <v>25.271107852938698</v>
      </c>
      <c r="AP16" cm="1">
        <f t="array" ref="AP16">INDEX(W_psid!$B$2:$CT$98,W_!$A16,W_!AP$1)/Ns!$B$1</f>
        <v>-5.5469596858552848</v>
      </c>
      <c r="AQ16" cm="1">
        <f t="array" ref="AQ16">INDEX(W_psid!$B$2:$CT$98,W_!$A16,W_!AQ$1)/Ns!$B$1</f>
        <v>0.53789674799797649</v>
      </c>
      <c r="AR16" cm="1">
        <f t="array" ref="AR16">INDEX(W_psid!$B$2:$CT$98,W_!$A16,W_!AR$1)/Ns!$B$1</f>
        <v>379.33128843874744</v>
      </c>
      <c r="AS16" cm="1">
        <f t="array" ref="AS16">INDEX(W_psid!$B$2:$CT$98,W_!$A16,W_!AS$1)/Ns!$B$1</f>
        <v>-3981.7051158681443</v>
      </c>
      <c r="AT16" cm="1">
        <f t="array" ref="AT16">INDEX(W_psid!$B$2:$CT$98,W_!$A16,W_!AT$1)/Ns!$B$1</f>
        <v>-3.3989061140419001</v>
      </c>
      <c r="AU16" cm="1">
        <f t="array" ref="AU16">INDEX(W_psid!$B$2:$CT$98,W_!$A16,W_!AU$1)/Ns!$B$1</f>
        <v>480.56455070397084</v>
      </c>
      <c r="AV16" cm="1">
        <f t="array" ref="AV16">INDEX(W_psid!$B$2:$CT$98,W_!$A16,W_!AV$1)/Ns!$B$1</f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 x14ac:dyDescent="0.35">
      <c r="A17">
        <f>MATCH(C17,W_psid!$A$2:$A$98,0)</f>
        <v>89</v>
      </c>
      <c r="B17" t="str">
        <f>MOMS!$A$15</f>
        <v>betahrs0_w</v>
      </c>
      <c r="C17" t="str">
        <f>MOMS!$B$15</f>
        <v>betahrs0_w</v>
      </c>
      <c r="D17" cm="1">
        <f t="array" ref="D17">INDEX(W_psid!$B$2:$CT$98,W_!$A17,W_!D$1)/Ns!$B$1</f>
        <v>5.7925832053752988E-3</v>
      </c>
      <c r="E17" cm="1">
        <f t="array" ref="E17">INDEX(W_psid!$B$2:$CT$98,W_!$A17,W_!E$1)/Ns!$B$1</f>
        <v>-2.2539472235342645E-3</v>
      </c>
      <c r="F17" cm="1">
        <f t="array" ref="F17">INDEX(W_psid!$B$2:$CT$98,W_!$A17,W_!F$1)/Ns!$B$1</f>
        <v>-6.1758310167906824E-2</v>
      </c>
      <c r="G17" cm="1">
        <f t="array" ref="G17">INDEX(W_psid!$B$2:$CT$98,W_!$A17,W_!G$1)/Ns!$B$1</f>
        <v>55.282023527177273</v>
      </c>
      <c r="H17" cm="1">
        <f t="array" ref="H17">INDEX(W_psid!$B$2:$CT$98,W_!$A17,W_!H$1)/Ns!$B$1</f>
        <v>0.80794749747981798</v>
      </c>
      <c r="I17" cm="1">
        <f t="array" ref="I17">INDEX(W_psid!$B$2:$CT$98,W_!$A17,W_!I$1)/Ns!$B$1</f>
        <v>-0.50287171204196535</v>
      </c>
      <c r="J17" cm="1">
        <f t="array" ref="J17">INDEX(W_psid!$B$2:$CT$98,W_!$A17,W_!J$1)/Ns!$B$1</f>
        <v>-5.9188256848171461</v>
      </c>
      <c r="K17" cm="1">
        <f t="array" ref="K17">INDEX(W_psid!$B$2:$CT$98,W_!$A17,W_!K$1)/Ns!$B$1</f>
        <v>-0.63782456575635949</v>
      </c>
      <c r="L17" cm="1">
        <f t="array" ref="L17">INDEX(W_psid!$B$2:$CT$98,W_!$A17,W_!L$1)/Ns!$B$1</f>
        <v>-11.801721402946859</v>
      </c>
      <c r="M17" cm="1">
        <f t="array" ref="M17">INDEX(W_psid!$B$2:$CT$98,W_!$A17,W_!M$1)/Ns!$B$1</f>
        <v>-0.13205763318211075</v>
      </c>
      <c r="N17" cm="1">
        <f t="array" ref="N17">INDEX(W_psid!$B$2:$CT$98,W_!$A17,W_!N$1)/Ns!$B$1</f>
        <v>0.25065522172729687</v>
      </c>
      <c r="O17" cm="1">
        <f t="array" ref="O17">INDEX(W_psid!$B$2:$CT$98,W_!$A17,W_!O$1)/Ns!$B$1</f>
        <v>-0.15562650346071477</v>
      </c>
      <c r="P17" cm="1">
        <f t="array" ref="P17">INDEX(W_psid!$B$2:$CT$98,W_!$A17,W_!P$1)/Ns!$B$1</f>
        <v>1625.0608599336156</v>
      </c>
      <c r="Q17" cm="1">
        <f t="array" ref="Q17">INDEX(W_psid!$B$2:$CT$98,W_!$A17,W_!Q$1)/Ns!$B$1</f>
        <v>505.15775031038476</v>
      </c>
      <c r="R17" cm="1">
        <f t="array" ref="R17">INDEX(W_psid!$B$2:$CT$98,W_!$A17,W_!R$1)/Ns!$B$1</f>
        <v>1231.9186360259173</v>
      </c>
      <c r="S17" cm="1">
        <f t="array" ref="S17">INDEX(W_psid!$B$2:$CT$98,W_!$A17,W_!S$1)/Ns!$B$1</f>
        <v>6.4699047974452277</v>
      </c>
      <c r="T17" cm="1">
        <f t="array" ref="T17">INDEX(W_psid!$B$2:$CT$98,W_!$A17,W_!T$1)/Ns!$B$1</f>
        <v>-956.97535032932115</v>
      </c>
      <c r="U17" cm="1">
        <f t="array" ref="U17">INDEX(W_psid!$B$2:$CT$98,W_!$A17,W_!U$1)/Ns!$B$1</f>
        <v>3.6642658414600291</v>
      </c>
      <c r="V17" cm="1">
        <f t="array" ref="V17">INDEX(W_psid!$B$2:$CT$98,W_!$A17,W_!V$1)/Ns!$B$1</f>
        <v>0.4077319579186961</v>
      </c>
      <c r="W17" cm="1">
        <f t="array" ref="W17">INDEX(W_psid!$B$2:$CT$98,W_!$A17,W_!W$1)/Ns!$B$1</f>
        <v>-0.64285526532850223</v>
      </c>
      <c r="X17" cm="1">
        <f t="array" ref="X17">INDEX(W_psid!$B$2:$CT$98,W_!$A17,W_!X$1)/Ns!$B$1</f>
        <v>0.24791604771246631</v>
      </c>
      <c r="Y17" cm="1">
        <f t="array" ref="Y17">INDEX(W_psid!$B$2:$CT$98,W_!$A17,W_!Y$1)/Ns!$B$1</f>
        <v>36.84110730340786</v>
      </c>
      <c r="Z17" cm="1">
        <f t="array" ref="Z17">INDEX(W_psid!$B$2:$CT$98,W_!$A17,W_!Z$1)/Ns!$B$1</f>
        <v>34.141893180992362</v>
      </c>
      <c r="AA17" cm="1">
        <f t="array" ref="AA17">INDEX(W_psid!$B$2:$CT$98,W_!$A17,W_!AA$1)/Ns!$B$1</f>
        <v>30.884518701284879</v>
      </c>
      <c r="AB17" cm="1">
        <f t="array" ref="AB17">INDEX(W_psid!$B$2:$CT$98,W_!$A17,W_!AB$1)/Ns!$B$1</f>
        <v>0.25220460910371562</v>
      </c>
      <c r="AC17" cm="1">
        <f t="array" ref="AC17">INDEX(W_psid!$B$2:$CT$98,W_!$A17,W_!AC$1)/Ns!$B$1</f>
        <v>-3.8723611563861056</v>
      </c>
      <c r="AD17" cm="1">
        <f t="array" ref="AD17">INDEX(W_psid!$B$2:$CT$98,W_!$A17,W_!AD$1)/Ns!$B$1</f>
        <v>-66.200034154184593</v>
      </c>
      <c r="AE17" cm="1">
        <f t="array" ref="AE17">INDEX(W_psid!$B$2:$CT$98,W_!$A17,W_!AE$1)/Ns!$B$1</f>
        <v>117.04039248324494</v>
      </c>
      <c r="AF17" cm="1">
        <f t="array" ref="AF17">INDEX(W_psid!$B$2:$CT$98,W_!$A17,W_!AF$1)/Ns!$B$1</f>
        <v>-222.50127571626473</v>
      </c>
      <c r="AG17" cm="1">
        <f t="array" ref="AG17">INDEX(W_psid!$B$2:$CT$98,W_!$A17,W_!AG$1)/Ns!$B$1</f>
        <v>-247.99292051424996</v>
      </c>
      <c r="AH17" cm="1">
        <f t="array" ref="AH17">INDEX(W_psid!$B$2:$CT$98,W_!$A17,W_!AH$1)/Ns!$B$1</f>
        <v>63.342359164149897</v>
      </c>
      <c r="AI17" cm="1">
        <f t="array" ref="AI17">INDEX(W_psid!$B$2:$CT$98,W_!$A17,W_!AI$1)/Ns!$B$1</f>
        <v>-21.646476542850927</v>
      </c>
      <c r="AJ17" cm="1">
        <f t="array" ref="AJ17">INDEX(W_psid!$B$2:$CT$98,W_!$A17,W_!AJ$1)/Ns!$B$1</f>
        <v>-143.42349930652307</v>
      </c>
      <c r="AK17" cm="1">
        <f t="array" ref="AK17">INDEX(W_psid!$B$2:$CT$98,W_!$A17,W_!AK$1)/Ns!$B$1</f>
        <v>2.4369157493065892</v>
      </c>
      <c r="AL17" cm="1">
        <f t="array" ref="AL17">INDEX(W_psid!$B$2:$CT$98,W_!$A17,W_!AL$1)/Ns!$B$1</f>
        <v>124.53774563504575</v>
      </c>
      <c r="AM17" cm="1">
        <f t="array" ref="AM17">INDEX(W_psid!$B$2:$CT$98,W_!$A17,W_!AM$1)/Ns!$B$1</f>
        <v>1.3724862421690704</v>
      </c>
      <c r="AN17" cm="1">
        <f t="array" ref="AN17">INDEX(W_psid!$B$2:$CT$98,W_!$A17,W_!AN$1)/Ns!$B$1</f>
        <v>0.30325533072748417</v>
      </c>
      <c r="AO17" cm="1">
        <f t="array" ref="AO17">INDEX(W_psid!$B$2:$CT$98,W_!$A17,W_!AO$1)/Ns!$B$1</f>
        <v>0.88507834867345636</v>
      </c>
      <c r="AP17" cm="1">
        <f t="array" ref="AP17">INDEX(W_psid!$B$2:$CT$98,W_!$A17,W_!AP$1)/Ns!$B$1</f>
        <v>-1.2923342770094135</v>
      </c>
      <c r="AQ17" cm="1">
        <f t="array" ref="AQ17">INDEX(W_psid!$B$2:$CT$98,W_!$A17,W_!AQ$1)/Ns!$B$1</f>
        <v>-2.6848975267200269E-2</v>
      </c>
      <c r="AR17" cm="1">
        <f t="array" ref="AR17">INDEX(W_psid!$B$2:$CT$98,W_!$A17,W_!AR$1)/Ns!$B$1</f>
        <v>63.925536858367167</v>
      </c>
      <c r="AS17" cm="1">
        <f t="array" ref="AS17">INDEX(W_psid!$B$2:$CT$98,W_!$A17,W_!AS$1)/Ns!$B$1</f>
        <v>-658.74043110846969</v>
      </c>
      <c r="AT17" cm="1">
        <f t="array" ref="AT17">INDEX(W_psid!$B$2:$CT$98,W_!$A17,W_!AT$1)/Ns!$B$1</f>
        <v>-1.0578331308543536</v>
      </c>
      <c r="AU17" cm="1">
        <f t="array" ref="AU17">INDEX(W_psid!$B$2:$CT$98,W_!$A17,W_!AU$1)/Ns!$B$1</f>
        <v>-7.7510123990893085</v>
      </c>
      <c r="AV17" cm="1">
        <f t="array" ref="AV17">INDEX(W_psid!$B$2:$CT$98,W_!$A17,W_!AV$1)/Ns!$B$1</f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 x14ac:dyDescent="0.35">
      <c r="A18">
        <f>MATCH(C18,W_psid!$A$2:$A$98,0)</f>
        <v>80</v>
      </c>
      <c r="B18" t="str">
        <f>MOMS!$A$16</f>
        <v>betahrs</v>
      </c>
      <c r="C18" t="str">
        <f>MOMS!$B$16</f>
        <v>betahrs</v>
      </c>
      <c r="D18" cm="1">
        <f t="array" ref="D18">INDEX(W_psid!$B$2:$CT$98,W_!$A18,W_!D$1)/Ns!$B$1</f>
        <v>3.3171701762345497E-2</v>
      </c>
      <c r="E18" cm="1">
        <f t="array" ref="E18">INDEX(W_psid!$B$2:$CT$98,W_!$A18,W_!E$1)/Ns!$B$1</f>
        <v>4.3322058023207523E-2</v>
      </c>
      <c r="F18" cm="1">
        <f t="array" ref="F18">INDEX(W_psid!$B$2:$CT$98,W_!$A18,W_!F$1)/Ns!$B$1</f>
        <v>-0.23165400039983738</v>
      </c>
      <c r="G18" cm="1">
        <f t="array" ref="G18">INDEX(W_psid!$B$2:$CT$98,W_!$A18,W_!G$1)/Ns!$B$1</f>
        <v>544.84584428102505</v>
      </c>
      <c r="H18" cm="1">
        <f t="array" ref="H18">INDEX(W_psid!$B$2:$CT$98,W_!$A18,W_!H$1)/Ns!$B$1</f>
        <v>1.964153954792081</v>
      </c>
      <c r="I18" cm="1">
        <f t="array" ref="I18">INDEX(W_psid!$B$2:$CT$98,W_!$A18,W_!I$1)/Ns!$B$1</f>
        <v>-8.0176042811309287</v>
      </c>
      <c r="J18" cm="1">
        <f t="array" ref="J18">INDEX(W_psid!$B$2:$CT$98,W_!$A18,W_!J$1)/Ns!$B$1</f>
        <v>-17.495313818932438</v>
      </c>
      <c r="K18" cm="1">
        <f t="array" ref="K18">INDEX(W_psid!$B$2:$CT$98,W_!$A18,W_!K$1)/Ns!$B$1</f>
        <v>13.328742280533628</v>
      </c>
      <c r="L18" cm="1">
        <f t="array" ref="L18">INDEX(W_psid!$B$2:$CT$98,W_!$A18,W_!L$1)/Ns!$B$1</f>
        <v>-52.646935018392163</v>
      </c>
      <c r="M18" cm="1">
        <f t="array" ref="M18">INDEX(W_psid!$B$2:$CT$98,W_!$A18,W_!M$1)/Ns!$B$1</f>
        <v>-0.45590433574305805</v>
      </c>
      <c r="N18" cm="1">
        <f t="array" ref="N18">INDEX(W_psid!$B$2:$CT$98,W_!$A18,W_!N$1)/Ns!$B$1</f>
        <v>0.86463973699865881</v>
      </c>
      <c r="O18" cm="1">
        <f t="array" ref="O18">INDEX(W_psid!$B$2:$CT$98,W_!$A18,W_!O$1)/Ns!$B$1</f>
        <v>-0.64585005636354409</v>
      </c>
      <c r="P18" cm="1">
        <f t="array" ref="P18">INDEX(W_psid!$B$2:$CT$98,W_!$A18,W_!P$1)/Ns!$B$1</f>
        <v>7452.5707454042031</v>
      </c>
      <c r="Q18" cm="1">
        <f t="array" ref="Q18">INDEX(W_psid!$B$2:$CT$98,W_!$A18,W_!Q$1)/Ns!$B$1</f>
        <v>1231.9186360259173</v>
      </c>
      <c r="R18" cm="1">
        <f t="array" ref="R18">INDEX(W_psid!$B$2:$CT$98,W_!$A18,W_!R$1)/Ns!$B$1</f>
        <v>6478.4479570798076</v>
      </c>
      <c r="S18" cm="1">
        <f t="array" ref="S18">INDEX(W_psid!$B$2:$CT$98,W_!$A18,W_!S$1)/Ns!$B$1</f>
        <v>29.766972679527253</v>
      </c>
      <c r="T18" cm="1">
        <f t="array" ref="T18">INDEX(W_psid!$B$2:$CT$98,W_!$A18,W_!T$1)/Ns!$B$1</f>
        <v>-2309.5588887407621</v>
      </c>
      <c r="U18" cm="1">
        <f t="array" ref="U18">INDEX(W_psid!$B$2:$CT$98,W_!$A18,W_!U$1)/Ns!$B$1</f>
        <v>12.553859986496805</v>
      </c>
      <c r="V18" cm="1">
        <f t="array" ref="V18">INDEX(W_psid!$B$2:$CT$98,W_!$A18,W_!V$1)/Ns!$B$1</f>
        <v>2.1054100360808397</v>
      </c>
      <c r="W18" cm="1">
        <f t="array" ref="W18">INDEX(W_psid!$B$2:$CT$98,W_!$A18,W_!W$1)/Ns!$B$1</f>
        <v>-6.7650892018082578</v>
      </c>
      <c r="X18" cm="1">
        <f t="array" ref="X18">INDEX(W_psid!$B$2:$CT$98,W_!$A18,W_!X$1)/Ns!$B$1</f>
        <v>-1.5928838856775931</v>
      </c>
      <c r="Y18" cm="1">
        <f t="array" ref="Y18">INDEX(W_psid!$B$2:$CT$98,W_!$A18,W_!Y$1)/Ns!$B$1</f>
        <v>171.22991926061525</v>
      </c>
      <c r="Z18" cm="1">
        <f t="array" ref="Z18">INDEX(W_psid!$B$2:$CT$98,W_!$A18,W_!Z$1)/Ns!$B$1</f>
        <v>161.81503005722126</v>
      </c>
      <c r="AA18" cm="1">
        <f t="array" ref="AA18">INDEX(W_psid!$B$2:$CT$98,W_!$A18,W_!AA$1)/Ns!$B$1</f>
        <v>144.10674874744737</v>
      </c>
      <c r="AB18" cm="1">
        <f t="array" ref="AB18">INDEX(W_psid!$B$2:$CT$98,W_!$A18,W_!AB$1)/Ns!$B$1</f>
        <v>1.2831647295980171</v>
      </c>
      <c r="AC18" cm="1">
        <f t="array" ref="AC18">INDEX(W_psid!$B$2:$CT$98,W_!$A18,W_!AC$1)/Ns!$B$1</f>
        <v>-20.618338624220534</v>
      </c>
      <c r="AD18" cm="1">
        <f t="array" ref="AD18">INDEX(W_psid!$B$2:$CT$98,W_!$A18,W_!AD$1)/Ns!$B$1</f>
        <v>-307.80574653051826</v>
      </c>
      <c r="AE18" cm="1">
        <f t="array" ref="AE18">INDEX(W_psid!$B$2:$CT$98,W_!$A18,W_!AE$1)/Ns!$B$1</f>
        <v>330.80361561709827</v>
      </c>
      <c r="AF18" cm="1">
        <f t="array" ref="AF18">INDEX(W_psid!$B$2:$CT$98,W_!$A18,W_!AF$1)/Ns!$B$1</f>
        <v>-1024.3864908052196</v>
      </c>
      <c r="AG18" cm="1">
        <f t="array" ref="AG18">INDEX(W_psid!$B$2:$CT$98,W_!$A18,W_!AG$1)/Ns!$B$1</f>
        <v>-818.92304300106218</v>
      </c>
      <c r="AH18" cm="1">
        <f t="array" ref="AH18">INDEX(W_psid!$B$2:$CT$98,W_!$A18,W_!AH$1)/Ns!$B$1</f>
        <v>-27.508722082767939</v>
      </c>
      <c r="AI18" cm="1">
        <f t="array" ref="AI18">INDEX(W_psid!$B$2:$CT$98,W_!$A18,W_!AI$1)/Ns!$B$1</f>
        <v>280.40674182341712</v>
      </c>
      <c r="AJ18" cm="1">
        <f t="array" ref="AJ18">INDEX(W_psid!$B$2:$CT$98,W_!$A18,W_!AJ$1)/Ns!$B$1</f>
        <v>-87.352609820466228</v>
      </c>
      <c r="AK18" cm="1">
        <f t="array" ref="AK18">INDEX(W_psid!$B$2:$CT$98,W_!$A18,W_!AK$1)/Ns!$B$1</f>
        <v>-14.320777735906084</v>
      </c>
      <c r="AL18" cm="1">
        <f t="array" ref="AL18">INDEX(W_psid!$B$2:$CT$98,W_!$A18,W_!AL$1)/Ns!$B$1</f>
        <v>536.51901831784062</v>
      </c>
      <c r="AM18" cm="1">
        <f t="array" ref="AM18">INDEX(W_psid!$B$2:$CT$98,W_!$A18,W_!AM$1)/Ns!$B$1</f>
        <v>23.800304713759285</v>
      </c>
      <c r="AN18" cm="1">
        <f t="array" ref="AN18">INDEX(W_psid!$B$2:$CT$98,W_!$A18,W_!AN$1)/Ns!$B$1</f>
        <v>19.457158472543444</v>
      </c>
      <c r="AO18" cm="1">
        <f t="array" ref="AO18">INDEX(W_psid!$B$2:$CT$98,W_!$A18,W_!AO$1)/Ns!$B$1</f>
        <v>22.584239038610125</v>
      </c>
      <c r="AP18" cm="1">
        <f t="array" ref="AP18">INDEX(W_psid!$B$2:$CT$98,W_!$A18,W_!AP$1)/Ns!$B$1</f>
        <v>-1.4688583858539375</v>
      </c>
      <c r="AQ18" cm="1">
        <f t="array" ref="AQ18">INDEX(W_psid!$B$2:$CT$98,W_!$A18,W_!AQ$1)/Ns!$B$1</f>
        <v>0.39120294564884051</v>
      </c>
      <c r="AR18" cm="1">
        <f t="array" ref="AR18">INDEX(W_psid!$B$2:$CT$98,W_!$A18,W_!AR$1)/Ns!$B$1</f>
        <v>237.72668586294398</v>
      </c>
      <c r="AS18" cm="1">
        <f t="array" ref="AS18">INDEX(W_psid!$B$2:$CT$98,W_!$A18,W_!AS$1)/Ns!$B$1</f>
        <v>-3467.0881825654042</v>
      </c>
      <c r="AT18" cm="1">
        <f t="array" ref="AT18">INDEX(W_psid!$B$2:$CT$98,W_!$A18,W_!AT$1)/Ns!$B$1</f>
        <v>-3.7354452025354399</v>
      </c>
      <c r="AU18" cm="1">
        <f t="array" ref="AU18">INDEX(W_psid!$B$2:$CT$98,W_!$A18,W_!AU$1)/Ns!$B$1</f>
        <v>265.74390967462466</v>
      </c>
      <c r="AV18" cm="1">
        <f t="array" ref="AV18">INDEX(W_psid!$B$2:$CT$98,W_!$A18,W_!AV$1)/Ns!$B$1</f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x14ac:dyDescent="0.35">
      <c r="A19">
        <f>MATCH(C19,W_psid!$A$2:$A$98,0)</f>
        <v>81</v>
      </c>
      <c r="B19" t="str">
        <f>MOMS!$A$17</f>
        <v>betahrs_w</v>
      </c>
      <c r="C19" t="str">
        <f>MOMS!$B$17</f>
        <v>betahrs_w</v>
      </c>
      <c r="D19" cm="1">
        <f t="array" ref="D19">INDEX(W_psid!$B$2:$CT$98,W_!$A19,W_!D$1)/Ns!$B$1</f>
        <v>5.833194723467431E-4</v>
      </c>
      <c r="E19" cm="1">
        <f t="array" ref="E19">INDEX(W_psid!$B$2:$CT$98,W_!$A19,W_!E$1)/Ns!$B$1</f>
        <v>8.1530162540170519E-4</v>
      </c>
      <c r="F19" cm="1">
        <f t="array" ref="F19">INDEX(W_psid!$B$2:$CT$98,W_!$A19,W_!F$1)/Ns!$B$1</f>
        <v>-1.1009368705210288E-3</v>
      </c>
      <c r="G19" cm="1">
        <f t="array" ref="G19">INDEX(W_psid!$B$2:$CT$98,W_!$A19,W_!G$1)/Ns!$B$1</f>
        <v>2.7489844264069019</v>
      </c>
      <c r="H19" cm="1">
        <f t="array" ref="H19">INDEX(W_psid!$B$2:$CT$98,W_!$A19,W_!H$1)/Ns!$B$1</f>
        <v>5.939789346159411E-2</v>
      </c>
      <c r="I19" cm="1">
        <f t="array" ref="I19">INDEX(W_psid!$B$2:$CT$98,W_!$A19,W_!I$1)/Ns!$B$1</f>
        <v>-7.2709555347447857E-2</v>
      </c>
      <c r="J19" cm="1">
        <f t="array" ref="J19">INDEX(W_psid!$B$2:$CT$98,W_!$A19,W_!J$1)/Ns!$B$1</f>
        <v>-0.17229051343853774</v>
      </c>
      <c r="K19" cm="1">
        <f t="array" ref="K19">INDEX(W_psid!$B$2:$CT$98,W_!$A19,W_!K$1)/Ns!$B$1</f>
        <v>5.0748328538082241E-2</v>
      </c>
      <c r="L19" cm="1">
        <f t="array" ref="L19">INDEX(W_psid!$B$2:$CT$98,W_!$A19,W_!L$1)/Ns!$B$1</f>
        <v>-1.1058797002175835</v>
      </c>
      <c r="M19" cm="1">
        <f t="array" ref="M19">INDEX(W_psid!$B$2:$CT$98,W_!$A19,W_!M$1)/Ns!$B$1</f>
        <v>-4.3315296798795587E-3</v>
      </c>
      <c r="N19" cm="1">
        <f t="array" ref="N19">INDEX(W_psid!$B$2:$CT$98,W_!$A19,W_!N$1)/Ns!$B$1</f>
        <v>8.0358547796258017E-3</v>
      </c>
      <c r="O19" cm="1">
        <f t="array" ref="O19">INDEX(W_psid!$B$2:$CT$98,W_!$A19,W_!O$1)/Ns!$B$1</f>
        <v>-3.8680431050192995E-3</v>
      </c>
      <c r="P19" cm="1">
        <f t="array" ref="P19">INDEX(W_psid!$B$2:$CT$98,W_!$A19,W_!P$1)/Ns!$B$1</f>
        <v>41.051143658433567</v>
      </c>
      <c r="Q19" cm="1">
        <f t="array" ref="Q19">INDEX(W_psid!$B$2:$CT$98,W_!$A19,W_!Q$1)/Ns!$B$1</f>
        <v>6.4699047974452277</v>
      </c>
      <c r="R19" cm="1">
        <f t="array" ref="R19">INDEX(W_psid!$B$2:$CT$98,W_!$A19,W_!R$1)/Ns!$B$1</f>
        <v>29.766972679527253</v>
      </c>
      <c r="S19" cm="1">
        <f t="array" ref="S19">INDEX(W_psid!$B$2:$CT$98,W_!$A19,W_!S$1)/Ns!$B$1</f>
        <v>0.61436670478133926</v>
      </c>
      <c r="T19" cm="1">
        <f t="array" ref="T19">INDEX(W_psid!$B$2:$CT$98,W_!$A19,W_!T$1)/Ns!$B$1</f>
        <v>-11.962422803145351</v>
      </c>
      <c r="U19" cm="1">
        <f t="array" ref="U19">INDEX(W_psid!$B$2:$CT$98,W_!$A19,W_!U$1)/Ns!$B$1</f>
        <v>1.1970400390546569</v>
      </c>
      <c r="V19" cm="1">
        <f t="array" ref="V19">INDEX(W_psid!$B$2:$CT$98,W_!$A19,W_!V$1)/Ns!$B$1</f>
        <v>8.9557197559255695E-3</v>
      </c>
      <c r="W19" cm="1">
        <f t="array" ref="W19">INDEX(W_psid!$B$2:$CT$98,W_!$A19,W_!W$1)/Ns!$B$1</f>
        <v>-9.0111414556336547E-2</v>
      </c>
      <c r="X19" cm="1">
        <f t="array" ref="X19">INDEX(W_psid!$B$2:$CT$98,W_!$A19,W_!X$1)/Ns!$B$1</f>
        <v>-1.0445992303090125E-2</v>
      </c>
      <c r="Y19" cm="1">
        <f t="array" ref="Y19">INDEX(W_psid!$B$2:$CT$98,W_!$A19,W_!Y$1)/Ns!$B$1</f>
        <v>-1.0462583580567699</v>
      </c>
      <c r="Z19" cm="1">
        <f t="array" ref="Z19">INDEX(W_psid!$B$2:$CT$98,W_!$A19,W_!Z$1)/Ns!$B$1</f>
        <v>1.0912828417965925</v>
      </c>
      <c r="AA19" cm="1">
        <f t="array" ref="AA19">INDEX(W_psid!$B$2:$CT$98,W_!$A19,W_!AA$1)/Ns!$B$1</f>
        <v>-0.7930787546476894</v>
      </c>
      <c r="AB19" cm="1">
        <f t="array" ref="AB19">INDEX(W_psid!$B$2:$CT$98,W_!$A19,W_!AB$1)/Ns!$B$1</f>
        <v>-3.1954842116330511E-3</v>
      </c>
      <c r="AC19" cm="1">
        <f t="array" ref="AC19">INDEX(W_psid!$B$2:$CT$98,W_!$A19,W_!AC$1)/Ns!$B$1</f>
        <v>-5.4591014507772283E-2</v>
      </c>
      <c r="AD19" cm="1">
        <f t="array" ref="AD19">INDEX(W_psid!$B$2:$CT$98,W_!$A19,W_!AD$1)/Ns!$B$1</f>
        <v>-3.1336565377761119</v>
      </c>
      <c r="AE19" cm="1">
        <f t="array" ref="AE19">INDEX(W_psid!$B$2:$CT$98,W_!$A19,W_!AE$1)/Ns!$B$1</f>
        <v>2.7902594702389378</v>
      </c>
      <c r="AF19" cm="1">
        <f t="array" ref="AF19">INDEX(W_psid!$B$2:$CT$98,W_!$A19,W_!AF$1)/Ns!$B$1</f>
        <v>-4.8180276639400716</v>
      </c>
      <c r="AG19" cm="1">
        <f t="array" ref="AG19">INDEX(W_psid!$B$2:$CT$98,W_!$A19,W_!AG$1)/Ns!$B$1</f>
        <v>-6.1247416250051874</v>
      </c>
      <c r="AH19" cm="1">
        <f t="array" ref="AH19">INDEX(W_psid!$B$2:$CT$98,W_!$A19,W_!AH$1)/Ns!$B$1</f>
        <v>1.9205250630471133</v>
      </c>
      <c r="AI19" cm="1">
        <f t="array" ref="AI19">INDEX(W_psid!$B$2:$CT$98,W_!$A19,W_!AI$1)/Ns!$B$1</f>
        <v>1.7127190504635303</v>
      </c>
      <c r="AJ19" cm="1">
        <f t="array" ref="AJ19">INDEX(W_psid!$B$2:$CT$98,W_!$A19,W_!AJ$1)/Ns!$B$1</f>
        <v>0.33489226728006954</v>
      </c>
      <c r="AK19" cm="1">
        <f t="array" ref="AK19">INDEX(W_psid!$B$2:$CT$98,W_!$A19,W_!AK$1)/Ns!$B$1</f>
        <v>0.77324875494375922</v>
      </c>
      <c r="AL19" cm="1">
        <f t="array" ref="AL19">INDEX(W_psid!$B$2:$CT$98,W_!$A19,W_!AL$1)/Ns!$B$1</f>
        <v>4.7918277118631165</v>
      </c>
      <c r="AM19" cm="1">
        <f t="array" ref="AM19">INDEX(W_psid!$B$2:$CT$98,W_!$A19,W_!AM$1)/Ns!$B$1</f>
        <v>0.14747633393326601</v>
      </c>
      <c r="AN19" cm="1">
        <f t="array" ref="AN19">INDEX(W_psid!$B$2:$CT$98,W_!$A19,W_!AN$1)/Ns!$B$1</f>
        <v>0.12112871604261202</v>
      </c>
      <c r="AO19" cm="1">
        <f t="array" ref="AO19">INDEX(W_psid!$B$2:$CT$98,W_!$A19,W_!AO$1)/Ns!$B$1</f>
        <v>0.14071700033946646</v>
      </c>
      <c r="AP19" cm="1">
        <f t="array" ref="AP19">INDEX(W_psid!$B$2:$CT$98,W_!$A19,W_!AP$1)/Ns!$B$1</f>
        <v>1.6525096930526759E-2</v>
      </c>
      <c r="AQ19" cm="1">
        <f t="array" ref="AQ19">INDEX(W_psid!$B$2:$CT$98,W_!$A19,W_!AQ$1)/Ns!$B$1</f>
        <v>3.5457391961630077E-3</v>
      </c>
      <c r="AR19" cm="1">
        <f t="array" ref="AR19">INDEX(W_psid!$B$2:$CT$98,W_!$A19,W_!AR$1)/Ns!$B$1</f>
        <v>3.2710608437614432</v>
      </c>
      <c r="AS19" cm="1">
        <f t="array" ref="AS19">INDEX(W_psid!$B$2:$CT$98,W_!$A19,W_!AS$1)/Ns!$B$1</f>
        <v>-16.020905880758185</v>
      </c>
      <c r="AT19" cm="1">
        <f t="array" ref="AT19">INDEX(W_psid!$B$2:$CT$98,W_!$A19,W_!AT$1)/Ns!$B$1</f>
        <v>-2.6428405318764173E-2</v>
      </c>
      <c r="AU19" cm="1">
        <f t="array" ref="AU19">INDEX(W_psid!$B$2:$CT$98,W_!$A19,W_!AU$1)/Ns!$B$1</f>
        <v>3.8678700880402612</v>
      </c>
      <c r="AV19" cm="1">
        <f t="array" ref="AV19">INDEX(W_psid!$B$2:$CT$98,W_!$A19,W_!AV$1)/Ns!$B$1</f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35">
      <c r="A20">
        <f>MATCH(C20,W_psid!$A$2:$A$98,0)</f>
        <v>90</v>
      </c>
      <c r="B20" t="str">
        <f>MOMS!$A$18</f>
        <v>betahwk</v>
      </c>
      <c r="C20" t="str">
        <f>MOMS!$B$18</f>
        <v>betahwk</v>
      </c>
      <c r="D20" cm="1">
        <f t="array" ref="D20">INDEX(W_psid!$B$2:$CT$98,W_!$A20,W_!D$1)/Ns!$B$1</f>
        <v>-1.0972443293076051E-2</v>
      </c>
      <c r="E20" cm="1">
        <f t="array" ref="E20">INDEX(W_psid!$B$2:$CT$98,W_!$A20,W_!E$1)/Ns!$B$1</f>
        <v>5.2340914904166411E-3</v>
      </c>
      <c r="F20" cm="1">
        <f t="array" ref="F20">INDEX(W_psid!$B$2:$CT$98,W_!$A20,W_!F$1)/Ns!$B$1</f>
        <v>0.11626526855404426</v>
      </c>
      <c r="G20" cm="1">
        <f t="array" ref="G20">INDEX(W_psid!$B$2:$CT$98,W_!$A20,W_!G$1)/Ns!$B$1</f>
        <v>-102.52561509610911</v>
      </c>
      <c r="H20" cm="1">
        <f t="array" ref="H20">INDEX(W_psid!$B$2:$CT$98,W_!$A20,W_!H$1)/Ns!$B$1</f>
        <v>-1.546316491294111</v>
      </c>
      <c r="I20" cm="1">
        <f t="array" ref="I20">INDEX(W_psid!$B$2:$CT$98,W_!$A20,W_!I$1)/Ns!$B$1</f>
        <v>1.0524587693307752</v>
      </c>
      <c r="J20" cm="1">
        <f t="array" ref="J20">INDEX(W_psid!$B$2:$CT$98,W_!$A20,W_!J$1)/Ns!$B$1</f>
        <v>11.13105184869354</v>
      </c>
      <c r="K20" cm="1">
        <f t="array" ref="K20">INDEX(W_psid!$B$2:$CT$98,W_!$A20,W_!K$1)/Ns!$B$1</f>
        <v>1.2511444432053598</v>
      </c>
      <c r="L20" cm="1">
        <f t="array" ref="L20">INDEX(W_psid!$B$2:$CT$98,W_!$A20,W_!L$1)/Ns!$B$1</f>
        <v>21.835743313055278</v>
      </c>
      <c r="M20" cm="1">
        <f t="array" ref="M20">INDEX(W_psid!$B$2:$CT$98,W_!$A20,W_!M$1)/Ns!$B$1</f>
        <v>0.24892929770095529</v>
      </c>
      <c r="N20" cm="1">
        <f t="array" ref="N20">INDEX(W_psid!$B$2:$CT$98,W_!$A20,W_!N$1)/Ns!$B$1</f>
        <v>-0.47389060562772012</v>
      </c>
      <c r="O20" cm="1">
        <f t="array" ref="O20">INDEX(W_psid!$B$2:$CT$98,W_!$A20,W_!O$1)/Ns!$B$1</f>
        <v>0.29275497645162313</v>
      </c>
      <c r="P20" cm="1">
        <f t="array" ref="P20">INDEX(W_psid!$B$2:$CT$98,W_!$A20,W_!P$1)/Ns!$B$1</f>
        <v>-3059.7426213354638</v>
      </c>
      <c r="Q20" cm="1">
        <f t="array" ref="Q20">INDEX(W_psid!$B$2:$CT$98,W_!$A20,W_!Q$1)/Ns!$B$1</f>
        <v>-956.97535032932115</v>
      </c>
      <c r="R20" cm="1">
        <f t="array" ref="R20">INDEX(W_psid!$B$2:$CT$98,W_!$A20,W_!R$1)/Ns!$B$1</f>
        <v>-2309.5588887407621</v>
      </c>
      <c r="S20" cm="1">
        <f t="array" ref="S20">INDEX(W_psid!$B$2:$CT$98,W_!$A20,W_!S$1)/Ns!$B$1</f>
        <v>-11.962422803145351</v>
      </c>
      <c r="T20" cm="1">
        <f t="array" ref="T20">INDEX(W_psid!$B$2:$CT$98,W_!$A20,W_!T$1)/Ns!$B$1</f>
        <v>1818.0958462515357</v>
      </c>
      <c r="U20" cm="1">
        <f t="array" ref="U20">INDEX(W_psid!$B$2:$CT$98,W_!$A20,W_!U$1)/Ns!$B$1</f>
        <v>-6.3293971254853103</v>
      </c>
      <c r="V20" cm="1">
        <f t="array" ref="V20">INDEX(W_psid!$B$2:$CT$98,W_!$A20,W_!V$1)/Ns!$B$1</f>
        <v>-0.77920982733748689</v>
      </c>
      <c r="W20" cm="1">
        <f t="array" ref="W20">INDEX(W_psid!$B$2:$CT$98,W_!$A20,W_!W$1)/Ns!$B$1</f>
        <v>1.3077597371259606</v>
      </c>
      <c r="X20" cm="1">
        <f t="array" ref="X20">INDEX(W_psid!$B$2:$CT$98,W_!$A20,W_!X$1)/Ns!$B$1</f>
        <v>-0.53847707585032356</v>
      </c>
      <c r="Y20" cm="1">
        <f t="array" ref="Y20">INDEX(W_psid!$B$2:$CT$98,W_!$A20,W_!Y$1)/Ns!$B$1</f>
        <v>-72.944049613410314</v>
      </c>
      <c r="Z20" cm="1">
        <f t="array" ref="Z20">INDEX(W_psid!$B$2:$CT$98,W_!$A20,W_!Z$1)/Ns!$B$1</f>
        <v>-64.292663659195895</v>
      </c>
      <c r="AA20" cm="1">
        <f t="array" ref="AA20">INDEX(W_psid!$B$2:$CT$98,W_!$A20,W_!AA$1)/Ns!$B$1</f>
        <v>-60.903899970793418</v>
      </c>
      <c r="AB20" cm="1">
        <f t="array" ref="AB20">INDEX(W_psid!$B$2:$CT$98,W_!$A20,W_!AB$1)/Ns!$B$1</f>
        <v>-0.47450011805975534</v>
      </c>
      <c r="AC20" cm="1">
        <f t="array" ref="AC20">INDEX(W_psid!$B$2:$CT$98,W_!$A20,W_!AC$1)/Ns!$B$1</f>
        <v>7.235481759309522</v>
      </c>
      <c r="AD20" cm="1">
        <f t="array" ref="AD20">INDEX(W_psid!$B$2:$CT$98,W_!$A20,W_!AD$1)/Ns!$B$1</f>
        <v>122.24453726719581</v>
      </c>
      <c r="AE20" cm="1">
        <f t="array" ref="AE20">INDEX(W_psid!$B$2:$CT$98,W_!$A20,W_!AE$1)/Ns!$B$1</f>
        <v>-226.25971286357665</v>
      </c>
      <c r="AF20" cm="1">
        <f t="array" ref="AF20">INDEX(W_psid!$B$2:$CT$98,W_!$A20,W_!AF$1)/Ns!$B$1</f>
        <v>416.03087236425819</v>
      </c>
      <c r="AG20" cm="1">
        <f t="array" ref="AG20">INDEX(W_psid!$B$2:$CT$98,W_!$A20,W_!AG$1)/Ns!$B$1</f>
        <v>471.48581247733136</v>
      </c>
      <c r="AH20" cm="1">
        <f t="array" ref="AH20">INDEX(W_psid!$B$2:$CT$98,W_!$A20,W_!AH$1)/Ns!$B$1</f>
        <v>-117.90613974301911</v>
      </c>
      <c r="AI20" cm="1">
        <f t="array" ref="AI20">INDEX(W_psid!$B$2:$CT$98,W_!$A20,W_!AI$1)/Ns!$B$1</f>
        <v>43.756822409892457</v>
      </c>
      <c r="AJ20" cm="1">
        <f t="array" ref="AJ20">INDEX(W_psid!$B$2:$CT$98,W_!$A20,W_!AJ$1)/Ns!$B$1</f>
        <v>274.19216797225943</v>
      </c>
      <c r="AK20" cm="1">
        <f t="array" ref="AK20">INDEX(W_psid!$B$2:$CT$98,W_!$A20,W_!AK$1)/Ns!$B$1</f>
        <v>-5.627488777948531</v>
      </c>
      <c r="AL20" cm="1">
        <f t="array" ref="AL20">INDEX(W_psid!$B$2:$CT$98,W_!$A20,W_!AL$1)/Ns!$B$1</f>
        <v>-225.19376760826506</v>
      </c>
      <c r="AM20" cm="1">
        <f t="array" ref="AM20">INDEX(W_psid!$B$2:$CT$98,W_!$A20,W_!AM$1)/Ns!$B$1</f>
        <v>-2.3410732772894081</v>
      </c>
      <c r="AN20" cm="1">
        <f t="array" ref="AN20">INDEX(W_psid!$B$2:$CT$98,W_!$A20,W_!AN$1)/Ns!$B$1</f>
        <v>-0.31314056629826986</v>
      </c>
      <c r="AO20" cm="1">
        <f t="array" ref="AO20">INDEX(W_psid!$B$2:$CT$98,W_!$A20,W_!AO$1)/Ns!$B$1</f>
        <v>-1.4254779850566608</v>
      </c>
      <c r="AP20" cm="1">
        <f t="array" ref="AP20">INDEX(W_psid!$B$2:$CT$98,W_!$A20,W_!AP$1)/Ns!$B$1</f>
        <v>2.5317101070349213</v>
      </c>
      <c r="AQ20" cm="1">
        <f t="array" ref="AQ20">INDEX(W_psid!$B$2:$CT$98,W_!$A20,W_!AQ$1)/Ns!$B$1</f>
        <v>5.9444484147841758E-2</v>
      </c>
      <c r="AR20" cm="1">
        <f t="array" ref="AR20">INDEX(W_psid!$B$2:$CT$98,W_!$A20,W_!AR$1)/Ns!$B$1</f>
        <v>-121.10500207300535</v>
      </c>
      <c r="AS20" cm="1">
        <f t="array" ref="AS20">INDEX(W_psid!$B$2:$CT$98,W_!$A20,W_!AS$1)/Ns!$B$1</f>
        <v>1235.0656953735465</v>
      </c>
      <c r="AT20" cm="1">
        <f t="array" ref="AT20">INDEX(W_psid!$B$2:$CT$98,W_!$A20,W_!AT$1)/Ns!$B$1</f>
        <v>2.0161218741361888</v>
      </c>
      <c r="AU20" cm="1">
        <f t="array" ref="AU20">INDEX(W_psid!$B$2:$CT$98,W_!$A20,W_!AU$1)/Ns!$B$1</f>
        <v>21.515507075815108</v>
      </c>
      <c r="AV20" cm="1">
        <f t="array" ref="AV20">INDEX(W_psid!$B$2:$CT$98,W_!$A20,W_!AV$1)/Ns!$B$1</f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35">
      <c r="A21">
        <f>MATCH(C21,W_psid!$A$2:$A$98,0)</f>
        <v>91</v>
      </c>
      <c r="B21" t="str">
        <f>MOMS!$A$19</f>
        <v>betahwk_w</v>
      </c>
      <c r="C21" t="str">
        <f>MOMS!$B$19</f>
        <v>betahwk_w</v>
      </c>
      <c r="D21" cm="1">
        <f t="array" ref="D21">INDEX(W_psid!$B$2:$CT$98,W_!$A21,W_!D$1)/Ns!$B$1</f>
        <v>9.0238567722279457E-4</v>
      </c>
      <c r="E21" cm="1">
        <f t="array" ref="E21">INDEX(W_psid!$B$2:$CT$98,W_!$A21,W_!E$1)/Ns!$B$1</f>
        <v>1.6294313396966972E-3</v>
      </c>
      <c r="F21" cm="1">
        <f t="array" ref="F21">INDEX(W_psid!$B$2:$CT$98,W_!$A21,W_!F$1)/Ns!$B$1</f>
        <v>9.6223146109810482E-4</v>
      </c>
      <c r="G21" cm="1">
        <f t="array" ref="G21">INDEX(W_psid!$B$2:$CT$98,W_!$A21,W_!G$1)/Ns!$B$1</f>
        <v>0.38995698449851163</v>
      </c>
      <c r="H21" cm="1">
        <f t="array" ref="H21">INDEX(W_psid!$B$2:$CT$98,W_!$A21,W_!H$1)/Ns!$B$1</f>
        <v>0.1016066034457806</v>
      </c>
      <c r="I21" cm="1">
        <f t="array" ref="I21">INDEX(W_psid!$B$2:$CT$98,W_!$A21,W_!I$1)/Ns!$B$1</f>
        <v>-4.9814210660805366E-2</v>
      </c>
      <c r="J21" cm="1">
        <f t="array" ref="J21">INDEX(W_psid!$B$2:$CT$98,W_!$A21,W_!J$1)/Ns!$B$1</f>
        <v>-0.18579202899430916</v>
      </c>
      <c r="K21" cm="1">
        <f t="array" ref="K21">INDEX(W_psid!$B$2:$CT$98,W_!$A21,W_!K$1)/Ns!$B$1</f>
        <v>-3.2214859482634813E-2</v>
      </c>
      <c r="L21" cm="1">
        <f t="array" ref="L21">INDEX(W_psid!$B$2:$CT$98,W_!$A21,W_!L$1)/Ns!$B$1</f>
        <v>-2.1729024567386186</v>
      </c>
      <c r="M21" cm="1">
        <f t="array" ref="M21">INDEX(W_psid!$B$2:$CT$98,W_!$A21,W_!M$1)/Ns!$B$1</f>
        <v>-8.2988726371970838E-3</v>
      </c>
      <c r="N21" cm="1">
        <f t="array" ref="N21">INDEX(W_psid!$B$2:$CT$98,W_!$A21,W_!N$1)/Ns!$B$1</f>
        <v>1.5727271536182461E-2</v>
      </c>
      <c r="O21" cm="1">
        <f t="array" ref="O21">INDEX(W_psid!$B$2:$CT$98,W_!$A21,W_!O$1)/Ns!$B$1</f>
        <v>-7.1271713054528703E-3</v>
      </c>
      <c r="P21" cm="1">
        <f t="array" ref="P21">INDEX(W_psid!$B$2:$CT$98,W_!$A21,W_!P$1)/Ns!$B$1</f>
        <v>42.736105630010364</v>
      </c>
      <c r="Q21" cm="1">
        <f t="array" ref="Q21">INDEX(W_psid!$B$2:$CT$98,W_!$A21,W_!Q$1)/Ns!$B$1</f>
        <v>3.6642658414600291</v>
      </c>
      <c r="R21" cm="1">
        <f t="array" ref="R21">INDEX(W_psid!$B$2:$CT$98,W_!$A21,W_!R$1)/Ns!$B$1</f>
        <v>12.553859986496805</v>
      </c>
      <c r="S21" cm="1">
        <f t="array" ref="S21">INDEX(W_psid!$B$2:$CT$98,W_!$A21,W_!S$1)/Ns!$B$1</f>
        <v>1.1970400390546569</v>
      </c>
      <c r="T21" cm="1">
        <f t="array" ref="T21">INDEX(W_psid!$B$2:$CT$98,W_!$A21,W_!T$1)/Ns!$B$1</f>
        <v>-6.3293971254853103</v>
      </c>
      <c r="U21" cm="1">
        <f t="array" ref="U21">INDEX(W_psid!$B$2:$CT$98,W_!$A21,W_!U$1)/Ns!$B$1</f>
        <v>3.6126092881229313</v>
      </c>
      <c r="V21" cm="1">
        <f t="array" ref="V21">INDEX(W_psid!$B$2:$CT$98,W_!$A21,W_!V$1)/Ns!$B$1</f>
        <v>-8.5259727535890485E-3</v>
      </c>
      <c r="W21" cm="1">
        <f t="array" ref="W21">INDEX(W_psid!$B$2:$CT$98,W_!$A21,W_!W$1)/Ns!$B$1</f>
        <v>-0.11872347151926874</v>
      </c>
      <c r="X21" cm="1">
        <f t="array" ref="X21">INDEX(W_psid!$B$2:$CT$98,W_!$A21,W_!X$1)/Ns!$B$1</f>
        <v>-1.8365027609940986E-2</v>
      </c>
      <c r="Y21" cm="1">
        <f t="array" ref="Y21">INDEX(W_psid!$B$2:$CT$98,W_!$A21,W_!Y$1)/Ns!$B$1</f>
        <v>-6.6210097879270942</v>
      </c>
      <c r="Z21" cm="1">
        <f t="array" ref="Z21">INDEX(W_psid!$B$2:$CT$98,W_!$A21,W_!Z$1)/Ns!$B$1</f>
        <v>0.63775152901795928</v>
      </c>
      <c r="AA21" cm="1">
        <f t="array" ref="AA21">INDEX(W_psid!$B$2:$CT$98,W_!$A21,W_!AA$1)/Ns!$B$1</f>
        <v>-5.8768442158042324</v>
      </c>
      <c r="AB21" cm="1">
        <f t="array" ref="AB21">INDEX(W_psid!$B$2:$CT$98,W_!$A21,W_!AB$1)/Ns!$B$1</f>
        <v>-1.7763995933054298E-2</v>
      </c>
      <c r="AC21" cm="1">
        <f t="array" ref="AC21">INDEX(W_psid!$B$2:$CT$98,W_!$A21,W_!AC$1)/Ns!$B$1</f>
        <v>0.18970289191011327</v>
      </c>
      <c r="AD21" cm="1">
        <f t="array" ref="AD21">INDEX(W_psid!$B$2:$CT$98,W_!$A21,W_!AD$1)/Ns!$B$1</f>
        <v>-3.6772483270833383</v>
      </c>
      <c r="AE21" cm="1">
        <f t="array" ref="AE21">INDEX(W_psid!$B$2:$CT$98,W_!$A21,W_!AE$1)/Ns!$B$1</f>
        <v>3.7567976113023631</v>
      </c>
      <c r="AF21" cm="1">
        <f t="array" ref="AF21">INDEX(W_psid!$B$2:$CT$98,W_!$A21,W_!AF$1)/Ns!$B$1</f>
        <v>-0.75587973307958112</v>
      </c>
      <c r="AG21" cm="1">
        <f t="array" ref="AG21">INDEX(W_psid!$B$2:$CT$98,W_!$A21,W_!AG$1)/Ns!$B$1</f>
        <v>-4.4098897644425881</v>
      </c>
      <c r="AH21" cm="1">
        <f t="array" ref="AH21">INDEX(W_psid!$B$2:$CT$98,W_!$A21,W_!AH$1)/Ns!$B$1</f>
        <v>7.5028378140305501</v>
      </c>
      <c r="AI21" cm="1">
        <f t="array" ref="AI21">INDEX(W_psid!$B$2:$CT$98,W_!$A21,W_!AI$1)/Ns!$B$1</f>
        <v>-1.5921898265491328</v>
      </c>
      <c r="AJ21" cm="1">
        <f t="array" ref="AJ21">INDEX(W_psid!$B$2:$CT$98,W_!$A21,W_!AJ$1)/Ns!$B$1</f>
        <v>3.5953723985916581</v>
      </c>
      <c r="AK21" cm="1">
        <f t="array" ref="AK21">INDEX(W_psid!$B$2:$CT$98,W_!$A21,W_!AK$1)/Ns!$B$1</f>
        <v>2.4525818544248046</v>
      </c>
      <c r="AL21" cm="1">
        <f t="array" ref="AL21">INDEX(W_psid!$B$2:$CT$98,W_!$A21,W_!AL$1)/Ns!$B$1</f>
        <v>11.489578485073455</v>
      </c>
      <c r="AM21" cm="1">
        <f t="array" ref="AM21">INDEX(W_psid!$B$2:$CT$98,W_!$A21,W_!AM$1)/Ns!$B$1</f>
        <v>2.5255724654986891E-2</v>
      </c>
      <c r="AN21" cm="1">
        <f t="array" ref="AN21">INDEX(W_psid!$B$2:$CT$98,W_!$A21,W_!AN$1)/Ns!$B$1</f>
        <v>1.2551375517269632E-2</v>
      </c>
      <c r="AO21" cm="1">
        <f t="array" ref="AO21">INDEX(W_psid!$B$2:$CT$98,W_!$A21,W_!AO$1)/Ns!$B$1</f>
        <v>1.5223746667953978E-2</v>
      </c>
      <c r="AP21" cm="1">
        <f t="array" ref="AP21">INDEX(W_psid!$B$2:$CT$98,W_!$A21,W_!AP$1)/Ns!$B$1</f>
        <v>-5.4568053636480623E-2</v>
      </c>
      <c r="AQ21" cm="1">
        <f t="array" ref="AQ21">INDEX(W_psid!$B$2:$CT$98,W_!$A21,W_!AQ$1)/Ns!$B$1</f>
        <v>8.9136854096627863E-4</v>
      </c>
      <c r="AR21" cm="1">
        <f t="array" ref="AR21">INDEX(W_psid!$B$2:$CT$98,W_!$A21,W_!AR$1)/Ns!$B$1</f>
        <v>4.8012867842326949</v>
      </c>
      <c r="AS21" cm="1">
        <f t="array" ref="AS21">INDEX(W_psid!$B$2:$CT$98,W_!$A21,W_!AS$1)/Ns!$B$1</f>
        <v>-6.8075751128734856</v>
      </c>
      <c r="AT21" cm="1">
        <f t="array" ref="AT21">INDEX(W_psid!$B$2:$CT$98,W_!$A21,W_!AT$1)/Ns!$B$1</f>
        <v>-2.189984962395319E-2</v>
      </c>
      <c r="AU21" cm="1">
        <f t="array" ref="AU21">INDEX(W_psid!$B$2:$CT$98,W_!$A21,W_!AU$1)/Ns!$B$1</f>
        <v>4.7178515240833576</v>
      </c>
      <c r="AV21" cm="1">
        <f t="array" ref="AV21">INDEX(W_psid!$B$2:$CT$98,W_!$A21,W_!AV$1)/Ns!$B$1</f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35">
      <c r="A22">
        <f>MATCH(C22,W_psid!$A$2:$A$98,0)</f>
        <v>25</v>
      </c>
      <c r="B22" t="str">
        <f>MOMS!$A$20</f>
        <v>hdo</v>
      </c>
      <c r="C22" t="str">
        <f>MOMS!$B$20</f>
        <v>hdo</v>
      </c>
      <c r="D22" cm="1">
        <f t="array" ref="D22">INDEX(W_psid!$B$2:$CT$98,W_!$A22,W_!D$1)/Ns!$B$1</f>
        <v>2.1383255233705873E-5</v>
      </c>
      <c r="E22" cm="1">
        <f t="array" ref="E22">INDEX(W_psid!$B$2:$CT$98,W_!$A22,W_!E$1)/Ns!$B$1</f>
        <v>5.0727117391753345E-5</v>
      </c>
      <c r="F22" cm="1">
        <f t="array" ref="F22">INDEX(W_psid!$B$2:$CT$98,W_!$A22,W_!F$1)/Ns!$B$1</f>
        <v>-2.9452342557752186E-5</v>
      </c>
      <c r="G22" cm="1">
        <f t="array" ref="G22">INDEX(W_psid!$B$2:$CT$98,W_!$A22,W_!G$1)/Ns!$B$1</f>
        <v>0.32013044644932992</v>
      </c>
      <c r="H22" cm="1">
        <f t="array" ref="H22">INDEX(W_psid!$B$2:$CT$98,W_!$A22,W_!H$1)/Ns!$B$1</f>
        <v>1.7956994842936514E-5</v>
      </c>
      <c r="I22" cm="1">
        <f t="array" ref="I22">INDEX(W_psid!$B$2:$CT$98,W_!$A22,W_!I$1)/Ns!$B$1</f>
        <v>-4.9256469062562624E-3</v>
      </c>
      <c r="J22" cm="1">
        <f t="array" ref="J22">INDEX(W_psid!$B$2:$CT$98,W_!$A22,W_!J$1)/Ns!$B$1</f>
        <v>-1.2557521848744629E-2</v>
      </c>
      <c r="K22" cm="1">
        <f t="array" ref="K22">INDEX(W_psid!$B$2:$CT$98,W_!$A22,W_!K$1)/Ns!$B$1</f>
        <v>1.3763290643978143E-2</v>
      </c>
      <c r="L22" cm="1">
        <f t="array" ref="L22">INDEX(W_psid!$B$2:$CT$98,W_!$A22,W_!L$1)/Ns!$B$1</f>
        <v>-1.6410434960373928E-2</v>
      </c>
      <c r="M22" cm="1">
        <f t="array" ref="M22">INDEX(W_psid!$B$2:$CT$98,W_!$A22,W_!M$1)/Ns!$B$1</f>
        <v>-6.2504016933939165E-5</v>
      </c>
      <c r="N22" cm="1">
        <f t="array" ref="N22">INDEX(W_psid!$B$2:$CT$98,W_!$A22,W_!N$1)/Ns!$B$1</f>
        <v>1.1764811871283998E-4</v>
      </c>
      <c r="O22" cm="1">
        <f t="array" ref="O22">INDEX(W_psid!$B$2:$CT$98,W_!$A22,W_!O$1)/Ns!$B$1</f>
        <v>-6.5226151038523839E-5</v>
      </c>
      <c r="P22" cm="1">
        <f t="array" ref="P22">INDEX(W_psid!$B$2:$CT$98,W_!$A22,W_!P$1)/Ns!$B$1</f>
        <v>2.2841372616832798</v>
      </c>
      <c r="Q22" cm="1">
        <f t="array" ref="Q22">INDEX(W_psid!$B$2:$CT$98,W_!$A22,W_!Q$1)/Ns!$B$1</f>
        <v>0.4077319579186961</v>
      </c>
      <c r="R22" cm="1">
        <f t="array" ref="R22">INDEX(W_psid!$B$2:$CT$98,W_!$A22,W_!R$1)/Ns!$B$1</f>
        <v>2.1054100360808397</v>
      </c>
      <c r="S22" cm="1">
        <f t="array" ref="S22">INDEX(W_psid!$B$2:$CT$98,W_!$A22,W_!S$1)/Ns!$B$1</f>
        <v>8.9557197559255695E-3</v>
      </c>
      <c r="T22" cm="1">
        <f t="array" ref="T22">INDEX(W_psid!$B$2:$CT$98,W_!$A22,W_!T$1)/Ns!$B$1</f>
        <v>-0.77920982733748689</v>
      </c>
      <c r="U22" cm="1">
        <f t="array" ref="U22">INDEX(W_psid!$B$2:$CT$98,W_!$A22,W_!U$1)/Ns!$B$1</f>
        <v>-8.5259727535890485E-3</v>
      </c>
      <c r="V22" cm="1">
        <f t="array" ref="V22">INDEX(W_psid!$B$2:$CT$98,W_!$A22,W_!V$1)/Ns!$B$1</f>
        <v>5.4976751441831503E-3</v>
      </c>
      <c r="W22" cm="1">
        <f t="array" ref="W22">INDEX(W_psid!$B$2:$CT$98,W_!$A22,W_!W$1)/Ns!$B$1</f>
        <v>-4.8778190277489189E-3</v>
      </c>
      <c r="X22" cm="1">
        <f t="array" ref="X22">INDEX(W_psid!$B$2:$CT$98,W_!$A22,W_!X$1)/Ns!$B$1</f>
        <v>2.8140274761895376E-3</v>
      </c>
      <c r="Y22" cm="1">
        <f t="array" ref="Y22">INDEX(W_psid!$B$2:$CT$98,W_!$A22,W_!Y$1)/Ns!$B$1</f>
        <v>0.20836786763630694</v>
      </c>
      <c r="Z22" cm="1">
        <f t="array" ref="Z22">INDEX(W_psid!$B$2:$CT$98,W_!$A22,W_!Z$1)/Ns!$B$1</f>
        <v>0.148116023297994</v>
      </c>
      <c r="AA22" cm="1">
        <f t="array" ref="AA22">INDEX(W_psid!$B$2:$CT$98,W_!$A22,W_!AA$1)/Ns!$B$1</f>
        <v>0.17670971977914399</v>
      </c>
      <c r="AB22" cm="1">
        <f t="array" ref="AB22">INDEX(W_psid!$B$2:$CT$98,W_!$A22,W_!AB$1)/Ns!$B$1</f>
        <v>4.6637547166924048E-5</v>
      </c>
      <c r="AC22" cm="1">
        <f t="array" ref="AC22">INDEX(W_psid!$B$2:$CT$98,W_!$A22,W_!AC$1)/Ns!$B$1</f>
        <v>-1.4323807150544271E-2</v>
      </c>
      <c r="AD22" cm="1">
        <f t="array" ref="AD22">INDEX(W_psid!$B$2:$CT$98,W_!$A22,W_!AD$1)/Ns!$B$1</f>
        <v>-0.45287297271853405</v>
      </c>
      <c r="AE22" cm="1">
        <f t="array" ref="AE22">INDEX(W_psid!$B$2:$CT$98,W_!$A22,W_!AE$1)/Ns!$B$1</f>
        <v>0.22997089155416545</v>
      </c>
      <c r="AF22" cm="1">
        <f t="array" ref="AF22">INDEX(W_psid!$B$2:$CT$98,W_!$A22,W_!AF$1)/Ns!$B$1</f>
        <v>-0.55807343657831709</v>
      </c>
      <c r="AG22" cm="1">
        <f t="array" ref="AG22">INDEX(W_psid!$B$2:$CT$98,W_!$A22,W_!AG$1)/Ns!$B$1</f>
        <v>-0.28965777523742925</v>
      </c>
      <c r="AH22" cm="1">
        <f t="array" ref="AH22">INDEX(W_psid!$B$2:$CT$98,W_!$A22,W_!AH$1)/Ns!$B$1</f>
        <v>-0.20397744669848814</v>
      </c>
      <c r="AI22" cm="1">
        <f t="array" ref="AI22">INDEX(W_psid!$B$2:$CT$98,W_!$A22,W_!AI$1)/Ns!$B$1</f>
        <v>0.12969465693470453</v>
      </c>
      <c r="AJ22" cm="1">
        <f t="array" ref="AJ22">INDEX(W_psid!$B$2:$CT$98,W_!$A22,W_!AJ$1)/Ns!$B$1</f>
        <v>-5.9586787262158256E-2</v>
      </c>
      <c r="AK22" cm="1">
        <f t="array" ref="AK22">INDEX(W_psid!$B$2:$CT$98,W_!$A22,W_!AK$1)/Ns!$B$1</f>
        <v>-3.8817032542787067E-2</v>
      </c>
      <c r="AL22" cm="1">
        <f t="array" ref="AL22">INDEX(W_psid!$B$2:$CT$98,W_!$A22,W_!AL$1)/Ns!$B$1</f>
        <v>-0.1760331012881933</v>
      </c>
      <c r="AM22" cm="1">
        <f t="array" ref="AM22">INDEX(W_psid!$B$2:$CT$98,W_!$A22,W_!AM$1)/Ns!$B$1</f>
        <v>1.5048997807444408E-2</v>
      </c>
      <c r="AN22" cm="1">
        <f t="array" ref="AN22">INDEX(W_psid!$B$2:$CT$98,W_!$A22,W_!AN$1)/Ns!$B$1</f>
        <v>1.1908608160945616E-2</v>
      </c>
      <c r="AO22" cm="1">
        <f t="array" ref="AO22">INDEX(W_psid!$B$2:$CT$98,W_!$A22,W_!AO$1)/Ns!$B$1</f>
        <v>1.5142521041937005E-2</v>
      </c>
      <c r="AP22" cm="1">
        <f t="array" ref="AP22">INDEX(W_psid!$B$2:$CT$98,W_!$A22,W_!AP$1)/Ns!$B$1</f>
        <v>-2.8891011800249258E-3</v>
      </c>
      <c r="AQ22" cm="1">
        <f t="array" ref="AQ22">INDEX(W_psid!$B$2:$CT$98,W_!$A22,W_!AQ$1)/Ns!$B$1</f>
        <v>6.8430682930336348E-4</v>
      </c>
      <c r="AR22" cm="1">
        <f t="array" ref="AR22">INDEX(W_psid!$B$2:$CT$98,W_!$A22,W_!AR$1)/Ns!$B$1</f>
        <v>0.25182391372013491</v>
      </c>
      <c r="AS22" cm="1">
        <f t="array" ref="AS22">INDEX(W_psid!$B$2:$CT$98,W_!$A22,W_!AS$1)/Ns!$B$1</f>
        <v>-1.1283608178494611</v>
      </c>
      <c r="AT22" cm="1">
        <f t="array" ref="AT22">INDEX(W_psid!$B$2:$CT$98,W_!$A22,W_!AT$1)/Ns!$B$1</f>
        <v>2.2402216405211345E-3</v>
      </c>
      <c r="AU22" cm="1">
        <f t="array" ref="AU22">INDEX(W_psid!$B$2:$CT$98,W_!$A22,W_!AU$1)/Ns!$B$1</f>
        <v>0.23420713758948342</v>
      </c>
      <c r="AV22" cm="1">
        <f t="array" ref="AV22">INDEX(W_psid!$B$2:$CT$98,W_!$A22,W_!AV$1)/Ns!$B$1</f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35">
      <c r="A23">
        <f>MATCH(C23,W_psid!$A$2:$A$98,0)</f>
        <v>26</v>
      </c>
      <c r="B23" t="str">
        <f>MOMS!$A$21</f>
        <v>wdo_dif</v>
      </c>
      <c r="C23" t="str">
        <f>MOMS!$B$21</f>
        <v>wdo_dif</v>
      </c>
      <c r="D23" cm="1">
        <f t="array" ref="D23">INDEX(W_psid!$B$2:$CT$98,W_!$A23,W_!D$1)/Ns!$B$1</f>
        <v>-2.0035877997800857E-4</v>
      </c>
      <c r="E23" cm="1">
        <f t="array" ref="E23">INDEX(W_psid!$B$2:$CT$98,W_!$A23,W_!E$1)/Ns!$B$1</f>
        <v>-2.1746827895665363E-4</v>
      </c>
      <c r="F23" cm="1">
        <f t="array" ref="F23">INDEX(W_psid!$B$2:$CT$98,W_!$A23,W_!F$1)/Ns!$B$1</f>
        <v>1.5983579393505435E-4</v>
      </c>
      <c r="G23" cm="1">
        <f t="array" ref="G23">INDEX(W_psid!$B$2:$CT$98,W_!$A23,W_!G$1)/Ns!$B$1</f>
        <v>-1.033929521065823</v>
      </c>
      <c r="H23" cm="1">
        <f t="array" ref="H23">INDEX(W_psid!$B$2:$CT$98,W_!$A23,W_!H$1)/Ns!$B$1</f>
        <v>-1.0517765779002649E-2</v>
      </c>
      <c r="I23" cm="1">
        <f t="array" ref="I23">INDEX(W_psid!$B$2:$CT$98,W_!$A23,W_!I$1)/Ns!$B$1</f>
        <v>4.1050000244125646E-2</v>
      </c>
      <c r="J23" cm="1">
        <f t="array" ref="J23">INDEX(W_psid!$B$2:$CT$98,W_!$A23,W_!J$1)/Ns!$B$1</f>
        <v>3.6924008701365696E-2</v>
      </c>
      <c r="K23" cm="1">
        <f t="array" ref="K23">INDEX(W_psid!$B$2:$CT$98,W_!$A23,W_!K$1)/Ns!$B$1</f>
        <v>-1.6237991373775091E-2</v>
      </c>
      <c r="L23" cm="1">
        <f t="array" ref="L23">INDEX(W_psid!$B$2:$CT$98,W_!$A23,W_!L$1)/Ns!$B$1</f>
        <v>0.16095243225431127</v>
      </c>
      <c r="M23" cm="1">
        <f t="array" ref="M23">INDEX(W_psid!$B$2:$CT$98,W_!$A23,W_!M$1)/Ns!$B$1</f>
        <v>3.6337639100879619E-4</v>
      </c>
      <c r="N23" cm="1">
        <f t="array" ref="N23">INDEX(W_psid!$B$2:$CT$98,W_!$A23,W_!N$1)/Ns!$B$1</f>
        <v>-6.6198086599414483E-4</v>
      </c>
      <c r="O23" cm="1">
        <f t="array" ref="O23">INDEX(W_psid!$B$2:$CT$98,W_!$A23,W_!O$1)/Ns!$B$1</f>
        <v>5.1513079134780774E-4</v>
      </c>
      <c r="P23" cm="1">
        <f t="array" ref="P23">INDEX(W_psid!$B$2:$CT$98,W_!$A23,W_!P$1)/Ns!$B$1</f>
        <v>-7.8432566770021417</v>
      </c>
      <c r="Q23" cm="1">
        <f t="array" ref="Q23">INDEX(W_psid!$B$2:$CT$98,W_!$A23,W_!Q$1)/Ns!$B$1</f>
        <v>-0.64285526532850223</v>
      </c>
      <c r="R23" cm="1">
        <f t="array" ref="R23">INDEX(W_psid!$B$2:$CT$98,W_!$A23,W_!R$1)/Ns!$B$1</f>
        <v>-6.7650892018082578</v>
      </c>
      <c r="S23" cm="1">
        <f t="array" ref="S23">INDEX(W_psid!$B$2:$CT$98,W_!$A23,W_!S$1)/Ns!$B$1</f>
        <v>-9.0111414556336547E-2</v>
      </c>
      <c r="T23" cm="1">
        <f t="array" ref="T23">INDEX(W_psid!$B$2:$CT$98,W_!$A23,W_!T$1)/Ns!$B$1</f>
        <v>1.3077597371259606</v>
      </c>
      <c r="U23" cm="1">
        <f t="array" ref="U23">INDEX(W_psid!$B$2:$CT$98,W_!$A23,W_!U$1)/Ns!$B$1</f>
        <v>-0.11872347151926874</v>
      </c>
      <c r="V23" cm="1">
        <f t="array" ref="V23">INDEX(W_psid!$B$2:$CT$98,W_!$A23,W_!V$1)/Ns!$B$1</f>
        <v>-4.8778190277489189E-3</v>
      </c>
      <c r="W23" cm="1">
        <f t="array" ref="W23">INDEX(W_psid!$B$2:$CT$98,W_!$A23,W_!W$1)/Ns!$B$1</f>
        <v>4.4058840662283362E-2</v>
      </c>
      <c r="X23" cm="1">
        <f t="array" ref="X23">INDEX(W_psid!$B$2:$CT$98,W_!$A23,W_!X$1)/Ns!$B$1</f>
        <v>-1.9169100999950868E-3</v>
      </c>
      <c r="Y23" cm="1">
        <f t="array" ref="Y23">INDEX(W_psid!$B$2:$CT$98,W_!$A23,W_!Y$1)/Ns!$B$1</f>
        <v>-0.17307743734564118</v>
      </c>
      <c r="Z23" cm="1">
        <f t="array" ref="Z23">INDEX(W_psid!$B$2:$CT$98,W_!$A23,W_!Z$1)/Ns!$B$1</f>
        <v>-0.29916034194849278</v>
      </c>
      <c r="AA23" cm="1">
        <f t="array" ref="AA23">INDEX(W_psid!$B$2:$CT$98,W_!$A23,W_!AA$1)/Ns!$B$1</f>
        <v>-0.24699202284946886</v>
      </c>
      <c r="AB23" cm="1">
        <f t="array" ref="AB23">INDEX(W_psid!$B$2:$CT$98,W_!$A23,W_!AB$1)/Ns!$B$1</f>
        <v>-3.0641532056230293E-4</v>
      </c>
      <c r="AC23" cm="1">
        <f t="array" ref="AC23">INDEX(W_psid!$B$2:$CT$98,W_!$A23,W_!AC$1)/Ns!$B$1</f>
        <v>3.6147313144798451E-2</v>
      </c>
      <c r="AD23" cm="1">
        <f t="array" ref="AD23">INDEX(W_psid!$B$2:$CT$98,W_!$A23,W_!AD$1)/Ns!$B$1</f>
        <v>0.76283588815739856</v>
      </c>
      <c r="AE23" cm="1">
        <f t="array" ref="AE23">INDEX(W_psid!$B$2:$CT$98,W_!$A23,W_!AE$1)/Ns!$B$1</f>
        <v>-0.15737068164493814</v>
      </c>
      <c r="AF23" cm="1">
        <f t="array" ref="AF23">INDEX(W_psid!$B$2:$CT$98,W_!$A23,W_!AF$1)/Ns!$B$1</f>
        <v>1.0166730283170622</v>
      </c>
      <c r="AG23" cm="1">
        <f t="array" ref="AG23">INDEX(W_psid!$B$2:$CT$98,W_!$A23,W_!AG$1)/Ns!$B$1</f>
        <v>1.2448767367463485</v>
      </c>
      <c r="AH23" cm="1">
        <f t="array" ref="AH23">INDEX(W_psid!$B$2:$CT$98,W_!$A23,W_!AH$1)/Ns!$B$1</f>
        <v>0.3488496008189319</v>
      </c>
      <c r="AI23" cm="1">
        <f t="array" ref="AI23">INDEX(W_psid!$B$2:$CT$98,W_!$A23,W_!AI$1)/Ns!$B$1</f>
        <v>-0.62045029986577638</v>
      </c>
      <c r="AJ23" cm="1">
        <f t="array" ref="AJ23">INDEX(W_psid!$B$2:$CT$98,W_!$A23,W_!AJ$1)/Ns!$B$1</f>
        <v>-0.2016736220019798</v>
      </c>
      <c r="AK23" cm="1">
        <f t="array" ref="AK23">INDEX(W_psid!$B$2:$CT$98,W_!$A23,W_!AK$1)/Ns!$B$1</f>
        <v>0.21939284242387125</v>
      </c>
      <c r="AL23" cm="1">
        <f t="array" ref="AL23">INDEX(W_psid!$B$2:$CT$98,W_!$A23,W_!AL$1)/Ns!$B$1</f>
        <v>1.0887220883200612</v>
      </c>
      <c r="AM23" cm="1">
        <f t="array" ref="AM23">INDEX(W_psid!$B$2:$CT$98,W_!$A23,W_!AM$1)/Ns!$B$1</f>
        <v>-4.7351378218481954E-2</v>
      </c>
      <c r="AN23" cm="1">
        <f t="array" ref="AN23">INDEX(W_psid!$B$2:$CT$98,W_!$A23,W_!AN$1)/Ns!$B$1</f>
        <v>-4.1483069962332218E-2</v>
      </c>
      <c r="AO23" cm="1">
        <f t="array" ref="AO23">INDEX(W_psid!$B$2:$CT$98,W_!$A23,W_!AO$1)/Ns!$B$1</f>
        <v>-4.8105939594546315E-2</v>
      </c>
      <c r="AP23" cm="1">
        <f t="array" ref="AP23">INDEX(W_psid!$B$2:$CT$98,W_!$A23,W_!AP$1)/Ns!$B$1</f>
        <v>-7.30912757132919E-3</v>
      </c>
      <c r="AQ23" cm="1">
        <f t="array" ref="AQ23">INDEX(W_psid!$B$2:$CT$98,W_!$A23,W_!AQ$1)/Ns!$B$1</f>
        <v>-2.7298802240371791E-3</v>
      </c>
      <c r="AR23" cm="1">
        <f t="array" ref="AR23">INDEX(W_psid!$B$2:$CT$98,W_!$A23,W_!AR$1)/Ns!$B$1</f>
        <v>-0.51488259703713957</v>
      </c>
      <c r="AS23" cm="1">
        <f t="array" ref="AS23">INDEX(W_psid!$B$2:$CT$98,W_!$A23,W_!AS$1)/Ns!$B$1</f>
        <v>3.6694052107356399</v>
      </c>
      <c r="AT23" cm="1">
        <f t="array" ref="AT23">INDEX(W_psid!$B$2:$CT$98,W_!$A23,W_!AT$1)/Ns!$B$1</f>
        <v>-9.0186741049625794E-3</v>
      </c>
      <c r="AU23" cm="1">
        <f t="array" ref="AU23">INDEX(W_psid!$B$2:$CT$98,W_!$A23,W_!AU$1)/Ns!$B$1</f>
        <v>-1.4861360718851002</v>
      </c>
      <c r="AV23" cm="1">
        <f t="array" ref="AV23">INDEX(W_psid!$B$2:$CT$98,W_!$A23,W_!AV$1)/Ns!$B$1</f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x14ac:dyDescent="0.35">
      <c r="A24">
        <f>MATCH(C24,W_psid!$A$2:$A$98,0)</f>
        <v>27</v>
      </c>
      <c r="B24" t="str">
        <f>MOMS!$A$22</f>
        <v>sdo_dif</v>
      </c>
      <c r="C24" t="str">
        <f>MOMS!$B$22</f>
        <v>sdo_dif</v>
      </c>
      <c r="D24" cm="1">
        <f t="array" ref="D24">INDEX(W_psid!$B$2:$CT$98,W_!$A24,W_!D$1)/Ns!$B$1</f>
        <v>2.5490331665401166E-5</v>
      </c>
      <c r="E24" cm="1">
        <f t="array" ref="E24">INDEX(W_psid!$B$2:$CT$98,W_!$A24,W_!E$1)/Ns!$B$1</f>
        <v>9.007554142137752E-6</v>
      </c>
      <c r="F24" cm="1">
        <f t="array" ref="F24">INDEX(W_psid!$B$2:$CT$98,W_!$A24,W_!F$1)/Ns!$B$1</f>
        <v>9.5084851399925238E-5</v>
      </c>
      <c r="G24" cm="1">
        <f t="array" ref="G24">INDEX(W_psid!$B$2:$CT$98,W_!$A24,W_!G$1)/Ns!$B$1</f>
        <v>3.9731725048640761E-2</v>
      </c>
      <c r="H24" cm="1">
        <f t="array" ref="H24">INDEX(W_psid!$B$2:$CT$98,W_!$A24,W_!H$1)/Ns!$B$1</f>
        <v>6.5605259643239039E-3</v>
      </c>
      <c r="I24" cm="1">
        <f t="array" ref="I24">INDEX(W_psid!$B$2:$CT$98,W_!$A24,W_!I$1)/Ns!$B$1</f>
        <v>-7.3983664433611084E-4</v>
      </c>
      <c r="J24" cm="1">
        <f t="array" ref="J24">INDEX(W_psid!$B$2:$CT$98,W_!$A24,W_!J$1)/Ns!$B$1</f>
        <v>3.1185938271270283E-4</v>
      </c>
      <c r="K24" cm="1">
        <f t="array" ref="K24">INDEX(W_psid!$B$2:$CT$98,W_!$A24,W_!K$1)/Ns!$B$1</f>
        <v>-7.3358255969499702E-3</v>
      </c>
      <c r="L24" cm="1">
        <f t="array" ref="L24">INDEX(W_psid!$B$2:$CT$98,W_!$A24,W_!L$1)/Ns!$B$1</f>
        <v>1.9004769994380454E-2</v>
      </c>
      <c r="M24" cm="1">
        <f t="array" ref="M24">INDEX(W_psid!$B$2:$CT$98,W_!$A24,W_!M$1)/Ns!$B$1</f>
        <v>2.1738945800954255E-4</v>
      </c>
      <c r="N24" cm="1">
        <f t="array" ref="N24">INDEX(W_psid!$B$2:$CT$98,W_!$A24,W_!N$1)/Ns!$B$1</f>
        <v>-4.0539887762508411E-4</v>
      </c>
      <c r="O24" cm="1">
        <f t="array" ref="O24">INDEX(W_psid!$B$2:$CT$98,W_!$A24,W_!O$1)/Ns!$B$1</f>
        <v>1.1659682534984915E-4</v>
      </c>
      <c r="P24" cm="1">
        <f t="array" ref="P24">INDEX(W_psid!$B$2:$CT$98,W_!$A24,W_!P$1)/Ns!$B$1</f>
        <v>-2.0680401253206759</v>
      </c>
      <c r="Q24" cm="1">
        <f t="array" ref="Q24">INDEX(W_psid!$B$2:$CT$98,W_!$A24,W_!Q$1)/Ns!$B$1</f>
        <v>0.24791604771246631</v>
      </c>
      <c r="R24" cm="1">
        <f t="array" ref="R24">INDEX(W_psid!$B$2:$CT$98,W_!$A24,W_!R$1)/Ns!$B$1</f>
        <v>-1.5928838856775931</v>
      </c>
      <c r="S24" cm="1">
        <f t="array" ref="S24">INDEX(W_psid!$B$2:$CT$98,W_!$A24,W_!S$1)/Ns!$B$1</f>
        <v>-1.0445992303090125E-2</v>
      </c>
      <c r="T24" cm="1">
        <f t="array" ref="T24">INDEX(W_psid!$B$2:$CT$98,W_!$A24,W_!T$1)/Ns!$B$1</f>
        <v>-0.53847707585032356</v>
      </c>
      <c r="U24" cm="1">
        <f t="array" ref="U24">INDEX(W_psid!$B$2:$CT$98,W_!$A24,W_!U$1)/Ns!$B$1</f>
        <v>-1.8365027609940986E-2</v>
      </c>
      <c r="V24" cm="1">
        <f t="array" ref="V24">INDEX(W_psid!$B$2:$CT$98,W_!$A24,W_!V$1)/Ns!$B$1</f>
        <v>2.8140274761895376E-3</v>
      </c>
      <c r="W24" cm="1">
        <f t="array" ref="W24">INDEX(W_psid!$B$2:$CT$98,W_!$A24,W_!W$1)/Ns!$B$1</f>
        <v>-1.9169100999950868E-3</v>
      </c>
      <c r="X24" cm="1">
        <f t="array" ref="X24">INDEX(W_psid!$B$2:$CT$98,W_!$A24,W_!X$1)/Ns!$B$1</f>
        <v>1.0776455715167823E-2</v>
      </c>
      <c r="Y24" cm="1">
        <f t="array" ref="Y24">INDEX(W_psid!$B$2:$CT$98,W_!$A24,W_!Y$1)/Ns!$B$1</f>
        <v>-0.20870573815690924</v>
      </c>
      <c r="Z24" cm="1">
        <f t="array" ref="Z24">INDEX(W_psid!$B$2:$CT$98,W_!$A24,W_!Z$1)/Ns!$B$1</f>
        <v>-8.6942881081415541E-2</v>
      </c>
      <c r="AA24" cm="1">
        <f t="array" ref="AA24">INDEX(W_psid!$B$2:$CT$98,W_!$A24,W_!AA$1)/Ns!$B$1</f>
        <v>-0.14143205207466178</v>
      </c>
      <c r="AB24" cm="1">
        <f t="array" ref="AB24">INDEX(W_psid!$B$2:$CT$98,W_!$A24,W_!AB$1)/Ns!$B$1</f>
        <v>-2.0566388107988692E-5</v>
      </c>
      <c r="AC24" cm="1">
        <f t="array" ref="AC24">INDEX(W_psid!$B$2:$CT$98,W_!$A24,W_!AC$1)/Ns!$B$1</f>
        <v>3.055177583153418E-3</v>
      </c>
      <c r="AD24" cm="1">
        <f t="array" ref="AD24">INDEX(W_psid!$B$2:$CT$98,W_!$A24,W_!AD$1)/Ns!$B$1</f>
        <v>1.7381586101553666E-2</v>
      </c>
      <c r="AE24" cm="1">
        <f t="array" ref="AE24">INDEX(W_psid!$B$2:$CT$98,W_!$A24,W_!AE$1)/Ns!$B$1</f>
        <v>-0.21448281583430695</v>
      </c>
      <c r="AF24" cm="1">
        <f t="array" ref="AF24">INDEX(W_psid!$B$2:$CT$98,W_!$A24,W_!AF$1)/Ns!$B$1</f>
        <v>0.3911613625645321</v>
      </c>
      <c r="AG24" cm="1">
        <f t="array" ref="AG24">INDEX(W_psid!$B$2:$CT$98,W_!$A24,W_!AG$1)/Ns!$B$1</f>
        <v>0.52653517505140568</v>
      </c>
      <c r="AH24" cm="1">
        <f t="array" ref="AH24">INDEX(W_psid!$B$2:$CT$98,W_!$A24,W_!AH$1)/Ns!$B$1</f>
        <v>3.8153135473150114E-2</v>
      </c>
      <c r="AI24" cm="1">
        <f t="array" ref="AI24">INDEX(W_psid!$B$2:$CT$98,W_!$A24,W_!AI$1)/Ns!$B$1</f>
        <v>-0.44645908185289046</v>
      </c>
      <c r="AJ24" cm="1">
        <f t="array" ref="AJ24">INDEX(W_psid!$B$2:$CT$98,W_!$A24,W_!AJ$1)/Ns!$B$1</f>
        <v>-0.16763030045944441</v>
      </c>
      <c r="AK24" cm="1">
        <f t="array" ref="AK24">INDEX(W_psid!$B$2:$CT$98,W_!$A24,W_!AK$1)/Ns!$B$1</f>
        <v>-9.4348287527122349E-4</v>
      </c>
      <c r="AL24" cm="1">
        <f t="array" ref="AL24">INDEX(W_psid!$B$2:$CT$98,W_!$A24,W_!AL$1)/Ns!$B$1</f>
        <v>-0.45370242630515267</v>
      </c>
      <c r="AM24" cm="1">
        <f t="array" ref="AM24">INDEX(W_psid!$B$2:$CT$98,W_!$A24,W_!AM$1)/Ns!$B$1</f>
        <v>-1.345775350427676E-2</v>
      </c>
      <c r="AN24" cm="1">
        <f t="array" ref="AN24">INDEX(W_psid!$B$2:$CT$98,W_!$A24,W_!AN$1)/Ns!$B$1</f>
        <v>-1.258470064218296E-2</v>
      </c>
      <c r="AO24" cm="1">
        <f t="array" ref="AO24">INDEX(W_psid!$B$2:$CT$98,W_!$A24,W_!AO$1)/Ns!$B$1</f>
        <v>-1.0938528872708174E-2</v>
      </c>
      <c r="AP24" cm="1">
        <f t="array" ref="AP24">INDEX(W_psid!$B$2:$CT$98,W_!$A24,W_!AP$1)/Ns!$B$1</f>
        <v>-5.3629290651424043E-3</v>
      </c>
      <c r="AQ24" cm="1">
        <f t="array" ref="AQ24">INDEX(W_psid!$B$2:$CT$98,W_!$A24,W_!AQ$1)/Ns!$B$1</f>
        <v>-1.5694529671509054E-4</v>
      </c>
      <c r="AR24" cm="1">
        <f t="array" ref="AR24">INDEX(W_psid!$B$2:$CT$98,W_!$A24,W_!AR$1)/Ns!$B$1</f>
        <v>-0.21585141270013816</v>
      </c>
      <c r="AS24" cm="1">
        <f t="array" ref="AS24">INDEX(W_psid!$B$2:$CT$98,W_!$A24,W_!AS$1)/Ns!$B$1</f>
        <v>0.83754121950268912</v>
      </c>
      <c r="AT24" cm="1">
        <f t="array" ref="AT24">INDEX(W_psid!$B$2:$CT$98,W_!$A24,W_!AT$1)/Ns!$B$1</f>
        <v>1.6190226154158029E-3</v>
      </c>
      <c r="AU24" cm="1">
        <f t="array" ref="AU24">INDEX(W_psid!$B$2:$CT$98,W_!$A24,W_!AU$1)/Ns!$B$1</f>
        <v>-0.60301236237407607</v>
      </c>
      <c r="AV24" cm="1">
        <f t="array" ref="AV24">INDEX(W_psid!$B$2:$CT$98,W_!$A24,W_!AV$1)/Ns!$B$1</f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35">
      <c r="A25">
        <f>MATCH(C25,W_psid!$A$2:$A$98,0)</f>
        <v>69</v>
      </c>
      <c r="B25" t="str">
        <f>MOMS!$A$23</f>
        <v>commiles_sd</v>
      </c>
      <c r="C25" t="str">
        <f>MOMS!$B$23</f>
        <v>commiles_sd_inmsa</v>
      </c>
      <c r="D25" cm="1">
        <f t="array" ref="D25">INDEX(W_psid!$B$2:$CT$98,W_!$A25,W_!D$1)/Ns!$B$1</f>
        <v>4.3175544573235459E-4</v>
      </c>
      <c r="E25" cm="1">
        <f t="array" ref="E25">INDEX(W_psid!$B$2:$CT$98,W_!$A25,W_!E$1)/Ns!$B$1</f>
        <v>-1.1136306846087525E-3</v>
      </c>
      <c r="F25" cm="1">
        <f t="array" ref="F25">INDEX(W_psid!$B$2:$CT$98,W_!$A25,W_!F$1)/Ns!$B$1</f>
        <v>-7.1510157974780039E-3</v>
      </c>
      <c r="G25" cm="1">
        <f t="array" ref="G25">INDEX(W_psid!$B$2:$CT$98,W_!$A25,W_!G$1)/Ns!$B$1</f>
        <v>11.09631366162634</v>
      </c>
      <c r="H25" cm="1">
        <f t="array" ref="H25">INDEX(W_psid!$B$2:$CT$98,W_!$A25,W_!H$1)/Ns!$B$1</f>
        <v>-0.58810849330438697</v>
      </c>
      <c r="I25" cm="1">
        <f t="array" ref="I25">INDEX(W_psid!$B$2:$CT$98,W_!$A25,W_!I$1)/Ns!$B$1</f>
        <v>-0.28372891733596745</v>
      </c>
      <c r="J25" cm="1">
        <f t="array" ref="J25">INDEX(W_psid!$B$2:$CT$98,W_!$A25,W_!J$1)/Ns!$B$1</f>
        <v>-2.0675583985685173</v>
      </c>
      <c r="K25" cm="1">
        <f t="array" ref="K25">INDEX(W_psid!$B$2:$CT$98,W_!$A25,W_!K$1)/Ns!$B$1</f>
        <v>1.7540617700508905</v>
      </c>
      <c r="L25" cm="1">
        <f t="array" ref="L25">INDEX(W_psid!$B$2:$CT$98,W_!$A25,W_!L$1)/Ns!$B$1</f>
        <v>1.7302619720600327</v>
      </c>
      <c r="M25" cm="1">
        <f t="array" ref="M25">INDEX(W_psid!$B$2:$CT$98,W_!$A25,W_!M$1)/Ns!$B$1</f>
        <v>3.1124338826536407E-3</v>
      </c>
      <c r="N25" cm="1">
        <f t="array" ref="N25">INDEX(W_psid!$B$2:$CT$98,W_!$A25,W_!N$1)/Ns!$B$1</f>
        <v>-3.8753742948221528E-3</v>
      </c>
      <c r="O25" cm="1">
        <f t="array" ref="O25">INDEX(W_psid!$B$2:$CT$98,W_!$A25,W_!O$1)/Ns!$B$1</f>
        <v>1.5004905689677123E-2</v>
      </c>
      <c r="P25" cm="1">
        <f t="array" ref="P25">INDEX(W_psid!$B$2:$CT$98,W_!$A25,W_!P$1)/Ns!$B$1</f>
        <v>172.99977394202654</v>
      </c>
      <c r="Q25" cm="1">
        <f t="array" ref="Q25">INDEX(W_psid!$B$2:$CT$98,W_!$A25,W_!Q$1)/Ns!$B$1</f>
        <v>36.84110730340786</v>
      </c>
      <c r="R25" cm="1">
        <f t="array" ref="R25">INDEX(W_psid!$B$2:$CT$98,W_!$A25,W_!R$1)/Ns!$B$1</f>
        <v>171.22991926061525</v>
      </c>
      <c r="S25" cm="1">
        <f t="array" ref="S25">INDEX(W_psid!$B$2:$CT$98,W_!$A25,W_!S$1)/Ns!$B$1</f>
        <v>-1.0462583580567699</v>
      </c>
      <c r="T25" cm="1">
        <f t="array" ref="T25">INDEX(W_psid!$B$2:$CT$98,W_!$A25,W_!T$1)/Ns!$B$1</f>
        <v>-72.944049613410314</v>
      </c>
      <c r="U25" cm="1">
        <f t="array" ref="U25">INDEX(W_psid!$B$2:$CT$98,W_!$A25,W_!U$1)/Ns!$B$1</f>
        <v>-6.6210097879270942</v>
      </c>
      <c r="V25" cm="1">
        <f t="array" ref="V25">INDEX(W_psid!$B$2:$CT$98,W_!$A25,W_!V$1)/Ns!$B$1</f>
        <v>0.20836786763630694</v>
      </c>
      <c r="W25" cm="1">
        <f t="array" ref="W25">INDEX(W_psid!$B$2:$CT$98,W_!$A25,W_!W$1)/Ns!$B$1</f>
        <v>-0.17307743734564118</v>
      </c>
      <c r="X25" cm="1">
        <f t="array" ref="X25">INDEX(W_psid!$B$2:$CT$98,W_!$A25,W_!X$1)/Ns!$B$1</f>
        <v>-0.20870573815690924</v>
      </c>
      <c r="Y25" cm="1">
        <f t="array" ref="Y25">INDEX(W_psid!$B$2:$CT$98,W_!$A25,W_!Y$1)/Ns!$B$1</f>
        <v>119.94050935846718</v>
      </c>
      <c r="Z25" cm="1">
        <f t="array" ref="Z25">INDEX(W_psid!$B$2:$CT$98,W_!$A25,W_!Z$1)/Ns!$B$1</f>
        <v>25.787464807338701</v>
      </c>
      <c r="AA25" cm="1">
        <f t="array" ref="AA25">INDEX(W_psid!$B$2:$CT$98,W_!$A25,W_!AA$1)/Ns!$B$1</f>
        <v>90.622712961112569</v>
      </c>
      <c r="AB25" cm="1">
        <f t="array" ref="AB25">INDEX(W_psid!$B$2:$CT$98,W_!$A25,W_!AB$1)/Ns!$B$1</f>
        <v>-6.7170476382648527E-3</v>
      </c>
      <c r="AC25" cm="1">
        <f t="array" ref="AC25">INDEX(W_psid!$B$2:$CT$98,W_!$A25,W_!AC$1)/Ns!$B$1</f>
        <v>-2.64021753578827</v>
      </c>
      <c r="AD25" cm="1">
        <f t="array" ref="AD25">INDEX(W_psid!$B$2:$CT$98,W_!$A25,W_!AD$1)/Ns!$B$1</f>
        <v>-33.502353679313316</v>
      </c>
      <c r="AE25" cm="1">
        <f t="array" ref="AE25">INDEX(W_psid!$B$2:$CT$98,W_!$A25,W_!AE$1)/Ns!$B$1</f>
        <v>35.878379076569892</v>
      </c>
      <c r="AF25" cm="1">
        <f t="array" ref="AF25">INDEX(W_psid!$B$2:$CT$98,W_!$A25,W_!AF$1)/Ns!$B$1</f>
        <v>-44.844641328311887</v>
      </c>
      <c r="AG25" cm="1">
        <f t="array" ref="AG25">INDEX(W_psid!$B$2:$CT$98,W_!$A25,W_!AG$1)/Ns!$B$1</f>
        <v>-71.775856836468947</v>
      </c>
      <c r="AH25" cm="1">
        <f t="array" ref="AH25">INDEX(W_psid!$B$2:$CT$98,W_!$A25,W_!AH$1)/Ns!$B$1</f>
        <v>-38.077403984696453</v>
      </c>
      <c r="AI25" cm="1">
        <f t="array" ref="AI25">INDEX(W_psid!$B$2:$CT$98,W_!$A25,W_!AI$1)/Ns!$B$1</f>
        <v>43.025946994944839</v>
      </c>
      <c r="AJ25" cm="1">
        <f t="array" ref="AJ25">INDEX(W_psid!$B$2:$CT$98,W_!$A25,W_!AJ$1)/Ns!$B$1</f>
        <v>-23.567189836983697</v>
      </c>
      <c r="AK25" cm="1">
        <f t="array" ref="AK25">INDEX(W_psid!$B$2:$CT$98,W_!$A25,W_!AK$1)/Ns!$B$1</f>
        <v>-19.72188600399004</v>
      </c>
      <c r="AL25" cm="1">
        <f t="array" ref="AL25">INDEX(W_psid!$B$2:$CT$98,W_!$A25,W_!AL$1)/Ns!$B$1</f>
        <v>-14.134828993893851</v>
      </c>
      <c r="AM25" cm="1">
        <f t="array" ref="AM25">INDEX(W_psid!$B$2:$CT$98,W_!$A25,W_!AM$1)/Ns!$B$1</f>
        <v>1.4938449473678366</v>
      </c>
      <c r="AN25" cm="1">
        <f t="array" ref="AN25">INDEX(W_psid!$B$2:$CT$98,W_!$A25,W_!AN$1)/Ns!$B$1</f>
        <v>1.1856291661251011</v>
      </c>
      <c r="AO25" cm="1">
        <f t="array" ref="AO25">INDEX(W_psid!$B$2:$CT$98,W_!$A25,W_!AO$1)/Ns!$B$1</f>
        <v>1.3476118972655979</v>
      </c>
      <c r="AP25" cm="1">
        <f t="array" ref="AP25">INDEX(W_psid!$B$2:$CT$98,W_!$A25,W_!AP$1)/Ns!$B$1</f>
        <v>0.65624983364697753</v>
      </c>
      <c r="AQ25" cm="1">
        <f t="array" ref="AQ25">INDEX(W_psid!$B$2:$CT$98,W_!$A25,W_!AQ$1)/Ns!$B$1</f>
        <v>7.2100007061550633E-2</v>
      </c>
      <c r="AR25" cm="1">
        <f t="array" ref="AR25">INDEX(W_psid!$B$2:$CT$98,W_!$A25,W_!AR$1)/Ns!$B$1</f>
        <v>43.211965477320604</v>
      </c>
      <c r="AS25" cm="1">
        <f t="array" ref="AS25">INDEX(W_psid!$B$2:$CT$98,W_!$A25,W_!AS$1)/Ns!$B$1</f>
        <v>-91.581033943600403</v>
      </c>
      <c r="AT25" cm="1">
        <f t="array" ref="AT25">INDEX(W_psid!$B$2:$CT$98,W_!$A25,W_!AT$1)/Ns!$B$1</f>
        <v>0.30143296581222329</v>
      </c>
      <c r="AU25" cm="1">
        <f t="array" ref="AU25">INDEX(W_psid!$B$2:$CT$98,W_!$A25,W_!AU$1)/Ns!$B$1</f>
        <v>37.156826015231047</v>
      </c>
      <c r="AV25" cm="1">
        <f t="array" ref="AV25">INDEX(W_psid!$B$2:$CT$98,W_!$A25,W_!AV$1)/Ns!$B$1</f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 x14ac:dyDescent="0.35">
      <c r="A26">
        <f>MATCH(C26,W_psid!$A$2:$A$98,0)</f>
        <v>64</v>
      </c>
      <c r="B26" t="str">
        <f>MOMS!$A$24</f>
        <v>do_sd</v>
      </c>
      <c r="C26" t="str">
        <f>MOMS!$B$24</f>
        <v>do_sd_inmsa</v>
      </c>
      <c r="D26" cm="1">
        <f t="array" ref="D26">INDEX(W_psid!$B$2:$CT$98,W_!$A26,W_!D$1)/Ns!$B$1</f>
        <v>2.2609373047489125E-3</v>
      </c>
      <c r="E26" cm="1">
        <f t="array" ref="E26">INDEX(W_psid!$B$2:$CT$98,W_!$A26,W_!E$1)/Ns!$B$1</f>
        <v>3.2687021247014094E-3</v>
      </c>
      <c r="F26" cm="1">
        <f t="array" ref="F26">INDEX(W_psid!$B$2:$CT$98,W_!$A26,W_!F$1)/Ns!$B$1</f>
        <v>-7.244986433822093E-3</v>
      </c>
      <c r="G26" cm="1">
        <f t="array" ref="G26">INDEX(W_psid!$B$2:$CT$98,W_!$A26,W_!G$1)/Ns!$B$1</f>
        <v>17.426579552420222</v>
      </c>
      <c r="H26" cm="1">
        <f t="array" ref="H26">INDEX(W_psid!$B$2:$CT$98,W_!$A26,W_!H$1)/Ns!$B$1</f>
        <v>-0.16004915074801629</v>
      </c>
      <c r="I26" cm="1">
        <f t="array" ref="I26">INDEX(W_psid!$B$2:$CT$98,W_!$A26,W_!I$1)/Ns!$B$1</f>
        <v>-0.28059935471503905</v>
      </c>
      <c r="J26" cm="1">
        <f t="array" ref="J26">INDEX(W_psid!$B$2:$CT$98,W_!$A26,W_!J$1)/Ns!$B$1</f>
        <v>-1.1891732399058139</v>
      </c>
      <c r="K26" cm="1">
        <f t="array" ref="K26">INDEX(W_psid!$B$2:$CT$98,W_!$A26,W_!K$1)/Ns!$B$1</f>
        <v>0.38517504051453566</v>
      </c>
      <c r="L26" cm="1">
        <f t="array" ref="L26">INDEX(W_psid!$B$2:$CT$98,W_!$A26,W_!L$1)/Ns!$B$1</f>
        <v>-2.035457211856623</v>
      </c>
      <c r="M26" cm="1">
        <f t="array" ref="M26">INDEX(W_psid!$B$2:$CT$98,W_!$A26,W_!M$1)/Ns!$B$1</f>
        <v>-1.5139625655080464E-2</v>
      </c>
      <c r="N26" cm="1">
        <f t="array" ref="N26">INDEX(W_psid!$B$2:$CT$98,W_!$A26,W_!N$1)/Ns!$B$1</f>
        <v>2.8737807316130102E-2</v>
      </c>
      <c r="O26" cm="1">
        <f t="array" ref="O26">INDEX(W_psid!$B$2:$CT$98,W_!$A26,W_!O$1)/Ns!$B$1</f>
        <v>-1.4146675154827587E-2</v>
      </c>
      <c r="P26" cm="1">
        <f t="array" ref="P26">INDEX(W_psid!$B$2:$CT$98,W_!$A26,W_!P$1)/Ns!$B$1</f>
        <v>213.68972539237166</v>
      </c>
      <c r="Q26" cm="1">
        <f t="array" ref="Q26">INDEX(W_psid!$B$2:$CT$98,W_!$A26,W_!Q$1)/Ns!$B$1</f>
        <v>34.141893180992362</v>
      </c>
      <c r="R26" cm="1">
        <f t="array" ref="R26">INDEX(W_psid!$B$2:$CT$98,W_!$A26,W_!R$1)/Ns!$B$1</f>
        <v>161.81503005722126</v>
      </c>
      <c r="S26" cm="1">
        <f t="array" ref="S26">INDEX(W_psid!$B$2:$CT$98,W_!$A26,W_!S$1)/Ns!$B$1</f>
        <v>1.0912828417965925</v>
      </c>
      <c r="T26" cm="1">
        <f t="array" ref="T26">INDEX(W_psid!$B$2:$CT$98,W_!$A26,W_!T$1)/Ns!$B$1</f>
        <v>-64.292663659195895</v>
      </c>
      <c r="U26" cm="1">
        <f t="array" ref="U26">INDEX(W_psid!$B$2:$CT$98,W_!$A26,W_!U$1)/Ns!$B$1</f>
        <v>0.63775152901795928</v>
      </c>
      <c r="V26" cm="1">
        <f t="array" ref="V26">INDEX(W_psid!$B$2:$CT$98,W_!$A26,W_!V$1)/Ns!$B$1</f>
        <v>0.148116023297994</v>
      </c>
      <c r="W26" cm="1">
        <f t="array" ref="W26">INDEX(W_psid!$B$2:$CT$98,W_!$A26,W_!W$1)/Ns!$B$1</f>
        <v>-0.29916034194849278</v>
      </c>
      <c r="X26" cm="1">
        <f t="array" ref="X26">INDEX(W_psid!$B$2:$CT$98,W_!$A26,W_!X$1)/Ns!$B$1</f>
        <v>-8.6942881081415541E-2</v>
      </c>
      <c r="Y26" cm="1">
        <f t="array" ref="Y26">INDEX(W_psid!$B$2:$CT$98,W_!$A26,W_!Y$1)/Ns!$B$1</f>
        <v>25.787464807338701</v>
      </c>
      <c r="Z26" cm="1">
        <f t="array" ref="Z26">INDEX(W_psid!$B$2:$CT$98,W_!$A26,W_!Z$1)/Ns!$B$1</f>
        <v>14.041934448005156</v>
      </c>
      <c r="AA26" cm="1">
        <f t="array" ref="AA26">INDEX(W_psid!$B$2:$CT$98,W_!$A26,W_!AA$1)/Ns!$B$1</f>
        <v>20.588476877502448</v>
      </c>
      <c r="AB26" cm="1">
        <f t="array" ref="AB26">INDEX(W_psid!$B$2:$CT$98,W_!$A26,W_!AB$1)/Ns!$B$1</f>
        <v>1.5969727158961052E-2</v>
      </c>
      <c r="AC26" cm="1">
        <f t="array" ref="AC26">INDEX(W_psid!$B$2:$CT$98,W_!$A26,W_!AC$1)/Ns!$B$1</f>
        <v>-0.95138098947631389</v>
      </c>
      <c r="AD26" cm="1">
        <f t="array" ref="AD26">INDEX(W_psid!$B$2:$CT$98,W_!$A26,W_!AD$1)/Ns!$B$1</f>
        <v>-24.40609385209703</v>
      </c>
      <c r="AE26" cm="1">
        <f t="array" ref="AE26">INDEX(W_psid!$B$2:$CT$98,W_!$A26,W_!AE$1)/Ns!$B$1</f>
        <v>21.0592816200637</v>
      </c>
      <c r="AF26" cm="1">
        <f t="array" ref="AF26">INDEX(W_psid!$B$2:$CT$98,W_!$A26,W_!AF$1)/Ns!$B$1</f>
        <v>-43.968758711382286</v>
      </c>
      <c r="AG26" cm="1">
        <f t="array" ref="AG26">INDEX(W_psid!$B$2:$CT$98,W_!$A26,W_!AG$1)/Ns!$B$1</f>
        <v>-47.085237641223529</v>
      </c>
      <c r="AH26" cm="1">
        <f t="array" ref="AH26">INDEX(W_psid!$B$2:$CT$98,W_!$A26,W_!AH$1)/Ns!$B$1</f>
        <v>-6.5646143064197506</v>
      </c>
      <c r="AI26" cm="1">
        <f t="array" ref="AI26">INDEX(W_psid!$B$2:$CT$98,W_!$A26,W_!AI$1)/Ns!$B$1</f>
        <v>15.533989375918978</v>
      </c>
      <c r="AJ26" cm="1">
        <f t="array" ref="AJ26">INDEX(W_psid!$B$2:$CT$98,W_!$A26,W_!AJ$1)/Ns!$B$1</f>
        <v>-7.5874476521493808</v>
      </c>
      <c r="AK26" cm="1">
        <f t="array" ref="AK26">INDEX(W_psid!$B$2:$CT$98,W_!$A26,W_!AK$1)/Ns!$B$1</f>
        <v>-3.6954980772889745</v>
      </c>
      <c r="AL26" cm="1">
        <f t="array" ref="AL26">INDEX(W_psid!$B$2:$CT$98,W_!$A26,W_!AL$1)/Ns!$B$1</f>
        <v>6.7954608253259572</v>
      </c>
      <c r="AM26" cm="1">
        <f t="array" ref="AM26">INDEX(W_psid!$B$2:$CT$98,W_!$A26,W_!AM$1)/Ns!$B$1</f>
        <v>1.0913102907953847</v>
      </c>
      <c r="AN26" cm="1">
        <f t="array" ref="AN26">INDEX(W_psid!$B$2:$CT$98,W_!$A26,W_!AN$1)/Ns!$B$1</f>
        <v>0.89330782257329178</v>
      </c>
      <c r="AO26" cm="1">
        <f t="array" ref="AO26">INDEX(W_psid!$B$2:$CT$98,W_!$A26,W_!AO$1)/Ns!$B$1</f>
        <v>0.99715740635447492</v>
      </c>
      <c r="AP26" cm="1">
        <f t="array" ref="AP26">INDEX(W_psid!$B$2:$CT$98,W_!$A26,W_!AP$1)/Ns!$B$1</f>
        <v>0.10832473676554513</v>
      </c>
      <c r="AQ26" cm="1">
        <f t="array" ref="AQ26">INDEX(W_psid!$B$2:$CT$98,W_!$A26,W_!AQ$1)/Ns!$B$1</f>
        <v>5.2943621008738596E-2</v>
      </c>
      <c r="AR26" cm="1">
        <f t="array" ref="AR26">INDEX(W_psid!$B$2:$CT$98,W_!$A26,W_!AR$1)/Ns!$B$1</f>
        <v>27.573973496653782</v>
      </c>
      <c r="AS26" cm="1">
        <f t="array" ref="AS26">INDEX(W_psid!$B$2:$CT$98,W_!$A26,W_!AS$1)/Ns!$B$1</f>
        <v>-86.794581998768336</v>
      </c>
      <c r="AT26" cm="1">
        <f t="array" ref="AT26">INDEX(W_psid!$B$2:$CT$98,W_!$A26,W_!AT$1)/Ns!$B$1</f>
        <v>0.10797672222272506</v>
      </c>
      <c r="AU26" cm="1">
        <f t="array" ref="AU26">INDEX(W_psid!$B$2:$CT$98,W_!$A26,W_!AU$1)/Ns!$B$1</f>
        <v>30.740524446725537</v>
      </c>
      <c r="AV26" cm="1">
        <f t="array" ref="AV26">INDEX(W_psid!$B$2:$CT$98,W_!$A26,W_!AV$1)/Ns!$B$1</f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 x14ac:dyDescent="0.35">
      <c r="A27">
        <f>MATCH(C27,W_psid!$A$2:$A$98,0)</f>
        <v>65</v>
      </c>
      <c r="B27" t="str">
        <f>MOMS!$A$25</f>
        <v>dj_sd</v>
      </c>
      <c r="C27" t="str">
        <f>MOMS!$B$25</f>
        <v>dj_sd_inmsa</v>
      </c>
      <c r="D27" cm="1">
        <f t="array" ref="D27">INDEX(W_psid!$B$2:$CT$98,W_!$A27,W_!D$1)/Ns!$B$1</f>
        <v>5.8425114699754157E-4</v>
      </c>
      <c r="E27" cm="1">
        <f t="array" ref="E27">INDEX(W_psid!$B$2:$CT$98,W_!$A27,W_!E$1)/Ns!$B$1</f>
        <v>-8.7043732953298277E-4</v>
      </c>
      <c r="F27" cm="1">
        <f t="array" ref="F27">INDEX(W_psid!$B$2:$CT$98,W_!$A27,W_!F$1)/Ns!$B$1</f>
        <v>-7.9704494457689679E-3</v>
      </c>
      <c r="G27" cm="1">
        <f t="array" ref="G27">INDEX(W_psid!$B$2:$CT$98,W_!$A27,W_!G$1)/Ns!$B$1</f>
        <v>13.319341871927223</v>
      </c>
      <c r="H27" cm="1">
        <f t="array" ref="H27">INDEX(W_psid!$B$2:$CT$98,W_!$A27,W_!H$1)/Ns!$B$1</f>
        <v>-0.43624646640745257</v>
      </c>
      <c r="I27" cm="1">
        <f t="array" ref="I27">INDEX(W_psid!$B$2:$CT$98,W_!$A27,W_!I$1)/Ns!$B$1</f>
        <v>-0.3550269244742757</v>
      </c>
      <c r="J27" cm="1">
        <f t="array" ref="J27">INDEX(W_psid!$B$2:$CT$98,W_!$A27,W_!J$1)/Ns!$B$1</f>
        <v>-1.7579356172703229</v>
      </c>
      <c r="K27" cm="1">
        <f t="array" ref="K27">INDEX(W_psid!$B$2:$CT$98,W_!$A27,W_!K$1)/Ns!$B$1</f>
        <v>1.3671473347014118</v>
      </c>
      <c r="L27" cm="1">
        <f t="array" ref="L27">INDEX(W_psid!$B$2:$CT$98,W_!$A27,W_!L$1)/Ns!$B$1</f>
        <v>1.2943551144280434</v>
      </c>
      <c r="M27" cm="1">
        <f t="array" ref="M27">INDEX(W_psid!$B$2:$CT$98,W_!$A27,W_!M$1)/Ns!$B$1</f>
        <v>6.5567382775836333E-4</v>
      </c>
      <c r="N27" cm="1">
        <f t="array" ref="N27">INDEX(W_psid!$B$2:$CT$98,W_!$A27,W_!N$1)/Ns!$B$1</f>
        <v>1.0164795537818668E-4</v>
      </c>
      <c r="O27" cm="1">
        <f t="array" ref="O27">INDEX(W_psid!$B$2:$CT$98,W_!$A27,W_!O$1)/Ns!$B$1</f>
        <v>8.8844612128975136E-3</v>
      </c>
      <c r="P27" cm="1">
        <f t="array" ref="P27">INDEX(W_psid!$B$2:$CT$98,W_!$A27,W_!P$1)/Ns!$B$1</f>
        <v>148.34629942433307</v>
      </c>
      <c r="Q27" cm="1">
        <f t="array" ref="Q27">INDEX(W_psid!$B$2:$CT$98,W_!$A27,W_!Q$1)/Ns!$B$1</f>
        <v>30.884518701284879</v>
      </c>
      <c r="R27" cm="1">
        <f t="array" ref="R27">INDEX(W_psid!$B$2:$CT$98,W_!$A27,W_!R$1)/Ns!$B$1</f>
        <v>144.10674874744737</v>
      </c>
      <c r="S27" cm="1">
        <f t="array" ref="S27">INDEX(W_psid!$B$2:$CT$98,W_!$A27,W_!S$1)/Ns!$B$1</f>
        <v>-0.7930787546476894</v>
      </c>
      <c r="T27" cm="1">
        <f t="array" ref="T27">INDEX(W_psid!$B$2:$CT$98,W_!$A27,W_!T$1)/Ns!$B$1</f>
        <v>-60.903899970793418</v>
      </c>
      <c r="U27" cm="1">
        <f t="array" ref="U27">INDEX(W_psid!$B$2:$CT$98,W_!$A27,W_!U$1)/Ns!$B$1</f>
        <v>-5.8768442158042324</v>
      </c>
      <c r="V27" cm="1">
        <f t="array" ref="V27">INDEX(W_psid!$B$2:$CT$98,W_!$A27,W_!V$1)/Ns!$B$1</f>
        <v>0.17670971977914399</v>
      </c>
      <c r="W27" cm="1">
        <f t="array" ref="W27">INDEX(W_psid!$B$2:$CT$98,W_!$A27,W_!W$1)/Ns!$B$1</f>
        <v>-0.24699202284946886</v>
      </c>
      <c r="X27" cm="1">
        <f t="array" ref="X27">INDEX(W_psid!$B$2:$CT$98,W_!$A27,W_!X$1)/Ns!$B$1</f>
        <v>-0.14143205207466178</v>
      </c>
      <c r="Y27" cm="1">
        <f t="array" ref="Y27">INDEX(W_psid!$B$2:$CT$98,W_!$A27,W_!Y$1)/Ns!$B$1</f>
        <v>90.622712961112569</v>
      </c>
      <c r="Z27" cm="1">
        <f t="array" ref="Z27">INDEX(W_psid!$B$2:$CT$98,W_!$A27,W_!Z$1)/Ns!$B$1</f>
        <v>20.588476877502448</v>
      </c>
      <c r="AA27" cm="1">
        <f t="array" ref="AA27">INDEX(W_psid!$B$2:$CT$98,W_!$A27,W_!AA$1)/Ns!$B$1</f>
        <v>72.307764288773086</v>
      </c>
      <c r="AB27" cm="1">
        <f t="array" ref="AB27">INDEX(W_psid!$B$2:$CT$98,W_!$A27,W_!AB$1)/Ns!$B$1</f>
        <v>-4.0134820940423716E-3</v>
      </c>
      <c r="AC27" cm="1">
        <f t="array" ref="AC27">INDEX(W_psid!$B$2:$CT$98,W_!$A27,W_!AC$1)/Ns!$B$1</f>
        <v>-2.1165081888568027</v>
      </c>
      <c r="AD27" cm="1">
        <f t="array" ref="AD27">INDEX(W_psid!$B$2:$CT$98,W_!$A27,W_!AD$1)/Ns!$B$1</f>
        <v>-31.786206456697698</v>
      </c>
      <c r="AE27" cm="1">
        <f t="array" ref="AE27">INDEX(W_psid!$B$2:$CT$98,W_!$A27,W_!AE$1)/Ns!$B$1</f>
        <v>26.765807478004291</v>
      </c>
      <c r="AF27" cm="1">
        <f t="array" ref="AF27">INDEX(W_psid!$B$2:$CT$98,W_!$A27,W_!AF$1)/Ns!$B$1</f>
        <v>-39.901971183926427</v>
      </c>
      <c r="AG27" cm="1">
        <f t="array" ref="AG27">INDEX(W_psid!$B$2:$CT$98,W_!$A27,W_!AG$1)/Ns!$B$1</f>
        <v>-57.37426992215368</v>
      </c>
      <c r="AH27" cm="1">
        <f t="array" ref="AH27">INDEX(W_psid!$B$2:$CT$98,W_!$A27,W_!AH$1)/Ns!$B$1</f>
        <v>-29.90928482929117</v>
      </c>
      <c r="AI27" cm="1">
        <f t="array" ref="AI27">INDEX(W_psid!$B$2:$CT$98,W_!$A27,W_!AI$1)/Ns!$B$1</f>
        <v>32.131573418479626</v>
      </c>
      <c r="AJ27" cm="1">
        <f t="array" ref="AJ27">INDEX(W_psid!$B$2:$CT$98,W_!$A27,W_!AJ$1)/Ns!$B$1</f>
        <v>-17.418486911368451</v>
      </c>
      <c r="AK27" cm="1">
        <f t="array" ref="AK27">INDEX(W_psid!$B$2:$CT$98,W_!$A27,W_!AK$1)/Ns!$B$1</f>
        <v>-18.558263822385847</v>
      </c>
      <c r="AL27" cm="1">
        <f t="array" ref="AL27">INDEX(W_psid!$B$2:$CT$98,W_!$A27,W_!AL$1)/Ns!$B$1</f>
        <v>-19.006300718658924</v>
      </c>
      <c r="AM27" cm="1">
        <f t="array" ref="AM27">INDEX(W_psid!$B$2:$CT$98,W_!$A27,W_!AM$1)/Ns!$B$1</f>
        <v>1.3749069961049454</v>
      </c>
      <c r="AN27" cm="1">
        <f t="array" ref="AN27">INDEX(W_psid!$B$2:$CT$98,W_!$A27,W_!AN$1)/Ns!$B$1</f>
        <v>1.1225679541276468</v>
      </c>
      <c r="AO27" cm="1">
        <f t="array" ref="AO27">INDEX(W_psid!$B$2:$CT$98,W_!$A27,W_!AO$1)/Ns!$B$1</f>
        <v>1.2504226502695961</v>
      </c>
      <c r="AP27" cm="1">
        <f t="array" ref="AP27">INDEX(W_psid!$B$2:$CT$98,W_!$A27,W_!AP$1)/Ns!$B$1</f>
        <v>0.59896870768592458</v>
      </c>
      <c r="AQ27" cm="1">
        <f t="array" ref="AQ27">INDEX(W_psid!$B$2:$CT$98,W_!$A27,W_!AQ$1)/Ns!$B$1</f>
        <v>7.166496139948797E-2</v>
      </c>
      <c r="AR27" cm="1">
        <f t="array" ref="AR27">INDEX(W_psid!$B$2:$CT$98,W_!$A27,W_!AR$1)/Ns!$B$1</f>
        <v>35.455938122206746</v>
      </c>
      <c r="AS27" cm="1">
        <f t="array" ref="AS27">INDEX(W_psid!$B$2:$CT$98,W_!$A27,W_!AS$1)/Ns!$B$1</f>
        <v>-77.000934464090719</v>
      </c>
      <c r="AT27" cm="1">
        <f t="array" ref="AT27">INDEX(W_psid!$B$2:$CT$98,W_!$A27,W_!AT$1)/Ns!$B$1</f>
        <v>0.3367720505473627</v>
      </c>
      <c r="AU27" cm="1">
        <f t="array" ref="AU27">INDEX(W_psid!$B$2:$CT$98,W_!$A27,W_!AU$1)/Ns!$B$1</f>
        <v>34.313786362877515</v>
      </c>
      <c r="AV27" cm="1">
        <f t="array" ref="AV27">INDEX(W_psid!$B$2:$CT$98,W_!$A27,W_!AV$1)/Ns!$B$1</f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 x14ac:dyDescent="0.35">
      <c r="A28">
        <f>MATCH(C28,W_psid!$A$2:$A$98,0)</f>
        <v>94</v>
      </c>
      <c r="B28" t="str">
        <f>MOMS!$A$26</f>
        <v>betalwg</v>
      </c>
      <c r="C28" t="str">
        <f>MOMS!$B$26</f>
        <v>betalwg</v>
      </c>
      <c r="D28" cm="1">
        <f t="array" ref="D28">INDEX(W_psid!$B$2:$CT$98,W_!$A28,W_!D$1)/Ns!$B$1</f>
        <v>1.2547299603857384E-5</v>
      </c>
      <c r="E28" cm="1">
        <f t="array" ref="E28">INDEX(W_psid!$B$2:$CT$98,W_!$A28,W_!E$1)/Ns!$B$1</f>
        <v>6.0967378051671325E-6</v>
      </c>
      <c r="F28" cm="1">
        <f t="array" ref="F28">INDEX(W_psid!$B$2:$CT$98,W_!$A28,W_!F$1)/Ns!$B$1</f>
        <v>-4.5846553098602327E-5</v>
      </c>
      <c r="G28" cm="1">
        <f t="array" ref="G28">INDEX(W_psid!$B$2:$CT$98,W_!$A28,W_!G$1)/Ns!$B$1</f>
        <v>2.8087124202311728E-2</v>
      </c>
      <c r="H28" cm="1">
        <f t="array" ref="H28">INDEX(W_psid!$B$2:$CT$98,W_!$A28,W_!H$1)/Ns!$B$1</f>
        <v>1.5795353418890045E-3</v>
      </c>
      <c r="I28" cm="1">
        <f t="array" ref="I28">INDEX(W_psid!$B$2:$CT$98,W_!$A28,W_!I$1)/Ns!$B$1</f>
        <v>-2.0382168435537803E-4</v>
      </c>
      <c r="J28" cm="1">
        <f t="array" ref="J28">INDEX(W_psid!$B$2:$CT$98,W_!$A28,W_!J$1)/Ns!$B$1</f>
        <v>-3.6063453925526665E-3</v>
      </c>
      <c r="K28" cm="1">
        <f t="array" ref="K28">INDEX(W_psid!$B$2:$CT$98,W_!$A28,W_!K$1)/Ns!$B$1</f>
        <v>-5.6687018953860647E-3</v>
      </c>
      <c r="L28" cm="1">
        <f t="array" ref="L28">INDEX(W_psid!$B$2:$CT$98,W_!$A28,W_!L$1)/Ns!$B$1</f>
        <v>6.0902710631541403E-3</v>
      </c>
      <c r="M28" cm="1">
        <f t="array" ref="M28">INDEX(W_psid!$B$2:$CT$98,W_!$A28,W_!M$1)/Ns!$B$1</f>
        <v>-4.226580398691255E-5</v>
      </c>
      <c r="N28" cm="1">
        <f t="array" ref="N28">INDEX(W_psid!$B$2:$CT$98,W_!$A28,W_!N$1)/Ns!$B$1</f>
        <v>7.7208720254399725E-5</v>
      </c>
      <c r="O28" cm="1">
        <f t="array" ref="O28">INDEX(W_psid!$B$2:$CT$98,W_!$A28,W_!O$1)/Ns!$B$1</f>
        <v>-1.4923339730249505E-4</v>
      </c>
      <c r="P28" cm="1">
        <f t="array" ref="P28">INDEX(W_psid!$B$2:$CT$98,W_!$A28,W_!P$1)/Ns!$B$1</f>
        <v>1.292024218210531</v>
      </c>
      <c r="Q28" cm="1">
        <f t="array" ref="Q28">INDEX(W_psid!$B$2:$CT$98,W_!$A28,W_!Q$1)/Ns!$B$1</f>
        <v>0.25220460910371562</v>
      </c>
      <c r="R28" cm="1">
        <f t="array" ref="R28">INDEX(W_psid!$B$2:$CT$98,W_!$A28,W_!R$1)/Ns!$B$1</f>
        <v>1.2831647295980171</v>
      </c>
      <c r="S28" cm="1">
        <f t="array" ref="S28">INDEX(W_psid!$B$2:$CT$98,W_!$A28,W_!S$1)/Ns!$B$1</f>
        <v>-3.1954842116330511E-3</v>
      </c>
      <c r="T28" cm="1">
        <f t="array" ref="T28">INDEX(W_psid!$B$2:$CT$98,W_!$A28,W_!T$1)/Ns!$B$1</f>
        <v>-0.47450011805975534</v>
      </c>
      <c r="U28" cm="1">
        <f t="array" ref="U28">INDEX(W_psid!$B$2:$CT$98,W_!$A28,W_!U$1)/Ns!$B$1</f>
        <v>-1.7763995933054298E-2</v>
      </c>
      <c r="V28" cm="1">
        <f t="array" ref="V28">INDEX(W_psid!$B$2:$CT$98,W_!$A28,W_!V$1)/Ns!$B$1</f>
        <v>4.6637547166924048E-5</v>
      </c>
      <c r="W28" cm="1">
        <f t="array" ref="W28">INDEX(W_psid!$B$2:$CT$98,W_!$A28,W_!W$1)/Ns!$B$1</f>
        <v>-3.0641532056230293E-4</v>
      </c>
      <c r="X28" cm="1">
        <f t="array" ref="X28">INDEX(W_psid!$B$2:$CT$98,W_!$A28,W_!X$1)/Ns!$B$1</f>
        <v>-2.0566388107988692E-5</v>
      </c>
      <c r="Y28" cm="1">
        <f t="array" ref="Y28">INDEX(W_psid!$B$2:$CT$98,W_!$A28,W_!Y$1)/Ns!$B$1</f>
        <v>-6.7170476382648527E-3</v>
      </c>
      <c r="Z28" cm="1">
        <f t="array" ref="Z28">INDEX(W_psid!$B$2:$CT$98,W_!$A28,W_!Z$1)/Ns!$B$1</f>
        <v>1.5969727158961052E-2</v>
      </c>
      <c r="AA28" cm="1">
        <f t="array" ref="AA28">INDEX(W_psid!$B$2:$CT$98,W_!$A28,W_!AA$1)/Ns!$B$1</f>
        <v>-4.0134820940423716E-3</v>
      </c>
      <c r="AB28" cm="1">
        <f t="array" ref="AB28">INDEX(W_psid!$B$2:$CT$98,W_!$A28,W_!AB$1)/Ns!$B$1</f>
        <v>1.3300784726963753E-3</v>
      </c>
      <c r="AC28" cm="1">
        <f t="array" ref="AC28">INDEX(W_psid!$B$2:$CT$98,W_!$A28,W_!AC$1)/Ns!$B$1</f>
        <v>-1.8155477398136329E-3</v>
      </c>
      <c r="AD28" cm="1">
        <f t="array" ref="AD28">INDEX(W_psid!$B$2:$CT$98,W_!$A28,W_!AD$1)/Ns!$B$1</f>
        <v>7.1124592257704802E-2</v>
      </c>
      <c r="AE28" cm="1">
        <f t="array" ref="AE28">INDEX(W_psid!$B$2:$CT$98,W_!$A28,W_!AE$1)/Ns!$B$1</f>
        <v>1.4581218688441994E-2</v>
      </c>
      <c r="AF28" cm="1">
        <f t="array" ref="AF28">INDEX(W_psid!$B$2:$CT$98,W_!$A28,W_!AF$1)/Ns!$B$1</f>
        <v>-0.24786831435059881</v>
      </c>
      <c r="AG28" cm="1">
        <f t="array" ref="AG28">INDEX(W_psid!$B$2:$CT$98,W_!$A28,W_!AG$1)/Ns!$B$1</f>
        <v>-0.14606341435578502</v>
      </c>
      <c r="AH28" cm="1">
        <f t="array" ref="AH28">INDEX(W_psid!$B$2:$CT$98,W_!$A28,W_!AH$1)/Ns!$B$1</f>
        <v>9.8134698823564986E-2</v>
      </c>
      <c r="AI28" cm="1">
        <f t="array" ref="AI28">INDEX(W_psid!$B$2:$CT$98,W_!$A28,W_!AI$1)/Ns!$B$1</f>
        <v>0.14769164734027232</v>
      </c>
      <c r="AJ28" cm="1">
        <f t="array" ref="AJ28">INDEX(W_psid!$B$2:$CT$98,W_!$A28,W_!AJ$1)/Ns!$B$1</f>
        <v>-1.6590186923840712E-2</v>
      </c>
      <c r="AK28" cm="1">
        <f t="array" ref="AK28">INDEX(W_psid!$B$2:$CT$98,W_!$A28,W_!AK$1)/Ns!$B$1</f>
        <v>1.8988059540728294E-2</v>
      </c>
      <c r="AL28" cm="1">
        <f t="array" ref="AL28">INDEX(W_psid!$B$2:$CT$98,W_!$A28,W_!AL$1)/Ns!$B$1</f>
        <v>-0.14477228551809795</v>
      </c>
      <c r="AM28" cm="1">
        <f t="array" ref="AM28">INDEX(W_psid!$B$2:$CT$98,W_!$A28,W_!AM$1)/Ns!$B$1</f>
        <v>-5.6293924862434489E-4</v>
      </c>
      <c r="AN28" cm="1">
        <f t="array" ref="AN28">INDEX(W_psid!$B$2:$CT$98,W_!$A28,W_!AN$1)/Ns!$B$1</f>
        <v>-1.0914140452878884E-3</v>
      </c>
      <c r="AO28" cm="1">
        <f t="array" ref="AO28">INDEX(W_psid!$B$2:$CT$98,W_!$A28,W_!AO$1)/Ns!$B$1</f>
        <v>-1.0451361624737854E-3</v>
      </c>
      <c r="AP28" cm="1">
        <f t="array" ref="AP28">INDEX(W_psid!$B$2:$CT$98,W_!$A28,W_!AP$1)/Ns!$B$1</f>
        <v>-1.0834995420750569E-3</v>
      </c>
      <c r="AQ28" cm="1">
        <f t="array" ref="AQ28">INDEX(W_psid!$B$2:$CT$98,W_!$A28,W_!AQ$1)/Ns!$B$1</f>
        <v>1.4406638640348693E-5</v>
      </c>
      <c r="AR28" cm="1">
        <f t="array" ref="AR28">INDEX(W_psid!$B$2:$CT$98,W_!$A28,W_!AR$1)/Ns!$B$1</f>
        <v>-2.8554957254093749E-3</v>
      </c>
      <c r="AS28" cm="1">
        <f t="array" ref="AS28">INDEX(W_psid!$B$2:$CT$98,W_!$A28,W_!AS$1)/Ns!$B$1</f>
        <v>-0.68403333819065637</v>
      </c>
      <c r="AT28" cm="1">
        <f t="array" ref="AT28">INDEX(W_psid!$B$2:$CT$98,W_!$A28,W_!AT$1)/Ns!$B$1</f>
        <v>-6.9025132351208508E-4</v>
      </c>
      <c r="AU28" cm="1">
        <f t="array" ref="AU28">INDEX(W_psid!$B$2:$CT$98,W_!$A28,W_!AU$1)/Ns!$B$1</f>
        <v>-0.25222486794742721</v>
      </c>
      <c r="AV28" cm="1">
        <f t="array" ref="AV28">INDEX(W_psid!$B$2:$CT$98,W_!$A28,W_!AV$1)/Ns!$B$1</f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 x14ac:dyDescent="0.35">
      <c r="A29">
        <f>MATCH(C29,W_psid!$A$2:$A$98,0)</f>
        <v>95</v>
      </c>
      <c r="B29" t="str">
        <f>MOMS!$A$27</f>
        <v>betalwg_w</v>
      </c>
      <c r="C29" t="str">
        <f>MOMS!$B$27</f>
        <v>betalwg_w</v>
      </c>
      <c r="D29" cm="1">
        <f t="array" ref="D29">INDEX(W_psid!$B$2:$CT$98,W_!$A29,W_!D$1)/Ns!$B$1</f>
        <v>-1.8404895863952163E-4</v>
      </c>
      <c r="E29" cm="1">
        <f t="array" ref="E29">INDEX(W_psid!$B$2:$CT$98,W_!$A29,W_!E$1)/Ns!$B$1</f>
        <v>-3.3156583662152171E-4</v>
      </c>
      <c r="F29" cm="1">
        <f t="array" ref="F29">INDEX(W_psid!$B$2:$CT$98,W_!$A29,W_!F$1)/Ns!$B$1</f>
        <v>9.1811720620129929E-4</v>
      </c>
      <c r="G29" cm="1">
        <f t="array" ref="G29">INDEX(W_psid!$B$2:$CT$98,W_!$A29,W_!G$1)/Ns!$B$1</f>
        <v>-3.330719827426182</v>
      </c>
      <c r="H29" cm="1">
        <f t="array" ref="H29">INDEX(W_psid!$B$2:$CT$98,W_!$A29,W_!H$1)/Ns!$B$1</f>
        <v>1.1700715542908953E-2</v>
      </c>
      <c r="I29" cm="1">
        <f t="array" ref="I29">INDEX(W_psid!$B$2:$CT$98,W_!$A29,W_!I$1)/Ns!$B$1</f>
        <v>4.6199396061678367E-2</v>
      </c>
      <c r="J29" cm="1">
        <f t="array" ref="J29">INDEX(W_psid!$B$2:$CT$98,W_!$A29,W_!J$1)/Ns!$B$1</f>
        <v>0.1362060715572205</v>
      </c>
      <c r="K29" cm="1">
        <f t="array" ref="K29">INDEX(W_psid!$B$2:$CT$98,W_!$A29,W_!K$1)/Ns!$B$1</f>
        <v>-3.6234794717821081E-2</v>
      </c>
      <c r="L29" cm="1">
        <f t="array" ref="L29">INDEX(W_psid!$B$2:$CT$98,W_!$A29,W_!L$1)/Ns!$B$1</f>
        <v>9.2964073528573263E-2</v>
      </c>
      <c r="M29" cm="1">
        <f t="array" ref="M29">INDEX(W_psid!$B$2:$CT$98,W_!$A29,W_!M$1)/Ns!$B$1</f>
        <v>1.1831865318379432E-3</v>
      </c>
      <c r="N29" cm="1">
        <f t="array" ref="N29">INDEX(W_psid!$B$2:$CT$98,W_!$A29,W_!N$1)/Ns!$B$1</f>
        <v>-2.1985928370525936E-3</v>
      </c>
      <c r="O29" cm="1">
        <f t="array" ref="O29">INDEX(W_psid!$B$2:$CT$98,W_!$A29,W_!O$1)/Ns!$B$1</f>
        <v>2.0085640153262706E-3</v>
      </c>
      <c r="P29" cm="1">
        <f t="array" ref="P29">INDEX(W_psid!$B$2:$CT$98,W_!$A29,W_!P$1)/Ns!$B$1</f>
        <v>-24.130630020283636</v>
      </c>
      <c r="Q29" cm="1">
        <f t="array" ref="Q29">INDEX(W_psid!$B$2:$CT$98,W_!$A29,W_!Q$1)/Ns!$B$1</f>
        <v>-3.8723611563861056</v>
      </c>
      <c r="R29" cm="1">
        <f t="array" ref="R29">INDEX(W_psid!$B$2:$CT$98,W_!$A29,W_!R$1)/Ns!$B$1</f>
        <v>-20.618338624220534</v>
      </c>
      <c r="S29" cm="1">
        <f t="array" ref="S29">INDEX(W_psid!$B$2:$CT$98,W_!$A29,W_!S$1)/Ns!$B$1</f>
        <v>-5.4591014507772283E-2</v>
      </c>
      <c r="T29" cm="1">
        <f t="array" ref="T29">INDEX(W_psid!$B$2:$CT$98,W_!$A29,W_!T$1)/Ns!$B$1</f>
        <v>7.235481759309522</v>
      </c>
      <c r="U29" cm="1">
        <f t="array" ref="U29">INDEX(W_psid!$B$2:$CT$98,W_!$A29,W_!U$1)/Ns!$B$1</f>
        <v>0.18970289191011327</v>
      </c>
      <c r="V29" cm="1">
        <f t="array" ref="V29">INDEX(W_psid!$B$2:$CT$98,W_!$A29,W_!V$1)/Ns!$B$1</f>
        <v>-1.4323807150544271E-2</v>
      </c>
      <c r="W29" cm="1">
        <f t="array" ref="W29">INDEX(W_psid!$B$2:$CT$98,W_!$A29,W_!W$1)/Ns!$B$1</f>
        <v>3.6147313144798451E-2</v>
      </c>
      <c r="X29" cm="1">
        <f t="array" ref="X29">INDEX(W_psid!$B$2:$CT$98,W_!$A29,W_!X$1)/Ns!$B$1</f>
        <v>3.055177583153418E-3</v>
      </c>
      <c r="Y29" cm="1">
        <f t="array" ref="Y29">INDEX(W_psid!$B$2:$CT$98,W_!$A29,W_!Y$1)/Ns!$B$1</f>
        <v>-2.64021753578827</v>
      </c>
      <c r="Z29" cm="1">
        <f t="array" ref="Z29">INDEX(W_psid!$B$2:$CT$98,W_!$A29,W_!Z$1)/Ns!$B$1</f>
        <v>-0.95138098947631389</v>
      </c>
      <c r="AA29" cm="1">
        <f t="array" ref="AA29">INDEX(W_psid!$B$2:$CT$98,W_!$A29,W_!AA$1)/Ns!$B$1</f>
        <v>-2.1165081888568027</v>
      </c>
      <c r="AB29" cm="1">
        <f t="array" ref="AB29">INDEX(W_psid!$B$2:$CT$98,W_!$A29,W_!AB$1)/Ns!$B$1</f>
        <v>-1.8155477398136329E-3</v>
      </c>
      <c r="AC29" cm="1">
        <f t="array" ref="AC29">INDEX(W_psid!$B$2:$CT$98,W_!$A29,W_!AC$1)/Ns!$B$1</f>
        <v>0.22663734974285488</v>
      </c>
      <c r="AD29" cm="1">
        <f t="array" ref="AD29">INDEX(W_psid!$B$2:$CT$98,W_!$A29,W_!AD$1)/Ns!$B$1</f>
        <v>1.300890749624299</v>
      </c>
      <c r="AE29" cm="1">
        <f t="array" ref="AE29">INDEX(W_psid!$B$2:$CT$98,W_!$A29,W_!AE$1)/Ns!$B$1</f>
        <v>0.31017624407896516</v>
      </c>
      <c r="AF29" cm="1">
        <f t="array" ref="AF29">INDEX(W_psid!$B$2:$CT$98,W_!$A29,W_!AF$1)/Ns!$B$1</f>
        <v>2.865776508451007</v>
      </c>
      <c r="AG29" cm="1">
        <f t="array" ref="AG29">INDEX(W_psid!$B$2:$CT$98,W_!$A29,W_!AG$1)/Ns!$B$1</f>
        <v>3.0147334572533877</v>
      </c>
      <c r="AH29" cm="1">
        <f t="array" ref="AH29">INDEX(W_psid!$B$2:$CT$98,W_!$A29,W_!AH$1)/Ns!$B$1</f>
        <v>1.4163793800683551</v>
      </c>
      <c r="AI29" cm="1">
        <f t="array" ref="AI29">INDEX(W_psid!$B$2:$CT$98,W_!$A29,W_!AI$1)/Ns!$B$1</f>
        <v>-1.3310102673287898</v>
      </c>
      <c r="AJ29" cm="1">
        <f t="array" ref="AJ29">INDEX(W_psid!$B$2:$CT$98,W_!$A29,W_!AJ$1)/Ns!$B$1</f>
        <v>0.53749223235626375</v>
      </c>
      <c r="AK29" cm="1">
        <f t="array" ref="AK29">INDEX(W_psid!$B$2:$CT$98,W_!$A29,W_!AK$1)/Ns!$B$1</f>
        <v>0.52824359325167947</v>
      </c>
      <c r="AL29" cm="1">
        <f t="array" ref="AL29">INDEX(W_psid!$B$2:$CT$98,W_!$A29,W_!AL$1)/Ns!$B$1</f>
        <v>-1.4338801734609263</v>
      </c>
      <c r="AM29" cm="1">
        <f t="array" ref="AM29">INDEX(W_psid!$B$2:$CT$98,W_!$A29,W_!AM$1)/Ns!$B$1</f>
        <v>-0.15790667061268224</v>
      </c>
      <c r="AN29" cm="1">
        <f t="array" ref="AN29">INDEX(W_psid!$B$2:$CT$98,W_!$A29,W_!AN$1)/Ns!$B$1</f>
        <v>-0.14220715613943194</v>
      </c>
      <c r="AO29" cm="1">
        <f t="array" ref="AO29">INDEX(W_psid!$B$2:$CT$98,W_!$A29,W_!AO$1)/Ns!$B$1</f>
        <v>-0.15447110390655658</v>
      </c>
      <c r="AP29" cm="1">
        <f t="array" ref="AP29">INDEX(W_psid!$B$2:$CT$98,W_!$A29,W_!AP$1)/Ns!$B$1</f>
        <v>-2.7471510472839477E-2</v>
      </c>
      <c r="AQ29" cm="1">
        <f t="array" ref="AQ29">INDEX(W_psid!$B$2:$CT$98,W_!$A29,W_!AQ$1)/Ns!$B$1</f>
        <v>-4.7661685496626794E-3</v>
      </c>
      <c r="AR29" cm="1">
        <f t="array" ref="AR29">INDEX(W_psid!$B$2:$CT$98,W_!$A29,W_!AR$1)/Ns!$B$1</f>
        <v>-0.91568032710603187</v>
      </c>
      <c r="AS29" cm="1">
        <f t="array" ref="AS29">INDEX(W_psid!$B$2:$CT$98,W_!$A29,W_!AS$1)/Ns!$B$1</f>
        <v>11.034640586065905</v>
      </c>
      <c r="AT29" cm="1">
        <f t="array" ref="AT29">INDEX(W_psid!$B$2:$CT$98,W_!$A29,W_!AT$1)/Ns!$B$1</f>
        <v>-1.0059510221798892E-2</v>
      </c>
      <c r="AU29" cm="1">
        <f t="array" ref="AU29">INDEX(W_psid!$B$2:$CT$98,W_!$A29,W_!AU$1)/Ns!$B$1</f>
        <v>-3.3962007453178065</v>
      </c>
      <c r="AV29" cm="1">
        <f t="array" ref="AV29">INDEX(W_psid!$B$2:$CT$98,W_!$A29,W_!AV$1)/Ns!$B$1</f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 x14ac:dyDescent="0.35">
      <c r="A30">
        <f>MATCH(C30,W_psid!$A$2:$A$98,0)</f>
        <v>39</v>
      </c>
      <c r="B30" t="str">
        <f>MOMS!$A$28</f>
        <v>shours</v>
      </c>
      <c r="C30" t="str">
        <f>MOMS!$B$28</f>
        <v>shours</v>
      </c>
      <c r="D30" cm="1">
        <f t="array" ref="D30">INDEX(W_psid!$B$2:$CT$98,W_!$A30,W_!D$1)/Ns!$B$1</f>
        <v>-5.4795147520390807E-3</v>
      </c>
      <c r="E30" cm="1">
        <f t="array" ref="E30">INDEX(W_psid!$B$2:$CT$98,W_!$A30,W_!E$1)/Ns!$B$1</f>
        <v>-1.2711970226547901E-2</v>
      </c>
      <c r="F30" cm="1">
        <f t="array" ref="F30">INDEX(W_psid!$B$2:$CT$98,W_!$A30,W_!F$1)/Ns!$B$1</f>
        <v>-6.2196403788976145E-4</v>
      </c>
      <c r="G30" cm="1">
        <f t="array" ref="G30">INDEX(W_psid!$B$2:$CT$98,W_!$A30,W_!G$1)/Ns!$B$1</f>
        <v>-74.883178603905947</v>
      </c>
      <c r="H30" cm="1">
        <f t="array" ref="H30">INDEX(W_psid!$B$2:$CT$98,W_!$A30,W_!H$1)/Ns!$B$1</f>
        <v>0.10730512800241092</v>
      </c>
      <c r="I30" cm="1">
        <f t="array" ref="I30">INDEX(W_psid!$B$2:$CT$98,W_!$A30,W_!I$1)/Ns!$B$1</f>
        <v>0.62741440313825059</v>
      </c>
      <c r="J30" cm="1">
        <f t="array" ref="J30">INDEX(W_psid!$B$2:$CT$98,W_!$A30,W_!J$1)/Ns!$B$1</f>
        <v>3.2312865981178156</v>
      </c>
      <c r="K30" cm="1">
        <f t="array" ref="K30">INDEX(W_psid!$B$2:$CT$98,W_!$A30,W_!K$1)/Ns!$B$1</f>
        <v>-2.1811892096586574</v>
      </c>
      <c r="L30" cm="1">
        <f t="array" ref="L30">INDEX(W_psid!$B$2:$CT$98,W_!$A30,W_!L$1)/Ns!$B$1</f>
        <v>5.9695258192729383</v>
      </c>
      <c r="M30" cm="1">
        <f t="array" ref="M30">INDEX(W_psid!$B$2:$CT$98,W_!$A30,W_!M$1)/Ns!$B$1</f>
        <v>4.6485220852191374E-2</v>
      </c>
      <c r="N30" cm="1">
        <f t="array" ref="N30">INDEX(W_psid!$B$2:$CT$98,W_!$A30,W_!N$1)/Ns!$B$1</f>
        <v>-8.6495526833541586E-2</v>
      </c>
      <c r="O30" cm="1">
        <f t="array" ref="O30">INDEX(W_psid!$B$2:$CT$98,W_!$A30,W_!O$1)/Ns!$B$1</f>
        <v>2.4002063047266001E-2</v>
      </c>
      <c r="P30" cm="1">
        <f t="array" ref="P30">INDEX(W_psid!$B$2:$CT$98,W_!$A30,W_!P$1)/Ns!$B$1</f>
        <v>-477.96546081377136</v>
      </c>
      <c r="Q30" cm="1">
        <f t="array" ref="Q30">INDEX(W_psid!$B$2:$CT$98,W_!$A30,W_!Q$1)/Ns!$B$1</f>
        <v>-66.200034154184593</v>
      </c>
      <c r="R30" cm="1">
        <f t="array" ref="R30">INDEX(W_psid!$B$2:$CT$98,W_!$A30,W_!R$1)/Ns!$B$1</f>
        <v>-307.80574653051826</v>
      </c>
      <c r="S30" cm="1">
        <f t="array" ref="S30">INDEX(W_psid!$B$2:$CT$98,W_!$A30,W_!S$1)/Ns!$B$1</f>
        <v>-3.1336565377761119</v>
      </c>
      <c r="T30" cm="1">
        <f t="array" ref="T30">INDEX(W_psid!$B$2:$CT$98,W_!$A30,W_!T$1)/Ns!$B$1</f>
        <v>122.24453726719581</v>
      </c>
      <c r="U30" cm="1">
        <f t="array" ref="U30">INDEX(W_psid!$B$2:$CT$98,W_!$A30,W_!U$1)/Ns!$B$1</f>
        <v>-3.6772483270833383</v>
      </c>
      <c r="V30" cm="1">
        <f t="array" ref="V30">INDEX(W_psid!$B$2:$CT$98,W_!$A30,W_!V$1)/Ns!$B$1</f>
        <v>-0.45287297271853405</v>
      </c>
      <c r="W30" cm="1">
        <f t="array" ref="W30">INDEX(W_psid!$B$2:$CT$98,W_!$A30,W_!W$1)/Ns!$B$1</f>
        <v>0.76283588815739856</v>
      </c>
      <c r="X30" cm="1">
        <f t="array" ref="X30">INDEX(W_psid!$B$2:$CT$98,W_!$A30,W_!X$1)/Ns!$B$1</f>
        <v>1.7381586101553666E-2</v>
      </c>
      <c r="Y30" cm="1">
        <f t="array" ref="Y30">INDEX(W_psid!$B$2:$CT$98,W_!$A30,W_!Y$1)/Ns!$B$1</f>
        <v>-33.502353679313316</v>
      </c>
      <c r="Z30" cm="1">
        <f t="array" ref="Z30">INDEX(W_psid!$B$2:$CT$98,W_!$A30,W_!Z$1)/Ns!$B$1</f>
        <v>-24.40609385209703</v>
      </c>
      <c r="AA30" cm="1">
        <f t="array" ref="AA30">INDEX(W_psid!$B$2:$CT$98,W_!$A30,W_!AA$1)/Ns!$B$1</f>
        <v>-31.786206456697698</v>
      </c>
      <c r="AB30" cm="1">
        <f t="array" ref="AB30">INDEX(W_psid!$B$2:$CT$98,W_!$A30,W_!AB$1)/Ns!$B$1</f>
        <v>7.1124592257704802E-2</v>
      </c>
      <c r="AC30" cm="1">
        <f t="array" ref="AC30">INDEX(W_psid!$B$2:$CT$98,W_!$A30,W_!AC$1)/Ns!$B$1</f>
        <v>1.300890749624299</v>
      </c>
      <c r="AD30" cm="1">
        <f t="array" ref="AD30">INDEX(W_psid!$B$2:$CT$98,W_!$A30,W_!AD$1)/Ns!$B$1</f>
        <v>172.15067635001836</v>
      </c>
      <c r="AE30" cm="1">
        <f t="array" ref="AE30">INDEX(W_psid!$B$2:$CT$98,W_!$A30,W_!AE$1)/Ns!$B$1</f>
        <v>-71.558088802878757</v>
      </c>
      <c r="AF30" cm="1">
        <f t="array" ref="AF30">INDEX(W_psid!$B$2:$CT$98,W_!$A30,W_!AF$1)/Ns!$B$1</f>
        <v>77.137061285273816</v>
      </c>
      <c r="AG30" cm="1">
        <f t="array" ref="AG30">INDEX(W_psid!$B$2:$CT$98,W_!$A30,W_!AG$1)/Ns!$B$1</f>
        <v>68.147234042965934</v>
      </c>
      <c r="AH30" cm="1">
        <f t="array" ref="AH30">INDEX(W_psid!$B$2:$CT$98,W_!$A30,W_!AH$1)/Ns!$B$1</f>
        <v>28.071453269324142</v>
      </c>
      <c r="AI30" cm="1">
        <f t="array" ref="AI30">INDEX(W_psid!$B$2:$CT$98,W_!$A30,W_!AI$1)/Ns!$B$1</f>
        <v>-23.043807702859731</v>
      </c>
      <c r="AJ30" cm="1">
        <f t="array" ref="AJ30">INDEX(W_psid!$B$2:$CT$98,W_!$A30,W_!AJ$1)/Ns!$B$1</f>
        <v>-20.39174243025807</v>
      </c>
      <c r="AK30" cm="1">
        <f t="array" ref="AK30">INDEX(W_psid!$B$2:$CT$98,W_!$A30,W_!AK$1)/Ns!$B$1</f>
        <v>12.38164873729537</v>
      </c>
      <c r="AL30" cm="1">
        <f t="array" ref="AL30">INDEX(W_psid!$B$2:$CT$98,W_!$A30,W_!AL$1)/Ns!$B$1</f>
        <v>-34.446605899582117</v>
      </c>
      <c r="AM30" cm="1">
        <f t="array" ref="AM30">INDEX(W_psid!$B$2:$CT$98,W_!$A30,W_!AM$1)/Ns!$B$1</f>
        <v>-1.7414910835742254</v>
      </c>
      <c r="AN30" cm="1">
        <f t="array" ref="AN30">INDEX(W_psid!$B$2:$CT$98,W_!$A30,W_!AN$1)/Ns!$B$1</f>
        <v>-0.90088092121937979</v>
      </c>
      <c r="AO30" cm="1">
        <f t="array" ref="AO30">INDEX(W_psid!$B$2:$CT$98,W_!$A30,W_!AO$1)/Ns!$B$1</f>
        <v>-1.3793987754766743</v>
      </c>
      <c r="AP30" cm="1">
        <f t="array" ref="AP30">INDEX(W_psid!$B$2:$CT$98,W_!$A30,W_!AP$1)/Ns!$B$1</f>
        <v>1.3201019493188926</v>
      </c>
      <c r="AQ30" cm="1">
        <f t="array" ref="AQ30">INDEX(W_psid!$B$2:$CT$98,W_!$A30,W_!AQ$1)/Ns!$B$1</f>
        <v>-0.1120793262219463</v>
      </c>
      <c r="AR30" cm="1">
        <f t="array" ref="AR30">INDEX(W_psid!$B$2:$CT$98,W_!$A30,W_!AR$1)/Ns!$B$1</f>
        <v>-54.848694413414044</v>
      </c>
      <c r="AS30" cm="1">
        <f t="array" ref="AS30">INDEX(W_psid!$B$2:$CT$98,W_!$A30,W_!AS$1)/Ns!$B$1</f>
        <v>161.77290070536543</v>
      </c>
      <c r="AT30" cm="1">
        <f t="array" ref="AT30">INDEX(W_psid!$B$2:$CT$98,W_!$A30,W_!AT$1)/Ns!$B$1</f>
        <v>-0.30975650397402915</v>
      </c>
      <c r="AU30" cm="1">
        <f t="array" ref="AU30">INDEX(W_psid!$B$2:$CT$98,W_!$A30,W_!AU$1)/Ns!$B$1</f>
        <v>-64.093693491200753</v>
      </c>
      <c r="AV30" cm="1">
        <f t="array" ref="AV30">INDEX(W_psid!$B$2:$CT$98,W_!$A30,W_!AV$1)/Ns!$B$1</f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 x14ac:dyDescent="0.35">
      <c r="A31">
        <f>MATCH(C31,W_psid!$A$2:$A$98,0)</f>
        <v>44</v>
      </c>
      <c r="B31" t="str">
        <f>MOMS!$A$29</f>
        <v>hhours_pww</v>
      </c>
      <c r="C31" t="str">
        <f>MOMS!$B$29</f>
        <v>hhours_pww</v>
      </c>
      <c r="D31" cm="1">
        <f t="array" ref="D31">INDEX(W_psid!$B$2:$CT$98,W_!$A31,W_!D$1)/Ns!$B$1</f>
        <v>-4.8291682055696939E-4</v>
      </c>
      <c r="E31" cm="1">
        <f t="array" ref="E31">INDEX(W_psid!$B$2:$CT$98,W_!$A31,W_!E$1)/Ns!$B$1</f>
        <v>-7.2576307537032189E-3</v>
      </c>
      <c r="F31" cm="1">
        <f t="array" ref="F31">INDEX(W_psid!$B$2:$CT$98,W_!$A31,W_!F$1)/Ns!$B$1</f>
        <v>-8.653937606113635E-4</v>
      </c>
      <c r="G31" cm="1">
        <f t="array" ref="G31">INDEX(W_psid!$B$2:$CT$98,W_!$A31,W_!G$1)/Ns!$B$1</f>
        <v>-19.543719729612356</v>
      </c>
      <c r="H31" cm="1">
        <f t="array" ref="H31">INDEX(W_psid!$B$2:$CT$98,W_!$A31,W_!H$1)/Ns!$B$1</f>
        <v>9.350321116958854E-2</v>
      </c>
      <c r="I31" cm="1">
        <f t="array" ref="I31">INDEX(W_psid!$B$2:$CT$98,W_!$A31,W_!I$1)/Ns!$B$1</f>
        <v>-2.5646611058400805E-2</v>
      </c>
      <c r="J31" cm="1">
        <f t="array" ref="J31">INDEX(W_psid!$B$2:$CT$98,W_!$A31,W_!J$1)/Ns!$B$1</f>
        <v>-2.5612218158424334</v>
      </c>
      <c r="K31" cm="1">
        <f t="array" ref="K31">INDEX(W_psid!$B$2:$CT$98,W_!$A31,W_!K$1)/Ns!$B$1</f>
        <v>1.2776236091697577</v>
      </c>
      <c r="L31" cm="1">
        <f t="array" ref="L31">INDEX(W_psid!$B$2:$CT$98,W_!$A31,W_!L$1)/Ns!$B$1</f>
        <v>-5.2668160839729588</v>
      </c>
      <c r="M31" cm="1">
        <f t="array" ref="M31">INDEX(W_psid!$B$2:$CT$98,W_!$A31,W_!M$1)/Ns!$B$1</f>
        <v>-1.8815323674610227E-2</v>
      </c>
      <c r="N31" cm="1">
        <f t="array" ref="N31">INDEX(W_psid!$B$2:$CT$98,W_!$A31,W_!N$1)/Ns!$B$1</f>
        <v>3.7388335688133052E-2</v>
      </c>
      <c r="O31" cm="1">
        <f t="array" ref="O31">INDEX(W_psid!$B$2:$CT$98,W_!$A31,W_!O$1)/Ns!$B$1</f>
        <v>2.5091966930314482E-2</v>
      </c>
      <c r="P31" cm="1">
        <f t="array" ref="P31">INDEX(W_psid!$B$2:$CT$98,W_!$A31,W_!P$1)/Ns!$B$1</f>
        <v>385.81580437329166</v>
      </c>
      <c r="Q31" cm="1">
        <f t="array" ref="Q31">INDEX(W_psid!$B$2:$CT$98,W_!$A31,W_!Q$1)/Ns!$B$1</f>
        <v>117.04039248324494</v>
      </c>
      <c r="R31" cm="1">
        <f t="array" ref="R31">INDEX(W_psid!$B$2:$CT$98,W_!$A31,W_!R$1)/Ns!$B$1</f>
        <v>330.80361561709827</v>
      </c>
      <c r="S31" cm="1">
        <f t="array" ref="S31">INDEX(W_psid!$B$2:$CT$98,W_!$A31,W_!S$1)/Ns!$B$1</f>
        <v>2.7902594702389378</v>
      </c>
      <c r="T31" cm="1">
        <f t="array" ref="T31">INDEX(W_psid!$B$2:$CT$98,W_!$A31,W_!T$1)/Ns!$B$1</f>
        <v>-226.25971286357665</v>
      </c>
      <c r="U31" cm="1">
        <f t="array" ref="U31">INDEX(W_psid!$B$2:$CT$98,W_!$A31,W_!U$1)/Ns!$B$1</f>
        <v>3.7567976113023631</v>
      </c>
      <c r="V31" cm="1">
        <f t="array" ref="V31">INDEX(W_psid!$B$2:$CT$98,W_!$A31,W_!V$1)/Ns!$B$1</f>
        <v>0.22997089155416545</v>
      </c>
      <c r="W31" cm="1">
        <f t="array" ref="W31">INDEX(W_psid!$B$2:$CT$98,W_!$A31,W_!W$1)/Ns!$B$1</f>
        <v>-0.15737068164493814</v>
      </c>
      <c r="X31" cm="1">
        <f t="array" ref="X31">INDEX(W_psid!$B$2:$CT$98,W_!$A31,W_!X$1)/Ns!$B$1</f>
        <v>-0.21448281583430695</v>
      </c>
      <c r="Y31" cm="1">
        <f t="array" ref="Y31">INDEX(W_psid!$B$2:$CT$98,W_!$A31,W_!Y$1)/Ns!$B$1</f>
        <v>35.878379076569892</v>
      </c>
      <c r="Z31" cm="1">
        <f t="array" ref="Z31">INDEX(W_psid!$B$2:$CT$98,W_!$A31,W_!Z$1)/Ns!$B$1</f>
        <v>21.0592816200637</v>
      </c>
      <c r="AA31" cm="1">
        <f t="array" ref="AA31">INDEX(W_psid!$B$2:$CT$98,W_!$A31,W_!AA$1)/Ns!$B$1</f>
        <v>26.765807478004291</v>
      </c>
      <c r="AB31" cm="1">
        <f t="array" ref="AB31">INDEX(W_psid!$B$2:$CT$98,W_!$A31,W_!AB$1)/Ns!$B$1</f>
        <v>1.4581218688441994E-2</v>
      </c>
      <c r="AC31" cm="1">
        <f t="array" ref="AC31">INDEX(W_psid!$B$2:$CT$98,W_!$A31,W_!AC$1)/Ns!$B$1</f>
        <v>0.31017624407896516</v>
      </c>
      <c r="AD31" cm="1">
        <f t="array" ref="AD31">INDEX(W_psid!$B$2:$CT$98,W_!$A31,W_!AD$1)/Ns!$B$1</f>
        <v>-71.558088802878757</v>
      </c>
      <c r="AE31" cm="1">
        <f t="array" ref="AE31">INDEX(W_psid!$B$2:$CT$98,W_!$A31,W_!AE$1)/Ns!$B$1</f>
        <v>218.05460080661575</v>
      </c>
      <c r="AF31" cm="1">
        <f t="array" ref="AF31">INDEX(W_psid!$B$2:$CT$98,W_!$A31,W_!AF$1)/Ns!$B$1</f>
        <v>-94.483174380300042</v>
      </c>
      <c r="AG31" cm="1">
        <f t="array" ref="AG31">INDEX(W_psid!$B$2:$CT$98,W_!$A31,W_!AG$1)/Ns!$B$1</f>
        <v>-179.73688230378471</v>
      </c>
      <c r="AH31" cm="1">
        <f t="array" ref="AH31">INDEX(W_psid!$B$2:$CT$98,W_!$A31,W_!AH$1)/Ns!$B$1</f>
        <v>14.286249654359152</v>
      </c>
      <c r="AI31" cm="1">
        <f t="array" ref="AI31">INDEX(W_psid!$B$2:$CT$98,W_!$A31,W_!AI$1)/Ns!$B$1</f>
        <v>2.3492499728069287</v>
      </c>
      <c r="AJ31" cm="1">
        <f t="array" ref="AJ31">INDEX(W_psid!$B$2:$CT$98,W_!$A31,W_!AJ$1)/Ns!$B$1</f>
        <v>-46.089663393620036</v>
      </c>
      <c r="AK31" cm="1">
        <f t="array" ref="AK31">INDEX(W_psid!$B$2:$CT$98,W_!$A31,W_!AK$1)/Ns!$B$1</f>
        <v>-9.1392758378313186</v>
      </c>
      <c r="AL31" cm="1">
        <f t="array" ref="AL31">INDEX(W_psid!$B$2:$CT$98,W_!$A31,W_!AL$1)/Ns!$B$1</f>
        <v>19.388893462763789</v>
      </c>
      <c r="AM31" cm="1">
        <f t="array" ref="AM31">INDEX(W_psid!$B$2:$CT$98,W_!$A31,W_!AM$1)/Ns!$B$1</f>
        <v>-0.78992696486464509</v>
      </c>
      <c r="AN31" cm="1">
        <f t="array" ref="AN31">INDEX(W_psid!$B$2:$CT$98,W_!$A31,W_!AN$1)/Ns!$B$1</f>
        <v>-1.544241211032052</v>
      </c>
      <c r="AO31" cm="1">
        <f t="array" ref="AO31">INDEX(W_psid!$B$2:$CT$98,W_!$A31,W_!AO$1)/Ns!$B$1</f>
        <v>-1.2861148235620588</v>
      </c>
      <c r="AP31" cm="1">
        <f t="array" ref="AP31">INDEX(W_psid!$B$2:$CT$98,W_!$A31,W_!AP$1)/Ns!$B$1</f>
        <v>-1.9009474949983813</v>
      </c>
      <c r="AQ31" cm="1">
        <f t="array" ref="AQ31">INDEX(W_psid!$B$2:$CT$98,W_!$A31,W_!AQ$1)/Ns!$B$1</f>
        <v>-1.3414987858658274E-2</v>
      </c>
      <c r="AR31" cm="1">
        <f t="array" ref="AR31">INDEX(W_psid!$B$2:$CT$98,W_!$A31,W_!AR$1)/Ns!$B$1</f>
        <v>60.145799977112191</v>
      </c>
      <c r="AS31" cm="1">
        <f t="array" ref="AS31">INDEX(W_psid!$B$2:$CT$98,W_!$A31,W_!AS$1)/Ns!$B$1</f>
        <v>-175.02165121598497</v>
      </c>
      <c r="AT31" cm="1">
        <f t="array" ref="AT31">INDEX(W_psid!$B$2:$CT$98,W_!$A31,W_!AT$1)/Ns!$B$1</f>
        <v>-0.44289293569953048</v>
      </c>
      <c r="AU31" cm="1">
        <f t="array" ref="AU31">INDEX(W_psid!$B$2:$CT$98,W_!$A31,W_!AU$1)/Ns!$B$1</f>
        <v>-29.709795951752263</v>
      </c>
      <c r="AV31" cm="1">
        <f t="array" ref="AV31">INDEX(W_psid!$B$2:$CT$98,W_!$A31,W_!AV$1)/Ns!$B$1</f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 x14ac:dyDescent="0.35">
      <c r="A32">
        <f>MATCH(C32,W_psid!$A$2:$A$98,0)</f>
        <v>45</v>
      </c>
      <c r="B32" t="str">
        <f>MOMS!$A30</f>
        <v>hhours_pwn_dif</v>
      </c>
      <c r="C32" t="str">
        <f>MOMS!$B$30</f>
        <v>hhours_pwn_dif</v>
      </c>
      <c r="D32" cm="1">
        <f t="array" ref="D32">INDEX(W_psid!$B$2:$CT$98,W_!$A32,W_!D$1)/Ns!$B$1</f>
        <v>-9.495755473321519E-3</v>
      </c>
      <c r="E32" cm="1">
        <f t="array" ref="E32">INDEX(W_psid!$B$2:$CT$98,W_!$A32,W_!E$1)/Ns!$B$1</f>
        <v>-1.2245762220285566E-2</v>
      </c>
      <c r="F32" cm="1">
        <f t="array" ref="F32">INDEX(W_psid!$B$2:$CT$98,W_!$A32,W_!F$1)/Ns!$B$1</f>
        <v>5.1511575997133845E-2</v>
      </c>
      <c r="G32" cm="1">
        <f t="array" ref="G32">INDEX(W_psid!$B$2:$CT$98,W_!$A32,W_!G$1)/Ns!$B$1</f>
        <v>-61.979506003449167</v>
      </c>
      <c r="H32" cm="1">
        <f t="array" ref="H32">INDEX(W_psid!$B$2:$CT$98,W_!$A32,W_!H$1)/Ns!$B$1</f>
        <v>0.52723851539040623</v>
      </c>
      <c r="I32" cm="1">
        <f t="array" ref="I32">INDEX(W_psid!$B$2:$CT$98,W_!$A32,W_!I$1)/Ns!$B$1</f>
        <v>0.90053549985460013</v>
      </c>
      <c r="J32" cm="1">
        <f t="array" ref="J32">INDEX(W_psid!$B$2:$CT$98,W_!$A32,W_!J$1)/Ns!$B$1</f>
        <v>3.093827457181221</v>
      </c>
      <c r="K32" cm="1">
        <f t="array" ref="K32">INDEX(W_psid!$B$2:$CT$98,W_!$A32,W_!K$1)/Ns!$B$1</f>
        <v>-1.6693263794270823</v>
      </c>
      <c r="L32" cm="1">
        <f t="array" ref="L32">INDEX(W_psid!$B$2:$CT$98,W_!$A32,W_!L$1)/Ns!$B$1</f>
        <v>8.8451312446452874</v>
      </c>
      <c r="M32" cm="1">
        <f t="array" ref="M32">INDEX(W_psid!$B$2:$CT$98,W_!$A32,W_!M$1)/Ns!$B$1</f>
        <v>7.8643642127755792E-2</v>
      </c>
      <c r="N32" cm="1">
        <f t="array" ref="N32">INDEX(W_psid!$B$2:$CT$98,W_!$A32,W_!N$1)/Ns!$B$1</f>
        <v>-0.14712970617595314</v>
      </c>
      <c r="O32" cm="1">
        <f t="array" ref="O32">INDEX(W_psid!$B$2:$CT$98,W_!$A32,W_!O$1)/Ns!$B$1</f>
        <v>9.7399640186337663E-2</v>
      </c>
      <c r="P32" cm="1">
        <f t="array" ref="P32">INDEX(W_psid!$B$2:$CT$98,W_!$A32,W_!P$1)/Ns!$B$1</f>
        <v>-1218.5160997142868</v>
      </c>
      <c r="Q32" cm="1">
        <f t="array" ref="Q32">INDEX(W_psid!$B$2:$CT$98,W_!$A32,W_!Q$1)/Ns!$B$1</f>
        <v>-222.50127571626473</v>
      </c>
      <c r="R32" cm="1">
        <f t="array" ref="R32">INDEX(W_psid!$B$2:$CT$98,W_!$A32,W_!R$1)/Ns!$B$1</f>
        <v>-1024.3864908052196</v>
      </c>
      <c r="S32" cm="1">
        <f t="array" ref="S32">INDEX(W_psid!$B$2:$CT$98,W_!$A32,W_!S$1)/Ns!$B$1</f>
        <v>-4.8180276639400716</v>
      </c>
      <c r="T32" cm="1">
        <f t="array" ref="T32">INDEX(W_psid!$B$2:$CT$98,W_!$A32,W_!T$1)/Ns!$B$1</f>
        <v>416.03087236425819</v>
      </c>
      <c r="U32" cm="1">
        <f t="array" ref="U32">INDEX(W_psid!$B$2:$CT$98,W_!$A32,W_!U$1)/Ns!$B$1</f>
        <v>-0.75587973307958112</v>
      </c>
      <c r="V32" cm="1">
        <f t="array" ref="V32">INDEX(W_psid!$B$2:$CT$98,W_!$A32,W_!V$1)/Ns!$B$1</f>
        <v>-0.55807343657831709</v>
      </c>
      <c r="W32" cm="1">
        <f t="array" ref="W32">INDEX(W_psid!$B$2:$CT$98,W_!$A32,W_!W$1)/Ns!$B$1</f>
        <v>1.0166730283170622</v>
      </c>
      <c r="X32" cm="1">
        <f t="array" ref="X32">INDEX(W_psid!$B$2:$CT$98,W_!$A32,W_!X$1)/Ns!$B$1</f>
        <v>0.3911613625645321</v>
      </c>
      <c r="Y32" cm="1">
        <f t="array" ref="Y32">INDEX(W_psid!$B$2:$CT$98,W_!$A32,W_!Y$1)/Ns!$B$1</f>
        <v>-44.844641328311887</v>
      </c>
      <c r="Z32" cm="1">
        <f t="array" ref="Z32">INDEX(W_psid!$B$2:$CT$98,W_!$A32,W_!Z$1)/Ns!$B$1</f>
        <v>-43.968758711382286</v>
      </c>
      <c r="AA32" cm="1">
        <f t="array" ref="AA32">INDEX(W_psid!$B$2:$CT$98,W_!$A32,W_!AA$1)/Ns!$B$1</f>
        <v>-39.901971183926427</v>
      </c>
      <c r="AB32" cm="1">
        <f t="array" ref="AB32">INDEX(W_psid!$B$2:$CT$98,W_!$A32,W_!AB$1)/Ns!$B$1</f>
        <v>-0.24786831435059881</v>
      </c>
      <c r="AC32" cm="1">
        <f t="array" ref="AC32">INDEX(W_psid!$B$2:$CT$98,W_!$A32,W_!AC$1)/Ns!$B$1</f>
        <v>2.865776508451007</v>
      </c>
      <c r="AD32" cm="1">
        <f t="array" ref="AD32">INDEX(W_psid!$B$2:$CT$98,W_!$A32,W_!AD$1)/Ns!$B$1</f>
        <v>77.137061285273816</v>
      </c>
      <c r="AE32" cm="1">
        <f t="array" ref="AE32">INDEX(W_psid!$B$2:$CT$98,W_!$A32,W_!AE$1)/Ns!$B$1</f>
        <v>-94.483174380300042</v>
      </c>
      <c r="AF32" cm="1">
        <f t="array" ref="AF32">INDEX(W_psid!$B$2:$CT$98,W_!$A32,W_!AF$1)/Ns!$B$1</f>
        <v>300.42248910673783</v>
      </c>
      <c r="AG32" cm="1">
        <f t="array" ref="AG32">INDEX(W_psid!$B$2:$CT$98,W_!$A32,W_!AG$1)/Ns!$B$1</f>
        <v>213.99047300172461</v>
      </c>
      <c r="AH32" cm="1">
        <f t="array" ref="AH32">INDEX(W_psid!$B$2:$CT$98,W_!$A32,W_!AH$1)/Ns!$B$1</f>
        <v>15.817547514215789</v>
      </c>
      <c r="AI32" cm="1">
        <f t="array" ref="AI32">INDEX(W_psid!$B$2:$CT$98,W_!$A32,W_!AI$1)/Ns!$B$1</f>
        <v>-54.025241194170505</v>
      </c>
      <c r="AJ32" cm="1">
        <f t="array" ref="AJ32">INDEX(W_psid!$B$2:$CT$98,W_!$A32,W_!AJ$1)/Ns!$B$1</f>
        <v>56.879952001810196</v>
      </c>
      <c r="AK32" cm="1">
        <f t="array" ref="AK32">INDEX(W_psid!$B$2:$CT$98,W_!$A32,W_!AK$1)/Ns!$B$1</f>
        <v>4.8517455716509703</v>
      </c>
      <c r="AL32" cm="1">
        <f t="array" ref="AL32">INDEX(W_psid!$B$2:$CT$98,W_!$A32,W_!AL$1)/Ns!$B$1</f>
        <v>-59.963381192202498</v>
      </c>
      <c r="AM32" cm="1">
        <f t="array" ref="AM32">INDEX(W_psid!$B$2:$CT$98,W_!$A32,W_!AM$1)/Ns!$B$1</f>
        <v>-3.660663185304363</v>
      </c>
      <c r="AN32" cm="1">
        <f t="array" ref="AN32">INDEX(W_psid!$B$2:$CT$98,W_!$A32,W_!AN$1)/Ns!$B$1</f>
        <v>-2.7759202504128559</v>
      </c>
      <c r="AO32" cm="1">
        <f t="array" ref="AO32">INDEX(W_psid!$B$2:$CT$98,W_!$A32,W_!AO$1)/Ns!$B$1</f>
        <v>-3.2924273759144129</v>
      </c>
      <c r="AP32" cm="1">
        <f t="array" ref="AP32">INDEX(W_psid!$B$2:$CT$98,W_!$A32,W_!AP$1)/Ns!$B$1</f>
        <v>0.21609527413495339</v>
      </c>
      <c r="AQ32" cm="1">
        <f t="array" ref="AQ32">INDEX(W_psid!$B$2:$CT$98,W_!$A32,W_!AQ$1)/Ns!$B$1</f>
        <v>-0.15736700077375926</v>
      </c>
      <c r="AR32" cm="1">
        <f t="array" ref="AR32">INDEX(W_psid!$B$2:$CT$98,W_!$A32,W_!AR$1)/Ns!$B$1</f>
        <v>-90.021978939225988</v>
      </c>
      <c r="AS32" cm="1">
        <f t="array" ref="AS32">INDEX(W_psid!$B$2:$CT$98,W_!$A32,W_!AS$1)/Ns!$B$1</f>
        <v>547.28191631302923</v>
      </c>
      <c r="AT32" cm="1">
        <f t="array" ref="AT32">INDEX(W_psid!$B$2:$CT$98,W_!$A32,W_!AT$1)/Ns!$B$1</f>
        <v>0.25340805410333916</v>
      </c>
      <c r="AU32" cm="1">
        <f t="array" ref="AU32">INDEX(W_psid!$B$2:$CT$98,W_!$A32,W_!AU$1)/Ns!$B$1</f>
        <v>-59.263377349008529</v>
      </c>
      <c r="AV32" cm="1">
        <f t="array" ref="AV32">INDEX(W_psid!$B$2:$CT$98,W_!$A32,W_!AV$1)/Ns!$B$1</f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 x14ac:dyDescent="0.35">
      <c r="A33">
        <f>MATCH(C33,W_psid!$A$2:$A$98,0)</f>
        <v>47</v>
      </c>
      <c r="B33" t="str">
        <f>MOMS!$A$31</f>
        <v>whours_pnw_difwpww</v>
      </c>
      <c r="C33" t="str">
        <f>MOMS!$B$31</f>
        <v>whours_pnw_difwpww</v>
      </c>
      <c r="D33" cm="1">
        <f t="array" ref="D33">INDEX(W_psid!$B$2:$CT$98,W_!$A33,W_!D$1)/Ns!$B$1</f>
        <v>-8.1174843941564847E-3</v>
      </c>
      <c r="E33" cm="1">
        <f t="array" ref="E33">INDEX(W_psid!$B$2:$CT$98,W_!$A33,W_!E$1)/Ns!$B$1</f>
        <v>-6.0330397937492239E-3</v>
      </c>
      <c r="F33" cm="1">
        <f t="array" ref="F33">INDEX(W_psid!$B$2:$CT$98,W_!$A33,W_!F$1)/Ns!$B$1</f>
        <v>5.7060778692262379E-2</v>
      </c>
      <c r="G33" cm="1">
        <f t="array" ref="G33">INDEX(W_psid!$B$2:$CT$98,W_!$A33,W_!G$1)/Ns!$B$1</f>
        <v>100.12689171405053</v>
      </c>
      <c r="H33" cm="1">
        <f t="array" ref="H33">INDEX(W_psid!$B$2:$CT$98,W_!$A33,W_!H$1)/Ns!$B$1</f>
        <v>-0.33673582399653029</v>
      </c>
      <c r="I33" cm="1">
        <f t="array" ref="I33">INDEX(W_psid!$B$2:$CT$98,W_!$A33,W_!I$1)/Ns!$B$1</f>
        <v>0.98845282691280423</v>
      </c>
      <c r="J33" cm="1">
        <f t="array" ref="J33">INDEX(W_psid!$B$2:$CT$98,W_!$A33,W_!J$1)/Ns!$B$1</f>
        <v>5.2731911848520729</v>
      </c>
      <c r="K33" cm="1">
        <f t="array" ref="K33">INDEX(W_psid!$B$2:$CT$98,W_!$A33,W_!K$1)/Ns!$B$1</f>
        <v>0.5540223294866633</v>
      </c>
      <c r="L33" cm="1">
        <f t="array" ref="L33">INDEX(W_psid!$B$2:$CT$98,W_!$A33,W_!L$1)/Ns!$B$1</f>
        <v>11.44271362378827</v>
      </c>
      <c r="M33" cm="1">
        <f t="array" ref="M33">INDEX(W_psid!$B$2:$CT$98,W_!$A33,W_!M$1)/Ns!$B$1</f>
        <v>9.3977803163450835E-2</v>
      </c>
      <c r="N33" cm="1">
        <f t="array" ref="N33">INDEX(W_psid!$B$2:$CT$98,W_!$A33,W_!N$1)/Ns!$B$1</f>
        <v>-0.18012162617656807</v>
      </c>
      <c r="O33" cm="1">
        <f t="array" ref="O33">INDEX(W_psid!$B$2:$CT$98,W_!$A33,W_!O$1)/Ns!$B$1</f>
        <v>9.7853112437815276E-2</v>
      </c>
      <c r="P33" cm="1">
        <f t="array" ref="P33">INDEX(W_psid!$B$2:$CT$98,W_!$A33,W_!P$1)/Ns!$B$1</f>
        <v>-1193.2757247084542</v>
      </c>
      <c r="Q33" cm="1">
        <f t="array" ref="Q33">INDEX(W_psid!$B$2:$CT$98,W_!$A33,W_!Q$1)/Ns!$B$1</f>
        <v>-247.99292051424996</v>
      </c>
      <c r="R33" cm="1">
        <f t="array" ref="R33">INDEX(W_psid!$B$2:$CT$98,W_!$A33,W_!R$1)/Ns!$B$1</f>
        <v>-818.92304300106218</v>
      </c>
      <c r="S33" cm="1">
        <f t="array" ref="S33">INDEX(W_psid!$B$2:$CT$98,W_!$A33,W_!S$1)/Ns!$B$1</f>
        <v>-6.1247416250051874</v>
      </c>
      <c r="T33" cm="1">
        <f t="array" ref="T33">INDEX(W_psid!$B$2:$CT$98,W_!$A33,W_!T$1)/Ns!$B$1</f>
        <v>471.48581247733136</v>
      </c>
      <c r="U33" cm="1">
        <f t="array" ref="U33">INDEX(W_psid!$B$2:$CT$98,W_!$A33,W_!U$1)/Ns!$B$1</f>
        <v>-4.4098897644425881</v>
      </c>
      <c r="V33" cm="1">
        <f t="array" ref="V33">INDEX(W_psid!$B$2:$CT$98,W_!$A33,W_!V$1)/Ns!$B$1</f>
        <v>-0.28965777523742925</v>
      </c>
      <c r="W33" cm="1">
        <f t="array" ref="W33">INDEX(W_psid!$B$2:$CT$98,W_!$A33,W_!W$1)/Ns!$B$1</f>
        <v>1.2448767367463485</v>
      </c>
      <c r="X33" cm="1">
        <f t="array" ref="X33">INDEX(W_psid!$B$2:$CT$98,W_!$A33,W_!X$1)/Ns!$B$1</f>
        <v>0.52653517505140568</v>
      </c>
      <c r="Y33" cm="1">
        <f t="array" ref="Y33">INDEX(W_psid!$B$2:$CT$98,W_!$A33,W_!Y$1)/Ns!$B$1</f>
        <v>-71.775856836468947</v>
      </c>
      <c r="Z33" cm="1">
        <f t="array" ref="Z33">INDEX(W_psid!$B$2:$CT$98,W_!$A33,W_!Z$1)/Ns!$B$1</f>
        <v>-47.085237641223529</v>
      </c>
      <c r="AA33" cm="1">
        <f t="array" ref="AA33">INDEX(W_psid!$B$2:$CT$98,W_!$A33,W_!AA$1)/Ns!$B$1</f>
        <v>-57.37426992215368</v>
      </c>
      <c r="AB33" cm="1">
        <f t="array" ref="AB33">INDEX(W_psid!$B$2:$CT$98,W_!$A33,W_!AB$1)/Ns!$B$1</f>
        <v>-0.14606341435578502</v>
      </c>
      <c r="AC33" cm="1">
        <f t="array" ref="AC33">INDEX(W_psid!$B$2:$CT$98,W_!$A33,W_!AC$1)/Ns!$B$1</f>
        <v>3.0147334572533877</v>
      </c>
      <c r="AD33" cm="1">
        <f t="array" ref="AD33">INDEX(W_psid!$B$2:$CT$98,W_!$A33,W_!AD$1)/Ns!$B$1</f>
        <v>68.147234042965934</v>
      </c>
      <c r="AE33" cm="1">
        <f t="array" ref="AE33">INDEX(W_psid!$B$2:$CT$98,W_!$A33,W_!AE$1)/Ns!$B$1</f>
        <v>-179.73688230378471</v>
      </c>
      <c r="AF33" cm="1">
        <f t="array" ref="AF33">INDEX(W_psid!$B$2:$CT$98,W_!$A33,W_!AF$1)/Ns!$B$1</f>
        <v>213.99047300172461</v>
      </c>
      <c r="AG33" cm="1">
        <f t="array" ref="AG33">INDEX(W_psid!$B$2:$CT$98,W_!$A33,W_!AG$1)/Ns!$B$1</f>
        <v>547.96611368564197</v>
      </c>
      <c r="AH33" cm="1">
        <f t="array" ref="AH33">INDEX(W_psid!$B$2:$CT$98,W_!$A33,W_!AH$1)/Ns!$B$1</f>
        <v>0.6430339280073315</v>
      </c>
      <c r="AI33" cm="1">
        <f t="array" ref="AI33">INDEX(W_psid!$B$2:$CT$98,W_!$A33,W_!AI$1)/Ns!$B$1</f>
        <v>-73.818286111990503</v>
      </c>
      <c r="AJ33" cm="1">
        <f t="array" ref="AJ33">INDEX(W_psid!$B$2:$CT$98,W_!$A33,W_!AJ$1)/Ns!$B$1</f>
        <v>68.680518135723446</v>
      </c>
      <c r="AK33" cm="1">
        <f t="array" ref="AK33">INDEX(W_psid!$B$2:$CT$98,W_!$A33,W_!AK$1)/Ns!$B$1</f>
        <v>24.743472526886471</v>
      </c>
      <c r="AL33" cm="1">
        <f t="array" ref="AL33">INDEX(W_psid!$B$2:$CT$98,W_!$A33,W_!AL$1)/Ns!$B$1</f>
        <v>41.359655035719285</v>
      </c>
      <c r="AM33" cm="1">
        <f t="array" ref="AM33">INDEX(W_psid!$B$2:$CT$98,W_!$A33,W_!AM$1)/Ns!$B$1</f>
        <v>-2.6782679989828648</v>
      </c>
      <c r="AN33" cm="1">
        <f t="array" ref="AN33">INDEX(W_psid!$B$2:$CT$98,W_!$A33,W_!AN$1)/Ns!$B$1</f>
        <v>-1.8959987408178087</v>
      </c>
      <c r="AO33" cm="1">
        <f t="array" ref="AO33">INDEX(W_psid!$B$2:$CT$98,W_!$A33,W_!AO$1)/Ns!$B$1</f>
        <v>-2.3436416311103403</v>
      </c>
      <c r="AP33" cm="1">
        <f t="array" ref="AP33">INDEX(W_psid!$B$2:$CT$98,W_!$A33,W_!AP$1)/Ns!$B$1</f>
        <v>0.67120841720989888</v>
      </c>
      <c r="AQ33" cm="1">
        <f t="array" ref="AQ33">INDEX(W_psid!$B$2:$CT$98,W_!$A33,W_!AQ$1)/Ns!$B$1</f>
        <v>-0.12320173547575464</v>
      </c>
      <c r="AR33" cm="1">
        <f t="array" ref="AR33">INDEX(W_psid!$B$2:$CT$98,W_!$A33,W_!AR$1)/Ns!$B$1</f>
        <v>-100.54684155863133</v>
      </c>
      <c r="AS33" cm="1">
        <f t="array" ref="AS33">INDEX(W_psid!$B$2:$CT$98,W_!$A33,W_!AS$1)/Ns!$B$1</f>
        <v>437.62363451285955</v>
      </c>
      <c r="AT33" cm="1">
        <f t="array" ref="AT33">INDEX(W_psid!$B$2:$CT$98,W_!$A33,W_!AT$1)/Ns!$B$1</f>
        <v>7.0874469137290355E-2</v>
      </c>
      <c r="AU33" cm="1">
        <f t="array" ref="AU33">INDEX(W_psid!$B$2:$CT$98,W_!$A33,W_!AU$1)/Ns!$B$1</f>
        <v>-106.58276498569703</v>
      </c>
      <c r="AV33" cm="1">
        <f t="array" ref="AV33">INDEX(W_psid!$B$2:$CT$98,W_!$A33,W_!AV$1)/Ns!$B$1</f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 x14ac:dyDescent="0.35">
      <c r="A34">
        <f>MATCH(C34,W_psid!$A$2:$A$98,0)</f>
        <v>50</v>
      </c>
      <c r="B34" t="str">
        <f>MOMS!$A$32</f>
        <v>whwk_pww</v>
      </c>
      <c r="C34" t="str">
        <f>MOMS!$B$32</f>
        <v>whwk_pww</v>
      </c>
      <c r="D34" cm="1">
        <f t="array" ref="D34">INDEX(W_psid!$B$2:$CT$98,W_!$A34,W_!D$1)/Ns!$B$1</f>
        <v>9.4663985263173083E-4</v>
      </c>
      <c r="E34" cm="1">
        <f t="array" ref="E34">INDEX(W_psid!$B$2:$CT$98,W_!$A34,W_!E$1)/Ns!$B$1</f>
        <v>-8.5578867142098772E-4</v>
      </c>
      <c r="F34" cm="1">
        <f t="array" ref="F34">INDEX(W_psid!$B$2:$CT$98,W_!$A34,W_!F$1)/Ns!$B$1</f>
        <v>1.8977680422974576E-3</v>
      </c>
      <c r="G34" cm="1">
        <f t="array" ref="G34">INDEX(W_psid!$B$2:$CT$98,W_!$A34,W_!G$1)/Ns!$B$1</f>
        <v>-4.4850010209693911</v>
      </c>
      <c r="H34" cm="1">
        <f t="array" ref="H34">INDEX(W_psid!$B$2:$CT$98,W_!$A34,W_!H$1)/Ns!$B$1</f>
        <v>0.62814702529419719</v>
      </c>
      <c r="I34" cm="1">
        <f t="array" ref="I34">INDEX(W_psid!$B$2:$CT$98,W_!$A34,W_!I$1)/Ns!$B$1</f>
        <v>0.68854003723940038</v>
      </c>
      <c r="J34" cm="1">
        <f t="array" ref="J34">INDEX(W_psid!$B$2:$CT$98,W_!$A34,W_!J$1)/Ns!$B$1</f>
        <v>-2.3752390067363103</v>
      </c>
      <c r="K34" cm="1">
        <f t="array" ref="K34">INDEX(W_psid!$B$2:$CT$98,W_!$A34,W_!K$1)/Ns!$B$1</f>
        <v>-3.8251301035660217</v>
      </c>
      <c r="L34" cm="1">
        <f t="array" ref="L34">INDEX(W_psid!$B$2:$CT$98,W_!$A34,W_!L$1)/Ns!$B$1</f>
        <v>-3.5747440093343412</v>
      </c>
      <c r="M34" cm="1">
        <f t="array" ref="M34">INDEX(W_psid!$B$2:$CT$98,W_!$A34,W_!M$1)/Ns!$B$1</f>
        <v>-3.4361666824884743E-2</v>
      </c>
      <c r="N34" cm="1">
        <f t="array" ref="N34">INDEX(W_psid!$B$2:$CT$98,W_!$A34,W_!N$1)/Ns!$B$1</f>
        <v>6.7977269753538683E-2</v>
      </c>
      <c r="O34" cm="1">
        <f t="array" ref="O34">INDEX(W_psid!$B$2:$CT$98,W_!$A34,W_!O$1)/Ns!$B$1</f>
        <v>-3.1986839506965098E-2</v>
      </c>
      <c r="P34" cm="1">
        <f t="array" ref="P34">INDEX(W_psid!$B$2:$CT$98,W_!$A34,W_!P$1)/Ns!$B$1</f>
        <v>120.12762442133135</v>
      </c>
      <c r="Q34" cm="1">
        <f t="array" ref="Q34">INDEX(W_psid!$B$2:$CT$98,W_!$A34,W_!Q$1)/Ns!$B$1</f>
        <v>63.342359164149897</v>
      </c>
      <c r="R34" cm="1">
        <f t="array" ref="R34">INDEX(W_psid!$B$2:$CT$98,W_!$A34,W_!R$1)/Ns!$B$1</f>
        <v>-27.508722082767939</v>
      </c>
      <c r="S34" cm="1">
        <f t="array" ref="S34">INDEX(W_psid!$B$2:$CT$98,W_!$A34,W_!S$1)/Ns!$B$1</f>
        <v>1.9205250630471133</v>
      </c>
      <c r="T34" cm="1">
        <f t="array" ref="T34">INDEX(W_psid!$B$2:$CT$98,W_!$A34,W_!T$1)/Ns!$B$1</f>
        <v>-117.90613974301911</v>
      </c>
      <c r="U34" cm="1">
        <f t="array" ref="U34">INDEX(W_psid!$B$2:$CT$98,W_!$A34,W_!U$1)/Ns!$B$1</f>
        <v>7.5028378140305501</v>
      </c>
      <c r="V34" cm="1">
        <f t="array" ref="V34">INDEX(W_psid!$B$2:$CT$98,W_!$A34,W_!V$1)/Ns!$B$1</f>
        <v>-0.20397744669848814</v>
      </c>
      <c r="W34" cm="1">
        <f t="array" ref="W34">INDEX(W_psid!$B$2:$CT$98,W_!$A34,W_!W$1)/Ns!$B$1</f>
        <v>0.3488496008189319</v>
      </c>
      <c r="X34" cm="1">
        <f t="array" ref="X34">INDEX(W_psid!$B$2:$CT$98,W_!$A34,W_!X$1)/Ns!$B$1</f>
        <v>3.8153135473150114E-2</v>
      </c>
      <c r="Y34" cm="1">
        <f t="array" ref="Y34">INDEX(W_psid!$B$2:$CT$98,W_!$A34,W_!Y$1)/Ns!$B$1</f>
        <v>-38.077403984696453</v>
      </c>
      <c r="Z34" cm="1">
        <f t="array" ref="Z34">INDEX(W_psid!$B$2:$CT$98,W_!$A34,W_!Z$1)/Ns!$B$1</f>
        <v>-6.5646143064197506</v>
      </c>
      <c r="AA34" cm="1">
        <f t="array" ref="AA34">INDEX(W_psid!$B$2:$CT$98,W_!$A34,W_!AA$1)/Ns!$B$1</f>
        <v>-29.90928482929117</v>
      </c>
      <c r="AB34" cm="1">
        <f t="array" ref="AB34">INDEX(W_psid!$B$2:$CT$98,W_!$A34,W_!AB$1)/Ns!$B$1</f>
        <v>9.8134698823564986E-2</v>
      </c>
      <c r="AC34" cm="1">
        <f t="array" ref="AC34">INDEX(W_psid!$B$2:$CT$98,W_!$A34,W_!AC$1)/Ns!$B$1</f>
        <v>1.4163793800683551</v>
      </c>
      <c r="AD34" cm="1">
        <f t="array" ref="AD34">INDEX(W_psid!$B$2:$CT$98,W_!$A34,W_!AD$1)/Ns!$B$1</f>
        <v>28.071453269324142</v>
      </c>
      <c r="AE34" cm="1">
        <f t="array" ref="AE34">INDEX(W_psid!$B$2:$CT$98,W_!$A34,W_!AE$1)/Ns!$B$1</f>
        <v>14.286249654359152</v>
      </c>
      <c r="AF34" cm="1">
        <f t="array" ref="AF34">INDEX(W_psid!$B$2:$CT$98,W_!$A34,W_!AF$1)/Ns!$B$1</f>
        <v>15.817547514215789</v>
      </c>
      <c r="AG34" cm="1">
        <f t="array" ref="AG34">INDEX(W_psid!$B$2:$CT$98,W_!$A34,W_!AG$1)/Ns!$B$1</f>
        <v>0.6430339280073315</v>
      </c>
      <c r="AH34" cm="1">
        <f t="array" ref="AH34">INDEX(W_psid!$B$2:$CT$98,W_!$A34,W_!AH$1)/Ns!$B$1</f>
        <v>190.58654483650255</v>
      </c>
      <c r="AI34" cm="1">
        <f t="array" ref="AI34">INDEX(W_psid!$B$2:$CT$98,W_!$A34,W_!AI$1)/Ns!$B$1</f>
        <v>-13.671571543349682</v>
      </c>
      <c r="AJ34" cm="1">
        <f t="array" ref="AJ34">INDEX(W_psid!$B$2:$CT$98,W_!$A34,W_!AJ$1)/Ns!$B$1</f>
        <v>-5.2223837887267353</v>
      </c>
      <c r="AK34" cm="1">
        <f t="array" ref="AK34">INDEX(W_psid!$B$2:$CT$98,W_!$A34,W_!AK$1)/Ns!$B$1</f>
        <v>19.806486665443394</v>
      </c>
      <c r="AL34" cm="1">
        <f t="array" ref="AL34">INDEX(W_psid!$B$2:$CT$98,W_!$A34,W_!AL$1)/Ns!$B$1</f>
        <v>30.008501231009902</v>
      </c>
      <c r="AM34" cm="1">
        <f t="array" ref="AM34">INDEX(W_psid!$B$2:$CT$98,W_!$A34,W_!AM$1)/Ns!$B$1</f>
        <v>-1.8325168805841932</v>
      </c>
      <c r="AN34" cm="1">
        <f t="array" ref="AN34">INDEX(W_psid!$B$2:$CT$98,W_!$A34,W_!AN$1)/Ns!$B$1</f>
        <v>-1.7272621191012298</v>
      </c>
      <c r="AO34" cm="1">
        <f t="array" ref="AO34">INDEX(W_psid!$B$2:$CT$98,W_!$A34,W_!AO$1)/Ns!$B$1</f>
        <v>-1.9578828945416333</v>
      </c>
      <c r="AP34" cm="1">
        <f t="array" ref="AP34">INDEX(W_psid!$B$2:$CT$98,W_!$A34,W_!AP$1)/Ns!$B$1</f>
        <v>0.23827389409660304</v>
      </c>
      <c r="AQ34" cm="1">
        <f t="array" ref="AQ34">INDEX(W_psid!$B$2:$CT$98,W_!$A34,W_!AQ$1)/Ns!$B$1</f>
        <v>-1.4857677419853974E-2</v>
      </c>
      <c r="AR34" cm="1">
        <f t="array" ref="AR34">INDEX(W_psid!$B$2:$CT$98,W_!$A34,W_!AR$1)/Ns!$B$1</f>
        <v>11.620035252033455</v>
      </c>
      <c r="AS34" cm="1">
        <f t="array" ref="AS34">INDEX(W_psid!$B$2:$CT$98,W_!$A34,W_!AS$1)/Ns!$B$1</f>
        <v>18.768510961512309</v>
      </c>
      <c r="AT34" cm="1">
        <f t="array" ref="AT34">INDEX(W_psid!$B$2:$CT$98,W_!$A34,W_!AT$1)/Ns!$B$1</f>
        <v>-0.16946521472645662</v>
      </c>
      <c r="AU34" cm="1">
        <f t="array" ref="AU34">INDEX(W_psid!$B$2:$CT$98,W_!$A34,W_!AU$1)/Ns!$B$1</f>
        <v>-76.341209188279919</v>
      </c>
      <c r="AV34" cm="1">
        <f t="array" ref="AV34">INDEX(W_psid!$B$2:$CT$98,W_!$A34,W_!AV$1)/Ns!$B$1</f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 x14ac:dyDescent="0.35">
      <c r="A35">
        <f>MATCH(C35,W_psid!$A$2:$A$98,0)</f>
        <v>51</v>
      </c>
      <c r="B35" t="str">
        <f>MOMS!$A$33</f>
        <v>whwk_pwn_dif</v>
      </c>
      <c r="C35" t="str">
        <f>MOMS!$B$33</f>
        <v>whwk_pwn_dif</v>
      </c>
      <c r="D35" cm="1">
        <f t="array" ref="D35">INDEX(W_psid!$B$2:$CT$98,W_!$A35,W_!D$1)/Ns!$B$1</f>
        <v>4.0590199719136274E-3</v>
      </c>
      <c r="E35" cm="1">
        <f t="array" ref="E35">INDEX(W_psid!$B$2:$CT$98,W_!$A35,W_!E$1)/Ns!$B$1</f>
        <v>7.5052465660759501E-3</v>
      </c>
      <c r="F35" cm="1">
        <f t="array" ref="F35">INDEX(W_psid!$B$2:$CT$98,W_!$A35,W_!F$1)/Ns!$B$1</f>
        <v>-1.3568596298994227E-3</v>
      </c>
      <c r="G35" cm="1">
        <f t="array" ref="G35">INDEX(W_psid!$B$2:$CT$98,W_!$A35,W_!G$1)/Ns!$B$1</f>
        <v>-46.183506225160372</v>
      </c>
      <c r="H35" cm="1">
        <f t="array" ref="H35">INDEX(W_psid!$B$2:$CT$98,W_!$A35,W_!H$1)/Ns!$B$1</f>
        <v>0.43875219603175236</v>
      </c>
      <c r="I35" cm="1">
        <f t="array" ref="I35">INDEX(W_psid!$B$2:$CT$98,W_!$A35,W_!I$1)/Ns!$B$1</f>
        <v>-0.55241250835058542</v>
      </c>
      <c r="J35" cm="1">
        <f t="array" ref="J35">INDEX(W_psid!$B$2:$CT$98,W_!$A35,W_!J$1)/Ns!$B$1</f>
        <v>-2.2691049942512014</v>
      </c>
      <c r="K35" cm="1">
        <f t="array" ref="K35">INDEX(W_psid!$B$2:$CT$98,W_!$A35,W_!K$1)/Ns!$B$1</f>
        <v>0.60998925642404256</v>
      </c>
      <c r="L35" cm="1">
        <f t="array" ref="L35">INDEX(W_psid!$B$2:$CT$98,W_!$A35,W_!L$1)/Ns!$B$1</f>
        <v>-3.0261818357712102</v>
      </c>
      <c r="M35" cm="1">
        <f t="array" ref="M35">INDEX(W_psid!$B$2:$CT$98,W_!$A35,W_!M$1)/Ns!$B$1</f>
        <v>2.9745026270665384E-3</v>
      </c>
      <c r="N35" cm="1">
        <f t="array" ref="N35">INDEX(W_psid!$B$2:$CT$98,W_!$A35,W_!N$1)/Ns!$B$1</f>
        <v>-7.99755378251602E-3</v>
      </c>
      <c r="O35" cm="1">
        <f t="array" ref="O35">INDEX(W_psid!$B$2:$CT$98,W_!$A35,W_!O$1)/Ns!$B$1</f>
        <v>2.9357354553672711E-4</v>
      </c>
      <c r="P35" cm="1">
        <f t="array" ref="P35">INDEX(W_psid!$B$2:$CT$98,W_!$A35,W_!P$1)/Ns!$B$1</f>
        <v>199.42162262251983</v>
      </c>
      <c r="Q35" cm="1">
        <f t="array" ref="Q35">INDEX(W_psid!$B$2:$CT$98,W_!$A35,W_!Q$1)/Ns!$B$1</f>
        <v>-21.646476542850927</v>
      </c>
      <c r="R35" cm="1">
        <f t="array" ref="R35">INDEX(W_psid!$B$2:$CT$98,W_!$A35,W_!R$1)/Ns!$B$1</f>
        <v>280.40674182341712</v>
      </c>
      <c r="S35" cm="1">
        <f t="array" ref="S35">INDEX(W_psid!$B$2:$CT$98,W_!$A35,W_!S$1)/Ns!$B$1</f>
        <v>1.7127190504635303</v>
      </c>
      <c r="T35" cm="1">
        <f t="array" ref="T35">INDEX(W_psid!$B$2:$CT$98,W_!$A35,W_!T$1)/Ns!$B$1</f>
        <v>43.756822409892457</v>
      </c>
      <c r="U35" cm="1">
        <f t="array" ref="U35">INDEX(W_psid!$B$2:$CT$98,W_!$A35,W_!U$1)/Ns!$B$1</f>
        <v>-1.5921898265491328</v>
      </c>
      <c r="V35" cm="1">
        <f t="array" ref="V35">INDEX(W_psid!$B$2:$CT$98,W_!$A35,W_!V$1)/Ns!$B$1</f>
        <v>0.12969465693470453</v>
      </c>
      <c r="W35" cm="1">
        <f t="array" ref="W35">INDEX(W_psid!$B$2:$CT$98,W_!$A35,W_!W$1)/Ns!$B$1</f>
        <v>-0.62045029986577638</v>
      </c>
      <c r="X35" cm="1">
        <f t="array" ref="X35">INDEX(W_psid!$B$2:$CT$98,W_!$A35,W_!X$1)/Ns!$B$1</f>
        <v>-0.44645908185289046</v>
      </c>
      <c r="Y35" cm="1">
        <f t="array" ref="Y35">INDEX(W_psid!$B$2:$CT$98,W_!$A35,W_!Y$1)/Ns!$B$1</f>
        <v>43.025946994944839</v>
      </c>
      <c r="Z35" cm="1">
        <f t="array" ref="Z35">INDEX(W_psid!$B$2:$CT$98,W_!$A35,W_!Z$1)/Ns!$B$1</f>
        <v>15.533989375918978</v>
      </c>
      <c r="AA35" cm="1">
        <f t="array" ref="AA35">INDEX(W_psid!$B$2:$CT$98,W_!$A35,W_!AA$1)/Ns!$B$1</f>
        <v>32.131573418479626</v>
      </c>
      <c r="AB35" cm="1">
        <f t="array" ref="AB35">INDEX(W_psid!$B$2:$CT$98,W_!$A35,W_!AB$1)/Ns!$B$1</f>
        <v>0.14769164734027232</v>
      </c>
      <c r="AC35" cm="1">
        <f t="array" ref="AC35">INDEX(W_psid!$B$2:$CT$98,W_!$A35,W_!AC$1)/Ns!$B$1</f>
        <v>-1.3310102673287898</v>
      </c>
      <c r="AD35" cm="1">
        <f t="array" ref="AD35">INDEX(W_psid!$B$2:$CT$98,W_!$A35,W_!AD$1)/Ns!$B$1</f>
        <v>-23.043807702859731</v>
      </c>
      <c r="AE35" cm="1">
        <f t="array" ref="AE35">INDEX(W_psid!$B$2:$CT$98,W_!$A35,W_!AE$1)/Ns!$B$1</f>
        <v>2.3492499728069287</v>
      </c>
      <c r="AF35" cm="1">
        <f t="array" ref="AF35">INDEX(W_psid!$B$2:$CT$98,W_!$A35,W_!AF$1)/Ns!$B$1</f>
        <v>-54.025241194170505</v>
      </c>
      <c r="AG35" cm="1">
        <f t="array" ref="AG35">INDEX(W_psid!$B$2:$CT$98,W_!$A35,W_!AG$1)/Ns!$B$1</f>
        <v>-73.818286111990503</v>
      </c>
      <c r="AH35" cm="1">
        <f t="array" ref="AH35">INDEX(W_psid!$B$2:$CT$98,W_!$A35,W_!AH$1)/Ns!$B$1</f>
        <v>-13.671571543349682</v>
      </c>
      <c r="AI35" cm="1">
        <f t="array" ref="AI35">INDEX(W_psid!$B$2:$CT$98,W_!$A35,W_!AI$1)/Ns!$B$1</f>
        <v>245.35525423185351</v>
      </c>
      <c r="AJ35" cm="1">
        <f t="array" ref="AJ35">INDEX(W_psid!$B$2:$CT$98,W_!$A35,W_!AJ$1)/Ns!$B$1</f>
        <v>61.948730753189174</v>
      </c>
      <c r="AK35" cm="1">
        <f t="array" ref="AK35">INDEX(W_psid!$B$2:$CT$98,W_!$A35,W_!AK$1)/Ns!$B$1</f>
        <v>6.6244148077429825</v>
      </c>
      <c r="AL35" cm="1">
        <f t="array" ref="AL35">INDEX(W_psid!$B$2:$CT$98,W_!$A35,W_!AL$1)/Ns!$B$1</f>
        <v>-95.479020350865099</v>
      </c>
      <c r="AM35" cm="1">
        <f t="array" ref="AM35">INDEX(W_psid!$B$2:$CT$98,W_!$A35,W_!AM$1)/Ns!$B$1</f>
        <v>1.77677307140455</v>
      </c>
      <c r="AN35" cm="1">
        <f t="array" ref="AN35">INDEX(W_psid!$B$2:$CT$98,W_!$A35,W_!AN$1)/Ns!$B$1</f>
        <v>1.6027605794886222</v>
      </c>
      <c r="AO35" cm="1">
        <f t="array" ref="AO35">INDEX(W_psid!$B$2:$CT$98,W_!$A35,W_!AO$1)/Ns!$B$1</f>
        <v>1.8476088754889384</v>
      </c>
      <c r="AP35" cm="1">
        <f t="array" ref="AP35">INDEX(W_psid!$B$2:$CT$98,W_!$A35,W_!AP$1)/Ns!$B$1</f>
        <v>1.4410859062477968</v>
      </c>
      <c r="AQ35" cm="1">
        <f t="array" ref="AQ35">INDEX(W_psid!$B$2:$CT$98,W_!$A35,W_!AQ$1)/Ns!$B$1</f>
        <v>6.2153301754520905E-2</v>
      </c>
      <c r="AR35" cm="1">
        <f t="array" ref="AR35">INDEX(W_psid!$B$2:$CT$98,W_!$A35,W_!AR$1)/Ns!$B$1</f>
        <v>22.624722324458155</v>
      </c>
      <c r="AS35" cm="1">
        <f t="array" ref="AS35">INDEX(W_psid!$B$2:$CT$98,W_!$A35,W_!AS$1)/Ns!$B$1</f>
        <v>-149.39862321357921</v>
      </c>
      <c r="AT35" cm="1">
        <f t="array" ref="AT35">INDEX(W_psid!$B$2:$CT$98,W_!$A35,W_!AT$1)/Ns!$B$1</f>
        <v>-8.0124386258267039E-2</v>
      </c>
      <c r="AU35" cm="1">
        <f t="array" ref="AU35">INDEX(W_psid!$B$2:$CT$98,W_!$A35,W_!AU$1)/Ns!$B$1</f>
        <v>-25.265977888455431</v>
      </c>
      <c r="AV35" cm="1">
        <f t="array" ref="AV35">INDEX(W_psid!$B$2:$CT$98,W_!$A35,W_!AV$1)/Ns!$B$1</f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 x14ac:dyDescent="0.35">
      <c r="A36">
        <f>MATCH(C36,W_psid!$A$2:$A$98,0)</f>
        <v>52</v>
      </c>
      <c r="B36" t="str">
        <f>MOMS!$A$34</f>
        <v>whwk_pnw_dif</v>
      </c>
      <c r="C36" t="str">
        <f>MOMS!$B$34</f>
        <v>whwk_pnw_dif</v>
      </c>
      <c r="D36" cm="1">
        <f t="array" ref="D36">INDEX(W_psid!$B$2:$CT$98,W_!$A36,W_!D$1)/Ns!$B$1</f>
        <v>-5.5786905787465148E-4</v>
      </c>
      <c r="E36" cm="1">
        <f t="array" ref="E36">INDEX(W_psid!$B$2:$CT$98,W_!$A36,W_!E$1)/Ns!$B$1</f>
        <v>9.5888834626954821E-3</v>
      </c>
      <c r="F36" cm="1">
        <f t="array" ref="F36">INDEX(W_psid!$B$2:$CT$98,W_!$A36,W_!F$1)/Ns!$B$1</f>
        <v>2.3420670279169262E-2</v>
      </c>
      <c r="G36" cm="1">
        <f t="array" ref="G36">INDEX(W_psid!$B$2:$CT$98,W_!$A36,W_!G$1)/Ns!$B$1</f>
        <v>21.975525891154106</v>
      </c>
      <c r="H36" cm="1">
        <f t="array" ref="H36">INDEX(W_psid!$B$2:$CT$98,W_!$A36,W_!H$1)/Ns!$B$1</f>
        <v>-8.7163063986819209E-3</v>
      </c>
      <c r="I36" cm="1">
        <f t="array" ref="I36">INDEX(W_psid!$B$2:$CT$98,W_!$A36,W_!I$1)/Ns!$B$1</f>
        <v>-0.29950667213821613</v>
      </c>
      <c r="J36" cm="1">
        <f t="array" ref="J36">INDEX(W_psid!$B$2:$CT$98,W_!$A36,W_!J$1)/Ns!$B$1</f>
        <v>0.38080584564565367</v>
      </c>
      <c r="K36" cm="1">
        <f t="array" ref="K36">INDEX(W_psid!$B$2:$CT$98,W_!$A36,W_!K$1)/Ns!$B$1</f>
        <v>0.15490679809379557</v>
      </c>
      <c r="L36" cm="1">
        <f t="array" ref="L36">INDEX(W_psid!$B$2:$CT$98,W_!$A36,W_!L$1)/Ns!$B$1</f>
        <v>-0.44602627767042513</v>
      </c>
      <c r="M36" cm="1">
        <f t="array" ref="M36">INDEX(W_psid!$B$2:$CT$98,W_!$A36,W_!M$1)/Ns!$B$1</f>
        <v>-5.1506544173001738E-3</v>
      </c>
      <c r="N36" cm="1">
        <f t="array" ref="N36">INDEX(W_psid!$B$2:$CT$98,W_!$A36,W_!N$1)/Ns!$B$1</f>
        <v>1.170275361189778E-2</v>
      </c>
      <c r="O36" cm="1">
        <f t="array" ref="O36">INDEX(W_psid!$B$2:$CT$98,W_!$A36,W_!O$1)/Ns!$B$1</f>
        <v>-3.0437908119641699E-2</v>
      </c>
      <c r="P36" cm="1">
        <f t="array" ref="P36">INDEX(W_psid!$B$2:$CT$98,W_!$A36,W_!P$1)/Ns!$B$1</f>
        <v>-55.90408888968684</v>
      </c>
      <c r="Q36" cm="1">
        <f t="array" ref="Q36">INDEX(W_psid!$B$2:$CT$98,W_!$A36,W_!Q$1)/Ns!$B$1</f>
        <v>-143.42349930652307</v>
      </c>
      <c r="R36" cm="1">
        <f t="array" ref="R36">INDEX(W_psid!$B$2:$CT$98,W_!$A36,W_!R$1)/Ns!$B$1</f>
        <v>-87.352609820466228</v>
      </c>
      <c r="S36" cm="1">
        <f t="array" ref="S36">INDEX(W_psid!$B$2:$CT$98,W_!$A36,W_!S$1)/Ns!$B$1</f>
        <v>0.33489226728006954</v>
      </c>
      <c r="T36" cm="1">
        <f t="array" ref="T36">INDEX(W_psid!$B$2:$CT$98,W_!$A36,W_!T$1)/Ns!$B$1</f>
        <v>274.19216797225943</v>
      </c>
      <c r="U36" cm="1">
        <f t="array" ref="U36">INDEX(W_psid!$B$2:$CT$98,W_!$A36,W_!U$1)/Ns!$B$1</f>
        <v>3.5953723985916581</v>
      </c>
      <c r="V36" cm="1">
        <f t="array" ref="V36">INDEX(W_psid!$B$2:$CT$98,W_!$A36,W_!V$1)/Ns!$B$1</f>
        <v>-5.9586787262158256E-2</v>
      </c>
      <c r="W36" cm="1">
        <f t="array" ref="W36">INDEX(W_psid!$B$2:$CT$98,W_!$A36,W_!W$1)/Ns!$B$1</f>
        <v>-0.2016736220019798</v>
      </c>
      <c r="X36" cm="1">
        <f t="array" ref="X36">INDEX(W_psid!$B$2:$CT$98,W_!$A36,W_!X$1)/Ns!$B$1</f>
        <v>-0.16763030045944441</v>
      </c>
      <c r="Y36" cm="1">
        <f t="array" ref="Y36">INDEX(W_psid!$B$2:$CT$98,W_!$A36,W_!Y$1)/Ns!$B$1</f>
        <v>-23.567189836983697</v>
      </c>
      <c r="Z36" cm="1">
        <f t="array" ref="Z36">INDEX(W_psid!$B$2:$CT$98,W_!$A36,W_!Z$1)/Ns!$B$1</f>
        <v>-7.5874476521493808</v>
      </c>
      <c r="AA36" cm="1">
        <f t="array" ref="AA36">INDEX(W_psid!$B$2:$CT$98,W_!$A36,W_!AA$1)/Ns!$B$1</f>
        <v>-17.418486911368451</v>
      </c>
      <c r="AB36" cm="1">
        <f t="array" ref="AB36">INDEX(W_psid!$B$2:$CT$98,W_!$A36,W_!AB$1)/Ns!$B$1</f>
        <v>-1.6590186923840712E-2</v>
      </c>
      <c r="AC36" cm="1">
        <f t="array" ref="AC36">INDEX(W_psid!$B$2:$CT$98,W_!$A36,W_!AC$1)/Ns!$B$1</f>
        <v>0.53749223235626375</v>
      </c>
      <c r="AD36" cm="1">
        <f t="array" ref="AD36">INDEX(W_psid!$B$2:$CT$98,W_!$A36,W_!AD$1)/Ns!$B$1</f>
        <v>-20.39174243025807</v>
      </c>
      <c r="AE36" cm="1">
        <f t="array" ref="AE36">INDEX(W_psid!$B$2:$CT$98,W_!$A36,W_!AE$1)/Ns!$B$1</f>
        <v>-46.089663393620036</v>
      </c>
      <c r="AF36" cm="1">
        <f t="array" ref="AF36">INDEX(W_psid!$B$2:$CT$98,W_!$A36,W_!AF$1)/Ns!$B$1</f>
        <v>56.879952001810196</v>
      </c>
      <c r="AG36" cm="1">
        <f t="array" ref="AG36">INDEX(W_psid!$B$2:$CT$98,W_!$A36,W_!AG$1)/Ns!$B$1</f>
        <v>68.680518135723446</v>
      </c>
      <c r="AH36" cm="1">
        <f t="array" ref="AH36">INDEX(W_psid!$B$2:$CT$98,W_!$A36,W_!AH$1)/Ns!$B$1</f>
        <v>-5.2223837887267353</v>
      </c>
      <c r="AI36" cm="1">
        <f t="array" ref="AI36">INDEX(W_psid!$B$2:$CT$98,W_!$A36,W_!AI$1)/Ns!$B$1</f>
        <v>61.948730753189174</v>
      </c>
      <c r="AJ36" cm="1">
        <f t="array" ref="AJ36">INDEX(W_psid!$B$2:$CT$98,W_!$A36,W_!AJ$1)/Ns!$B$1</f>
        <v>141.94059909425692</v>
      </c>
      <c r="AK36" cm="1">
        <f t="array" ref="AK36">INDEX(W_psid!$B$2:$CT$98,W_!$A36,W_!AK$1)/Ns!$B$1</f>
        <v>-2.7388539667396317</v>
      </c>
      <c r="AL36" cm="1">
        <f t="array" ref="AL36">INDEX(W_psid!$B$2:$CT$98,W_!$A36,W_!AL$1)/Ns!$B$1</f>
        <v>-13.532218677879138</v>
      </c>
      <c r="AM36" cm="1">
        <f t="array" ref="AM36">INDEX(W_psid!$B$2:$CT$98,W_!$A36,W_!AM$1)/Ns!$B$1</f>
        <v>1.0475167438779025</v>
      </c>
      <c r="AN36" cm="1">
        <f t="array" ref="AN36">INDEX(W_psid!$B$2:$CT$98,W_!$A36,W_!AN$1)/Ns!$B$1</f>
        <v>1.2425993508873177</v>
      </c>
      <c r="AO36" cm="1">
        <f t="array" ref="AO36">INDEX(W_psid!$B$2:$CT$98,W_!$A36,W_!AO$1)/Ns!$B$1</f>
        <v>1.1969129596268229</v>
      </c>
      <c r="AP36" cm="1">
        <f t="array" ref="AP36">INDEX(W_psid!$B$2:$CT$98,W_!$A36,W_!AP$1)/Ns!$B$1</f>
        <v>7.2723040017687382E-2</v>
      </c>
      <c r="AQ36" cm="1">
        <f t="array" ref="AQ36">INDEX(W_psid!$B$2:$CT$98,W_!$A36,W_!AQ$1)/Ns!$B$1</f>
        <v>2.3192543740097465E-2</v>
      </c>
      <c r="AR36" cm="1">
        <f t="array" ref="AR36">INDEX(W_psid!$B$2:$CT$98,W_!$A36,W_!AR$1)/Ns!$B$1</f>
        <v>-19.42092324876554</v>
      </c>
      <c r="AS36" cm="1">
        <f t="array" ref="AS36">INDEX(W_psid!$B$2:$CT$98,W_!$A36,W_!AS$1)/Ns!$B$1</f>
        <v>47.165137256943567</v>
      </c>
      <c r="AT36" cm="1">
        <f t="array" ref="AT36">INDEX(W_psid!$B$2:$CT$98,W_!$A36,W_!AT$1)/Ns!$B$1</f>
        <v>0.31418649964936063</v>
      </c>
      <c r="AU36" cm="1">
        <f t="array" ref="AU36">INDEX(W_psid!$B$2:$CT$98,W_!$A36,W_!AU$1)/Ns!$B$1</f>
        <v>2.5614795209532706</v>
      </c>
      <c r="AV36" cm="1">
        <f t="array" ref="AV36">INDEX(W_psid!$B$2:$CT$98,W_!$A36,W_!AV$1)/Ns!$B$1</f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 x14ac:dyDescent="0.35">
      <c r="A37">
        <f>MATCH(C37,W_psid!$A$2:$A$98,0)</f>
        <v>53</v>
      </c>
      <c r="B37" t="str">
        <f>MOMS!$A$35</f>
        <v>hhwk_pww_dif</v>
      </c>
      <c r="C37" t="str">
        <f>MOMS!$B$35</f>
        <v>hhwk_pww_dif</v>
      </c>
      <c r="D37" cm="1">
        <f t="array" ref="D37">INDEX(W_psid!$B$2:$CT$98,W_!$A37,W_!D$1)/Ns!$B$1</f>
        <v>2.2803010404221797E-3</v>
      </c>
      <c r="E37" cm="1">
        <f t="array" ref="E37">INDEX(W_psid!$B$2:$CT$98,W_!$A37,W_!E$1)/Ns!$B$1</f>
        <v>4.8439071333703588E-3</v>
      </c>
      <c r="F37" cm="1">
        <f t="array" ref="F37">INDEX(W_psid!$B$2:$CT$98,W_!$A37,W_!F$1)/Ns!$B$1</f>
        <v>2.9924906183276907E-4</v>
      </c>
      <c r="G37" cm="1">
        <f t="array" ref="G37">INDEX(W_psid!$B$2:$CT$98,W_!$A37,W_!G$1)/Ns!$B$1</f>
        <v>13.323332922383019</v>
      </c>
      <c r="H37" cm="1">
        <f t="array" ref="H37">INDEX(W_psid!$B$2:$CT$98,W_!$A37,W_!H$1)/Ns!$B$1</f>
        <v>0.2322775399309423</v>
      </c>
      <c r="I37" cm="1">
        <f t="array" ref="I37">INDEX(W_psid!$B$2:$CT$98,W_!$A37,W_!I$1)/Ns!$B$1</f>
        <v>0.23722652203377548</v>
      </c>
      <c r="J37" cm="1">
        <f t="array" ref="J37">INDEX(W_psid!$B$2:$CT$98,W_!$A37,W_!J$1)/Ns!$B$1</f>
        <v>0.53051378616196021</v>
      </c>
      <c r="K37" cm="1">
        <f t="array" ref="K37">INDEX(W_psid!$B$2:$CT$98,W_!$A37,W_!K$1)/Ns!$B$1</f>
        <v>6.2552754560768933E-2</v>
      </c>
      <c r="L37" cm="1">
        <f t="array" ref="L37">INDEX(W_psid!$B$2:$CT$98,W_!$A37,W_!L$1)/Ns!$B$1</f>
        <v>-1.3538136559865466</v>
      </c>
      <c r="M37" cm="1">
        <f t="array" ref="M37">INDEX(W_psid!$B$2:$CT$98,W_!$A37,W_!M$1)/Ns!$B$1</f>
        <v>-3.1959070340773334E-3</v>
      </c>
      <c r="N37" cm="1">
        <f t="array" ref="N37">INDEX(W_psid!$B$2:$CT$98,W_!$A37,W_!N$1)/Ns!$B$1</f>
        <v>6.8692880817070069E-3</v>
      </c>
      <c r="O37" cm="1">
        <f t="array" ref="O37">INDEX(W_psid!$B$2:$CT$98,W_!$A37,W_!O$1)/Ns!$B$1</f>
        <v>-4.4006203767539345E-3</v>
      </c>
      <c r="P37" cm="1">
        <f t="array" ref="P37">INDEX(W_psid!$B$2:$CT$98,W_!$A37,W_!P$1)/Ns!$B$1</f>
        <v>-16.03178082929724</v>
      </c>
      <c r="Q37" cm="1">
        <f t="array" ref="Q37">INDEX(W_psid!$B$2:$CT$98,W_!$A37,W_!Q$1)/Ns!$B$1</f>
        <v>2.4369157493065892</v>
      </c>
      <c r="R37" cm="1">
        <f t="array" ref="R37">INDEX(W_psid!$B$2:$CT$98,W_!$A37,W_!R$1)/Ns!$B$1</f>
        <v>-14.320777735906084</v>
      </c>
      <c r="S37" cm="1">
        <f t="array" ref="S37">INDEX(W_psid!$B$2:$CT$98,W_!$A37,W_!S$1)/Ns!$B$1</f>
        <v>0.77324875494375922</v>
      </c>
      <c r="T37" cm="1">
        <f t="array" ref="T37">INDEX(W_psid!$B$2:$CT$98,W_!$A37,W_!T$1)/Ns!$B$1</f>
        <v>-5.627488777948531</v>
      </c>
      <c r="U37" cm="1">
        <f t="array" ref="U37">INDEX(W_psid!$B$2:$CT$98,W_!$A37,W_!U$1)/Ns!$B$1</f>
        <v>2.4525818544248046</v>
      </c>
      <c r="V37" cm="1">
        <f t="array" ref="V37">INDEX(W_psid!$B$2:$CT$98,W_!$A37,W_!V$1)/Ns!$B$1</f>
        <v>-3.8817032542787067E-2</v>
      </c>
      <c r="W37" cm="1">
        <f t="array" ref="W37">INDEX(W_psid!$B$2:$CT$98,W_!$A37,W_!W$1)/Ns!$B$1</f>
        <v>0.21939284242387125</v>
      </c>
      <c r="X37" cm="1">
        <f t="array" ref="X37">INDEX(W_psid!$B$2:$CT$98,W_!$A37,W_!X$1)/Ns!$B$1</f>
        <v>-9.4348287527122349E-4</v>
      </c>
      <c r="Y37" cm="1">
        <f t="array" ref="Y37">INDEX(W_psid!$B$2:$CT$98,W_!$A37,W_!Y$1)/Ns!$B$1</f>
        <v>-19.72188600399004</v>
      </c>
      <c r="Z37" cm="1">
        <f t="array" ref="Z37">INDEX(W_psid!$B$2:$CT$98,W_!$A37,W_!Z$1)/Ns!$B$1</f>
        <v>-3.6954980772889745</v>
      </c>
      <c r="AA37" cm="1">
        <f t="array" ref="AA37">INDEX(W_psid!$B$2:$CT$98,W_!$A37,W_!AA$1)/Ns!$B$1</f>
        <v>-18.558263822385847</v>
      </c>
      <c r="AB37" cm="1">
        <f t="array" ref="AB37">INDEX(W_psid!$B$2:$CT$98,W_!$A37,W_!AB$1)/Ns!$B$1</f>
        <v>1.8988059540728294E-2</v>
      </c>
      <c r="AC37" cm="1">
        <f t="array" ref="AC37">INDEX(W_psid!$B$2:$CT$98,W_!$A37,W_!AC$1)/Ns!$B$1</f>
        <v>0.52824359325167947</v>
      </c>
      <c r="AD37" cm="1">
        <f t="array" ref="AD37">INDEX(W_psid!$B$2:$CT$98,W_!$A37,W_!AD$1)/Ns!$B$1</f>
        <v>12.38164873729537</v>
      </c>
      <c r="AE37" cm="1">
        <f t="array" ref="AE37">INDEX(W_psid!$B$2:$CT$98,W_!$A37,W_!AE$1)/Ns!$B$1</f>
        <v>-9.1392758378313186</v>
      </c>
      <c r="AF37" cm="1">
        <f t="array" ref="AF37">INDEX(W_psid!$B$2:$CT$98,W_!$A37,W_!AF$1)/Ns!$B$1</f>
        <v>4.8517455716509703</v>
      </c>
      <c r="AG37" cm="1">
        <f t="array" ref="AG37">INDEX(W_psid!$B$2:$CT$98,W_!$A37,W_!AG$1)/Ns!$B$1</f>
        <v>24.743472526886471</v>
      </c>
      <c r="AH37" cm="1">
        <f t="array" ref="AH37">INDEX(W_psid!$B$2:$CT$98,W_!$A37,W_!AH$1)/Ns!$B$1</f>
        <v>19.806486665443394</v>
      </c>
      <c r="AI37" cm="1">
        <f t="array" ref="AI37">INDEX(W_psid!$B$2:$CT$98,W_!$A37,W_!AI$1)/Ns!$B$1</f>
        <v>6.6244148077429825</v>
      </c>
      <c r="AJ37" cm="1">
        <f t="array" ref="AJ37">INDEX(W_psid!$B$2:$CT$98,W_!$A37,W_!AJ$1)/Ns!$B$1</f>
        <v>-2.7388539667396317</v>
      </c>
      <c r="AK37" cm="1">
        <f t="array" ref="AK37">INDEX(W_psid!$B$2:$CT$98,W_!$A37,W_!AK$1)/Ns!$B$1</f>
        <v>39.645389534336239</v>
      </c>
      <c r="AL37" cm="1">
        <f t="array" ref="AL37">INDEX(W_psid!$B$2:$CT$98,W_!$A37,W_!AL$1)/Ns!$B$1</f>
        <v>37.337086237416145</v>
      </c>
      <c r="AM37" cm="1">
        <f t="array" ref="AM37">INDEX(W_psid!$B$2:$CT$98,W_!$A37,W_!AM$1)/Ns!$B$1</f>
        <v>-0.40789793763042254</v>
      </c>
      <c r="AN37" cm="1">
        <f t="array" ref="AN37">INDEX(W_psid!$B$2:$CT$98,W_!$A37,W_!AN$1)/Ns!$B$1</f>
        <v>-0.30902111890918027</v>
      </c>
      <c r="AO37" cm="1">
        <f t="array" ref="AO37">INDEX(W_psid!$B$2:$CT$98,W_!$A37,W_!AO$1)/Ns!$B$1</f>
        <v>-0.33024437367454829</v>
      </c>
      <c r="AP37" cm="1">
        <f t="array" ref="AP37">INDEX(W_psid!$B$2:$CT$98,W_!$A37,W_!AP$1)/Ns!$B$1</f>
        <v>1.8639337215942454E-2</v>
      </c>
      <c r="AQ37" cm="1">
        <f t="array" ref="AQ37">INDEX(W_psid!$B$2:$CT$98,W_!$A37,W_!AQ$1)/Ns!$B$1</f>
        <v>-3.9209060734099459E-2</v>
      </c>
      <c r="AR37" cm="1">
        <f t="array" ref="AR37">INDEX(W_psid!$B$2:$CT$98,W_!$A37,W_!AR$1)/Ns!$B$1</f>
        <v>-4.1522908310696982</v>
      </c>
      <c r="AS37" cm="1">
        <f t="array" ref="AS37">INDEX(W_psid!$B$2:$CT$98,W_!$A37,W_!AS$1)/Ns!$B$1</f>
        <v>6.4795668785708642</v>
      </c>
      <c r="AT37" cm="1">
        <f t="array" ref="AT37">INDEX(W_psid!$B$2:$CT$98,W_!$A37,W_!AT$1)/Ns!$B$1</f>
        <v>-0.34226637431766732</v>
      </c>
      <c r="AU37" cm="1">
        <f t="array" ref="AU37">INDEX(W_psid!$B$2:$CT$98,W_!$A37,W_!AU$1)/Ns!$B$1</f>
        <v>-43.928060518610664</v>
      </c>
      <c r="AV37" cm="1">
        <f t="array" ref="AV37">INDEX(W_psid!$B$2:$CT$98,W_!$A37,W_!AV$1)/Ns!$B$1</f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 x14ac:dyDescent="0.35">
      <c r="A38">
        <f>MATCH(C38,W_psid!$A$2:$A$98,0)</f>
        <v>54</v>
      </c>
      <c r="B38" t="str">
        <f>MOMS!$A$36</f>
        <v>hhwk_pwn_difhpww</v>
      </c>
      <c r="C38" t="str">
        <f>MOMS!$B$36</f>
        <v>hhwk_pwn_difhpww</v>
      </c>
      <c r="D38" cm="1">
        <f t="array" ref="D38">INDEX(W_psid!$B$2:$CT$98,W_!$A38,W_!D$1)/Ns!$B$1</f>
        <v>-7.8617704942410566E-3</v>
      </c>
      <c r="E38" cm="1">
        <f t="array" ref="E38">INDEX(W_psid!$B$2:$CT$98,W_!$A38,W_!E$1)/Ns!$B$1</f>
        <v>-7.9952026050866942E-3</v>
      </c>
      <c r="F38" cm="1">
        <f t="array" ref="F38">INDEX(W_psid!$B$2:$CT$98,W_!$A38,W_!F$1)/Ns!$B$1</f>
        <v>-2.9467219362130787E-2</v>
      </c>
      <c r="G38" cm="1">
        <f t="array" ref="G38">INDEX(W_psid!$B$2:$CT$98,W_!$A38,W_!G$1)/Ns!$B$1</f>
        <v>75.682173039805051</v>
      </c>
      <c r="H38" cm="1">
        <f t="array" ref="H38">INDEX(W_psid!$B$2:$CT$98,W_!$A38,W_!H$1)/Ns!$B$1</f>
        <v>-0.80601249479536285</v>
      </c>
      <c r="I38" cm="1">
        <f t="array" ref="I38">INDEX(W_psid!$B$2:$CT$98,W_!$A38,W_!I$1)/Ns!$B$1</f>
        <v>0.3744520470335132</v>
      </c>
      <c r="J38" cm="1">
        <f t="array" ref="J38">INDEX(W_psid!$B$2:$CT$98,W_!$A38,W_!J$1)/Ns!$B$1</f>
        <v>-0.26178008683440324</v>
      </c>
      <c r="K38" cm="1">
        <f t="array" ref="K38">INDEX(W_psid!$B$2:$CT$98,W_!$A38,W_!K$1)/Ns!$B$1</f>
        <v>5.0421517907991253</v>
      </c>
      <c r="L38" cm="1">
        <f t="array" ref="L38">INDEX(W_psid!$B$2:$CT$98,W_!$A38,W_!L$1)/Ns!$B$1</f>
        <v>-8.8098361390962729</v>
      </c>
      <c r="M38" cm="1">
        <f t="array" ref="M38">INDEX(W_psid!$B$2:$CT$98,W_!$A38,W_!M$1)/Ns!$B$1</f>
        <v>-8.6572663189922253E-2</v>
      </c>
      <c r="N38" cm="1">
        <f t="array" ref="N38">INDEX(W_psid!$B$2:$CT$98,W_!$A38,W_!N$1)/Ns!$B$1</f>
        <v>0.16486871039319981</v>
      </c>
      <c r="O38" cm="1">
        <f t="array" ref="O38">INDEX(W_psid!$B$2:$CT$98,W_!$A38,W_!O$1)/Ns!$B$1</f>
        <v>-8.3836802950087011E-2</v>
      </c>
      <c r="P38" cm="1">
        <f t="array" ref="P38">INDEX(W_psid!$B$2:$CT$98,W_!$A38,W_!P$1)/Ns!$B$1</f>
        <v>764.29819023102925</v>
      </c>
      <c r="Q38" cm="1">
        <f t="array" ref="Q38">INDEX(W_psid!$B$2:$CT$98,W_!$A38,W_!Q$1)/Ns!$B$1</f>
        <v>124.53774563504575</v>
      </c>
      <c r="R38" cm="1">
        <f t="array" ref="R38">INDEX(W_psid!$B$2:$CT$98,W_!$A38,W_!R$1)/Ns!$B$1</f>
        <v>536.51901831784062</v>
      </c>
      <c r="S38" cm="1">
        <f t="array" ref="S38">INDEX(W_psid!$B$2:$CT$98,W_!$A38,W_!S$1)/Ns!$B$1</f>
        <v>4.7918277118631165</v>
      </c>
      <c r="T38" cm="1">
        <f t="array" ref="T38">INDEX(W_psid!$B$2:$CT$98,W_!$A38,W_!T$1)/Ns!$B$1</f>
        <v>-225.19376760826506</v>
      </c>
      <c r="U38" cm="1">
        <f t="array" ref="U38">INDEX(W_psid!$B$2:$CT$98,W_!$A38,W_!U$1)/Ns!$B$1</f>
        <v>11.489578485073455</v>
      </c>
      <c r="V38" cm="1">
        <f t="array" ref="V38">INDEX(W_psid!$B$2:$CT$98,W_!$A38,W_!V$1)/Ns!$B$1</f>
        <v>-0.1760331012881933</v>
      </c>
      <c r="W38" cm="1">
        <f t="array" ref="W38">INDEX(W_psid!$B$2:$CT$98,W_!$A38,W_!W$1)/Ns!$B$1</f>
        <v>1.0887220883200612</v>
      </c>
      <c r="X38" cm="1">
        <f t="array" ref="X38">INDEX(W_psid!$B$2:$CT$98,W_!$A38,W_!X$1)/Ns!$B$1</f>
        <v>-0.45370242630515267</v>
      </c>
      <c r="Y38" cm="1">
        <f t="array" ref="Y38">INDEX(W_psid!$B$2:$CT$98,W_!$A38,W_!Y$1)/Ns!$B$1</f>
        <v>-14.134828993893851</v>
      </c>
      <c r="Z38" cm="1">
        <f t="array" ref="Z38">INDEX(W_psid!$B$2:$CT$98,W_!$A38,W_!Z$1)/Ns!$B$1</f>
        <v>6.7954608253259572</v>
      </c>
      <c r="AA38" cm="1">
        <f t="array" ref="AA38">INDEX(W_psid!$B$2:$CT$98,W_!$A38,W_!AA$1)/Ns!$B$1</f>
        <v>-19.006300718658924</v>
      </c>
      <c r="AB38" cm="1">
        <f t="array" ref="AB38">INDEX(W_psid!$B$2:$CT$98,W_!$A38,W_!AB$1)/Ns!$B$1</f>
        <v>-0.14477228551809795</v>
      </c>
      <c r="AC38" cm="1">
        <f t="array" ref="AC38">INDEX(W_psid!$B$2:$CT$98,W_!$A38,W_!AC$1)/Ns!$B$1</f>
        <v>-1.4338801734609263</v>
      </c>
      <c r="AD38" cm="1">
        <f t="array" ref="AD38">INDEX(W_psid!$B$2:$CT$98,W_!$A38,W_!AD$1)/Ns!$B$1</f>
        <v>-34.446605899582117</v>
      </c>
      <c r="AE38" cm="1">
        <f t="array" ref="AE38">INDEX(W_psid!$B$2:$CT$98,W_!$A38,W_!AE$1)/Ns!$B$1</f>
        <v>19.388893462763789</v>
      </c>
      <c r="AF38" cm="1">
        <f t="array" ref="AF38">INDEX(W_psid!$B$2:$CT$98,W_!$A38,W_!AF$1)/Ns!$B$1</f>
        <v>-59.963381192202498</v>
      </c>
      <c r="AG38" cm="1">
        <f t="array" ref="AG38">INDEX(W_psid!$B$2:$CT$98,W_!$A38,W_!AG$1)/Ns!$B$1</f>
        <v>41.359655035719285</v>
      </c>
      <c r="AH38" cm="1">
        <f t="array" ref="AH38">INDEX(W_psid!$B$2:$CT$98,W_!$A38,W_!AH$1)/Ns!$B$1</f>
        <v>30.008501231009902</v>
      </c>
      <c r="AI38" cm="1">
        <f t="array" ref="AI38">INDEX(W_psid!$B$2:$CT$98,W_!$A38,W_!AI$1)/Ns!$B$1</f>
        <v>-95.479020350865099</v>
      </c>
      <c r="AJ38" cm="1">
        <f t="array" ref="AJ38">INDEX(W_psid!$B$2:$CT$98,W_!$A38,W_!AJ$1)/Ns!$B$1</f>
        <v>-13.532218677879138</v>
      </c>
      <c r="AK38" cm="1">
        <f t="array" ref="AK38">INDEX(W_psid!$B$2:$CT$98,W_!$A38,W_!AK$1)/Ns!$B$1</f>
        <v>37.337086237416145</v>
      </c>
      <c r="AL38" cm="1">
        <f t="array" ref="AL38">INDEX(W_psid!$B$2:$CT$98,W_!$A38,W_!AL$1)/Ns!$B$1</f>
        <v>1210.0718611871205</v>
      </c>
      <c r="AM38" cm="1">
        <f t="array" ref="AM38">INDEX(W_psid!$B$2:$CT$98,W_!$A38,W_!AM$1)/Ns!$B$1</f>
        <v>2.3150280770816307</v>
      </c>
      <c r="AN38" cm="1">
        <f t="array" ref="AN38">INDEX(W_psid!$B$2:$CT$98,W_!$A38,W_!AN$1)/Ns!$B$1</f>
        <v>1.8457066338829693</v>
      </c>
      <c r="AO38" cm="1">
        <f t="array" ref="AO38">INDEX(W_psid!$B$2:$CT$98,W_!$A38,W_!AO$1)/Ns!$B$1</f>
        <v>2.1562954347846137</v>
      </c>
      <c r="AP38" cm="1">
        <f t="array" ref="AP38">INDEX(W_psid!$B$2:$CT$98,W_!$A38,W_!AP$1)/Ns!$B$1</f>
        <v>-0.66605274624982547</v>
      </c>
      <c r="AQ38" cm="1">
        <f t="array" ref="AQ38">INDEX(W_psid!$B$2:$CT$98,W_!$A38,W_!AQ$1)/Ns!$B$1</f>
        <v>0.14134313525373765</v>
      </c>
      <c r="AR38" cm="1">
        <f t="array" ref="AR38">INDEX(W_psid!$B$2:$CT$98,W_!$A38,W_!AR$1)/Ns!$B$1</f>
        <v>18.490041702180324</v>
      </c>
      <c r="AS38" cm="1">
        <f t="array" ref="AS38">INDEX(W_psid!$B$2:$CT$98,W_!$A38,W_!AS$1)/Ns!$B$1</f>
        <v>-283.23726602438239</v>
      </c>
      <c r="AT38" cm="1">
        <f t="array" ref="AT38">INDEX(W_psid!$B$2:$CT$98,W_!$A38,W_!AT$1)/Ns!$B$1</f>
        <v>-0.55928954483667415</v>
      </c>
      <c r="AU38" cm="1">
        <f t="array" ref="AU38">INDEX(W_psid!$B$2:$CT$98,W_!$A38,W_!AU$1)/Ns!$B$1</f>
        <v>53.181055736054063</v>
      </c>
      <c r="AV38" cm="1">
        <f t="array" ref="AV38">INDEX(W_psid!$B$2:$CT$98,W_!$A38,W_!AV$1)/Ns!$B$1</f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 x14ac:dyDescent="0.35">
      <c r="A39">
        <f>MATCH(C39,W_psid!$A$2:$A$98,0)</f>
        <v>55</v>
      </c>
      <c r="B39" t="str">
        <f>MOMS!$A$37</f>
        <v>hhwk_pnw_difhpww</v>
      </c>
      <c r="C39" t="str">
        <f>MOMS!$B$37</f>
        <v>hhwk_pnw_difhpww</v>
      </c>
      <c r="D39" cm="1">
        <f t="array" ref="D39">INDEX(W_psid!$B$2:$CT$98,W_!$A39,W_!D$1)/Ns!$B$1</f>
        <v>2.0693387265993012E-4</v>
      </c>
      <c r="E39" cm="1">
        <f t="array" ref="E39">INDEX(W_psid!$B$2:$CT$98,W_!$A39,W_!E$1)/Ns!$B$1</f>
        <v>5.5163413929690372E-4</v>
      </c>
      <c r="F39" cm="1">
        <f t="array" ref="F39">INDEX(W_psid!$B$2:$CT$98,W_!$A39,W_!F$1)/Ns!$B$1</f>
        <v>-1.2756952805796308E-3</v>
      </c>
      <c r="G39" cm="1">
        <f t="array" ref="G39">INDEX(W_psid!$B$2:$CT$98,W_!$A39,W_!G$1)/Ns!$B$1</f>
        <v>4.3465653891566642</v>
      </c>
      <c r="H39" cm="1">
        <f t="array" ref="H39">INDEX(W_psid!$B$2:$CT$98,W_!$A39,W_!H$1)/Ns!$B$1</f>
        <v>-1.3770244133403393E-2</v>
      </c>
      <c r="I39" cm="1">
        <f t="array" ref="I39">INDEX(W_psid!$B$2:$CT$98,W_!$A39,W_!I$1)/Ns!$B$1</f>
        <v>-6.1081565954913646E-2</v>
      </c>
      <c r="J39" cm="1">
        <f t="array" ref="J39">INDEX(W_psid!$B$2:$CT$98,W_!$A39,W_!J$1)/Ns!$B$1</f>
        <v>-5.0746290321941216E-2</v>
      </c>
      <c r="K39" cm="1">
        <f t="array" ref="K39">INDEX(W_psid!$B$2:$CT$98,W_!$A39,W_!K$1)/Ns!$B$1</f>
        <v>0.14506515058518141</v>
      </c>
      <c r="L39" cm="1">
        <f t="array" ref="L39">INDEX(W_psid!$B$2:$CT$98,W_!$A39,W_!L$1)/Ns!$B$1</f>
        <v>-0.25817534810943155</v>
      </c>
      <c r="M39" cm="1">
        <f t="array" ref="M39">INDEX(W_psid!$B$2:$CT$98,W_!$A39,W_!M$1)/Ns!$B$1</f>
        <v>-1.5472563047390373E-3</v>
      </c>
      <c r="N39" cm="1">
        <f t="array" ref="N39">INDEX(W_psid!$B$2:$CT$98,W_!$A39,W_!N$1)/Ns!$B$1</f>
        <v>2.8904371673293735E-3</v>
      </c>
      <c r="O39" cm="1">
        <f t="array" ref="O39">INDEX(W_psid!$B$2:$CT$98,W_!$A39,W_!O$1)/Ns!$B$1</f>
        <v>-2.590845233563629E-3</v>
      </c>
      <c r="P39" cm="1">
        <f t="array" ref="P39">INDEX(W_psid!$B$2:$CT$98,W_!$A39,W_!P$1)/Ns!$B$1</f>
        <v>27.192507511034361</v>
      </c>
      <c r="Q39" cm="1">
        <f t="array" ref="Q39">INDEX(W_psid!$B$2:$CT$98,W_!$A39,W_!Q$1)/Ns!$B$1</f>
        <v>1.3724862421690704</v>
      </c>
      <c r="R39" cm="1">
        <f t="array" ref="R39">INDEX(W_psid!$B$2:$CT$98,W_!$A39,W_!R$1)/Ns!$B$1</f>
        <v>23.800304713759285</v>
      </c>
      <c r="S39" cm="1">
        <f t="array" ref="S39">INDEX(W_psid!$B$2:$CT$98,W_!$A39,W_!S$1)/Ns!$B$1</f>
        <v>0.14747633393326601</v>
      </c>
      <c r="T39" cm="1">
        <f t="array" ref="T39">INDEX(W_psid!$B$2:$CT$98,W_!$A39,W_!T$1)/Ns!$B$1</f>
        <v>-2.3410732772894081</v>
      </c>
      <c r="U39" cm="1">
        <f t="array" ref="U39">INDEX(W_psid!$B$2:$CT$98,W_!$A39,W_!U$1)/Ns!$B$1</f>
        <v>2.5255724654986891E-2</v>
      </c>
      <c r="V39" cm="1">
        <f t="array" ref="V39">INDEX(W_psid!$B$2:$CT$98,W_!$A39,W_!V$1)/Ns!$B$1</f>
        <v>1.5048997807444408E-2</v>
      </c>
      <c r="W39" cm="1">
        <f t="array" ref="W39">INDEX(W_psid!$B$2:$CT$98,W_!$A39,W_!W$1)/Ns!$B$1</f>
        <v>-4.7351378218481954E-2</v>
      </c>
      <c r="X39" cm="1">
        <f t="array" ref="X39">INDEX(W_psid!$B$2:$CT$98,W_!$A39,W_!X$1)/Ns!$B$1</f>
        <v>-1.345775350427676E-2</v>
      </c>
      <c r="Y39" cm="1">
        <f t="array" ref="Y39">INDEX(W_psid!$B$2:$CT$98,W_!$A39,W_!Y$1)/Ns!$B$1</f>
        <v>1.4938449473678366</v>
      </c>
      <c r="Z39" cm="1">
        <f t="array" ref="Z39">INDEX(W_psid!$B$2:$CT$98,W_!$A39,W_!Z$1)/Ns!$B$1</f>
        <v>1.0913102907953847</v>
      </c>
      <c r="AA39" cm="1">
        <f t="array" ref="AA39">INDEX(W_psid!$B$2:$CT$98,W_!$A39,W_!AA$1)/Ns!$B$1</f>
        <v>1.3749069961049454</v>
      </c>
      <c r="AB39" cm="1">
        <f t="array" ref="AB39">INDEX(W_psid!$B$2:$CT$98,W_!$A39,W_!AB$1)/Ns!$B$1</f>
        <v>-5.6293924862434489E-4</v>
      </c>
      <c r="AC39" cm="1">
        <f t="array" ref="AC39">INDEX(W_psid!$B$2:$CT$98,W_!$A39,W_!AC$1)/Ns!$B$1</f>
        <v>-0.15790667061268224</v>
      </c>
      <c r="AD39" cm="1">
        <f t="array" ref="AD39">INDEX(W_psid!$B$2:$CT$98,W_!$A39,W_!AD$1)/Ns!$B$1</f>
        <v>-1.7414910835742254</v>
      </c>
      <c r="AE39" cm="1">
        <f t="array" ref="AE39">INDEX(W_psid!$B$2:$CT$98,W_!$A39,W_!AE$1)/Ns!$B$1</f>
        <v>-0.78992696486464509</v>
      </c>
      <c r="AF39" cm="1">
        <f t="array" ref="AF39">INDEX(W_psid!$B$2:$CT$98,W_!$A39,W_!AF$1)/Ns!$B$1</f>
        <v>-3.660663185304363</v>
      </c>
      <c r="AG39" cm="1">
        <f t="array" ref="AG39">INDEX(W_psid!$B$2:$CT$98,W_!$A39,W_!AG$1)/Ns!$B$1</f>
        <v>-2.6782679989828648</v>
      </c>
      <c r="AH39" cm="1">
        <f t="array" ref="AH39">INDEX(W_psid!$B$2:$CT$98,W_!$A39,W_!AH$1)/Ns!$B$1</f>
        <v>-1.8325168805841932</v>
      </c>
      <c r="AI39" cm="1">
        <f t="array" ref="AI39">INDEX(W_psid!$B$2:$CT$98,W_!$A39,W_!AI$1)/Ns!$B$1</f>
        <v>1.77677307140455</v>
      </c>
      <c r="AJ39" cm="1">
        <f t="array" ref="AJ39">INDEX(W_psid!$B$2:$CT$98,W_!$A39,W_!AJ$1)/Ns!$B$1</f>
        <v>1.0475167438779025</v>
      </c>
      <c r="AK39" cm="1">
        <f t="array" ref="AK39">INDEX(W_psid!$B$2:$CT$98,W_!$A39,W_!AK$1)/Ns!$B$1</f>
        <v>-0.40789793763042254</v>
      </c>
      <c r="AL39" cm="1">
        <f t="array" ref="AL39">INDEX(W_psid!$B$2:$CT$98,W_!$A39,W_!AL$1)/Ns!$B$1</f>
        <v>2.3150280770816307</v>
      </c>
      <c r="AM39" cm="1">
        <f t="array" ref="AM39">INDEX(W_psid!$B$2:$CT$98,W_!$A39,W_!AM$1)/Ns!$B$1</f>
        <v>0.30133187450520921</v>
      </c>
      <c r="AN39" cm="1">
        <f t="array" ref="AN39">INDEX(W_psid!$B$2:$CT$98,W_!$A39,W_!AN$1)/Ns!$B$1</f>
        <v>0.2900266358561539</v>
      </c>
      <c r="AO39" cm="1">
        <f t="array" ref="AO39">INDEX(W_psid!$B$2:$CT$98,W_!$A39,W_!AO$1)/Ns!$B$1</f>
        <v>0.30814716319486674</v>
      </c>
      <c r="AP39" cm="1">
        <f t="array" ref="AP39">INDEX(W_psid!$B$2:$CT$98,W_!$A39,W_!AP$1)/Ns!$B$1</f>
        <v>8.1159445741497568E-2</v>
      </c>
      <c r="AQ39" cm="1">
        <f t="array" ref="AQ39">INDEX(W_psid!$B$2:$CT$98,W_!$A39,W_!AQ$1)/Ns!$B$1</f>
        <v>9.6401398084121903E-3</v>
      </c>
      <c r="AR39" cm="1">
        <f t="array" ref="AR39">INDEX(W_psid!$B$2:$CT$98,W_!$A39,W_!AR$1)/Ns!$B$1</f>
        <v>1.329006346209255</v>
      </c>
      <c r="AS39" cm="1">
        <f t="array" ref="AS39">INDEX(W_psid!$B$2:$CT$98,W_!$A39,W_!AS$1)/Ns!$B$1</f>
        <v>-12.888658909007315</v>
      </c>
      <c r="AT39" cm="1">
        <f t="array" ref="AT39">INDEX(W_psid!$B$2:$CT$98,W_!$A39,W_!AT$1)/Ns!$B$1</f>
        <v>2.4896869865404431E-2</v>
      </c>
      <c r="AU39" cm="1">
        <f t="array" ref="AU39">INDEX(W_psid!$B$2:$CT$98,W_!$A39,W_!AU$1)/Ns!$B$1</f>
        <v>5.8392896018110729</v>
      </c>
      <c r="AV39" cm="1">
        <f t="array" ref="AV39">INDEX(W_psid!$B$2:$CT$98,W_!$A39,W_!AV$1)/Ns!$B$1</f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 x14ac:dyDescent="0.35">
      <c r="A40">
        <f>MATCH(C40,W_psid!$A$2:$A$98,0)</f>
        <v>56</v>
      </c>
      <c r="B40" t="str">
        <f>MOMS!$A$38</f>
        <v>d_jobjob_all_psid</v>
      </c>
      <c r="C40" t="str">
        <f>MOMS!$B$38</f>
        <v>d_jobjob_all_psid</v>
      </c>
      <c r="D40" cm="1">
        <f t="array" ref="D40">INDEX(W_psid!$B$2:$CT$98,W_!$A40,W_!D$1)/Ns!$B$1</f>
        <v>1.7931773020192141E-4</v>
      </c>
      <c r="E40" cm="1">
        <f t="array" ref="E40">INDEX(W_psid!$B$2:$CT$98,W_!$A40,W_!E$1)/Ns!$B$1</f>
        <v>5.2808889574858773E-4</v>
      </c>
      <c r="F40" cm="1">
        <f t="array" ref="F40">INDEX(W_psid!$B$2:$CT$98,W_!$A40,W_!F$1)/Ns!$B$1</f>
        <v>-1.1266934245431767E-3</v>
      </c>
      <c r="G40" cm="1">
        <f t="array" ref="G40">INDEX(W_psid!$B$2:$CT$98,W_!$A40,W_!G$1)/Ns!$B$1</f>
        <v>3.556660634237069</v>
      </c>
      <c r="H40" cm="1">
        <f t="array" ref="H40">INDEX(W_psid!$B$2:$CT$98,W_!$A40,W_!H$1)/Ns!$B$1</f>
        <v>-1.4096437540426453E-2</v>
      </c>
      <c r="I40" cm="1">
        <f t="array" ref="I40">INDEX(W_psid!$B$2:$CT$98,W_!$A40,W_!I$1)/Ns!$B$1</f>
        <v>-5.5446538114252396E-2</v>
      </c>
      <c r="J40" cm="1">
        <f t="array" ref="J40">INDEX(W_psid!$B$2:$CT$98,W_!$A40,W_!J$1)/Ns!$B$1</f>
        <v>-2.6126882057293802E-2</v>
      </c>
      <c r="K40" cm="1">
        <f t="array" ref="K40">INDEX(W_psid!$B$2:$CT$98,W_!$A40,W_!K$1)/Ns!$B$1</f>
        <v>0.13668999072181415</v>
      </c>
      <c r="L40" cm="1">
        <f t="array" ref="L40">INDEX(W_psid!$B$2:$CT$98,W_!$A40,W_!L$1)/Ns!$B$1</f>
        <v>-0.20985579433230253</v>
      </c>
      <c r="M40" cm="1">
        <f t="array" ref="M40">INDEX(W_psid!$B$2:$CT$98,W_!$A40,W_!M$1)/Ns!$B$1</f>
        <v>-1.1936738088654858E-3</v>
      </c>
      <c r="N40" cm="1">
        <f t="array" ref="N40">INDEX(W_psid!$B$2:$CT$98,W_!$A40,W_!N$1)/Ns!$B$1</f>
        <v>2.2391498570191321E-3</v>
      </c>
      <c r="O40" cm="1">
        <f t="array" ref="O40">INDEX(W_psid!$B$2:$CT$98,W_!$A40,W_!O$1)/Ns!$B$1</f>
        <v>-2.447500482197571E-3</v>
      </c>
      <c r="P40" cm="1">
        <f t="array" ref="P40">INDEX(W_psid!$B$2:$CT$98,W_!$A40,W_!P$1)/Ns!$B$1</f>
        <v>22.047832266127525</v>
      </c>
      <c r="Q40" cm="1">
        <f t="array" ref="Q40">INDEX(W_psid!$B$2:$CT$98,W_!$A40,W_!Q$1)/Ns!$B$1</f>
        <v>0.30325533072748417</v>
      </c>
      <c r="R40" cm="1">
        <f t="array" ref="R40">INDEX(W_psid!$B$2:$CT$98,W_!$A40,W_!R$1)/Ns!$B$1</f>
        <v>19.457158472543444</v>
      </c>
      <c r="S40" cm="1">
        <f t="array" ref="S40">INDEX(W_psid!$B$2:$CT$98,W_!$A40,W_!S$1)/Ns!$B$1</f>
        <v>0.12112871604261202</v>
      </c>
      <c r="T40" cm="1">
        <f t="array" ref="T40">INDEX(W_psid!$B$2:$CT$98,W_!$A40,W_!T$1)/Ns!$B$1</f>
        <v>-0.31314056629826986</v>
      </c>
      <c r="U40" cm="1">
        <f t="array" ref="U40">INDEX(W_psid!$B$2:$CT$98,W_!$A40,W_!U$1)/Ns!$B$1</f>
        <v>1.2551375517269632E-2</v>
      </c>
      <c r="V40" cm="1">
        <f t="array" ref="V40">INDEX(W_psid!$B$2:$CT$98,W_!$A40,W_!V$1)/Ns!$B$1</f>
        <v>1.1908608160945616E-2</v>
      </c>
      <c r="W40" cm="1">
        <f t="array" ref="W40">INDEX(W_psid!$B$2:$CT$98,W_!$A40,W_!W$1)/Ns!$B$1</f>
        <v>-4.1483069962332218E-2</v>
      </c>
      <c r="X40" cm="1">
        <f t="array" ref="X40">INDEX(W_psid!$B$2:$CT$98,W_!$A40,W_!X$1)/Ns!$B$1</f>
        <v>-1.258470064218296E-2</v>
      </c>
      <c r="Y40" cm="1">
        <f t="array" ref="Y40">INDEX(W_psid!$B$2:$CT$98,W_!$A40,W_!Y$1)/Ns!$B$1</f>
        <v>1.1856291661251011</v>
      </c>
      <c r="Z40" cm="1">
        <f t="array" ref="Z40">INDEX(W_psid!$B$2:$CT$98,W_!$A40,W_!Z$1)/Ns!$B$1</f>
        <v>0.89330782257329178</v>
      </c>
      <c r="AA40" cm="1">
        <f t="array" ref="AA40">INDEX(W_psid!$B$2:$CT$98,W_!$A40,W_!AA$1)/Ns!$B$1</f>
        <v>1.1225679541276468</v>
      </c>
      <c r="AB40" cm="1">
        <f t="array" ref="AB40">INDEX(W_psid!$B$2:$CT$98,W_!$A40,W_!AB$1)/Ns!$B$1</f>
        <v>-1.0914140452878884E-3</v>
      </c>
      <c r="AC40" cm="1">
        <f t="array" ref="AC40">INDEX(W_psid!$B$2:$CT$98,W_!$A40,W_!AC$1)/Ns!$B$1</f>
        <v>-0.14220715613943194</v>
      </c>
      <c r="AD40" cm="1">
        <f t="array" ref="AD40">INDEX(W_psid!$B$2:$CT$98,W_!$A40,W_!AD$1)/Ns!$B$1</f>
        <v>-0.90088092121937979</v>
      </c>
      <c r="AE40" cm="1">
        <f t="array" ref="AE40">INDEX(W_psid!$B$2:$CT$98,W_!$A40,W_!AE$1)/Ns!$B$1</f>
        <v>-1.544241211032052</v>
      </c>
      <c r="AF40" cm="1">
        <f t="array" ref="AF40">INDEX(W_psid!$B$2:$CT$98,W_!$A40,W_!AF$1)/Ns!$B$1</f>
        <v>-2.7759202504128559</v>
      </c>
      <c r="AG40" cm="1">
        <f t="array" ref="AG40">INDEX(W_psid!$B$2:$CT$98,W_!$A40,W_!AG$1)/Ns!$B$1</f>
        <v>-1.8959987408178087</v>
      </c>
      <c r="AH40" cm="1">
        <f t="array" ref="AH40">INDEX(W_psid!$B$2:$CT$98,W_!$A40,W_!AH$1)/Ns!$B$1</f>
        <v>-1.7272621191012298</v>
      </c>
      <c r="AI40" cm="1">
        <f t="array" ref="AI40">INDEX(W_psid!$B$2:$CT$98,W_!$A40,W_!AI$1)/Ns!$B$1</f>
        <v>1.6027605794886222</v>
      </c>
      <c r="AJ40" cm="1">
        <f t="array" ref="AJ40">INDEX(W_psid!$B$2:$CT$98,W_!$A40,W_!AJ$1)/Ns!$B$1</f>
        <v>1.2425993508873177</v>
      </c>
      <c r="AK40" cm="1">
        <f t="array" ref="AK40">INDEX(W_psid!$B$2:$CT$98,W_!$A40,W_!AK$1)/Ns!$B$1</f>
        <v>-0.30902111890918027</v>
      </c>
      <c r="AL40" cm="1">
        <f t="array" ref="AL40">INDEX(W_psid!$B$2:$CT$98,W_!$A40,W_!AL$1)/Ns!$B$1</f>
        <v>1.8457066338829693</v>
      </c>
      <c r="AM40" cm="1">
        <f t="array" ref="AM40">INDEX(W_psid!$B$2:$CT$98,W_!$A40,W_!AM$1)/Ns!$B$1</f>
        <v>0.2900266358561539</v>
      </c>
      <c r="AN40" cm="1">
        <f t="array" ref="AN40">INDEX(W_psid!$B$2:$CT$98,W_!$A40,W_!AN$1)/Ns!$B$1</f>
        <v>0.28987665895972586</v>
      </c>
      <c r="AO40" cm="1">
        <f t="array" ref="AO40">INDEX(W_psid!$B$2:$CT$98,W_!$A40,W_!AO$1)/Ns!$B$1</f>
        <v>0.30430844672699309</v>
      </c>
      <c r="AP40" cm="1">
        <f t="array" ref="AP40">INDEX(W_psid!$B$2:$CT$98,W_!$A40,W_!AP$1)/Ns!$B$1</f>
        <v>9.4103945038550241E-2</v>
      </c>
      <c r="AQ40" cm="1">
        <f t="array" ref="AQ40">INDEX(W_psid!$B$2:$CT$98,W_!$A40,W_!AQ$1)/Ns!$B$1</f>
        <v>9.1054051117004254E-3</v>
      </c>
      <c r="AR40" cm="1">
        <f t="array" ref="AR40">INDEX(W_psid!$B$2:$CT$98,W_!$A40,W_!AR$1)/Ns!$B$1</f>
        <v>0.92268413227948431</v>
      </c>
      <c r="AS40" cm="1">
        <f t="array" ref="AS40">INDEX(W_psid!$B$2:$CT$98,W_!$A40,W_!AS$1)/Ns!$B$1</f>
        <v>-10.582222185805955</v>
      </c>
      <c r="AT40" cm="1">
        <f t="array" ref="AT40">INDEX(W_psid!$B$2:$CT$98,W_!$A40,W_!AT$1)/Ns!$B$1</f>
        <v>2.5118524120799859E-2</v>
      </c>
      <c r="AU40" cm="1">
        <f t="array" ref="AU40">INDEX(W_psid!$B$2:$CT$98,W_!$A40,W_!AU$1)/Ns!$B$1</f>
        <v>5.4725015385524145</v>
      </c>
      <c r="AV40" cm="1">
        <f t="array" ref="AV40">INDEX(W_psid!$B$2:$CT$98,W_!$A40,W_!AV$1)/Ns!$B$1</f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 x14ac:dyDescent="0.35">
      <c r="A41">
        <f>MATCH(C41,W_psid!$A$2:$A$98,0)</f>
        <v>57</v>
      </c>
      <c r="B41" t="str">
        <f>MOMS!$A$39</f>
        <v>d_jobjob_within_psid</v>
      </c>
      <c r="C41" t="str">
        <f>MOMS!$B$39</f>
        <v>d_jobjob_within_psid</v>
      </c>
      <c r="D41" cm="1">
        <f t="array" ref="D41">INDEX(W_psid!$B$2:$CT$98,W_!$A41,W_!D$1)/Ns!$B$1</f>
        <v>1.9786139344541473E-4</v>
      </c>
      <c r="E41" cm="1">
        <f t="array" ref="E41">INDEX(W_psid!$B$2:$CT$98,W_!$A41,W_!E$1)/Ns!$B$1</f>
        <v>5.6439340699978766E-4</v>
      </c>
      <c r="F41" cm="1">
        <f t="array" ref="F41">INDEX(W_psid!$B$2:$CT$98,W_!$A41,W_!F$1)/Ns!$B$1</f>
        <v>-1.2552134078822783E-3</v>
      </c>
      <c r="G41" cm="1">
        <f t="array" ref="G41">INDEX(W_psid!$B$2:$CT$98,W_!$A41,W_!G$1)/Ns!$B$1</f>
        <v>3.9359138766506057</v>
      </c>
      <c r="H41" cm="1">
        <f t="array" ref="H41">INDEX(W_psid!$B$2:$CT$98,W_!$A41,W_!H$1)/Ns!$B$1</f>
        <v>-9.4545565467469006E-3</v>
      </c>
      <c r="I41" cm="1">
        <f t="array" ref="I41">INDEX(W_psid!$B$2:$CT$98,W_!$A41,W_!I$1)/Ns!$B$1</f>
        <v>-6.227216640747113E-2</v>
      </c>
      <c r="J41" cm="1">
        <f t="array" ref="J41">INDEX(W_psid!$B$2:$CT$98,W_!$A41,W_!J$1)/Ns!$B$1</f>
        <v>-3.4876646653375677E-2</v>
      </c>
      <c r="K41" cm="1">
        <f t="array" ref="K41">INDEX(W_psid!$B$2:$CT$98,W_!$A41,W_!K$1)/Ns!$B$1</f>
        <v>0.1670158450112065</v>
      </c>
      <c r="L41" cm="1">
        <f t="array" ref="L41">INDEX(W_psid!$B$2:$CT$98,W_!$A41,W_!L$1)/Ns!$B$1</f>
        <v>-0.24517557094443521</v>
      </c>
      <c r="M41" cm="1">
        <f t="array" ref="M41">INDEX(W_psid!$B$2:$CT$98,W_!$A41,W_!M$1)/Ns!$B$1</f>
        <v>-1.372890877773402E-3</v>
      </c>
      <c r="N41" cm="1">
        <f t="array" ref="N41">INDEX(W_psid!$B$2:$CT$98,W_!$A41,W_!N$1)/Ns!$B$1</f>
        <v>2.5701792351534329E-3</v>
      </c>
      <c r="O41" cm="1">
        <f t="array" ref="O41">INDEX(W_psid!$B$2:$CT$98,W_!$A41,W_!O$1)/Ns!$B$1</f>
        <v>-2.6292538397347087E-3</v>
      </c>
      <c r="P41" cm="1">
        <f t="array" ref="P41">INDEX(W_psid!$B$2:$CT$98,W_!$A41,W_!P$1)/Ns!$B$1</f>
        <v>25.271107852938698</v>
      </c>
      <c r="Q41" cm="1">
        <f t="array" ref="Q41">INDEX(W_psid!$B$2:$CT$98,W_!$A41,W_!Q$1)/Ns!$B$1</f>
        <v>0.88507834867345636</v>
      </c>
      <c r="R41" cm="1">
        <f t="array" ref="R41">INDEX(W_psid!$B$2:$CT$98,W_!$A41,W_!R$1)/Ns!$B$1</f>
        <v>22.584239038610125</v>
      </c>
      <c r="S41" cm="1">
        <f t="array" ref="S41">INDEX(W_psid!$B$2:$CT$98,W_!$A41,W_!S$1)/Ns!$B$1</f>
        <v>0.14071700033946646</v>
      </c>
      <c r="T41" cm="1">
        <f t="array" ref="T41">INDEX(W_psid!$B$2:$CT$98,W_!$A41,W_!T$1)/Ns!$B$1</f>
        <v>-1.4254779850566608</v>
      </c>
      <c r="U41" cm="1">
        <f t="array" ref="U41">INDEX(W_psid!$B$2:$CT$98,W_!$A41,W_!U$1)/Ns!$B$1</f>
        <v>1.5223746667953978E-2</v>
      </c>
      <c r="V41" cm="1">
        <f t="array" ref="V41">INDEX(W_psid!$B$2:$CT$98,W_!$A41,W_!V$1)/Ns!$B$1</f>
        <v>1.5142521041937005E-2</v>
      </c>
      <c r="W41" cm="1">
        <f t="array" ref="W41">INDEX(W_psid!$B$2:$CT$98,W_!$A41,W_!W$1)/Ns!$B$1</f>
        <v>-4.8105939594546315E-2</v>
      </c>
      <c r="X41" cm="1">
        <f t="array" ref="X41">INDEX(W_psid!$B$2:$CT$98,W_!$A41,W_!X$1)/Ns!$B$1</f>
        <v>-1.0938528872708174E-2</v>
      </c>
      <c r="Y41" cm="1">
        <f t="array" ref="Y41">INDEX(W_psid!$B$2:$CT$98,W_!$A41,W_!Y$1)/Ns!$B$1</f>
        <v>1.3476118972655979</v>
      </c>
      <c r="Z41" cm="1">
        <f t="array" ref="Z41">INDEX(W_psid!$B$2:$CT$98,W_!$A41,W_!Z$1)/Ns!$B$1</f>
        <v>0.99715740635447492</v>
      </c>
      <c r="AA41" cm="1">
        <f t="array" ref="AA41">INDEX(W_psid!$B$2:$CT$98,W_!$A41,W_!AA$1)/Ns!$B$1</f>
        <v>1.2504226502695961</v>
      </c>
      <c r="AB41" cm="1">
        <f t="array" ref="AB41">INDEX(W_psid!$B$2:$CT$98,W_!$A41,W_!AB$1)/Ns!$B$1</f>
        <v>-1.0451361624737854E-3</v>
      </c>
      <c r="AC41" cm="1">
        <f t="array" ref="AC41">INDEX(W_psid!$B$2:$CT$98,W_!$A41,W_!AC$1)/Ns!$B$1</f>
        <v>-0.15447110390655658</v>
      </c>
      <c r="AD41" cm="1">
        <f t="array" ref="AD41">INDEX(W_psid!$B$2:$CT$98,W_!$A41,W_!AD$1)/Ns!$B$1</f>
        <v>-1.3793987754766743</v>
      </c>
      <c r="AE41" cm="1">
        <f t="array" ref="AE41">INDEX(W_psid!$B$2:$CT$98,W_!$A41,W_!AE$1)/Ns!$B$1</f>
        <v>-1.2861148235620588</v>
      </c>
      <c r="AF41" cm="1">
        <f t="array" ref="AF41">INDEX(W_psid!$B$2:$CT$98,W_!$A41,W_!AF$1)/Ns!$B$1</f>
        <v>-3.2924273759144129</v>
      </c>
      <c r="AG41" cm="1">
        <f t="array" ref="AG41">INDEX(W_psid!$B$2:$CT$98,W_!$A41,W_!AG$1)/Ns!$B$1</f>
        <v>-2.3436416311103403</v>
      </c>
      <c r="AH41" cm="1">
        <f t="array" ref="AH41">INDEX(W_psid!$B$2:$CT$98,W_!$A41,W_!AH$1)/Ns!$B$1</f>
        <v>-1.9578828945416333</v>
      </c>
      <c r="AI41" cm="1">
        <f t="array" ref="AI41">INDEX(W_psid!$B$2:$CT$98,W_!$A41,W_!AI$1)/Ns!$B$1</f>
        <v>1.8476088754889384</v>
      </c>
      <c r="AJ41" cm="1">
        <f t="array" ref="AJ41">INDEX(W_psid!$B$2:$CT$98,W_!$A41,W_!AJ$1)/Ns!$B$1</f>
        <v>1.1969129596268229</v>
      </c>
      <c r="AK41" cm="1">
        <f t="array" ref="AK41">INDEX(W_psid!$B$2:$CT$98,W_!$A41,W_!AK$1)/Ns!$B$1</f>
        <v>-0.33024437367454829</v>
      </c>
      <c r="AL41" cm="1">
        <f t="array" ref="AL41">INDEX(W_psid!$B$2:$CT$98,W_!$A41,W_!AL$1)/Ns!$B$1</f>
        <v>2.1562954347846137</v>
      </c>
      <c r="AM41" cm="1">
        <f t="array" ref="AM41">INDEX(W_psid!$B$2:$CT$98,W_!$A41,W_!AM$1)/Ns!$B$1</f>
        <v>0.30814716319486674</v>
      </c>
      <c r="AN41" cm="1">
        <f t="array" ref="AN41">INDEX(W_psid!$B$2:$CT$98,W_!$A41,W_!AN$1)/Ns!$B$1</f>
        <v>0.30430844672699309</v>
      </c>
      <c r="AO41" cm="1">
        <f t="array" ref="AO41">INDEX(W_psid!$B$2:$CT$98,W_!$A41,W_!AO$1)/Ns!$B$1</f>
        <v>0.3257018189709468</v>
      </c>
      <c r="AP41" cm="1">
        <f t="array" ref="AP41">INDEX(W_psid!$B$2:$CT$98,W_!$A41,W_!AP$1)/Ns!$B$1</f>
        <v>9.5344069886295388E-2</v>
      </c>
      <c r="AQ41" cm="1">
        <f t="array" ref="AQ41">INDEX(W_psid!$B$2:$CT$98,W_!$A41,W_!AQ$1)/Ns!$B$1</f>
        <v>1.0127246216446286E-2</v>
      </c>
      <c r="AR41" cm="1">
        <f t="array" ref="AR41">INDEX(W_psid!$B$2:$CT$98,W_!$A41,W_!AR$1)/Ns!$B$1</f>
        <v>1.0753402579362559</v>
      </c>
      <c r="AS41" cm="1">
        <f t="array" ref="AS41">INDEX(W_psid!$B$2:$CT$98,W_!$A41,W_!AS$1)/Ns!$B$1</f>
        <v>-12.260260611444814</v>
      </c>
      <c r="AT41" cm="1">
        <f t="array" ref="AT41">INDEX(W_psid!$B$2:$CT$98,W_!$A41,W_!AT$1)/Ns!$B$1</f>
        <v>2.5974664623034719E-2</v>
      </c>
      <c r="AU41" cm="1">
        <f t="array" ref="AU41">INDEX(W_psid!$B$2:$CT$98,W_!$A41,W_!AU$1)/Ns!$B$1</f>
        <v>5.6421228215635377</v>
      </c>
      <c r="AV41" cm="1">
        <f t="array" ref="AV41">INDEX(W_psid!$B$2:$CT$98,W_!$A41,W_!AV$1)/Ns!$B$1</f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 x14ac:dyDescent="0.35">
      <c r="A42">
        <f>MATCH(C42,W_psid!$A$2:$A$98,0)</f>
        <v>59</v>
      </c>
      <c r="B42" t="str">
        <f>MOMS!$A$40</f>
        <v>d_jobjob_hw</v>
      </c>
      <c r="C42" t="str">
        <f>MOMS!$B$40</f>
        <v>d_jobjob_hw</v>
      </c>
      <c r="D42" cm="1">
        <f t="array" ref="D42">INDEX(W_psid!$B$2:$CT$98,W_!$A42,W_!D$1)/Ns!$B$1</f>
        <v>8.8712803192198691E-5</v>
      </c>
      <c r="E42" cm="1">
        <f t="array" ref="E42">INDEX(W_psid!$B$2:$CT$98,W_!$A42,W_!E$1)/Ns!$B$1</f>
        <v>2.3775827027654163E-5</v>
      </c>
      <c r="F42" cm="1">
        <f t="array" ref="F42">INDEX(W_psid!$B$2:$CT$98,W_!$A42,W_!F$1)/Ns!$B$1</f>
        <v>-4.3277490250216184E-4</v>
      </c>
      <c r="G42" cm="1">
        <f t="array" ref="G42">INDEX(W_psid!$B$2:$CT$98,W_!$A42,W_!G$1)/Ns!$B$1</f>
        <v>-0.33822156241261148</v>
      </c>
      <c r="H42" cm="1">
        <f t="array" ref="H42">INDEX(W_psid!$B$2:$CT$98,W_!$A42,W_!H$1)/Ns!$B$1</f>
        <v>9.5234562235259716E-3</v>
      </c>
      <c r="I42" cm="1">
        <f t="array" ref="I42">INDEX(W_psid!$B$2:$CT$98,W_!$A42,W_!I$1)/Ns!$B$1</f>
        <v>-2.0050650914069184E-3</v>
      </c>
      <c r="J42" cm="1">
        <f t="array" ref="J42">INDEX(W_psid!$B$2:$CT$98,W_!$A42,W_!J$1)/Ns!$B$1</f>
        <v>4.0188993068075605E-3</v>
      </c>
      <c r="K42" cm="1">
        <f t="array" ref="K42">INDEX(W_psid!$B$2:$CT$98,W_!$A42,W_!K$1)/Ns!$B$1</f>
        <v>1.2863403326537241E-2</v>
      </c>
      <c r="L42" cm="1">
        <f t="array" ref="L42">INDEX(W_psid!$B$2:$CT$98,W_!$A42,W_!L$1)/Ns!$B$1</f>
        <v>-2.8199546851667274E-2</v>
      </c>
      <c r="M42" cm="1">
        <f t="array" ref="M42">INDEX(W_psid!$B$2:$CT$98,W_!$A42,W_!M$1)/Ns!$B$1</f>
        <v>7.0601862799098819E-4</v>
      </c>
      <c r="N42" cm="1">
        <f t="array" ref="N42">INDEX(W_psid!$B$2:$CT$98,W_!$A42,W_!N$1)/Ns!$B$1</f>
        <v>-1.3729418897491406E-3</v>
      </c>
      <c r="O42" cm="1">
        <f t="array" ref="O42">INDEX(W_psid!$B$2:$CT$98,W_!$A42,W_!O$1)/Ns!$B$1</f>
        <v>8.6847018068128914E-4</v>
      </c>
      <c r="P42" cm="1">
        <f t="array" ref="P42">INDEX(W_psid!$B$2:$CT$98,W_!$A42,W_!P$1)/Ns!$B$1</f>
        <v>-5.5469596858552848</v>
      </c>
      <c r="Q42" cm="1">
        <f t="array" ref="Q42">INDEX(W_psid!$B$2:$CT$98,W_!$A42,W_!Q$1)/Ns!$B$1</f>
        <v>-1.2923342770094135</v>
      </c>
      <c r="R42" cm="1">
        <f t="array" ref="R42">INDEX(W_psid!$B$2:$CT$98,W_!$A42,W_!R$1)/Ns!$B$1</f>
        <v>-1.4688583858539375</v>
      </c>
      <c r="S42" cm="1">
        <f t="array" ref="S42">INDEX(W_psid!$B$2:$CT$98,W_!$A42,W_!S$1)/Ns!$B$1</f>
        <v>1.6525096930526759E-2</v>
      </c>
      <c r="T42" cm="1">
        <f t="array" ref="T42">INDEX(W_psid!$B$2:$CT$98,W_!$A42,W_!T$1)/Ns!$B$1</f>
        <v>2.5317101070349213</v>
      </c>
      <c r="U42" cm="1">
        <f t="array" ref="U42">INDEX(W_psid!$B$2:$CT$98,W_!$A42,W_!U$1)/Ns!$B$1</f>
        <v>-5.4568053636480623E-2</v>
      </c>
      <c r="V42" cm="1">
        <f t="array" ref="V42">INDEX(W_psid!$B$2:$CT$98,W_!$A42,W_!V$1)/Ns!$B$1</f>
        <v>-2.8891011800249258E-3</v>
      </c>
      <c r="W42" cm="1">
        <f t="array" ref="W42">INDEX(W_psid!$B$2:$CT$98,W_!$A42,W_!W$1)/Ns!$B$1</f>
        <v>-7.30912757132919E-3</v>
      </c>
      <c r="X42" cm="1">
        <f t="array" ref="X42">INDEX(W_psid!$B$2:$CT$98,W_!$A42,W_!X$1)/Ns!$B$1</f>
        <v>-5.3629290651424043E-3</v>
      </c>
      <c r="Y42" cm="1">
        <f t="array" ref="Y42">INDEX(W_psid!$B$2:$CT$98,W_!$A42,W_!Y$1)/Ns!$B$1</f>
        <v>0.65624983364697753</v>
      </c>
      <c r="Z42" cm="1">
        <f t="array" ref="Z42">INDEX(W_psid!$B$2:$CT$98,W_!$A42,W_!Z$1)/Ns!$B$1</f>
        <v>0.10832473676554513</v>
      </c>
      <c r="AA42" cm="1">
        <f t="array" ref="AA42">INDEX(W_psid!$B$2:$CT$98,W_!$A42,W_!AA$1)/Ns!$B$1</f>
        <v>0.59896870768592458</v>
      </c>
      <c r="AB42" cm="1">
        <f t="array" ref="AB42">INDEX(W_psid!$B$2:$CT$98,W_!$A42,W_!AB$1)/Ns!$B$1</f>
        <v>-1.0834995420750569E-3</v>
      </c>
      <c r="AC42" cm="1">
        <f t="array" ref="AC42">INDEX(W_psid!$B$2:$CT$98,W_!$A42,W_!AC$1)/Ns!$B$1</f>
        <v>-2.7471510472839477E-2</v>
      </c>
      <c r="AD42" cm="1">
        <f t="array" ref="AD42">INDEX(W_psid!$B$2:$CT$98,W_!$A42,W_!AD$1)/Ns!$B$1</f>
        <v>1.3201019493188926</v>
      </c>
      <c r="AE42" cm="1">
        <f t="array" ref="AE42">INDEX(W_psid!$B$2:$CT$98,W_!$A42,W_!AE$1)/Ns!$B$1</f>
        <v>-1.9009474949983813</v>
      </c>
      <c r="AF42" cm="1">
        <f t="array" ref="AF42">INDEX(W_psid!$B$2:$CT$98,W_!$A42,W_!AF$1)/Ns!$B$1</f>
        <v>0.21609527413495339</v>
      </c>
      <c r="AG42" cm="1">
        <f t="array" ref="AG42">INDEX(W_psid!$B$2:$CT$98,W_!$A42,W_!AG$1)/Ns!$B$1</f>
        <v>0.67120841720989888</v>
      </c>
      <c r="AH42" cm="1">
        <f t="array" ref="AH42">INDEX(W_psid!$B$2:$CT$98,W_!$A42,W_!AH$1)/Ns!$B$1</f>
        <v>0.23827389409660304</v>
      </c>
      <c r="AI42" cm="1">
        <f t="array" ref="AI42">INDEX(W_psid!$B$2:$CT$98,W_!$A42,W_!AI$1)/Ns!$B$1</f>
        <v>1.4410859062477968</v>
      </c>
      <c r="AJ42" cm="1">
        <f t="array" ref="AJ42">INDEX(W_psid!$B$2:$CT$98,W_!$A42,W_!AJ$1)/Ns!$B$1</f>
        <v>7.2723040017687382E-2</v>
      </c>
      <c r="AK42" cm="1">
        <f t="array" ref="AK42">INDEX(W_psid!$B$2:$CT$98,W_!$A42,W_!AK$1)/Ns!$B$1</f>
        <v>1.8639337215942454E-2</v>
      </c>
      <c r="AL42" cm="1">
        <f t="array" ref="AL42">INDEX(W_psid!$B$2:$CT$98,W_!$A42,W_!AL$1)/Ns!$B$1</f>
        <v>-0.66605274624982547</v>
      </c>
      <c r="AM42" cm="1">
        <f t="array" ref="AM42">INDEX(W_psid!$B$2:$CT$98,W_!$A42,W_!AM$1)/Ns!$B$1</f>
        <v>8.1159445741497568E-2</v>
      </c>
      <c r="AN42" cm="1">
        <f t="array" ref="AN42">INDEX(W_psid!$B$2:$CT$98,W_!$A42,W_!AN$1)/Ns!$B$1</f>
        <v>9.4103945038550241E-2</v>
      </c>
      <c r="AO42" cm="1">
        <f t="array" ref="AO42">INDEX(W_psid!$B$2:$CT$98,W_!$A42,W_!AO$1)/Ns!$B$1</f>
        <v>9.5344069886295388E-2</v>
      </c>
      <c r="AP42" cm="1">
        <f t="array" ref="AP42">INDEX(W_psid!$B$2:$CT$98,W_!$A42,W_!AP$1)/Ns!$B$1</f>
        <v>0.15173917606335474</v>
      </c>
      <c r="AQ42" cm="1">
        <f t="array" ref="AQ42">INDEX(W_psid!$B$2:$CT$98,W_!$A42,W_!AQ$1)/Ns!$B$1</f>
        <v>3.0904163932286579E-3</v>
      </c>
      <c r="AR42" cm="1">
        <f t="array" ref="AR42">INDEX(W_psid!$B$2:$CT$98,W_!$A42,W_!AR$1)/Ns!$B$1</f>
        <v>0.1318727492901752</v>
      </c>
      <c r="AS42" cm="1">
        <f t="array" ref="AS42">INDEX(W_psid!$B$2:$CT$98,W_!$A42,W_!AS$1)/Ns!$B$1</f>
        <v>0.78346294279807938</v>
      </c>
      <c r="AT42" cm="1">
        <f t="array" ref="AT42">INDEX(W_psid!$B$2:$CT$98,W_!$A42,W_!AT$1)/Ns!$B$1</f>
        <v>5.2454536794554031E-3</v>
      </c>
      <c r="AU42" cm="1">
        <f t="array" ref="AU42">INDEX(W_psid!$B$2:$CT$98,W_!$A42,W_!AU$1)/Ns!$B$1</f>
        <v>0.72011790522021335</v>
      </c>
      <c r="AV42" cm="1">
        <f t="array" ref="AV42">INDEX(W_psid!$B$2:$CT$98,W_!$A42,W_!AV$1)/Ns!$B$1</f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 x14ac:dyDescent="0.35">
      <c r="A43">
        <f>MATCH(C43,W_psid!$A$2:$A$98,0)</f>
        <v>60</v>
      </c>
      <c r="B43" t="str">
        <f>MOMS!$A$41</f>
        <v>d_jobjob_hw_actual</v>
      </c>
      <c r="C43" t="str">
        <f>MOMS!$B$41</f>
        <v>d_jobjob_hw_actual</v>
      </c>
      <c r="D43" cm="1">
        <f t="array" ref="D43">INDEX(W_psid!$B$2:$CT$98,W_!$A43,W_!D$1)/Ns!$B$1</f>
        <v>1.6855174210473413E-5</v>
      </c>
      <c r="E43" cm="1">
        <f t="array" ref="E43">INDEX(W_psid!$B$2:$CT$98,W_!$A43,W_!E$1)/Ns!$B$1</f>
        <v>2.5877166141926253E-5</v>
      </c>
      <c r="F43" cm="1">
        <f t="array" ref="F43">INDEX(W_psid!$B$2:$CT$98,W_!$A43,W_!F$1)/Ns!$B$1</f>
        <v>-1.7884445708641652E-5</v>
      </c>
      <c r="G43" cm="1">
        <f t="array" ref="G43">INDEX(W_psid!$B$2:$CT$98,W_!$A43,W_!G$1)/Ns!$B$1</f>
        <v>9.3698100938581566E-2</v>
      </c>
      <c r="H43" cm="1">
        <f t="array" ref="H43">INDEX(W_psid!$B$2:$CT$98,W_!$A43,W_!H$1)/Ns!$B$1</f>
        <v>-5.6054865953200693E-4</v>
      </c>
      <c r="I43" cm="1">
        <f t="array" ref="I43">INDEX(W_psid!$B$2:$CT$98,W_!$A43,W_!I$1)/Ns!$B$1</f>
        <v>-2.1567467412837603E-3</v>
      </c>
      <c r="J43" cm="1">
        <f t="array" ref="J43">INDEX(W_psid!$B$2:$CT$98,W_!$A43,W_!J$1)/Ns!$B$1</f>
        <v>-2.6276797708269396E-3</v>
      </c>
      <c r="K43" cm="1">
        <f t="array" ref="K43">INDEX(W_psid!$B$2:$CT$98,W_!$A43,W_!K$1)/Ns!$B$1</f>
        <v>7.7051926889777694E-3</v>
      </c>
      <c r="L43" cm="1">
        <f t="array" ref="L43">INDEX(W_psid!$B$2:$CT$98,W_!$A43,W_!L$1)/Ns!$B$1</f>
        <v>-6.9431641513700189E-3</v>
      </c>
      <c r="M43" cm="1">
        <f t="array" ref="M43">INDEX(W_psid!$B$2:$CT$98,W_!$A43,W_!M$1)/Ns!$B$1</f>
        <v>-2.5467971296428614E-5</v>
      </c>
      <c r="N43" cm="1">
        <f t="array" ref="N43">INDEX(W_psid!$B$2:$CT$98,W_!$A43,W_!N$1)/Ns!$B$1</f>
        <v>4.5836447783073932E-5</v>
      </c>
      <c r="O43" cm="1">
        <f t="array" ref="O43">INDEX(W_psid!$B$2:$CT$98,W_!$A43,W_!O$1)/Ns!$B$1</f>
        <v>-7.1845540221893573E-5</v>
      </c>
      <c r="P43" cm="1">
        <f t="array" ref="P43">INDEX(W_psid!$B$2:$CT$98,W_!$A43,W_!P$1)/Ns!$B$1</f>
        <v>0.53789674799797649</v>
      </c>
      <c r="Q43" cm="1">
        <f t="array" ref="Q43">INDEX(W_psid!$B$2:$CT$98,W_!$A43,W_!Q$1)/Ns!$B$1</f>
        <v>-2.6848975267200269E-2</v>
      </c>
      <c r="R43" cm="1">
        <f t="array" ref="R43">INDEX(W_psid!$B$2:$CT$98,W_!$A43,W_!R$1)/Ns!$B$1</f>
        <v>0.39120294564884051</v>
      </c>
      <c r="S43" cm="1">
        <f t="array" ref="S43">INDEX(W_psid!$B$2:$CT$98,W_!$A43,W_!S$1)/Ns!$B$1</f>
        <v>3.5457391961630077E-3</v>
      </c>
      <c r="T43" cm="1">
        <f t="array" ref="T43">INDEX(W_psid!$B$2:$CT$98,W_!$A43,W_!T$1)/Ns!$B$1</f>
        <v>5.9444484147841758E-2</v>
      </c>
      <c r="U43" cm="1">
        <f t="array" ref="U43">INDEX(W_psid!$B$2:$CT$98,W_!$A43,W_!U$1)/Ns!$B$1</f>
        <v>8.9136854096627863E-4</v>
      </c>
      <c r="V43" cm="1">
        <f t="array" ref="V43">INDEX(W_psid!$B$2:$CT$98,W_!$A43,W_!V$1)/Ns!$B$1</f>
        <v>6.8430682930336348E-4</v>
      </c>
      <c r="W43" cm="1">
        <f t="array" ref="W43">INDEX(W_psid!$B$2:$CT$98,W_!$A43,W_!W$1)/Ns!$B$1</f>
        <v>-2.7298802240371791E-3</v>
      </c>
      <c r="X43" cm="1">
        <f t="array" ref="X43">INDEX(W_psid!$B$2:$CT$98,W_!$A43,W_!X$1)/Ns!$B$1</f>
        <v>-1.5694529671509054E-4</v>
      </c>
      <c r="Y43" cm="1">
        <f t="array" ref="Y43">INDEX(W_psid!$B$2:$CT$98,W_!$A43,W_!Y$1)/Ns!$B$1</f>
        <v>7.2100007061550633E-2</v>
      </c>
      <c r="Z43" cm="1">
        <f t="array" ref="Z43">INDEX(W_psid!$B$2:$CT$98,W_!$A43,W_!Z$1)/Ns!$B$1</f>
        <v>5.2943621008738596E-2</v>
      </c>
      <c r="AA43" cm="1">
        <f t="array" ref="AA43">INDEX(W_psid!$B$2:$CT$98,W_!$A43,W_!AA$1)/Ns!$B$1</f>
        <v>7.166496139948797E-2</v>
      </c>
      <c r="AB43" cm="1">
        <f t="array" ref="AB43">INDEX(W_psid!$B$2:$CT$98,W_!$A43,W_!AB$1)/Ns!$B$1</f>
        <v>1.4406638640348693E-5</v>
      </c>
      <c r="AC43" cm="1">
        <f t="array" ref="AC43">INDEX(W_psid!$B$2:$CT$98,W_!$A43,W_!AC$1)/Ns!$B$1</f>
        <v>-4.7661685496626794E-3</v>
      </c>
      <c r="AD43" cm="1">
        <f t="array" ref="AD43">INDEX(W_psid!$B$2:$CT$98,W_!$A43,W_!AD$1)/Ns!$B$1</f>
        <v>-0.1120793262219463</v>
      </c>
      <c r="AE43" cm="1">
        <f t="array" ref="AE43">INDEX(W_psid!$B$2:$CT$98,W_!$A43,W_!AE$1)/Ns!$B$1</f>
        <v>-1.3414987858658274E-2</v>
      </c>
      <c r="AF43" cm="1">
        <f t="array" ref="AF43">INDEX(W_psid!$B$2:$CT$98,W_!$A43,W_!AF$1)/Ns!$B$1</f>
        <v>-0.15736700077375926</v>
      </c>
      <c r="AG43" cm="1">
        <f t="array" ref="AG43">INDEX(W_psid!$B$2:$CT$98,W_!$A43,W_!AG$1)/Ns!$B$1</f>
        <v>-0.12320173547575464</v>
      </c>
      <c r="AH43" cm="1">
        <f t="array" ref="AH43">INDEX(W_psid!$B$2:$CT$98,W_!$A43,W_!AH$1)/Ns!$B$1</f>
        <v>-1.4857677419853974E-2</v>
      </c>
      <c r="AI43" cm="1">
        <f t="array" ref="AI43">INDEX(W_psid!$B$2:$CT$98,W_!$A43,W_!AI$1)/Ns!$B$1</f>
        <v>6.2153301754520905E-2</v>
      </c>
      <c r="AJ43" cm="1">
        <f t="array" ref="AJ43">INDEX(W_psid!$B$2:$CT$98,W_!$A43,W_!AJ$1)/Ns!$B$1</f>
        <v>2.3192543740097465E-2</v>
      </c>
      <c r="AK43" cm="1">
        <f t="array" ref="AK43">INDEX(W_psid!$B$2:$CT$98,W_!$A43,W_!AK$1)/Ns!$B$1</f>
        <v>-3.9209060734099459E-2</v>
      </c>
      <c r="AL43" cm="1">
        <f t="array" ref="AL43">INDEX(W_psid!$B$2:$CT$98,W_!$A43,W_!AL$1)/Ns!$B$1</f>
        <v>0.14134313525373765</v>
      </c>
      <c r="AM43" cm="1">
        <f t="array" ref="AM43">INDEX(W_psid!$B$2:$CT$98,W_!$A43,W_!AM$1)/Ns!$B$1</f>
        <v>9.6401398084121903E-3</v>
      </c>
      <c r="AN43" cm="1">
        <f t="array" ref="AN43">INDEX(W_psid!$B$2:$CT$98,W_!$A43,W_!AN$1)/Ns!$B$1</f>
        <v>9.1054051117004254E-3</v>
      </c>
      <c r="AO43" cm="1">
        <f t="array" ref="AO43">INDEX(W_psid!$B$2:$CT$98,W_!$A43,W_!AO$1)/Ns!$B$1</f>
        <v>1.0127246216446286E-2</v>
      </c>
      <c r="AP43" cm="1">
        <f t="array" ref="AP43">INDEX(W_psid!$B$2:$CT$98,W_!$A43,W_!AP$1)/Ns!$B$1</f>
        <v>3.0904163932286579E-3</v>
      </c>
      <c r="AQ43" cm="1">
        <f t="array" ref="AQ43">INDEX(W_psid!$B$2:$CT$98,W_!$A43,W_!AQ$1)/Ns!$B$1</f>
        <v>1.2316712795434573E-3</v>
      </c>
      <c r="AR43" cm="1">
        <f t="array" ref="AR43">INDEX(W_psid!$B$2:$CT$98,W_!$A43,W_!AR$1)/Ns!$B$1</f>
        <v>9.7292824195189184E-2</v>
      </c>
      <c r="AS43" cm="1">
        <f t="array" ref="AS43">INDEX(W_psid!$B$2:$CT$98,W_!$A43,W_!AS$1)/Ns!$B$1</f>
        <v>-0.2130329041710253</v>
      </c>
      <c r="AT43" cm="1">
        <f t="array" ref="AT43">INDEX(W_psid!$B$2:$CT$98,W_!$A43,W_!AT$1)/Ns!$B$1</f>
        <v>6.2193246590686773E-3</v>
      </c>
      <c r="AU43" cm="1">
        <f t="array" ref="AU43">INDEX(W_psid!$B$2:$CT$98,W_!$A43,W_!AU$1)/Ns!$B$1</f>
        <v>0.14656422273313433</v>
      </c>
      <c r="AV43" cm="1">
        <f t="array" ref="AV43">INDEX(W_psid!$B$2:$CT$98,W_!$A43,W_!AV$1)/Ns!$B$1</f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 x14ac:dyDescent="0.35">
      <c r="A44">
        <f>MATCH(C44,W_psid!$A$2:$A$98,0)</f>
        <v>61</v>
      </c>
      <c r="B44" t="str">
        <f>MOMS!$A$42</f>
        <v>abs_hdo_wdo</v>
      </c>
      <c r="C44" t="str">
        <f>MOMS!$B$42</f>
        <v>abs_hdo_wdo</v>
      </c>
      <c r="D44" cm="1">
        <f t="array" ref="D44">INDEX(W_psid!$B$2:$CT$98,W_!$A44,W_!D$1)/Ns!$B$1</f>
        <v>4.3435352790590909E-3</v>
      </c>
      <c r="E44" cm="1">
        <f t="array" ref="E44">INDEX(W_psid!$B$2:$CT$98,W_!$A44,W_!E$1)/Ns!$B$1</f>
        <v>6.2015680438553102E-3</v>
      </c>
      <c r="F44" cm="1">
        <f t="array" ref="F44">INDEX(W_psid!$B$2:$CT$98,W_!$A44,W_!F$1)/Ns!$B$1</f>
        <v>-1.1911647744098156E-2</v>
      </c>
      <c r="G44" cm="1">
        <f t="array" ref="G44">INDEX(W_psid!$B$2:$CT$98,W_!$A44,W_!G$1)/Ns!$B$1</f>
        <v>18.921012688272892</v>
      </c>
      <c r="H44" cm="1">
        <f t="array" ref="H44">INDEX(W_psid!$B$2:$CT$98,W_!$A44,W_!H$1)/Ns!$B$1</f>
        <v>-0.36094686980090496</v>
      </c>
      <c r="I44" cm="1">
        <f t="array" ref="I44">INDEX(W_psid!$B$2:$CT$98,W_!$A44,W_!I$1)/Ns!$B$1</f>
        <v>-0.36271111119439697</v>
      </c>
      <c r="J44" cm="1">
        <f t="array" ref="J44">INDEX(W_psid!$B$2:$CT$98,W_!$A44,W_!J$1)/Ns!$B$1</f>
        <v>-2.5700004332131856</v>
      </c>
      <c r="K44" cm="1">
        <f t="array" ref="K44">INDEX(W_psid!$B$2:$CT$98,W_!$A44,W_!K$1)/Ns!$B$1</f>
        <v>0.42778546668740336</v>
      </c>
      <c r="L44" cm="1">
        <f t="array" ref="L44">INDEX(W_psid!$B$2:$CT$98,W_!$A44,W_!L$1)/Ns!$B$1</f>
        <v>-6.1552784352643295</v>
      </c>
      <c r="M44" cm="1">
        <f t="array" ref="M44">INDEX(W_psid!$B$2:$CT$98,W_!$A44,W_!M$1)/Ns!$B$1</f>
        <v>-4.0662008232926518E-2</v>
      </c>
      <c r="N44" cm="1">
        <f t="array" ref="N44">INDEX(W_psid!$B$2:$CT$98,W_!$A44,W_!N$1)/Ns!$B$1</f>
        <v>7.7442608484104461E-2</v>
      </c>
      <c r="O44" cm="1">
        <f t="array" ref="O44">INDEX(W_psid!$B$2:$CT$98,W_!$A44,W_!O$1)/Ns!$B$1</f>
        <v>-2.612580103695597E-2</v>
      </c>
      <c r="P44" cm="1">
        <f t="array" ref="P44">INDEX(W_psid!$B$2:$CT$98,W_!$A44,W_!P$1)/Ns!$B$1</f>
        <v>379.33128843874744</v>
      </c>
      <c r="Q44" cm="1">
        <f t="array" ref="Q44">INDEX(W_psid!$B$2:$CT$98,W_!$A44,W_!Q$1)/Ns!$B$1</f>
        <v>63.925536858367167</v>
      </c>
      <c r="R44" cm="1">
        <f t="array" ref="R44">INDEX(W_psid!$B$2:$CT$98,W_!$A44,W_!R$1)/Ns!$B$1</f>
        <v>237.72668586294398</v>
      </c>
      <c r="S44" cm="1">
        <f t="array" ref="S44">INDEX(W_psid!$B$2:$CT$98,W_!$A44,W_!S$1)/Ns!$B$1</f>
        <v>3.2710608437614432</v>
      </c>
      <c r="T44" cm="1">
        <f t="array" ref="T44">INDEX(W_psid!$B$2:$CT$98,W_!$A44,W_!T$1)/Ns!$B$1</f>
        <v>-121.10500207300535</v>
      </c>
      <c r="U44" cm="1">
        <f t="array" ref="U44">INDEX(W_psid!$B$2:$CT$98,W_!$A44,W_!U$1)/Ns!$B$1</f>
        <v>4.8012867842326949</v>
      </c>
      <c r="V44" cm="1">
        <f t="array" ref="V44">INDEX(W_psid!$B$2:$CT$98,W_!$A44,W_!V$1)/Ns!$B$1</f>
        <v>0.25182391372013491</v>
      </c>
      <c r="W44" cm="1">
        <f t="array" ref="W44">INDEX(W_psid!$B$2:$CT$98,W_!$A44,W_!W$1)/Ns!$B$1</f>
        <v>-0.51488259703713957</v>
      </c>
      <c r="X44" cm="1">
        <f t="array" ref="X44">INDEX(W_psid!$B$2:$CT$98,W_!$A44,W_!X$1)/Ns!$B$1</f>
        <v>-0.21585141270013816</v>
      </c>
      <c r="Y44" cm="1">
        <f t="array" ref="Y44">INDEX(W_psid!$B$2:$CT$98,W_!$A44,W_!Y$1)/Ns!$B$1</f>
        <v>43.211965477320604</v>
      </c>
      <c r="Z44" cm="1">
        <f t="array" ref="Z44">INDEX(W_psid!$B$2:$CT$98,W_!$A44,W_!Z$1)/Ns!$B$1</f>
        <v>27.573973496653782</v>
      </c>
      <c r="AA44" cm="1">
        <f t="array" ref="AA44">INDEX(W_psid!$B$2:$CT$98,W_!$A44,W_!AA$1)/Ns!$B$1</f>
        <v>35.455938122206746</v>
      </c>
      <c r="AB44" cm="1">
        <f t="array" ref="AB44">INDEX(W_psid!$B$2:$CT$98,W_!$A44,W_!AB$1)/Ns!$B$1</f>
        <v>-2.8554957254093749E-3</v>
      </c>
      <c r="AC44" cm="1">
        <f t="array" ref="AC44">INDEX(W_psid!$B$2:$CT$98,W_!$A44,W_!AC$1)/Ns!$B$1</f>
        <v>-0.91568032710603187</v>
      </c>
      <c r="AD44" cm="1">
        <f t="array" ref="AD44">INDEX(W_psid!$B$2:$CT$98,W_!$A44,W_!AD$1)/Ns!$B$1</f>
        <v>-54.848694413414044</v>
      </c>
      <c r="AE44" cm="1">
        <f t="array" ref="AE44">INDEX(W_psid!$B$2:$CT$98,W_!$A44,W_!AE$1)/Ns!$B$1</f>
        <v>60.145799977112191</v>
      </c>
      <c r="AF44" cm="1">
        <f t="array" ref="AF44">INDEX(W_psid!$B$2:$CT$98,W_!$A44,W_!AF$1)/Ns!$B$1</f>
        <v>-90.021978939225988</v>
      </c>
      <c r="AG44" cm="1">
        <f t="array" ref="AG44">INDEX(W_psid!$B$2:$CT$98,W_!$A44,W_!AG$1)/Ns!$B$1</f>
        <v>-100.54684155863133</v>
      </c>
      <c r="AH44" cm="1">
        <f t="array" ref="AH44">INDEX(W_psid!$B$2:$CT$98,W_!$A44,W_!AH$1)/Ns!$B$1</f>
        <v>11.620035252033455</v>
      </c>
      <c r="AI44" cm="1">
        <f t="array" ref="AI44">INDEX(W_psid!$B$2:$CT$98,W_!$A44,W_!AI$1)/Ns!$B$1</f>
        <v>22.624722324458155</v>
      </c>
      <c r="AJ44" cm="1">
        <f t="array" ref="AJ44">INDEX(W_psid!$B$2:$CT$98,W_!$A44,W_!AJ$1)/Ns!$B$1</f>
        <v>-19.42092324876554</v>
      </c>
      <c r="AK44" cm="1">
        <f t="array" ref="AK44">INDEX(W_psid!$B$2:$CT$98,W_!$A44,W_!AK$1)/Ns!$B$1</f>
        <v>-4.1522908310696982</v>
      </c>
      <c r="AL44" cm="1">
        <f t="array" ref="AL44">INDEX(W_psid!$B$2:$CT$98,W_!$A44,W_!AL$1)/Ns!$B$1</f>
        <v>18.490041702180324</v>
      </c>
      <c r="AM44" cm="1">
        <f t="array" ref="AM44">INDEX(W_psid!$B$2:$CT$98,W_!$A44,W_!AM$1)/Ns!$B$1</f>
        <v>1.329006346209255</v>
      </c>
      <c r="AN44" cm="1">
        <f t="array" ref="AN44">INDEX(W_psid!$B$2:$CT$98,W_!$A44,W_!AN$1)/Ns!$B$1</f>
        <v>0.92268413227948431</v>
      </c>
      <c r="AO44" cm="1">
        <f t="array" ref="AO44">INDEX(W_psid!$B$2:$CT$98,W_!$A44,W_!AO$1)/Ns!$B$1</f>
        <v>1.0753402579362559</v>
      </c>
      <c r="AP44" cm="1">
        <f t="array" ref="AP44">INDEX(W_psid!$B$2:$CT$98,W_!$A44,W_!AP$1)/Ns!$B$1</f>
        <v>0.1318727492901752</v>
      </c>
      <c r="AQ44" cm="1">
        <f t="array" ref="AQ44">INDEX(W_psid!$B$2:$CT$98,W_!$A44,W_!AQ$1)/Ns!$B$1</f>
        <v>9.7292824195189184E-2</v>
      </c>
      <c r="AR44" cm="1">
        <f t="array" ref="AR44">INDEX(W_psid!$B$2:$CT$98,W_!$A44,W_!AR$1)/Ns!$B$1</f>
        <v>72.360428789055049</v>
      </c>
      <c r="AS44" cm="1">
        <f t="array" ref="AS44">INDEX(W_psid!$B$2:$CT$98,W_!$A44,W_!AS$1)/Ns!$B$1</f>
        <v>-126.38676089153375</v>
      </c>
      <c r="AT44" cm="1">
        <f t="array" ref="AT44">INDEX(W_psid!$B$2:$CT$98,W_!$A44,W_!AT$1)/Ns!$B$1</f>
        <v>0.13311494215609881</v>
      </c>
      <c r="AU44" cm="1">
        <f t="array" ref="AU44">INDEX(W_psid!$B$2:$CT$98,W_!$A44,W_!AU$1)/Ns!$B$1</f>
        <v>53.403212113907713</v>
      </c>
      <c r="AV44" cm="1">
        <f t="array" ref="AV44">INDEX(W_psid!$B$2:$CT$98,W_!$A44,W_!AV$1)/Ns!$B$1</f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 x14ac:dyDescent="0.35">
      <c r="A45">
        <f>MATCH(C45,W_psid!$A$2:$A$98,0)</f>
        <v>79</v>
      </c>
      <c r="B45" t="str">
        <f>MOMS!$A$43</f>
        <v>sd_hdo_wdo</v>
      </c>
      <c r="C45" t="str">
        <f>MOMS!$B$43</f>
        <v>sd_hdo_wdo_inmsa</v>
      </c>
      <c r="D45" cm="1">
        <f t="array" ref="D45">INDEX(W_psid!$B$2:$CT$98,W_!$A45,W_!D$1)/Ns!$B$1</f>
        <v>-1.8032391747633367E-2</v>
      </c>
      <c r="E45" cm="1">
        <f t="array" ref="E45">INDEX(W_psid!$B$2:$CT$98,W_!$A45,W_!E$1)/Ns!$B$1</f>
        <v>-2.3978401246468713E-2</v>
      </c>
      <c r="F45" cm="1">
        <f t="array" ref="F45">INDEX(W_psid!$B$2:$CT$98,W_!$A45,W_!F$1)/Ns!$B$1</f>
        <v>0.12348572844579028</v>
      </c>
      <c r="G45" cm="1">
        <f t="array" ref="G45">INDEX(W_psid!$B$2:$CT$98,W_!$A45,W_!G$1)/Ns!$B$1</f>
        <v>-294.46823107983801</v>
      </c>
      <c r="H45" cm="1">
        <f t="array" ref="H45">INDEX(W_psid!$B$2:$CT$98,W_!$A45,W_!H$1)/Ns!$B$1</f>
        <v>-1.0380694069027705</v>
      </c>
      <c r="I45" cm="1">
        <f t="array" ref="I45">INDEX(W_psid!$B$2:$CT$98,W_!$A45,W_!I$1)/Ns!$B$1</f>
        <v>4.3482630360446288</v>
      </c>
      <c r="J45" cm="1">
        <f t="array" ref="J45">INDEX(W_psid!$B$2:$CT$98,W_!$A45,W_!J$1)/Ns!$B$1</f>
        <v>9.1697964803026792</v>
      </c>
      <c r="K45" cm="1">
        <f t="array" ref="K45">INDEX(W_psid!$B$2:$CT$98,W_!$A45,W_!K$1)/Ns!$B$1</f>
        <v>-7.4163947155965966</v>
      </c>
      <c r="L45" cm="1">
        <f t="array" ref="L45">INDEX(W_psid!$B$2:$CT$98,W_!$A45,W_!L$1)/Ns!$B$1</f>
        <v>28.317733605372485</v>
      </c>
      <c r="M45" cm="1">
        <f t="array" ref="M45">INDEX(W_psid!$B$2:$CT$98,W_!$A45,W_!M$1)/Ns!$B$1</f>
        <v>0.24156047955228988</v>
      </c>
      <c r="N45" cm="1">
        <f t="array" ref="N45">INDEX(W_psid!$B$2:$CT$98,W_!$A45,W_!N$1)/Ns!$B$1</f>
        <v>-0.45812387889887385</v>
      </c>
      <c r="O45" cm="1">
        <f t="array" ref="O45">INDEX(W_psid!$B$2:$CT$98,W_!$A45,W_!O$1)/Ns!$B$1</f>
        <v>0.34580701512013512</v>
      </c>
      <c r="P45" cm="1">
        <f t="array" ref="P45">INDEX(W_psid!$B$2:$CT$98,W_!$A45,W_!P$1)/Ns!$B$1</f>
        <v>-3981.7051158681443</v>
      </c>
      <c r="Q45" cm="1">
        <f t="array" ref="Q45">INDEX(W_psid!$B$2:$CT$98,W_!$A45,W_!Q$1)/Ns!$B$1</f>
        <v>-658.74043110846969</v>
      </c>
      <c r="R45" cm="1">
        <f t="array" ref="R45">INDEX(W_psid!$B$2:$CT$98,W_!$A45,W_!R$1)/Ns!$B$1</f>
        <v>-3467.0881825654042</v>
      </c>
      <c r="S45" cm="1">
        <f t="array" ref="S45">INDEX(W_psid!$B$2:$CT$98,W_!$A45,W_!S$1)/Ns!$B$1</f>
        <v>-16.020905880758185</v>
      </c>
      <c r="T45" cm="1">
        <f t="array" ref="T45">INDEX(W_psid!$B$2:$CT$98,W_!$A45,W_!T$1)/Ns!$B$1</f>
        <v>1235.0656953735465</v>
      </c>
      <c r="U45" cm="1">
        <f t="array" ref="U45">INDEX(W_psid!$B$2:$CT$98,W_!$A45,W_!U$1)/Ns!$B$1</f>
        <v>-6.8075751128734856</v>
      </c>
      <c r="V45" cm="1">
        <f t="array" ref="V45">INDEX(W_psid!$B$2:$CT$98,W_!$A45,W_!V$1)/Ns!$B$1</f>
        <v>-1.1283608178494611</v>
      </c>
      <c r="W45" cm="1">
        <f t="array" ref="W45">INDEX(W_psid!$B$2:$CT$98,W_!$A45,W_!W$1)/Ns!$B$1</f>
        <v>3.6694052107356399</v>
      </c>
      <c r="X45" cm="1">
        <f t="array" ref="X45">INDEX(W_psid!$B$2:$CT$98,W_!$A45,W_!X$1)/Ns!$B$1</f>
        <v>0.83754121950268912</v>
      </c>
      <c r="Y45" cm="1">
        <f t="array" ref="Y45">INDEX(W_psid!$B$2:$CT$98,W_!$A45,W_!Y$1)/Ns!$B$1</f>
        <v>-91.581033943600403</v>
      </c>
      <c r="Z45" cm="1">
        <f t="array" ref="Z45">INDEX(W_psid!$B$2:$CT$98,W_!$A45,W_!Z$1)/Ns!$B$1</f>
        <v>-86.794581998768336</v>
      </c>
      <c r="AA45" cm="1">
        <f t="array" ref="AA45">INDEX(W_psid!$B$2:$CT$98,W_!$A45,W_!AA$1)/Ns!$B$1</f>
        <v>-77.000934464090719</v>
      </c>
      <c r="AB45" cm="1">
        <f t="array" ref="AB45">INDEX(W_psid!$B$2:$CT$98,W_!$A45,W_!AB$1)/Ns!$B$1</f>
        <v>-0.68403333819065637</v>
      </c>
      <c r="AC45" cm="1">
        <f t="array" ref="AC45">INDEX(W_psid!$B$2:$CT$98,W_!$A45,W_!AC$1)/Ns!$B$1</f>
        <v>11.034640586065905</v>
      </c>
      <c r="AD45" cm="1">
        <f t="array" ref="AD45">INDEX(W_psid!$B$2:$CT$98,W_!$A45,W_!AD$1)/Ns!$B$1</f>
        <v>161.77290070536543</v>
      </c>
      <c r="AE45" cm="1">
        <f t="array" ref="AE45">INDEX(W_psid!$B$2:$CT$98,W_!$A45,W_!AE$1)/Ns!$B$1</f>
        <v>-175.02165121598497</v>
      </c>
      <c r="AF45" cm="1">
        <f t="array" ref="AF45">INDEX(W_psid!$B$2:$CT$98,W_!$A45,W_!AF$1)/Ns!$B$1</f>
        <v>547.28191631302923</v>
      </c>
      <c r="AG45" cm="1">
        <f t="array" ref="AG45">INDEX(W_psid!$B$2:$CT$98,W_!$A45,W_!AG$1)/Ns!$B$1</f>
        <v>437.62363451285955</v>
      </c>
      <c r="AH45" cm="1">
        <f t="array" ref="AH45">INDEX(W_psid!$B$2:$CT$98,W_!$A45,W_!AH$1)/Ns!$B$1</f>
        <v>18.768510961512309</v>
      </c>
      <c r="AI45" cm="1">
        <f t="array" ref="AI45">INDEX(W_psid!$B$2:$CT$98,W_!$A45,W_!AI$1)/Ns!$B$1</f>
        <v>-149.39862321357921</v>
      </c>
      <c r="AJ45" cm="1">
        <f t="array" ref="AJ45">INDEX(W_psid!$B$2:$CT$98,W_!$A45,W_!AJ$1)/Ns!$B$1</f>
        <v>47.165137256943567</v>
      </c>
      <c r="AK45" cm="1">
        <f t="array" ref="AK45">INDEX(W_psid!$B$2:$CT$98,W_!$A45,W_!AK$1)/Ns!$B$1</f>
        <v>6.4795668785708642</v>
      </c>
      <c r="AL45" cm="1">
        <f t="array" ref="AL45">INDEX(W_psid!$B$2:$CT$98,W_!$A45,W_!AL$1)/Ns!$B$1</f>
        <v>-283.23726602438239</v>
      </c>
      <c r="AM45" cm="1">
        <f t="array" ref="AM45">INDEX(W_psid!$B$2:$CT$98,W_!$A45,W_!AM$1)/Ns!$B$1</f>
        <v>-12.888658909007315</v>
      </c>
      <c r="AN45" cm="1">
        <f t="array" ref="AN45">INDEX(W_psid!$B$2:$CT$98,W_!$A45,W_!AN$1)/Ns!$B$1</f>
        <v>-10.582222185805955</v>
      </c>
      <c r="AO45" cm="1">
        <f t="array" ref="AO45">INDEX(W_psid!$B$2:$CT$98,W_!$A45,W_!AO$1)/Ns!$B$1</f>
        <v>-12.260260611444814</v>
      </c>
      <c r="AP45" cm="1">
        <f t="array" ref="AP45">INDEX(W_psid!$B$2:$CT$98,W_!$A45,W_!AP$1)/Ns!$B$1</f>
        <v>0.78346294279807938</v>
      </c>
      <c r="AQ45" cm="1">
        <f t="array" ref="AQ45">INDEX(W_psid!$B$2:$CT$98,W_!$A45,W_!AQ$1)/Ns!$B$1</f>
        <v>-0.2130329041710253</v>
      </c>
      <c r="AR45" cm="1">
        <f t="array" ref="AR45">INDEX(W_psid!$B$2:$CT$98,W_!$A45,W_!AR$1)/Ns!$B$1</f>
        <v>-126.38676089153375</v>
      </c>
      <c r="AS45" cm="1">
        <f t="array" ref="AS45">INDEX(W_psid!$B$2:$CT$98,W_!$A45,W_!AS$1)/Ns!$B$1</f>
        <v>1857.2650886600902</v>
      </c>
      <c r="AT45" cm="1">
        <f t="array" ref="AT45">INDEX(W_psid!$B$2:$CT$98,W_!$A45,W_!AT$1)/Ns!$B$1</f>
        <v>1.9541485760778667</v>
      </c>
      <c r="AU45" cm="1">
        <f t="array" ref="AU45">INDEX(W_psid!$B$2:$CT$98,W_!$A45,W_!AU$1)/Ns!$B$1</f>
        <v>-143.07573639531969</v>
      </c>
      <c r="AV45" cm="1">
        <f t="array" ref="AV45">INDEX(W_psid!$B$2:$CT$98,W_!$A45,W_!AV$1)/Ns!$B$1</f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 x14ac:dyDescent="0.35">
      <c r="A46">
        <f>MATCH(C46,W_psid!$A$2:$A$98,0)</f>
        <v>77</v>
      </c>
      <c r="B46" t="str">
        <f>MOMS!$A$44</f>
        <v>wagegap_hw_withn</v>
      </c>
      <c r="C46" t="str">
        <f>MOMS!$B$44</f>
        <v>wagegap_hw_within_1990</v>
      </c>
      <c r="D46" cm="1">
        <f t="array" ref="D46">INDEX(W_psid!$B$2:$CT$98,W_!$A46,W_!D$1)/Ns!$B$1</f>
        <v>5.8479217528243736E-5</v>
      </c>
      <c r="E46" cm="1">
        <f t="array" ref="E46">INDEX(W_psid!$B$2:$CT$98,W_!$A46,W_!E$1)/Ns!$B$1</f>
        <v>1.0258408678837502E-4</v>
      </c>
      <c r="F46" cm="1">
        <f t="array" ref="F46">INDEX(W_psid!$B$2:$CT$98,W_!$A46,W_!F$1)/Ns!$B$1</f>
        <v>2.9132115643307546E-4</v>
      </c>
      <c r="G46" cm="1">
        <f t="array" ref="G46">INDEX(W_psid!$B$2:$CT$98,W_!$A46,W_!G$1)/Ns!$B$1</f>
        <v>7.3887028953156089E-2</v>
      </c>
      <c r="H46" cm="1">
        <f t="array" ref="H46">INDEX(W_psid!$B$2:$CT$98,W_!$A46,W_!H$1)/Ns!$B$1</f>
        <v>-6.3740668996405377E-3</v>
      </c>
      <c r="I46" cm="1">
        <f t="array" ref="I46">INDEX(W_psid!$B$2:$CT$98,W_!$A46,W_!I$1)/Ns!$B$1</f>
        <v>-5.0099212362447569E-3</v>
      </c>
      <c r="J46" cm="1">
        <f t="array" ref="J46">INDEX(W_psid!$B$2:$CT$98,W_!$A46,W_!J$1)/Ns!$B$1</f>
        <v>2.0357692941000067E-3</v>
      </c>
      <c r="K46" cm="1">
        <f t="array" ref="K46">INDEX(W_psid!$B$2:$CT$98,W_!$A46,W_!K$1)/Ns!$B$1</f>
        <v>1.8450724700317448E-2</v>
      </c>
      <c r="L46" cm="1">
        <f t="array" ref="L46">INDEX(W_psid!$B$2:$CT$98,W_!$A46,W_!L$1)/Ns!$B$1</f>
        <v>4.3592042296292835E-2</v>
      </c>
      <c r="M46" cm="1">
        <f t="array" ref="M46">INDEX(W_psid!$B$2:$CT$98,W_!$A46,W_!M$1)/Ns!$B$1</f>
        <v>3.6275764216543716E-4</v>
      </c>
      <c r="N46" cm="1">
        <f t="array" ref="N46">INDEX(W_psid!$B$2:$CT$98,W_!$A46,W_!N$1)/Ns!$B$1</f>
        <v>-6.7928520644726224E-4</v>
      </c>
      <c r="O46" cm="1">
        <f t="array" ref="O46">INDEX(W_psid!$B$2:$CT$98,W_!$A46,W_!O$1)/Ns!$B$1</f>
        <v>7.6546444016930288E-5</v>
      </c>
      <c r="P46" cm="1">
        <f t="array" ref="P46">INDEX(W_psid!$B$2:$CT$98,W_!$A46,W_!P$1)/Ns!$B$1</f>
        <v>-3.3989061140419001</v>
      </c>
      <c r="Q46" cm="1">
        <f t="array" ref="Q46">INDEX(W_psid!$B$2:$CT$98,W_!$A46,W_!Q$1)/Ns!$B$1</f>
        <v>-1.0578331308543536</v>
      </c>
      <c r="R46" cm="1">
        <f t="array" ref="R46">INDEX(W_psid!$B$2:$CT$98,W_!$A46,W_!R$1)/Ns!$B$1</f>
        <v>-3.7354452025354399</v>
      </c>
      <c r="S46" cm="1">
        <f t="array" ref="S46">INDEX(W_psid!$B$2:$CT$98,W_!$A46,W_!S$1)/Ns!$B$1</f>
        <v>-2.6428405318764173E-2</v>
      </c>
      <c r="T46" cm="1">
        <f t="array" ref="T46">INDEX(W_psid!$B$2:$CT$98,W_!$A46,W_!T$1)/Ns!$B$1</f>
        <v>2.0161218741361888</v>
      </c>
      <c r="U46" cm="1">
        <f t="array" ref="U46">INDEX(W_psid!$B$2:$CT$98,W_!$A46,W_!U$1)/Ns!$B$1</f>
        <v>-2.189984962395319E-2</v>
      </c>
      <c r="V46" cm="1">
        <f t="array" ref="V46">INDEX(W_psid!$B$2:$CT$98,W_!$A46,W_!V$1)/Ns!$B$1</f>
        <v>2.2402216405211345E-3</v>
      </c>
      <c r="W46" cm="1">
        <f t="array" ref="W46">INDEX(W_psid!$B$2:$CT$98,W_!$A46,W_!W$1)/Ns!$B$1</f>
        <v>-9.0186741049625794E-3</v>
      </c>
      <c r="X46" cm="1">
        <f t="array" ref="X46">INDEX(W_psid!$B$2:$CT$98,W_!$A46,W_!X$1)/Ns!$B$1</f>
        <v>1.6190226154158029E-3</v>
      </c>
      <c r="Y46" cm="1">
        <f t="array" ref="Y46">INDEX(W_psid!$B$2:$CT$98,W_!$A46,W_!Y$1)/Ns!$B$1</f>
        <v>0.30143296581222329</v>
      </c>
      <c r="Z46" cm="1">
        <f t="array" ref="Z46">INDEX(W_psid!$B$2:$CT$98,W_!$A46,W_!Z$1)/Ns!$B$1</f>
        <v>0.10797672222272506</v>
      </c>
      <c r="AA46" cm="1">
        <f t="array" ref="AA46">INDEX(W_psid!$B$2:$CT$98,W_!$A46,W_!AA$1)/Ns!$B$1</f>
        <v>0.3367720505473627</v>
      </c>
      <c r="AB46" cm="1">
        <f t="array" ref="AB46">INDEX(W_psid!$B$2:$CT$98,W_!$A46,W_!AB$1)/Ns!$B$1</f>
        <v>-6.9025132351208508E-4</v>
      </c>
      <c r="AC46" cm="1">
        <f t="array" ref="AC46">INDEX(W_psid!$B$2:$CT$98,W_!$A46,W_!AC$1)/Ns!$B$1</f>
        <v>-1.0059510221798892E-2</v>
      </c>
      <c r="AD46" cm="1">
        <f t="array" ref="AD46">INDEX(W_psid!$B$2:$CT$98,W_!$A46,W_!AD$1)/Ns!$B$1</f>
        <v>-0.30975650397402915</v>
      </c>
      <c r="AE46" cm="1">
        <f t="array" ref="AE46">INDEX(W_psid!$B$2:$CT$98,W_!$A46,W_!AE$1)/Ns!$B$1</f>
        <v>-0.44289293569953048</v>
      </c>
      <c r="AF46" cm="1">
        <f t="array" ref="AF46">INDEX(W_psid!$B$2:$CT$98,W_!$A46,W_!AF$1)/Ns!$B$1</f>
        <v>0.25340805410333916</v>
      </c>
      <c r="AG46" cm="1">
        <f t="array" ref="AG46">INDEX(W_psid!$B$2:$CT$98,W_!$A46,W_!AG$1)/Ns!$B$1</f>
        <v>7.0874469137290355E-2</v>
      </c>
      <c r="AH46" cm="1">
        <f t="array" ref="AH46">INDEX(W_psid!$B$2:$CT$98,W_!$A46,W_!AH$1)/Ns!$B$1</f>
        <v>-0.16946521472645662</v>
      </c>
      <c r="AI46" cm="1">
        <f t="array" ref="AI46">INDEX(W_psid!$B$2:$CT$98,W_!$A46,W_!AI$1)/Ns!$B$1</f>
        <v>-8.0124386258267039E-2</v>
      </c>
      <c r="AJ46" cm="1">
        <f t="array" ref="AJ46">INDEX(W_psid!$B$2:$CT$98,W_!$A46,W_!AJ$1)/Ns!$B$1</f>
        <v>0.31418649964936063</v>
      </c>
      <c r="AK46" cm="1">
        <f t="array" ref="AK46">INDEX(W_psid!$B$2:$CT$98,W_!$A46,W_!AK$1)/Ns!$B$1</f>
        <v>-0.34226637431766732</v>
      </c>
      <c r="AL46" cm="1">
        <f t="array" ref="AL46">INDEX(W_psid!$B$2:$CT$98,W_!$A46,W_!AL$1)/Ns!$B$1</f>
        <v>-0.55928954483667415</v>
      </c>
      <c r="AM46" cm="1">
        <f t="array" ref="AM46">INDEX(W_psid!$B$2:$CT$98,W_!$A46,W_!AM$1)/Ns!$B$1</f>
        <v>2.4896869865404431E-2</v>
      </c>
      <c r="AN46" cm="1">
        <f t="array" ref="AN46">INDEX(W_psid!$B$2:$CT$98,W_!$A46,W_!AN$1)/Ns!$B$1</f>
        <v>2.5118524120799859E-2</v>
      </c>
      <c r="AO46" cm="1">
        <f t="array" ref="AO46">INDEX(W_psid!$B$2:$CT$98,W_!$A46,W_!AO$1)/Ns!$B$1</f>
        <v>2.5974664623034719E-2</v>
      </c>
      <c r="AP46" cm="1">
        <f t="array" ref="AP46">INDEX(W_psid!$B$2:$CT$98,W_!$A46,W_!AP$1)/Ns!$B$1</f>
        <v>5.2454536794554031E-3</v>
      </c>
      <c r="AQ46" cm="1">
        <f t="array" ref="AQ46">INDEX(W_psid!$B$2:$CT$98,W_!$A46,W_!AQ$1)/Ns!$B$1</f>
        <v>6.2193246590686773E-3</v>
      </c>
      <c r="AR46" cm="1">
        <f t="array" ref="AR46">INDEX(W_psid!$B$2:$CT$98,W_!$A46,W_!AR$1)/Ns!$B$1</f>
        <v>0.13311494215609881</v>
      </c>
      <c r="AS46" cm="1">
        <f t="array" ref="AS46">INDEX(W_psid!$B$2:$CT$98,W_!$A46,W_!AS$1)/Ns!$B$1</f>
        <v>1.9541485760778667</v>
      </c>
      <c r="AT46" cm="1">
        <f t="array" ref="AT46">INDEX(W_psid!$B$2:$CT$98,W_!$A46,W_!AT$1)/Ns!$B$1</f>
        <v>7.8216037172601699E-2</v>
      </c>
      <c r="AU46" cm="1">
        <f t="array" ref="AU46">INDEX(W_psid!$B$2:$CT$98,W_!$A46,W_!AU$1)/Ns!$B$1</f>
        <v>0.4669116185681641</v>
      </c>
      <c r="AV46" cm="1">
        <f t="array" ref="AV46">INDEX(W_psid!$B$2:$CT$98,W_!$A46,W_!AV$1)/Ns!$B$1</f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 x14ac:dyDescent="0.35">
      <c r="A47">
        <f>MATCH(C47,W_psid!$A$2:$A$98,0)</f>
        <v>40</v>
      </c>
      <c r="B47" t="str">
        <f>MOMS!$A$45</f>
        <v>shwk</v>
      </c>
      <c r="C47" t="str">
        <f>MOMS!$B$45</f>
        <v>shwk</v>
      </c>
      <c r="D47" cm="1">
        <f t="array" ref="D47">INDEX(W_psid!$B$2:$CT$98,W_!$A47,W_!D$1)/Ns!$B$1</f>
        <v>3.8869000639804238E-3</v>
      </c>
      <c r="E47" cm="1">
        <f t="array" ref="E47">INDEX(W_psid!$B$2:$CT$98,W_!$A47,W_!E$1)/Ns!$B$1</f>
        <v>1.3213290783257189E-2</v>
      </c>
      <c r="F47" cm="1">
        <f t="array" ref="F47">INDEX(W_psid!$B$2:$CT$98,W_!$A47,W_!F$1)/Ns!$B$1</f>
        <v>-2.6983584441422355E-2</v>
      </c>
      <c r="G47" cm="1">
        <f t="array" ref="G47">INDEX(W_psid!$B$2:$CT$98,W_!$A47,W_!G$1)/Ns!$B$1</f>
        <v>88.179122202718759</v>
      </c>
      <c r="H47" cm="1">
        <f t="array" ref="H47">INDEX(W_psid!$B$2:$CT$98,W_!$A47,W_!H$1)/Ns!$B$1</f>
        <v>-1.6984629869164214</v>
      </c>
      <c r="I47" cm="1">
        <f t="array" ref="I47">INDEX(W_psid!$B$2:$CT$98,W_!$A47,W_!I$1)/Ns!$B$1</f>
        <v>-1.7840293445249786</v>
      </c>
      <c r="J47" cm="1">
        <f t="array" ref="J47">INDEX(W_psid!$B$2:$CT$98,W_!$A47,W_!J$1)/Ns!$B$1</f>
        <v>-1.9173915272471629</v>
      </c>
      <c r="K47" cm="1">
        <f t="array" ref="K47">INDEX(W_psid!$B$2:$CT$98,W_!$A47,W_!K$1)/Ns!$B$1</f>
        <v>-7.3119080564671163E-3</v>
      </c>
      <c r="L47" cm="1">
        <f t="array" ref="L47">INDEX(W_psid!$B$2:$CT$98,W_!$A47,W_!L$1)/Ns!$B$1</f>
        <v>-6.9858805977399845</v>
      </c>
      <c r="M47" cm="1">
        <f t="array" ref="M47">INDEX(W_psid!$B$2:$CT$98,W_!$A47,W_!M$1)/Ns!$B$1</f>
        <v>-5.174383377582828E-2</v>
      </c>
      <c r="N47" cm="1">
        <f t="array" ref="N47">INDEX(W_psid!$B$2:$CT$98,W_!$A47,W_!N$1)/Ns!$B$1</f>
        <v>9.3201076541133313E-2</v>
      </c>
      <c r="O47" cm="1">
        <f t="array" ref="O47">INDEX(W_psid!$B$2:$CT$98,W_!$A47,W_!O$1)/Ns!$B$1</f>
        <v>-4.5900947188712592E-2</v>
      </c>
      <c r="P47" cm="1">
        <f t="array" ref="P47">INDEX(W_psid!$B$2:$CT$98,W_!$A47,W_!P$1)/Ns!$B$1</f>
        <v>480.56455070397084</v>
      </c>
      <c r="Q47" cm="1">
        <f t="array" ref="Q47">INDEX(W_psid!$B$2:$CT$98,W_!$A47,W_!Q$1)/Ns!$B$1</f>
        <v>-7.7510123990893085</v>
      </c>
      <c r="R47" cm="1">
        <f t="array" ref="R47">INDEX(W_psid!$B$2:$CT$98,W_!$A47,W_!R$1)/Ns!$B$1</f>
        <v>265.74390967462466</v>
      </c>
      <c r="S47" cm="1">
        <f t="array" ref="S47">INDEX(W_psid!$B$2:$CT$98,W_!$A47,W_!S$1)/Ns!$B$1</f>
        <v>3.8678700880402612</v>
      </c>
      <c r="T47" cm="1">
        <f t="array" ref="T47">INDEX(W_psid!$B$2:$CT$98,W_!$A47,W_!T$1)/Ns!$B$1</f>
        <v>21.515507075815108</v>
      </c>
      <c r="U47" cm="1">
        <f t="array" ref="U47">INDEX(W_psid!$B$2:$CT$98,W_!$A47,W_!U$1)/Ns!$B$1</f>
        <v>4.7178515240833576</v>
      </c>
      <c r="V47" cm="1">
        <f t="array" ref="V47">INDEX(W_psid!$B$2:$CT$98,W_!$A47,W_!V$1)/Ns!$B$1</f>
        <v>0.23420713758948342</v>
      </c>
      <c r="W47" cm="1">
        <f t="array" ref="W47">INDEX(W_psid!$B$2:$CT$98,W_!$A47,W_!W$1)/Ns!$B$1</f>
        <v>-1.4861360718851002</v>
      </c>
      <c r="X47" cm="1">
        <f t="array" ref="X47">INDEX(W_psid!$B$2:$CT$98,W_!$A47,W_!X$1)/Ns!$B$1</f>
        <v>-0.60301236237407607</v>
      </c>
      <c r="Y47" cm="1">
        <f t="array" ref="Y47">INDEX(W_psid!$B$2:$CT$98,W_!$A47,W_!Y$1)/Ns!$B$1</f>
        <v>37.156826015231047</v>
      </c>
      <c r="Z47" cm="1">
        <f t="array" ref="Z47">INDEX(W_psid!$B$2:$CT$98,W_!$A47,W_!Z$1)/Ns!$B$1</f>
        <v>30.740524446725537</v>
      </c>
      <c r="AA47" cm="1">
        <f t="array" ref="AA47">INDEX(W_psid!$B$2:$CT$98,W_!$A47,W_!AA$1)/Ns!$B$1</f>
        <v>34.313786362877515</v>
      </c>
      <c r="AB47" cm="1">
        <f t="array" ref="AB47">INDEX(W_psid!$B$2:$CT$98,W_!$A47,W_!AB$1)/Ns!$B$1</f>
        <v>-0.25222486794742721</v>
      </c>
      <c r="AC47" cm="1">
        <f t="array" ref="AC47">INDEX(W_psid!$B$2:$CT$98,W_!$A47,W_!AC$1)/Ns!$B$1</f>
        <v>-3.3962007453178065</v>
      </c>
      <c r="AD47" cm="1">
        <f t="array" ref="AD47">INDEX(W_psid!$B$2:$CT$98,W_!$A47,W_!AD$1)/Ns!$B$1</f>
        <v>-64.093693491200753</v>
      </c>
      <c r="AE47" cm="1">
        <f t="array" ref="AE47">INDEX(W_psid!$B$2:$CT$98,W_!$A47,W_!AE$1)/Ns!$B$1</f>
        <v>-29.709795951752263</v>
      </c>
      <c r="AF47" cm="1">
        <f t="array" ref="AF47">INDEX(W_psid!$B$2:$CT$98,W_!$A47,W_!AF$1)/Ns!$B$1</f>
        <v>-59.263377349008529</v>
      </c>
      <c r="AG47" cm="1">
        <f t="array" ref="AG47">INDEX(W_psid!$B$2:$CT$98,W_!$A47,W_!AG$1)/Ns!$B$1</f>
        <v>-106.58276498569703</v>
      </c>
      <c r="AH47" cm="1">
        <f t="array" ref="AH47">INDEX(W_psid!$B$2:$CT$98,W_!$A47,W_!AH$1)/Ns!$B$1</f>
        <v>-76.341209188279919</v>
      </c>
      <c r="AI47" cm="1">
        <f t="array" ref="AI47">INDEX(W_psid!$B$2:$CT$98,W_!$A47,W_!AI$1)/Ns!$B$1</f>
        <v>-25.265977888455431</v>
      </c>
      <c r="AJ47" cm="1">
        <f t="array" ref="AJ47">INDEX(W_psid!$B$2:$CT$98,W_!$A47,W_!AJ$1)/Ns!$B$1</f>
        <v>2.5614795209532706</v>
      </c>
      <c r="AK47" cm="1">
        <f t="array" ref="AK47">INDEX(W_psid!$B$2:$CT$98,W_!$A47,W_!AK$1)/Ns!$B$1</f>
        <v>-43.928060518610664</v>
      </c>
      <c r="AL47" cm="1">
        <f t="array" ref="AL47">INDEX(W_psid!$B$2:$CT$98,W_!$A47,W_!AL$1)/Ns!$B$1</f>
        <v>53.181055736054063</v>
      </c>
      <c r="AM47" cm="1">
        <f t="array" ref="AM47">INDEX(W_psid!$B$2:$CT$98,W_!$A47,W_!AM$1)/Ns!$B$1</f>
        <v>5.8392896018110729</v>
      </c>
      <c r="AN47" cm="1">
        <f t="array" ref="AN47">INDEX(W_psid!$B$2:$CT$98,W_!$A47,W_!AN$1)/Ns!$B$1</f>
        <v>5.4725015385524145</v>
      </c>
      <c r="AO47" cm="1">
        <f t="array" ref="AO47">INDEX(W_psid!$B$2:$CT$98,W_!$A47,W_!AO$1)/Ns!$B$1</f>
        <v>5.6421228215635377</v>
      </c>
      <c r="AP47" cm="1">
        <f t="array" ref="AP47">INDEX(W_psid!$B$2:$CT$98,W_!$A47,W_!AP$1)/Ns!$B$1</f>
        <v>0.72011790522021335</v>
      </c>
      <c r="AQ47" cm="1">
        <f t="array" ref="AQ47">INDEX(W_psid!$B$2:$CT$98,W_!$A47,W_!AQ$1)/Ns!$B$1</f>
        <v>0.14656422273313433</v>
      </c>
      <c r="AR47" cm="1">
        <f t="array" ref="AR47">INDEX(W_psid!$B$2:$CT$98,W_!$A47,W_!AR$1)/Ns!$B$1</f>
        <v>53.403212113907713</v>
      </c>
      <c r="AS47" cm="1">
        <f t="array" ref="AS47">INDEX(W_psid!$B$2:$CT$98,W_!$A47,W_!AS$1)/Ns!$B$1</f>
        <v>-143.07573639531969</v>
      </c>
      <c r="AT47" cm="1">
        <f t="array" ref="AT47">INDEX(W_psid!$B$2:$CT$98,W_!$A47,W_!AT$1)/Ns!$B$1</f>
        <v>0.4669116185681641</v>
      </c>
      <c r="AU47" cm="1">
        <f t="array" ref="AU47">INDEX(W_psid!$B$2:$CT$98,W_!$A47,W_!AU$1)/Ns!$B$1</f>
        <v>465.95457212574519</v>
      </c>
      <c r="AV47" cm="1">
        <f t="array" ref="AV47">INDEX(W_psid!$B$2:$CT$98,W_!$A47,W_!AV$1)/Ns!$B$1</f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 x14ac:dyDescent="0.35">
      <c r="A48">
        <f>MATCH(C48,W_psid!$A$2:$A$98,0)</f>
        <v>18</v>
      </c>
      <c r="B48" t="str">
        <f>MOMS!$A$46</f>
        <v>b</v>
      </c>
      <c r="C48" t="str">
        <f>MOMS!$B$46</f>
        <v>beta_meansmm</v>
      </c>
      <c r="D48" cm="1">
        <f t="array" ref="D48">IF(OR(ISNA(INDEX(W_psid!$B$2:$CT$98,W_!$A48,W_!D$1)),ISNA(INDEX(W_psid!$B$2:$CT$98,W_!$A48,W_!D$1)) =0),(W_!$A48=W_!D$1)*1,INDEX(W_psid!$B$2:$CT$98,W_!$A48,W_!D$1))</f>
        <v>0</v>
      </c>
      <c r="E48" cm="1">
        <f t="array" ref="E48">INDEX(W_psid!$B$2:$CT$98,W_!$A48,W_!E$1)</f>
        <v>0</v>
      </c>
      <c r="F48" cm="1">
        <f t="array" ref="F48">INDEX(W_psid!$B$2:$CT$98,W_!$A48,W_!F$1)</f>
        <v>0</v>
      </c>
      <c r="G48" cm="1">
        <f t="array" ref="G48">INDEX(W_psid!$B$2:$CT$98,W_!$A48,W_!G$1)</f>
        <v>0</v>
      </c>
      <c r="H48" cm="1">
        <f t="array" ref="H48">INDEX(W_psid!$B$2:$CT$98,W_!$A48,W_!H$1)</f>
        <v>0</v>
      </c>
      <c r="I48" cm="1">
        <f t="array" ref="I48">INDEX(W_psid!$B$2:$CT$98,W_!$A48,W_!I$1)</f>
        <v>0</v>
      </c>
      <c r="J48" cm="1">
        <f t="array" ref="J48">INDEX(W_psid!$B$2:$CT$98,W_!$A48,W_!J$1)</f>
        <v>0</v>
      </c>
      <c r="K48" cm="1">
        <f t="array" ref="K48">INDEX(W_psid!$B$2:$CT$98,W_!$A48,W_!K$1)</f>
        <v>0</v>
      </c>
      <c r="L48" cm="1">
        <f t="array" ref="L48">INDEX(W_psid!$B$2:$CT$98,W_!$A48,W_!L$1)</f>
        <v>0</v>
      </c>
      <c r="M48" cm="1">
        <f t="array" ref="M48">INDEX(W_psid!$B$2:$CT$98,W_!$A48,W_!M$1)</f>
        <v>0</v>
      </c>
      <c r="N48" cm="1">
        <f t="array" ref="N48">INDEX(W_psid!$B$2:$CT$98,W_!$A48,W_!N$1)</f>
        <v>0</v>
      </c>
      <c r="O48" cm="1">
        <f t="array" ref="O48">INDEX(W_psid!$B$2:$CT$98,W_!$A48,W_!O$1)</f>
        <v>0</v>
      </c>
      <c r="P48" cm="1">
        <f t="array" ref="P48">INDEX(W_psid!$B$2:$CT$98,W_!$A48,W_!P$1)</f>
        <v>0</v>
      </c>
      <c r="Q48" cm="1">
        <f t="array" ref="Q48">INDEX(W_psid!$B$2:$CT$98,W_!$A48,W_!Q$1)</f>
        <v>0</v>
      </c>
      <c r="R48" cm="1">
        <f t="array" ref="R48">INDEX(W_psid!$B$2:$CT$98,W_!$A48,W_!R$1)</f>
        <v>0</v>
      </c>
      <c r="S48" cm="1">
        <f t="array" ref="S48">INDEX(W_psid!$B$2:$CT$98,W_!$A48,W_!S$1)</f>
        <v>0</v>
      </c>
      <c r="T48" cm="1">
        <f t="array" ref="T48">INDEX(W_psid!$B$2:$CT$98,W_!$A48,W_!T$1)</f>
        <v>0</v>
      </c>
      <c r="U48" cm="1">
        <f t="array" ref="U48">INDEX(W_psid!$B$2:$CT$98,W_!$A48,W_!U$1)</f>
        <v>0</v>
      </c>
      <c r="V48" cm="1">
        <f t="array" ref="V48">INDEX(W_psid!$B$2:$CT$98,W_!$A48,W_!V$1)</f>
        <v>0</v>
      </c>
      <c r="W48" cm="1">
        <f t="array" ref="W48">INDEX(W_psid!$B$2:$CT$98,W_!$A48,W_!W$1)</f>
        <v>0</v>
      </c>
      <c r="X48" cm="1">
        <f t="array" ref="X48">INDEX(W_psid!$B$2:$CT$98,W_!$A48,W_!X$1)</f>
        <v>0</v>
      </c>
      <c r="Y48" cm="1">
        <f t="array" ref="Y48">INDEX(W_psid!$B$2:$CT$98,W_!$A48,W_!Y$1)</f>
        <v>0</v>
      </c>
      <c r="Z48" cm="1">
        <f t="array" ref="Z48">INDEX(W_psid!$B$2:$CT$98,W_!$A48,W_!Z$1)</f>
        <v>0</v>
      </c>
      <c r="AA48" cm="1">
        <f t="array" ref="AA48">INDEX(W_psid!$B$2:$CT$98,W_!$A48,W_!AA$1)</f>
        <v>0</v>
      </c>
      <c r="AB48" cm="1">
        <f t="array" ref="AB48">INDEX(W_psid!$B$2:$CT$98,W_!$A48,W_!AB$1)</f>
        <v>0</v>
      </c>
      <c r="AC48" cm="1">
        <f t="array" ref="AC48">INDEX(W_psid!$B$2:$CT$98,W_!$A48,W_!AC$1)</f>
        <v>0</v>
      </c>
      <c r="AD48" cm="1">
        <f t="array" ref="AD48">INDEX(W_psid!$B$2:$CT$98,W_!$A48,W_!AD$1)</f>
        <v>0</v>
      </c>
      <c r="AE48" cm="1">
        <f t="array" ref="AE48">INDEX(W_psid!$B$2:$CT$98,W_!$A48,W_!AE$1)</f>
        <v>0</v>
      </c>
      <c r="AF48" cm="1">
        <f t="array" ref="AF48">INDEX(W_psid!$B$2:$CT$98,W_!$A48,W_!AF$1)</f>
        <v>0</v>
      </c>
      <c r="AG48" cm="1">
        <f t="array" ref="AG48">INDEX(W_psid!$B$2:$CT$98,W_!$A48,W_!AG$1)</f>
        <v>0</v>
      </c>
      <c r="AH48" cm="1">
        <f t="array" ref="AH48">INDEX(W_psid!$B$2:$CT$98,W_!$A48,W_!AH$1)</f>
        <v>0</v>
      </c>
      <c r="AI48" cm="1">
        <f t="array" ref="AI48">INDEX(W_psid!$B$2:$CT$98,W_!$A48,W_!AI$1)</f>
        <v>0</v>
      </c>
      <c r="AJ48" cm="1">
        <f t="array" ref="AJ48">INDEX(W_psid!$B$2:$CT$98,W_!$A48,W_!AJ$1)</f>
        <v>0</v>
      </c>
      <c r="AK48" cm="1">
        <f t="array" ref="AK48">INDEX(W_psid!$B$2:$CT$98,W_!$A48,W_!AK$1)</f>
        <v>0</v>
      </c>
      <c r="AL48" cm="1">
        <f t="array" ref="AL48">INDEX(W_psid!$B$2:$CT$98,W_!$A48,W_!AL$1)</f>
        <v>0</v>
      </c>
      <c r="AM48" cm="1">
        <f t="array" ref="AM48">INDEX(W_psid!$B$2:$CT$98,W_!$A48,W_!AM$1)</f>
        <v>0</v>
      </c>
      <c r="AN48" cm="1">
        <f t="array" ref="AN48">INDEX(W_psid!$B$2:$CT$98,W_!$A48,W_!AN$1)</f>
        <v>0</v>
      </c>
      <c r="AO48" cm="1">
        <f t="array" ref="AO48">INDEX(W_psid!$B$2:$CT$98,W_!$A48,W_!AO$1)</f>
        <v>0</v>
      </c>
      <c r="AP48" cm="1">
        <f t="array" ref="AP48">INDEX(W_psid!$B$2:$CT$98,W_!$A48,W_!AP$1)</f>
        <v>0</v>
      </c>
      <c r="AQ48" cm="1">
        <f t="array" ref="AQ48">INDEX(W_psid!$B$2:$CT$98,W_!$A48,W_!AQ$1)</f>
        <v>0</v>
      </c>
      <c r="AR48" cm="1">
        <f t="array" ref="AR48">INDEX(W_psid!$B$2:$CT$98,W_!$A48,W_!AR$1)</f>
        <v>0</v>
      </c>
      <c r="AS48" cm="1">
        <f t="array" ref="AS48">INDEX(W_psid!$B$2:$CT$98,W_!$A48,W_!AS$1)</f>
        <v>0</v>
      </c>
      <c r="AT48" cm="1">
        <f t="array" ref="AT48">INDEX(W_psid!$B$2:$CT$98,W_!$A48,W_!AT$1)</f>
        <v>0</v>
      </c>
      <c r="AU48" cm="1">
        <f t="array" ref="AU48">INDEX(W_psid!$B$2:$CT$98,W_!$A48,W_!AU$1)</f>
        <v>0</v>
      </c>
      <c r="AV48">
        <v>1</v>
      </c>
      <c r="AW48" cm="1">
        <f t="array" ref="AW48">INDEX(W_psid!$B$2:$CT$98,W_!$A48,W_!AW$1)</f>
        <v>0</v>
      </c>
      <c r="AX48" cm="1">
        <f t="array" ref="AX48">INDEX(W_psid!$B$2:$CT$98,W_!$A48,W_!AX$1)</f>
        <v>0</v>
      </c>
      <c r="AY48" cm="1">
        <f t="array" ref="AY48">INDEX(W_psid!$B$2:$CT$98,W_!$A48,W_!AY$1)</f>
        <v>0</v>
      </c>
      <c r="AZ48" cm="1">
        <f t="array" ref="AZ48">INDEX(W_psid!$B$2:$CT$98,W_!$A48,W_!AZ$1)</f>
        <v>0</v>
      </c>
      <c r="BA48" cm="1">
        <f t="array" ref="BA48">INDEX(W_psid!$B$2:$CT$98,W_!$A48,W_!BA$1)</f>
        <v>0</v>
      </c>
      <c r="BB48" cm="1">
        <f t="array" ref="BB48">INDEX(W_psid!$B$2:$CT$98,W_!$A48,W_!BB$1)</f>
        <v>0</v>
      </c>
      <c r="BC48" cm="1">
        <f t="array" ref="BC48">INDEX(W_psid!$B$2:$CT$98,W_!$A48,W_!BC$1)</f>
        <v>0</v>
      </c>
      <c r="BD48" cm="1">
        <f t="array" ref="BD48">INDEX(W_psid!$B$2:$CT$98,W_!$A48,W_!BD$1)</f>
        <v>0</v>
      </c>
    </row>
    <row r="49" spans="1:56" x14ac:dyDescent="0.35">
      <c r="A49">
        <f>MATCH(C49,W_other!$A$2:$A$98,0)</f>
        <v>5</v>
      </c>
      <c r="B49" t="str">
        <f>MOMS!$A$47</f>
        <v>shouseexp</v>
      </c>
      <c r="C49" t="str">
        <f>MOMS!$B$47</f>
        <v>shouseexp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 cm="1">
        <f t="array" ref="AV49">INDEX(W_psid!$B$2:$CT$98,W_!$A49,W_!AV$1)</f>
        <v>0</v>
      </c>
      <c r="AW49" cm="1">
        <f t="array" ref="AW49">INDEX(W_other!$B$2:$CT$98,W_!$A49,W_!AW$1)</f>
        <v>1</v>
      </c>
      <c r="AX49" cm="1">
        <f t="array" ref="AX49">INDEX(W_other!$B$2:$CT$98,W_!$A49,W_!AX$1)</f>
        <v>0</v>
      </c>
      <c r="AY49" cm="1">
        <f t="array" ref="AY49">INDEX(W_other!$B$2:$CT$98,W_!$A49,W_!AY$1)</f>
        <v>0</v>
      </c>
      <c r="AZ49" cm="1">
        <f t="array" ref="AZ49">INDEX(W_other!$B$2:$CT$98,W_!$A49,W_!AZ$1)</f>
        <v>0</v>
      </c>
      <c r="BA49" cm="1">
        <f t="array" ref="BA49">INDEX(W_other!$B$2:$CT$98,W_!$A49,W_!BA$1)</f>
        <v>0</v>
      </c>
      <c r="BB49" cm="1">
        <f t="array" ref="BB49">INDEX(W_other!$B$2:$CT$98,W_!$A49,W_!BB$1)</f>
        <v>0</v>
      </c>
      <c r="BC49" cm="1">
        <f t="array" ref="BC49">INDEX(W_other!$B$2:$CT$98,W_!$A49,W_!BC$1)</f>
        <v>0</v>
      </c>
      <c r="BD49" cm="1">
        <f t="array" ref="BD49">INDEX(W_other!$B$2:$CT$98,W_!$A49,W_!BD$1)</f>
        <v>0</v>
      </c>
    </row>
    <row r="50" spans="1:56" x14ac:dyDescent="0.35">
      <c r="A50">
        <f>MATCH(C50,W_other!$A$2:$A$98,0)</f>
        <v>4</v>
      </c>
      <c r="B50" t="str">
        <f>MOMS!$A$48</f>
        <v>p_gradient</v>
      </c>
      <c r="C50" t="str">
        <f>MOMS!$B$48</f>
        <v>p_gradient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 cm="1">
        <f t="array" ref="AV50">INDEX(W_psid!$B$2:$CT$98,W_!$A50,W_!AV$1)</f>
        <v>0</v>
      </c>
      <c r="AW50" cm="1">
        <f t="array" ref="AW50">INDEX(W_other!$B$2:$CT$98,W_!$A50,W_!AW$1)</f>
        <v>0</v>
      </c>
      <c r="AX50" cm="1">
        <f t="array" ref="AX50">INDEX(W_other!$B$2:$CT$98,W_!$A50,W_!AX$1)/Ns!$B$2</f>
        <v>6.3318484854312911E-6</v>
      </c>
      <c r="AY50" cm="1">
        <f t="array" ref="AY50">INDEX(W_other!$B$2:$CT$98,W_!$A50,W_!AY$1)/Ns!$B$2</f>
        <v>-3.3326383056063078E-5</v>
      </c>
      <c r="AZ50" cm="1">
        <f t="array" ref="AZ50">INDEX(W_other!$B$2:$CT$98,W_!$A50,W_!AZ$1)/Ns!$B$2</f>
        <v>-1.059771510722185E-5</v>
      </c>
      <c r="BA50" cm="1">
        <f t="array" ref="BA50">INDEX(W_other!$B$2:$CT$98,W_!$A50,W_!BA$1)/Ns!$B$2</f>
        <v>-3.0097721877103564E-5</v>
      </c>
      <c r="BB50" cm="1">
        <f t="array" ref="BB50">INDEX(W_other!$B$2:$CT$98,W_!$A50,W_!BB$1)</f>
        <v>0</v>
      </c>
      <c r="BC50" cm="1">
        <f t="array" ref="BC50">INDEX(W_other!$B$2:$CT$98,W_!$A50,W_!BC$1)</f>
        <v>0</v>
      </c>
      <c r="BD50" cm="1">
        <f t="array" ref="BD50">INDEX(W_other!$B$2:$CT$98,W_!$A50,W_!BD$1)</f>
        <v>0</v>
      </c>
    </row>
    <row r="51" spans="1:56" x14ac:dyDescent="0.35">
      <c r="A51">
        <f>MATCH(C51,W_other!$A$2:$A$98,0)</f>
        <v>3</v>
      </c>
      <c r="B51" t="str">
        <f>MOMS!$A$49</f>
        <v>p_gradient_simple</v>
      </c>
      <c r="C51" t="str">
        <f>MOMS!$B$49</f>
        <v>p_gradient_simple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 cm="1">
        <f t="array" ref="AV51">INDEX(W_psid!$B$2:$CT$98,W_!$A51,W_!AV$1)</f>
        <v>0</v>
      </c>
      <c r="AW51" cm="1">
        <f t="array" ref="AW51">INDEX(W_other!$B$2:$CT$98,W_!$A51,W_!AW$1)</f>
        <v>0</v>
      </c>
      <c r="AX51" cm="1">
        <f t="array" ref="AX51">INDEX(W_other!$B$2:$CT$98,W_!$A51,W_!AX$1)/Ns!$B$2</f>
        <v>-3.3326383056063078E-5</v>
      </c>
      <c r="AY51" cm="1">
        <f t="array" ref="AY51">INDEX(W_other!$B$2:$CT$98,W_!$A51,W_!AY$1)/Ns!$B$2</f>
        <v>3.5392960919319167E-4</v>
      </c>
      <c r="AZ51" cm="1">
        <f t="array" ref="AZ51">INDEX(W_other!$B$2:$CT$98,W_!$A51,W_!AZ$1)/Ns!$B$2</f>
        <v>2.7317085315895759E-5</v>
      </c>
      <c r="BA51" cm="1">
        <f t="array" ref="BA51">INDEX(W_other!$B$2:$CT$98,W_!$A51,W_!BA$1)/Ns!$B$2</f>
        <v>1.4776707306471775E-4</v>
      </c>
      <c r="BB51" cm="1">
        <f t="array" ref="BB51">INDEX(W_other!$B$2:$CT$98,W_!$A51,W_!BB$1)</f>
        <v>0</v>
      </c>
      <c r="BC51" cm="1">
        <f t="array" ref="BC51">INDEX(W_other!$B$2:$CT$98,W_!$A51,W_!BC$1)</f>
        <v>0</v>
      </c>
      <c r="BD51" cm="1">
        <f t="array" ref="BD51">INDEX(W_other!$B$2:$CT$98,W_!$A51,W_!BD$1)</f>
        <v>0</v>
      </c>
    </row>
    <row r="52" spans="1:56" x14ac:dyDescent="0.35">
      <c r="A52">
        <f>MATCH(C52,W_other!$A$2:$A$98,0)</f>
        <v>1</v>
      </c>
      <c r="B52" t="str">
        <f>MOMS!$A$50</f>
        <v>scity</v>
      </c>
      <c r="C52" t="str">
        <f>MOMS!$B$50</f>
        <v>scity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 cm="1">
        <f t="array" ref="AV52">INDEX(W_psid!$B$2:$CT$98,W_!$A52,W_!AV$1)</f>
        <v>0</v>
      </c>
      <c r="AW52" cm="1">
        <f t="array" ref="AW52">INDEX(W_other!$B$2:$CT$98,W_!$A52,W_!AW$1)</f>
        <v>0</v>
      </c>
      <c r="AX52" cm="1">
        <f t="array" ref="AX52">INDEX(W_other!$B$2:$CT$98,W_!$A52,W_!AX$1)/Ns!$B$2</f>
        <v>-1.059771510722185E-5</v>
      </c>
      <c r="AY52" cm="1">
        <f t="array" ref="AY52">INDEX(W_other!$B$2:$CT$98,W_!$A52,W_!AY$1)/Ns!$B$2</f>
        <v>2.7317085315895759E-5</v>
      </c>
      <c r="AZ52" cm="1">
        <f t="array" ref="AZ52">INDEX(W_other!$B$2:$CT$98,W_!$A52,W_!AZ$1)/Ns!$B$2</f>
        <v>3.9262297701702086E-4</v>
      </c>
      <c r="BA52" cm="1">
        <f t="array" ref="BA52">INDEX(W_other!$B$2:$CT$98,W_!$A52,W_!BA$1)/Ns!$B$2</f>
        <v>5.2458658101740558E-4</v>
      </c>
      <c r="BB52" cm="1">
        <f t="array" ref="BB52">INDEX(W_other!$B$2:$CT$98,W_!$A52,W_!BB$1)</f>
        <v>0</v>
      </c>
      <c r="BC52" cm="1">
        <f t="array" ref="BC52">INDEX(W_other!$B$2:$CT$98,W_!$A52,W_!BC$1)</f>
        <v>0</v>
      </c>
      <c r="BD52" cm="1">
        <f t="array" ref="BD52">INDEX(W_other!$B$2:$CT$98,W_!$A52,W_!BD$1)</f>
        <v>0</v>
      </c>
    </row>
    <row r="53" spans="1:56" x14ac:dyDescent="0.35">
      <c r="A53">
        <f>MATCH(C53,W_other!$A$2:$A$98,0)</f>
        <v>2</v>
      </c>
      <c r="B53" t="str">
        <f>MOMS!$A$51</f>
        <v>sjobscity</v>
      </c>
      <c r="C53" t="str">
        <f>MOMS!$B$51</f>
        <v>sjobscity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 cm="1">
        <f t="array" ref="AV53">IF(OR(ISNA(INDEX(W_psid!$B$2:$CT$98,W_!$A53,W_!AV$1)),ISNA(INDEX(W_psid!$B$2:$CT$98,W_!$A53,W_!AV$1)) =0),(W_!$A53=W_!AV$1)*1,INDEX(W_psid!$B$2:$CT$98,W_!$A53,W_!AV$1))</f>
        <v>0</v>
      </c>
      <c r="AW53" cm="1">
        <f t="array" ref="AW53">INDEX(W_other!$B$2:$CT$98,W_!$A53,W_!AW$1)</f>
        <v>0</v>
      </c>
      <c r="AX53" cm="1">
        <f t="array" ref="AX53">INDEX(W_other!$B$2:$CT$98,W_!$A53,W_!AX$1)/Ns!$B$2</f>
        <v>-3.0097721877103564E-5</v>
      </c>
      <c r="AY53" cm="1">
        <f t="array" ref="AY53">INDEX(W_other!$B$2:$CT$98,W_!$A53,W_!AY$1)/Ns!$B$2</f>
        <v>1.4776707306471775E-4</v>
      </c>
      <c r="AZ53" cm="1">
        <f t="array" ref="AZ53">INDEX(W_other!$B$2:$CT$98,W_!$A53,W_!AZ$1)/Ns!$B$2</f>
        <v>5.2458658101740558E-4</v>
      </c>
      <c r="BA53" cm="1">
        <f t="array" ref="BA53">INDEX(W_other!$B$2:$CT$98,W_!$A53,W_!BA$1)/Ns!$B$2</f>
        <v>7.8351114857197804E-4</v>
      </c>
      <c r="BB53" cm="1">
        <f t="array" ref="BB53">INDEX(W_other!$B$2:$CT$98,W_!$A53,W_!BB$1)</f>
        <v>0</v>
      </c>
      <c r="BC53" cm="1">
        <f t="array" ref="BC53">INDEX(W_other!$B$2:$CT$98,W_!$A53,W_!BC$1)</f>
        <v>0</v>
      </c>
      <c r="BD53" cm="1">
        <f t="array" ref="BD53">INDEX(W_other!$B$2:$CT$98,W_!$A53,W_!BD$1)</f>
        <v>0</v>
      </c>
    </row>
    <row r="54" spans="1:56" x14ac:dyDescent="0.35">
      <c r="A54">
        <f>MATCH(C54,W_other!$A$2:$A$98,0)</f>
        <v>7</v>
      </c>
      <c r="B54" t="str">
        <f>MOMS!$A$52</f>
        <v>NLY_</v>
      </c>
      <c r="C54" t="str">
        <f>MOMS!$B$52</f>
        <v>NLY_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 cm="1">
        <f t="array" ref="AV54">IF(OR(ISNA(INDEX(W_psid!$B$2:$CT$98,W_!$A54,W_!AV$1)),ISNA(INDEX(W_psid!$B$2:$CT$98,W_!$A54,W_!AV$1)) =0),(W_!$A54=W_!AV$1)*1,INDEX(W_psid!$B$2:$CT$98,W_!$A54,W_!AV$1))</f>
        <v>0</v>
      </c>
      <c r="AW54" cm="1">
        <f t="array" ref="AW54">INDEX(W_other!$B$2:$CT$98,W_!$A54,W_!AW$1)</f>
        <v>0</v>
      </c>
      <c r="AX54" cm="1">
        <f t="array" ref="AX54">INDEX(W_other!$B$2:$CT$98,W_!$A54,W_!AX$1)</f>
        <v>0</v>
      </c>
      <c r="AY54" cm="1">
        <f t="array" ref="AY54">INDEX(W_other!$B$2:$CT$98,W_!$A54,W_!AY$1)</f>
        <v>0</v>
      </c>
      <c r="AZ54" cm="1">
        <f t="array" ref="AZ54">INDEX(W_other!$B$2:$CT$98,W_!$A54,W_!AZ$1)</f>
        <v>0</v>
      </c>
      <c r="BA54" cm="1">
        <f t="array" ref="BA54">INDEX(W_other!$B$2:$CT$98,W_!$A54,W_!BA$1)</f>
        <v>0</v>
      </c>
      <c r="BB54" cm="1">
        <f t="array" ref="BB54">INDEX(W_other!$B$2:$CT$98,W_!$A54,W_!BB$1)</f>
        <v>1</v>
      </c>
      <c r="BC54" cm="1">
        <f t="array" ref="BC54">INDEX(W_other!$B$2:$CT$98,W_!$A54,W_!BC$1)</f>
        <v>0</v>
      </c>
      <c r="BD54" cm="1">
        <f t="array" ref="BD54">INDEX(W_other!$B$2:$CT$98,W_!$A54,W_!BD$1)</f>
        <v>0</v>
      </c>
    </row>
    <row r="55" spans="1:56" x14ac:dyDescent="0.35">
      <c r="A55">
        <f>MATCH(C55,W_other!$A$2:$A$98,0)</f>
        <v>6</v>
      </c>
      <c r="B55" t="str">
        <f>MOMS!$A$53</f>
        <v>L</v>
      </c>
      <c r="C55" t="str">
        <f>MOMS!$B$53</f>
        <v>L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 cm="1">
        <f t="array" ref="AV55">IF(OR(ISNA(INDEX(W_psid!$B$2:$CT$98,W_!$A55,W_!AV$1)),ISNA(INDEX(W_psid!$B$2:$CT$98,W_!$A55,W_!AV$1)) =0),(W_!$A55=W_!AV$1)*1,INDEX(W_psid!$B$2:$CT$98,W_!$A55,W_!AV$1))</f>
        <v>0</v>
      </c>
      <c r="AW55" cm="1">
        <f t="array" ref="AW55">INDEX(W_other!$B$2:$CT$98,W_!$A55,W_!AW$1)</f>
        <v>0</v>
      </c>
      <c r="AX55" cm="1">
        <f t="array" ref="AX55">INDEX(W_other!$B$2:$CT$98,W_!$A55,W_!AX$1)</f>
        <v>0</v>
      </c>
      <c r="AY55" cm="1">
        <f t="array" ref="AY55">INDEX(W_other!$B$2:$CT$98,W_!$A55,W_!AY$1)</f>
        <v>0</v>
      </c>
      <c r="AZ55" cm="1">
        <f t="array" ref="AZ55">INDEX(W_other!$B$2:$CT$98,W_!$A55,W_!AZ$1)</f>
        <v>0</v>
      </c>
      <c r="BA55" cm="1">
        <f t="array" ref="BA55">INDEX(W_other!$B$2:$CT$98,W_!$A55,W_!BA$1)</f>
        <v>0</v>
      </c>
      <c r="BB55" cm="1">
        <f t="array" ref="BB55">INDEX(W_other!$B$2:$CT$98,W_!$A55,W_!BB$1)</f>
        <v>0</v>
      </c>
      <c r="BC55" cm="1">
        <f t="array" ref="BC55">INDEX(W_other!$B$2:$CT$98,W_!$A55,W_!BC$1)/Ns!B3</f>
        <v>2.7888951807228914E-2</v>
      </c>
      <c r="BD55" cm="1">
        <f t="array" ref="BD55">INDEX(W_other!$B$2:$CT$98,W_!$A55,W_!BD$1)</f>
        <v>0</v>
      </c>
    </row>
    <row r="56" spans="1:56" x14ac:dyDescent="0.35">
      <c r="A56">
        <f>MATCH(C56,W_other!$A$2:$A$98,0)</f>
        <v>8</v>
      </c>
      <c r="B56" t="str">
        <f>MOMS!$A$54</f>
        <v>snmarried</v>
      </c>
      <c r="C56" t="str">
        <f>MOMS!$B$54</f>
        <v>snmarried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 cm="1">
        <f t="array" ref="AV56">IF(OR(ISNA(INDEX(W_psid!$B$2:$CT$98,W_!$A56,W_!AV$1)),ISNA(INDEX(W_psid!$B$2:$CT$98,W_!$A56,W_!AV$1)) =0),(W_!$A56=W_!AV$1)*1,INDEX(W_psid!$B$2:$CT$98,W_!$A56,W_!AV$1))</f>
        <v>0</v>
      </c>
      <c r="AW56" cm="1">
        <f t="array" ref="AW56">INDEX(W_other!$B$2:$CT$98,W_!$A56,W_!AW$1)</f>
        <v>0</v>
      </c>
      <c r="AX56" cm="1">
        <f t="array" ref="AX56">INDEX(W_other!$B$2:$CT$98,W_!$A56,W_!AX$1)</f>
        <v>0</v>
      </c>
      <c r="AY56" cm="1">
        <f t="array" ref="AY56">INDEX(W_other!$B$2:$CT$98,W_!$A56,W_!AY$1)</f>
        <v>0</v>
      </c>
      <c r="AZ56" cm="1">
        <f t="array" ref="AZ56">INDEX(W_other!$B$2:$CT$98,W_!$A56,W_!AZ$1)</f>
        <v>0</v>
      </c>
      <c r="BA56" cm="1">
        <f t="array" ref="BA56">INDEX(W_other!$B$2:$CT$98,W_!$A56,W_!BA$1)</f>
        <v>0</v>
      </c>
      <c r="BB56" cm="1">
        <f t="array" ref="BB56">INDEX(W_other!$B$2:$CT$98,W_!$A56,W_!BB$1)</f>
        <v>0</v>
      </c>
      <c r="BC56" cm="1">
        <f t="array" ref="BC56">INDEX(W_other!$B$2:$CT$98,W_!$A56,W_!BC$1)</f>
        <v>0</v>
      </c>
      <c r="BD56" cm="1">
        <f t="array" ref="BD56">INDEX(W_other!$B$2:$CT$98,W_!$A56,W_!BD$1)/Ns!B4</f>
        <v>4.4348065476190477E-6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31</v>
      </c>
      <c r="B1" t="str">
        <f>A1</f>
        <v>hrs0_dif_citysub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177</v>
      </c>
      <c r="B2">
        <v>0.39191477161275001</v>
      </c>
    </row>
    <row r="3" spans="1:3" x14ac:dyDescent="0.35">
      <c r="A3" t="s">
        <v>20</v>
      </c>
      <c r="B3">
        <v>0.49779057060822007</v>
      </c>
    </row>
    <row r="4" spans="1:3" x14ac:dyDescent="0.35">
      <c r="A4" t="s">
        <v>16</v>
      </c>
      <c r="B4">
        <v>-8.7687275110524994E-3</v>
      </c>
      <c r="C4" t="s">
        <v>178</v>
      </c>
    </row>
    <row r="5" spans="1:3" x14ac:dyDescent="0.35">
      <c r="A5" t="s">
        <v>18</v>
      </c>
      <c r="B5">
        <v>7.2765061412580503E-2</v>
      </c>
    </row>
    <row r="7" spans="1:3" x14ac:dyDescent="0.35">
      <c r="A7" t="s">
        <v>63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190</v>
      </c>
      <c r="B10" s="10">
        <f>0.1449</f>
        <v>0.1449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98"/>
  <sheetViews>
    <sheetView topLeftCell="A27" workbookViewId="0">
      <selection activeCell="C1" sqref="C1:C98"/>
    </sheetView>
  </sheetViews>
  <sheetFormatPr defaultRowHeight="14.5" x14ac:dyDescent="0.35"/>
  <cols>
    <col min="1" max="1" width="23.54296875" bestFit="1" customWidth="1"/>
    <col min="2" max="2" width="5.7265625" bestFit="1" customWidth="1"/>
    <col min="3" max="3" width="12.453125" bestFit="1" customWidth="1"/>
  </cols>
  <sheetData>
    <row r="1" spans="1:3" x14ac:dyDescent="0.35">
      <c r="B1" t="s">
        <v>126</v>
      </c>
      <c r="C1" t="s">
        <v>1</v>
      </c>
    </row>
    <row r="2" spans="1:3" x14ac:dyDescent="0.35">
      <c r="A2" t="s">
        <v>127</v>
      </c>
      <c r="B2">
        <v>1</v>
      </c>
      <c r="C2">
        <v>12.15999517122788</v>
      </c>
    </row>
    <row r="3" spans="1:3" x14ac:dyDescent="0.35">
      <c r="A3" t="s">
        <v>128</v>
      </c>
      <c r="B3">
        <v>2</v>
      </c>
      <c r="C3">
        <v>-3.861997079160544</v>
      </c>
    </row>
    <row r="4" spans="1:3" x14ac:dyDescent="0.35">
      <c r="A4" t="s">
        <v>129</v>
      </c>
      <c r="B4">
        <v>3</v>
      </c>
      <c r="C4">
        <v>-3.0873847385719864</v>
      </c>
    </row>
    <row r="5" spans="1:3" x14ac:dyDescent="0.35">
      <c r="A5" t="s">
        <v>29</v>
      </c>
      <c r="B5">
        <v>4</v>
      </c>
      <c r="C5">
        <v>-3.0225488018735542</v>
      </c>
    </row>
    <row r="6" spans="1:3" x14ac:dyDescent="0.35">
      <c r="A6" t="s">
        <v>30</v>
      </c>
      <c r="B6">
        <v>5</v>
      </c>
      <c r="C6">
        <v>-0.11303417539098579</v>
      </c>
    </row>
    <row r="7" spans="1:3" x14ac:dyDescent="0.35">
      <c r="A7" t="s">
        <v>130</v>
      </c>
      <c r="B7">
        <v>6</v>
      </c>
      <c r="C7">
        <v>0.36030751060892358</v>
      </c>
    </row>
    <row r="8" spans="1:3" x14ac:dyDescent="0.35">
      <c r="A8" t="s">
        <v>27</v>
      </c>
      <c r="B8">
        <v>7</v>
      </c>
      <c r="C8">
        <v>8.6669121586366344</v>
      </c>
    </row>
    <row r="9" spans="1:3" x14ac:dyDescent="0.35">
      <c r="A9" t="s">
        <v>131</v>
      </c>
      <c r="B9">
        <v>8</v>
      </c>
      <c r="C9">
        <v>-1.8066067213854717</v>
      </c>
    </row>
    <row r="10" spans="1:3" x14ac:dyDescent="0.35">
      <c r="A10" t="s">
        <v>132</v>
      </c>
      <c r="B10">
        <v>9</v>
      </c>
      <c r="C10">
        <v>-1.8615985945475741</v>
      </c>
    </row>
    <row r="11" spans="1:3" x14ac:dyDescent="0.35">
      <c r="A11" t="s">
        <v>122</v>
      </c>
      <c r="B11">
        <v>10</v>
      </c>
      <c r="C11">
        <v>-2.3628717358738442</v>
      </c>
    </row>
    <row r="12" spans="1:3" x14ac:dyDescent="0.35">
      <c r="A12" t="s">
        <v>123</v>
      </c>
      <c r="B12">
        <v>11</v>
      </c>
      <c r="C12">
        <v>-0.11499820885638209</v>
      </c>
    </row>
    <row r="13" spans="1:3" x14ac:dyDescent="0.35">
      <c r="A13" t="s">
        <v>133</v>
      </c>
      <c r="B13">
        <v>12</v>
      </c>
      <c r="C13">
        <v>0.53125214244041696</v>
      </c>
    </row>
    <row r="14" spans="1:3" x14ac:dyDescent="0.35">
      <c r="A14" t="s">
        <v>134</v>
      </c>
      <c r="B14">
        <v>13</v>
      </c>
      <c r="C14">
        <v>-2.6967358682803724</v>
      </c>
    </row>
    <row r="15" spans="1:3" x14ac:dyDescent="0.35">
      <c r="A15" t="s">
        <v>124</v>
      </c>
      <c r="B15">
        <v>14</v>
      </c>
      <c r="C15">
        <v>-2.7084940999921852</v>
      </c>
    </row>
    <row r="16" spans="1:3" x14ac:dyDescent="0.35">
      <c r="A16" t="s">
        <v>125</v>
      </c>
      <c r="B16">
        <v>15</v>
      </c>
      <c r="C16">
        <v>-0.29730104993288531</v>
      </c>
    </row>
    <row r="17" spans="1:3" x14ac:dyDescent="0.35">
      <c r="A17" t="s">
        <v>135</v>
      </c>
      <c r="B17">
        <v>16</v>
      </c>
      <c r="C17">
        <v>0.37207329147337387</v>
      </c>
    </row>
    <row r="18" spans="1:3" x14ac:dyDescent="0.35">
      <c r="A18" t="s">
        <v>136</v>
      </c>
      <c r="B18">
        <v>17</v>
      </c>
      <c r="C18">
        <v>1.858023032880175E-3</v>
      </c>
    </row>
    <row r="19" spans="1:3" x14ac:dyDescent="0.35">
      <c r="A19" t="s">
        <v>137</v>
      </c>
      <c r="B19">
        <v>18</v>
      </c>
      <c r="C19">
        <v>1.8814014327029097E-3</v>
      </c>
    </row>
    <row r="20" spans="1:3" x14ac:dyDescent="0.35">
      <c r="A20" t="s">
        <v>138</v>
      </c>
      <c r="B20">
        <v>19</v>
      </c>
      <c r="C20">
        <v>1.9666306282818055E-3</v>
      </c>
    </row>
    <row r="21" spans="1:3" x14ac:dyDescent="0.35">
      <c r="A21" t="s">
        <v>139</v>
      </c>
      <c r="B21">
        <v>20</v>
      </c>
      <c r="C21">
        <v>1.9010739631001277E-3</v>
      </c>
    </row>
    <row r="22" spans="1:3" x14ac:dyDescent="0.35">
      <c r="A22" t="s">
        <v>140</v>
      </c>
      <c r="B22">
        <v>21</v>
      </c>
      <c r="C22">
        <v>9.9917849898722749E-4</v>
      </c>
    </row>
    <row r="23" spans="1:3" x14ac:dyDescent="0.35">
      <c r="A23" t="s">
        <v>141</v>
      </c>
      <c r="B23">
        <v>22</v>
      </c>
      <c r="C23">
        <v>1.0295415592160683E-3</v>
      </c>
    </row>
    <row r="24" spans="1:3" x14ac:dyDescent="0.35">
      <c r="A24" t="s">
        <v>43</v>
      </c>
      <c r="B24">
        <v>23</v>
      </c>
      <c r="C24">
        <v>127.55650702409324</v>
      </c>
    </row>
    <row r="25" spans="1:3" x14ac:dyDescent="0.35">
      <c r="A25" t="s">
        <v>142</v>
      </c>
      <c r="B25">
        <v>24</v>
      </c>
      <c r="C25">
        <v>12</v>
      </c>
    </row>
    <row r="26" spans="1:3" x14ac:dyDescent="0.35">
      <c r="A26" t="s">
        <v>143</v>
      </c>
      <c r="B26">
        <v>25</v>
      </c>
      <c r="C26">
        <v>152.82676676750708</v>
      </c>
    </row>
    <row r="27" spans="1:3" x14ac:dyDescent="0.35">
      <c r="A27" t="s">
        <v>144</v>
      </c>
      <c r="B27">
        <v>26</v>
      </c>
      <c r="C27">
        <v>2.5503611304784446E-4</v>
      </c>
    </row>
    <row r="28" spans="1:3" x14ac:dyDescent="0.35">
      <c r="A28" t="s">
        <v>145</v>
      </c>
      <c r="B28">
        <v>27</v>
      </c>
      <c r="C28">
        <v>1.8150684423744699E-2</v>
      </c>
    </row>
    <row r="29" spans="1:3" x14ac:dyDescent="0.35">
      <c r="A29" t="s">
        <v>40</v>
      </c>
      <c r="B29">
        <v>28</v>
      </c>
      <c r="C29">
        <v>12.44396883514832</v>
      </c>
    </row>
    <row r="30" spans="1:3" x14ac:dyDescent="0.35">
      <c r="A30" t="s">
        <v>41</v>
      </c>
      <c r="B30">
        <v>29</v>
      </c>
      <c r="C30">
        <v>5.1252961163707582E-2</v>
      </c>
    </row>
    <row r="31" spans="1:3" x14ac:dyDescent="0.35">
      <c r="A31" t="s">
        <v>42</v>
      </c>
      <c r="B31">
        <v>30</v>
      </c>
      <c r="C31">
        <v>-1.1007650138021456</v>
      </c>
    </row>
    <row r="32" spans="1:3" x14ac:dyDescent="0.35">
      <c r="A32" t="s">
        <v>146</v>
      </c>
      <c r="B32">
        <v>31</v>
      </c>
      <c r="C32">
        <v>1.736209688555819E-2</v>
      </c>
    </row>
    <row r="33" spans="1:3" x14ac:dyDescent="0.35">
      <c r="A33" t="s">
        <v>147</v>
      </c>
      <c r="B33">
        <v>32</v>
      </c>
      <c r="C33">
        <v>-1.0520267687112621</v>
      </c>
    </row>
    <row r="34" spans="1:3" x14ac:dyDescent="0.35">
      <c r="A34" t="s">
        <v>28</v>
      </c>
      <c r="B34">
        <v>33</v>
      </c>
      <c r="C34">
        <v>12.599508797755121</v>
      </c>
    </row>
    <row r="35" spans="1:3" x14ac:dyDescent="0.35">
      <c r="A35" t="s">
        <v>148</v>
      </c>
      <c r="B35">
        <v>34</v>
      </c>
      <c r="C35">
        <v>-0.87605777732597212</v>
      </c>
    </row>
    <row r="36" spans="1:3" x14ac:dyDescent="0.35">
      <c r="A36" t="s">
        <v>149</v>
      </c>
      <c r="B36">
        <v>35</v>
      </c>
      <c r="C36">
        <v>-0.9702414561635655</v>
      </c>
    </row>
    <row r="37" spans="1:3" x14ac:dyDescent="0.35">
      <c r="A37" t="s">
        <v>44</v>
      </c>
      <c r="B37">
        <v>36</v>
      </c>
      <c r="C37">
        <v>51.619423226464122</v>
      </c>
    </row>
    <row r="38" spans="1:3" x14ac:dyDescent="0.35">
      <c r="A38" t="s">
        <v>45</v>
      </c>
      <c r="B38">
        <v>37</v>
      </c>
      <c r="C38">
        <v>47.767288868610905</v>
      </c>
    </row>
    <row r="39" spans="1:3" x14ac:dyDescent="0.35">
      <c r="A39" t="s">
        <v>150</v>
      </c>
      <c r="B39">
        <v>38</v>
      </c>
      <c r="C39">
        <v>9.652543979375891E-2</v>
      </c>
    </row>
    <row r="40" spans="1:3" x14ac:dyDescent="0.35">
      <c r="A40" t="s">
        <v>23</v>
      </c>
      <c r="B40">
        <v>39</v>
      </c>
      <c r="C40">
        <v>7.0380097359185795E-2</v>
      </c>
    </row>
    <row r="41" spans="1:3" x14ac:dyDescent="0.35">
      <c r="A41" t="s">
        <v>25</v>
      </c>
      <c r="B41">
        <v>40</v>
      </c>
      <c r="C41">
        <v>0.97377889090392133</v>
      </c>
    </row>
    <row r="42" spans="1:3" x14ac:dyDescent="0.35">
      <c r="A42" t="s">
        <v>24</v>
      </c>
      <c r="B42">
        <v>41</v>
      </c>
      <c r="C42">
        <v>-0.22074335511107743</v>
      </c>
    </row>
    <row r="43" spans="1:3" x14ac:dyDescent="0.35">
      <c r="A43" t="s">
        <v>151</v>
      </c>
      <c r="B43">
        <v>42</v>
      </c>
      <c r="C43">
        <v>0.93260040414320899</v>
      </c>
    </row>
    <row r="44" spans="1:3" x14ac:dyDescent="0.35">
      <c r="A44" t="s">
        <v>152</v>
      </c>
      <c r="B44">
        <v>43</v>
      </c>
      <c r="C44">
        <v>-0.25520335289941354</v>
      </c>
    </row>
    <row r="45" spans="1:3" x14ac:dyDescent="0.35">
      <c r="A45" t="s">
        <v>48</v>
      </c>
      <c r="B45">
        <v>44</v>
      </c>
      <c r="C45">
        <v>1873.126070137658</v>
      </c>
    </row>
    <row r="46" spans="1:3" x14ac:dyDescent="0.35">
      <c r="A46" t="s">
        <v>65</v>
      </c>
      <c r="B46">
        <v>45</v>
      </c>
      <c r="C46">
        <v>495.34145665939718</v>
      </c>
    </row>
    <row r="47" spans="1:3" x14ac:dyDescent="0.35">
      <c r="A47" t="s">
        <v>153</v>
      </c>
      <c r="B47">
        <v>46</v>
      </c>
      <c r="C47">
        <v>1965.336546713233</v>
      </c>
    </row>
    <row r="48" spans="1:3" x14ac:dyDescent="0.35">
      <c r="A48" t="s">
        <v>154</v>
      </c>
      <c r="B48">
        <v>47</v>
      </c>
      <c r="C48">
        <v>-151.6344770370616</v>
      </c>
    </row>
    <row r="49" spans="1:3" x14ac:dyDescent="0.35">
      <c r="A49" t="s">
        <v>155</v>
      </c>
      <c r="B49">
        <v>48</v>
      </c>
      <c r="C49">
        <v>593.16349855375722</v>
      </c>
    </row>
    <row r="50" spans="1:3" x14ac:dyDescent="0.35">
      <c r="A50" t="s">
        <v>156</v>
      </c>
      <c r="B50">
        <v>49</v>
      </c>
      <c r="C50">
        <v>188.31892785785749</v>
      </c>
    </row>
    <row r="51" spans="1:3" x14ac:dyDescent="0.35">
      <c r="A51" t="s">
        <v>49</v>
      </c>
      <c r="B51">
        <v>50</v>
      </c>
      <c r="C51">
        <v>2206.542127027375</v>
      </c>
    </row>
    <row r="52" spans="1:3" x14ac:dyDescent="0.35">
      <c r="A52" t="s">
        <v>50</v>
      </c>
      <c r="B52">
        <v>51</v>
      </c>
      <c r="C52" s="3">
        <v>63</v>
      </c>
    </row>
    <row r="53" spans="1:3" x14ac:dyDescent="0.35">
      <c r="A53" t="s">
        <v>26</v>
      </c>
      <c r="B53">
        <v>52</v>
      </c>
      <c r="C53">
        <v>-671.54653071480561</v>
      </c>
    </row>
    <row r="54" spans="1:3" x14ac:dyDescent="0.35">
      <c r="A54" t="s">
        <v>51</v>
      </c>
      <c r="B54">
        <v>53</v>
      </c>
      <c r="C54" s="3">
        <v>105</v>
      </c>
    </row>
    <row r="55" spans="1:3" x14ac:dyDescent="0.35">
      <c r="A55" t="s">
        <v>157</v>
      </c>
      <c r="B55">
        <v>54</v>
      </c>
      <c r="C55">
        <v>-617.09437937111409</v>
      </c>
    </row>
    <row r="56" spans="1:3" x14ac:dyDescent="0.35">
      <c r="A56" t="s">
        <v>158</v>
      </c>
      <c r="B56">
        <v>55</v>
      </c>
      <c r="C56">
        <v>-558.4590458999968</v>
      </c>
    </row>
    <row r="57" spans="1:3" x14ac:dyDescent="0.35">
      <c r="A57" t="s">
        <v>55</v>
      </c>
      <c r="B57">
        <v>56</v>
      </c>
      <c r="C57">
        <v>-604.50613192106164</v>
      </c>
    </row>
    <row r="58" spans="1:3" x14ac:dyDescent="0.35">
      <c r="A58" t="s">
        <v>56</v>
      </c>
      <c r="B58">
        <v>57</v>
      </c>
      <c r="C58">
        <v>-50.524167685204183</v>
      </c>
    </row>
    <row r="59" spans="1:3" x14ac:dyDescent="0.35">
      <c r="A59" t="s">
        <v>57</v>
      </c>
      <c r="B59">
        <v>58</v>
      </c>
      <c r="C59">
        <v>277.39608436846476</v>
      </c>
    </row>
    <row r="60" spans="1:3" x14ac:dyDescent="0.35">
      <c r="A60" t="s">
        <v>52</v>
      </c>
      <c r="B60">
        <v>59</v>
      </c>
      <c r="C60">
        <v>973.91420861085408</v>
      </c>
    </row>
    <row r="61" spans="1:3" x14ac:dyDescent="0.35">
      <c r="A61" t="s">
        <v>53</v>
      </c>
      <c r="B61">
        <v>60</v>
      </c>
      <c r="C61">
        <v>683.00321899695871</v>
      </c>
    </row>
    <row r="62" spans="1:3" x14ac:dyDescent="0.35">
      <c r="A62" t="s">
        <v>54</v>
      </c>
      <c r="B62">
        <v>61</v>
      </c>
      <c r="C62">
        <v>-109.15475557571985</v>
      </c>
    </row>
    <row r="63" spans="1:3" x14ac:dyDescent="0.35">
      <c r="A63" t="s">
        <v>58</v>
      </c>
      <c r="B63">
        <v>62</v>
      </c>
      <c r="C63">
        <v>10.749750534236171</v>
      </c>
    </row>
    <row r="64" spans="1:3" x14ac:dyDescent="0.35">
      <c r="A64" t="s">
        <v>59</v>
      </c>
      <c r="B64">
        <v>63</v>
      </c>
      <c r="C64">
        <v>10.20215423913753</v>
      </c>
    </row>
    <row r="65" spans="1:3" x14ac:dyDescent="0.35">
      <c r="A65" t="s">
        <v>159</v>
      </c>
      <c r="B65">
        <v>64</v>
      </c>
      <c r="C65">
        <v>10.10766490513001</v>
      </c>
    </row>
    <row r="66" spans="1:3" x14ac:dyDescent="0.35">
      <c r="A66" t="s">
        <v>160</v>
      </c>
      <c r="B66">
        <v>65</v>
      </c>
      <c r="C66">
        <v>10.173847774176989</v>
      </c>
    </row>
    <row r="67" spans="1:3" x14ac:dyDescent="0.35">
      <c r="A67" t="s">
        <v>60</v>
      </c>
      <c r="B67">
        <v>66</v>
      </c>
      <c r="C67">
        <v>10.2556641220316</v>
      </c>
    </row>
    <row r="68" spans="1:3" x14ac:dyDescent="0.35">
      <c r="A68" t="s">
        <v>61</v>
      </c>
      <c r="B68">
        <v>67</v>
      </c>
      <c r="C68">
        <v>9.7404941422592</v>
      </c>
    </row>
    <row r="69" spans="1:3" x14ac:dyDescent="0.35">
      <c r="A69" t="s">
        <v>62</v>
      </c>
      <c r="B69">
        <v>68</v>
      </c>
      <c r="C69">
        <v>1.157144280275159</v>
      </c>
    </row>
    <row r="70" spans="1:3" x14ac:dyDescent="0.35">
      <c r="A70" t="s">
        <v>32</v>
      </c>
      <c r="B70">
        <v>69</v>
      </c>
      <c r="C70">
        <v>1.0952265899478972</v>
      </c>
    </row>
    <row r="71" spans="1:3" x14ac:dyDescent="0.35">
      <c r="A71" t="s">
        <v>33</v>
      </c>
      <c r="B71">
        <v>70</v>
      </c>
      <c r="C71">
        <v>-0.14156058623519172</v>
      </c>
    </row>
    <row r="72" spans="1:3" x14ac:dyDescent="0.35">
      <c r="A72" t="s">
        <v>34</v>
      </c>
      <c r="B72">
        <v>71</v>
      </c>
      <c r="C72">
        <v>-3.5113499229167799E-3</v>
      </c>
    </row>
    <row r="73" spans="1:3" x14ac:dyDescent="0.35">
      <c r="A73" t="s">
        <v>35</v>
      </c>
      <c r="B73">
        <v>72</v>
      </c>
      <c r="C73">
        <v>-2.830253200408629E-3</v>
      </c>
    </row>
    <row r="74" spans="1:3" x14ac:dyDescent="0.35">
      <c r="A74" t="s">
        <v>161</v>
      </c>
      <c r="B74">
        <v>73</v>
      </c>
      <c r="C74">
        <v>-3.6273479717057319E-3</v>
      </c>
    </row>
    <row r="75" spans="1:3" x14ac:dyDescent="0.35">
      <c r="A75" t="s">
        <v>162</v>
      </c>
      <c r="B75">
        <v>74</v>
      </c>
      <c r="C75">
        <v>-2.8253659519976849E-3</v>
      </c>
    </row>
    <row r="76" spans="1:3" x14ac:dyDescent="0.35">
      <c r="A76" t="s">
        <v>36</v>
      </c>
      <c r="B76">
        <v>75</v>
      </c>
      <c r="C76">
        <v>-10.531164918029148</v>
      </c>
    </row>
    <row r="77" spans="1:3" x14ac:dyDescent="0.35">
      <c r="A77" t="s">
        <v>37</v>
      </c>
      <c r="B77">
        <v>76</v>
      </c>
      <c r="C77">
        <v>-9.3211697458246778</v>
      </c>
    </row>
    <row r="78" spans="1:3" x14ac:dyDescent="0.35">
      <c r="A78" t="s">
        <v>38</v>
      </c>
      <c r="B78">
        <v>77</v>
      </c>
      <c r="C78">
        <v>-8.9038348624757031</v>
      </c>
    </row>
    <row r="79" spans="1:3" x14ac:dyDescent="0.35">
      <c r="A79" t="s">
        <v>39</v>
      </c>
      <c r="B79">
        <v>78</v>
      </c>
      <c r="C79">
        <v>-4.8426035764003323</v>
      </c>
    </row>
    <row r="80" spans="1:3" x14ac:dyDescent="0.35">
      <c r="A80" t="s">
        <v>119</v>
      </c>
      <c r="B80">
        <v>79</v>
      </c>
      <c r="C80" s="3">
        <v>-1.2</v>
      </c>
    </row>
    <row r="81" spans="1:3" x14ac:dyDescent="0.35">
      <c r="A81" t="s">
        <v>120</v>
      </c>
      <c r="B81">
        <v>80</v>
      </c>
      <c r="C81">
        <v>5.7044691666609628</v>
      </c>
    </row>
    <row r="82" spans="1:3" x14ac:dyDescent="0.35">
      <c r="A82" t="s">
        <v>163</v>
      </c>
      <c r="B82">
        <v>81</v>
      </c>
      <c r="C82">
        <v>8.3771230708565909</v>
      </c>
    </row>
    <row r="83" spans="1:3" x14ac:dyDescent="0.35">
      <c r="A83" t="s">
        <v>164</v>
      </c>
      <c r="B83">
        <v>82</v>
      </c>
      <c r="C83">
        <v>-2.2879793337769421</v>
      </c>
    </row>
    <row r="84" spans="1:3" x14ac:dyDescent="0.35">
      <c r="A84" t="s">
        <v>46</v>
      </c>
      <c r="B84">
        <v>83</v>
      </c>
      <c r="C84">
        <v>1.6027286319659189E-3</v>
      </c>
    </row>
    <row r="85" spans="1:3" x14ac:dyDescent="0.35">
      <c r="A85" t="s">
        <v>47</v>
      </c>
      <c r="B85">
        <v>84</v>
      </c>
      <c r="C85">
        <v>-2.1733225957728595E-3</v>
      </c>
    </row>
    <row r="86" spans="1:3" x14ac:dyDescent="0.35">
      <c r="A86" t="s">
        <v>165</v>
      </c>
      <c r="B86">
        <v>85</v>
      </c>
      <c r="C86">
        <v>27.92188509805143</v>
      </c>
    </row>
    <row r="87" spans="1:3" x14ac:dyDescent="0.35">
      <c r="A87" t="s">
        <v>166</v>
      </c>
      <c r="B87">
        <v>86</v>
      </c>
      <c r="C87">
        <v>25.127687734127111</v>
      </c>
    </row>
    <row r="88" spans="1:3" x14ac:dyDescent="0.35">
      <c r="A88" t="s">
        <v>167</v>
      </c>
      <c r="B88">
        <v>87</v>
      </c>
      <c r="C88">
        <v>122.548474987894</v>
      </c>
    </row>
    <row r="89" spans="1:3" x14ac:dyDescent="0.35">
      <c r="A89" t="s">
        <v>168</v>
      </c>
      <c r="B89">
        <v>89</v>
      </c>
      <c r="C89">
        <v>147.2852798867408</v>
      </c>
    </row>
    <row r="90" spans="1:3" x14ac:dyDescent="0.35">
      <c r="A90" t="s">
        <v>169</v>
      </c>
      <c r="B90">
        <v>90</v>
      </c>
      <c r="C90">
        <v>2.407984279506E-4</v>
      </c>
    </row>
    <row r="91" spans="1:3" x14ac:dyDescent="0.35">
      <c r="A91" t="s">
        <v>170</v>
      </c>
      <c r="B91">
        <v>92</v>
      </c>
      <c r="C91">
        <v>-0.23237462229539668</v>
      </c>
    </row>
    <row r="92" spans="1:3" x14ac:dyDescent="0.35">
      <c r="A92" t="s">
        <v>171</v>
      </c>
      <c r="B92">
        <v>93</v>
      </c>
      <c r="C92">
        <v>-0.2885949120223249</v>
      </c>
    </row>
    <row r="93" spans="1:3" x14ac:dyDescent="0.35">
      <c r="A93" t="s">
        <v>121</v>
      </c>
      <c r="B93">
        <v>94</v>
      </c>
      <c r="C93">
        <v>-0.26248239908512333</v>
      </c>
    </row>
    <row r="94" spans="1:3" x14ac:dyDescent="0.35">
      <c r="A94" t="s">
        <v>172</v>
      </c>
      <c r="B94">
        <v>95</v>
      </c>
      <c r="C94">
        <v>-0.29549068412733248</v>
      </c>
    </row>
    <row r="95" spans="1:3" x14ac:dyDescent="0.35">
      <c r="A95" t="s">
        <v>173</v>
      </c>
      <c r="B95">
        <v>96</v>
      </c>
      <c r="C95">
        <v>-0.34749104115171398</v>
      </c>
    </row>
    <row r="96" spans="1:3" x14ac:dyDescent="0.35">
      <c r="A96" t="s">
        <v>174</v>
      </c>
      <c r="B96">
        <v>97</v>
      </c>
      <c r="C96">
        <v>-0.32570164844712945</v>
      </c>
    </row>
    <row r="97" spans="1:3" x14ac:dyDescent="0.35">
      <c r="A97" t="s">
        <v>175</v>
      </c>
      <c r="B97">
        <v>98</v>
      </c>
      <c r="C97">
        <v>3.1781313988501392</v>
      </c>
    </row>
    <row r="98" spans="1:3" x14ac:dyDescent="0.35">
      <c r="A98" t="s">
        <v>176</v>
      </c>
      <c r="B98">
        <v>99</v>
      </c>
      <c r="C98">
        <v>2.905856906222299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F12"/>
  <sheetViews>
    <sheetView workbookViewId="0">
      <selection activeCell="F8" sqref="F8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</row>
    <row r="3" spans="1:6" x14ac:dyDescent="0.35">
      <c r="A3" t="s">
        <v>9</v>
      </c>
      <c r="B3">
        <v>0.53600000000000003</v>
      </c>
      <c r="C3">
        <v>18.518263999999999</v>
      </c>
    </row>
    <row r="4" spans="1:6" x14ac:dyDescent="0.35">
      <c r="A4" t="s">
        <v>10</v>
      </c>
      <c r="B4">
        <f>1-[1]pinc08!$B$14</f>
        <v>0.15652701064259733</v>
      </c>
      <c r="E4" t="s">
        <v>11</v>
      </c>
      <c r="F4" t="s">
        <v>179</v>
      </c>
    </row>
    <row r="5" spans="1:6" x14ac:dyDescent="0.35">
      <c r="A5" t="s">
        <v>190</v>
      </c>
      <c r="B5" s="2">
        <f>1-15.13%</f>
        <v>0.84870000000000001</v>
      </c>
      <c r="C5">
        <v>7.4833220000000006E-2</v>
      </c>
      <c r="E5" t="s">
        <v>12</v>
      </c>
      <c r="F5" t="s">
        <v>13</v>
      </c>
    </row>
    <row r="6" spans="1:6" x14ac:dyDescent="0.35">
      <c r="A6" s="3" t="s">
        <v>14</v>
      </c>
      <c r="E6" t="s">
        <v>15</v>
      </c>
      <c r="F6" t="s">
        <v>115</v>
      </c>
    </row>
    <row r="7" spans="1:6" x14ac:dyDescent="0.35">
      <c r="A7" s="8" t="s">
        <v>16</v>
      </c>
      <c r="E7" t="s">
        <v>17</v>
      </c>
    </row>
    <row r="8" spans="1:6" x14ac:dyDescent="0.35">
      <c r="A8" s="8" t="s">
        <v>18</v>
      </c>
      <c r="E8" t="s">
        <v>19</v>
      </c>
    </row>
    <row r="9" spans="1:6" x14ac:dyDescent="0.35">
      <c r="A9" s="8" t="s">
        <v>20</v>
      </c>
      <c r="E9" t="s">
        <v>21</v>
      </c>
    </row>
    <row r="11" spans="1:6" x14ac:dyDescent="0.35">
      <c r="A11" t="s">
        <v>117</v>
      </c>
      <c r="E11" t="s">
        <v>22</v>
      </c>
    </row>
    <row r="12" spans="1:6" x14ac:dyDescent="0.35">
      <c r="A12" t="s">
        <v>116</v>
      </c>
      <c r="B12" s="9">
        <v>0.4</v>
      </c>
      <c r="E12" t="s">
        <v>22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CU99"/>
  <sheetViews>
    <sheetView topLeftCell="AU1" workbookViewId="0">
      <selection activeCell="BC1" sqref="BC1:BC1048576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7265625" bestFit="1" customWidth="1"/>
  </cols>
  <sheetData>
    <row r="1" spans="1:99" x14ac:dyDescent="0.35">
      <c r="B1" t="s">
        <v>203</v>
      </c>
      <c r="C1" t="s">
        <v>127</v>
      </c>
      <c r="D1" t="s">
        <v>128</v>
      </c>
      <c r="E1" t="s">
        <v>29</v>
      </c>
      <c r="F1" t="s">
        <v>30</v>
      </c>
      <c r="G1" t="s">
        <v>130</v>
      </c>
      <c r="H1" t="s">
        <v>27</v>
      </c>
      <c r="I1" t="s">
        <v>131</v>
      </c>
      <c r="J1" t="s">
        <v>132</v>
      </c>
      <c r="K1" t="s">
        <v>122</v>
      </c>
      <c r="L1" t="s">
        <v>123</v>
      </c>
      <c r="M1" t="s">
        <v>133</v>
      </c>
      <c r="N1" t="s">
        <v>134</v>
      </c>
      <c r="O1" t="s">
        <v>124</v>
      </c>
      <c r="P1" t="s">
        <v>125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145</v>
      </c>
      <c r="Z1" t="s">
        <v>40</v>
      </c>
      <c r="AA1" t="s">
        <v>41</v>
      </c>
      <c r="AB1" t="s">
        <v>42</v>
      </c>
      <c r="AC1" t="s">
        <v>146</v>
      </c>
      <c r="AD1" t="s">
        <v>147</v>
      </c>
      <c r="AE1" t="s">
        <v>28</v>
      </c>
      <c r="AF1" t="s">
        <v>148</v>
      </c>
      <c r="AG1" t="s">
        <v>149</v>
      </c>
      <c r="AH1" t="s">
        <v>150</v>
      </c>
      <c r="AI1" t="s">
        <v>23</v>
      </c>
      <c r="AJ1" t="s">
        <v>25</v>
      </c>
      <c r="AK1" t="s">
        <v>24</v>
      </c>
      <c r="AL1" t="s">
        <v>151</v>
      </c>
      <c r="AM1" t="s">
        <v>152</v>
      </c>
      <c r="AN1" s="8" t="s">
        <v>48</v>
      </c>
      <c r="AO1" t="s">
        <v>65</v>
      </c>
      <c r="AP1" t="s">
        <v>153</v>
      </c>
      <c r="AQ1" t="s">
        <v>154</v>
      </c>
      <c r="AR1" t="s">
        <v>155</v>
      </c>
      <c r="AS1" t="s">
        <v>49</v>
      </c>
      <c r="AT1" t="s">
        <v>50</v>
      </c>
      <c r="AU1" t="s">
        <v>26</v>
      </c>
      <c r="AV1" t="s">
        <v>51</v>
      </c>
      <c r="AW1" t="s">
        <v>157</v>
      </c>
      <c r="AX1" t="s">
        <v>158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160</v>
      </c>
      <c r="BH1" t="s">
        <v>60</v>
      </c>
      <c r="BI1" t="s">
        <v>61</v>
      </c>
      <c r="BJ1" t="s">
        <v>62</v>
      </c>
      <c r="BK1" t="s">
        <v>44</v>
      </c>
      <c r="BL1" t="s">
        <v>45</v>
      </c>
      <c r="BM1" t="s">
        <v>165</v>
      </c>
      <c r="BN1" t="s">
        <v>166</v>
      </c>
      <c r="BO1" t="s">
        <v>43</v>
      </c>
      <c r="BP1" t="s">
        <v>143</v>
      </c>
      <c r="BQ1" t="s">
        <v>144</v>
      </c>
      <c r="BR1" t="s">
        <v>167</v>
      </c>
      <c r="BS1" t="s">
        <v>168</v>
      </c>
      <c r="BT1" t="s">
        <v>169</v>
      </c>
      <c r="BU1" t="s">
        <v>172</v>
      </c>
      <c r="BV1" t="s">
        <v>173</v>
      </c>
      <c r="BW1" t="s">
        <v>174</v>
      </c>
      <c r="BX1" t="s">
        <v>170</v>
      </c>
      <c r="BY1" t="s">
        <v>171</v>
      </c>
      <c r="BZ1" t="s">
        <v>121</v>
      </c>
      <c r="CA1" t="s">
        <v>175</v>
      </c>
      <c r="CB1" t="s">
        <v>176</v>
      </c>
      <c r="CC1" t="s">
        <v>38</v>
      </c>
      <c r="CD1" t="s">
        <v>39</v>
      </c>
      <c r="CE1" t="s">
        <v>32</v>
      </c>
      <c r="CF1" t="s">
        <v>33</v>
      </c>
      <c r="CG1" t="s">
        <v>34</v>
      </c>
      <c r="CH1" t="s">
        <v>35</v>
      </c>
      <c r="CI1" t="s">
        <v>161</v>
      </c>
      <c r="CJ1" t="s">
        <v>162</v>
      </c>
      <c r="CK1" t="s">
        <v>36</v>
      </c>
      <c r="CL1" t="s">
        <v>37</v>
      </c>
      <c r="CM1" t="s">
        <v>119</v>
      </c>
      <c r="CN1" t="s">
        <v>120</v>
      </c>
      <c r="CO1" t="s">
        <v>163</v>
      </c>
      <c r="CP1" t="s">
        <v>164</v>
      </c>
      <c r="CQ1" t="s">
        <v>46</v>
      </c>
      <c r="CR1" t="s">
        <v>47</v>
      </c>
      <c r="CS1" t="s">
        <v>129</v>
      </c>
      <c r="CT1" t="s">
        <v>159</v>
      </c>
      <c r="CU1" t="s">
        <v>176</v>
      </c>
    </row>
    <row r="2" spans="1:99" x14ac:dyDescent="0.35">
      <c r="A2" t="s">
        <v>203</v>
      </c>
      <c r="B2">
        <v>27863.737292160637</v>
      </c>
      <c r="C2">
        <v>-11742.177600486277</v>
      </c>
      <c r="D2">
        <v>-33941.606522826463</v>
      </c>
      <c r="E2">
        <v>-8698.1500000814067</v>
      </c>
      <c r="F2">
        <v>16877.671731188497</v>
      </c>
      <c r="G2">
        <v>-5315.2251677566164</v>
      </c>
      <c r="H2">
        <v>-5520.4878979670721</v>
      </c>
      <c r="I2">
        <v>-16746.153258766015</v>
      </c>
      <c r="J2">
        <v>-24416.51744679379</v>
      </c>
      <c r="K2">
        <v>-6350.7632477314955</v>
      </c>
      <c r="L2">
        <v>19612.236507126119</v>
      </c>
      <c r="M2">
        <v>-17540.944784612493</v>
      </c>
      <c r="N2">
        <v>-20698.978841400924</v>
      </c>
      <c r="O2">
        <v>-13994.450427253965</v>
      </c>
      <c r="P2">
        <v>11773.469523250646</v>
      </c>
      <c r="Y2">
        <v>32667.353879743499</v>
      </c>
      <c r="Z2">
        <v>1455.6148267731703</v>
      </c>
      <c r="AA2">
        <v>-4134.7908262455167</v>
      </c>
      <c r="AB2">
        <v>-1817.3384413219251</v>
      </c>
      <c r="AC2">
        <v>-3001.3880875287027</v>
      </c>
      <c r="AD2">
        <v>32848.355220093406</v>
      </c>
      <c r="AE2">
        <v>-5865.264821965241</v>
      </c>
      <c r="AF2">
        <v>-3671.1762175624558</v>
      </c>
      <c r="AG2">
        <v>160.95483196941598</v>
      </c>
      <c r="AH2">
        <v>26.703612886158236</v>
      </c>
      <c r="AI2">
        <v>13.314099558623013</v>
      </c>
      <c r="AJ2">
        <v>-116.57987573277011</v>
      </c>
      <c r="AK2">
        <v>17.522177697362416</v>
      </c>
      <c r="AL2">
        <v>-61.667860314068001</v>
      </c>
      <c r="AM2" s="8">
        <v>184438.66186026175</v>
      </c>
      <c r="AN2">
        <v>-144185.07568119964</v>
      </c>
      <c r="AO2">
        <v>425825.6030632293</v>
      </c>
      <c r="AP2">
        <v>-149701.89505110244</v>
      </c>
      <c r="AQ2">
        <v>-168187.18442309354</v>
      </c>
      <c r="AR2">
        <v>194513.07444968398</v>
      </c>
      <c r="AS2">
        <v>-72558.023940977248</v>
      </c>
      <c r="AT2">
        <v>-370079.89214606973</v>
      </c>
      <c r="AU2">
        <v>401026.2754510704</v>
      </c>
      <c r="AV2">
        <v>-246862.50702923257</v>
      </c>
      <c r="AW2">
        <v>-264129.1769103136</v>
      </c>
      <c r="AX2">
        <v>-211375.41393088654</v>
      </c>
      <c r="AY2">
        <v>-238321.18375235723</v>
      </c>
      <c r="AZ2">
        <v>447614.55028610985</v>
      </c>
      <c r="BA2">
        <v>23596.75241413484</v>
      </c>
      <c r="BB2">
        <v>-90148.090573318535</v>
      </c>
      <c r="BC2">
        <v>135094.59133780809</v>
      </c>
      <c r="BD2">
        <v>24608.34851272318</v>
      </c>
      <c r="BE2">
        <v>23030.618069221469</v>
      </c>
      <c r="BF2">
        <v>24591.973867187637</v>
      </c>
      <c r="BG2">
        <v>25112.813912903242</v>
      </c>
      <c r="BH2">
        <v>13349.975200544475</v>
      </c>
      <c r="BI2">
        <v>1054.1537489263239</v>
      </c>
      <c r="BJ2">
        <v>244125.85536761812</v>
      </c>
      <c r="BK2">
        <v>209530.44252832572</v>
      </c>
      <c r="BL2">
        <v>194512.01724973309</v>
      </c>
      <c r="BM2">
        <v>171892.62480722967</v>
      </c>
      <c r="BN2">
        <v>524773.17505328404</v>
      </c>
      <c r="BO2">
        <v>658832.79099573882</v>
      </c>
      <c r="BP2">
        <v>1.4108983643925013</v>
      </c>
      <c r="BQ2">
        <v>517791.73961657524</v>
      </c>
      <c r="BR2">
        <v>652265.46210704767</v>
      </c>
      <c r="BS2">
        <v>1.331710063719014</v>
      </c>
      <c r="BT2">
        <v>55.359958358577877</v>
      </c>
      <c r="BU2">
        <v>12.442535456708672</v>
      </c>
      <c r="BV2">
        <v>-159.18731781053461</v>
      </c>
      <c r="BW2">
        <v>-146.61632961053337</v>
      </c>
      <c r="BX2">
        <v>-195.37875973764733</v>
      </c>
      <c r="BY2">
        <v>-282.18138370166162</v>
      </c>
      <c r="BZ2">
        <v>3128.0427753430226</v>
      </c>
      <c r="CA2">
        <v>4462.4195623795149</v>
      </c>
      <c r="CB2">
        <v>-1191201.4907215512</v>
      </c>
      <c r="CC2">
        <v>2226587.2889860012</v>
      </c>
      <c r="CD2">
        <v>-2528.5187301642304</v>
      </c>
      <c r="CE2">
        <v>4593.8981216180991</v>
      </c>
      <c r="CF2">
        <v>-73.590122648198033</v>
      </c>
      <c r="CG2">
        <v>145.24303307882869</v>
      </c>
      <c r="CH2">
        <v>-119.85683815038308</v>
      </c>
      <c r="CI2">
        <v>230.88234171256804</v>
      </c>
      <c r="CJ2">
        <v>-1201623.5278640911</v>
      </c>
      <c r="CK2">
        <v>2283440.3201703262</v>
      </c>
      <c r="CL2">
        <v>191676.64711843611</v>
      </c>
      <c r="CM2">
        <v>-374966.29030315322</v>
      </c>
      <c r="CN2">
        <v>-55330.349366790986</v>
      </c>
      <c r="CO2">
        <v>106986.57483207136</v>
      </c>
      <c r="CP2">
        <v>-202.72751608791179</v>
      </c>
      <c r="CQ2">
        <v>389.71443197190388</v>
      </c>
      <c r="CR2">
        <v>-25365.138480621532</v>
      </c>
      <c r="CS2">
        <v>22457.988050995111</v>
      </c>
      <c r="CT2">
        <v>11443.626313279317</v>
      </c>
    </row>
    <row r="3" spans="1:99" x14ac:dyDescent="0.35">
      <c r="A3" t="s">
        <v>127</v>
      </c>
      <c r="B3">
        <v>-11742.177600486277</v>
      </c>
      <c r="C3">
        <v>15405.337066779271</v>
      </c>
      <c r="D3">
        <v>10856.986621782909</v>
      </c>
      <c r="E3">
        <v>-2303.2274787285523</v>
      </c>
      <c r="F3">
        <v>-5274.4437129768367</v>
      </c>
      <c r="G3">
        <v>2922.3469520596805</v>
      </c>
      <c r="H3">
        <v>12574.790804657063</v>
      </c>
      <c r="I3">
        <v>5560.1933694241034</v>
      </c>
      <c r="J3">
        <v>6546.2551036987816</v>
      </c>
      <c r="K3">
        <v>-1708.2931297671664</v>
      </c>
      <c r="L3">
        <v>-8649.4714666589953</v>
      </c>
      <c r="M3">
        <v>6677.7334878967449</v>
      </c>
      <c r="N3">
        <v>6071.4741371093669</v>
      </c>
      <c r="O3">
        <v>-932.84995400743333</v>
      </c>
      <c r="P3">
        <v>-4049.4766117725053</v>
      </c>
      <c r="Y3">
        <v>-9308.5242388575753</v>
      </c>
      <c r="Z3">
        <v>-389.98004322424549</v>
      </c>
      <c r="AA3">
        <v>-957.73476406129271</v>
      </c>
      <c r="AB3">
        <v>1756.6651886922718</v>
      </c>
      <c r="AC3">
        <v>-1349.6683949761675</v>
      </c>
      <c r="AD3">
        <v>-9484.7093944586341</v>
      </c>
      <c r="AE3">
        <v>702.27512423778069</v>
      </c>
      <c r="AF3">
        <v>-1175.2684945961198</v>
      </c>
      <c r="AG3">
        <v>88.683199566467408</v>
      </c>
      <c r="AH3">
        <v>140.05794723534245</v>
      </c>
      <c r="AI3">
        <v>18.077397401159747</v>
      </c>
      <c r="AJ3">
        <v>23.582555502306285</v>
      </c>
      <c r="AK3">
        <v>12.372076737685763</v>
      </c>
      <c r="AL3">
        <v>-18.470402717461791</v>
      </c>
      <c r="AM3" s="8">
        <v>-87797.252742906407</v>
      </c>
      <c r="AN3">
        <v>35180.83367264679</v>
      </c>
      <c r="AO3">
        <v>-273240.24367297837</v>
      </c>
      <c r="AP3">
        <v>145345.43165914319</v>
      </c>
      <c r="AQ3">
        <v>62184.701835442065</v>
      </c>
      <c r="AR3">
        <v>-48801.992781452747</v>
      </c>
      <c r="AS3">
        <v>-25917.049207442938</v>
      </c>
      <c r="AT3">
        <v>190703.24944001628</v>
      </c>
      <c r="AU3">
        <v>-230730.04505035095</v>
      </c>
      <c r="AV3">
        <v>41569.988825215587</v>
      </c>
      <c r="AW3">
        <v>117481.5272306024</v>
      </c>
      <c r="AX3">
        <v>28814.867868779897</v>
      </c>
      <c r="AY3">
        <v>175691.62214836874</v>
      </c>
      <c r="AZ3">
        <v>-27119.366512620421</v>
      </c>
      <c r="BA3">
        <v>33003.334187122717</v>
      </c>
      <c r="BB3">
        <v>99671.158034729247</v>
      </c>
      <c r="BC3">
        <v>-223421.38225649792</v>
      </c>
      <c r="BD3">
        <v>-8044.9618169514279</v>
      </c>
      <c r="BE3">
        <v>-6965.5655637857972</v>
      </c>
      <c r="BF3">
        <v>-6636.3920543214772</v>
      </c>
      <c r="BG3">
        <v>-7014.9507452230337</v>
      </c>
      <c r="BH3">
        <v>210.67492686839853</v>
      </c>
      <c r="BI3">
        <v>-204.58990771539408</v>
      </c>
      <c r="BJ3">
        <v>-86863.946468394352</v>
      </c>
      <c r="BK3">
        <v>-75104.82329547526</v>
      </c>
      <c r="BL3">
        <v>-77811.396747348699</v>
      </c>
      <c r="BM3">
        <v>-68132.86549793226</v>
      </c>
      <c r="BN3">
        <v>-249551.22297066892</v>
      </c>
      <c r="BO3">
        <v>-349969.08189481671</v>
      </c>
      <c r="BP3">
        <v>-0.57998193634082051</v>
      </c>
      <c r="BQ3">
        <v>-244497.80802021179</v>
      </c>
      <c r="BR3">
        <v>-323966.98823505384</v>
      </c>
      <c r="BS3">
        <v>-0.54035637776060352</v>
      </c>
      <c r="BT3">
        <v>-2.0913201512643385</v>
      </c>
      <c r="BU3">
        <v>59.378799668693084</v>
      </c>
      <c r="BV3">
        <v>193.44758748511563</v>
      </c>
      <c r="BW3">
        <v>102.86610841856428</v>
      </c>
      <c r="BX3">
        <v>209.80041122693669</v>
      </c>
      <c r="BY3">
        <v>248.12669915732113</v>
      </c>
      <c r="BZ3">
        <v>-1164.9873247139042</v>
      </c>
      <c r="CA3">
        <v>-1353.3132854541107</v>
      </c>
      <c r="CB3">
        <v>250618.4611739442</v>
      </c>
      <c r="CC3">
        <v>-483141.73777859309</v>
      </c>
      <c r="CD3">
        <v>16796.511489111777</v>
      </c>
      <c r="CE3">
        <v>-30340.710284381712</v>
      </c>
      <c r="CF3">
        <v>-29.76229591895628</v>
      </c>
      <c r="CG3">
        <v>46.451520537964058</v>
      </c>
      <c r="CH3">
        <v>-56.941061773967569</v>
      </c>
      <c r="CI3">
        <v>88.096840462656033</v>
      </c>
      <c r="CJ3">
        <v>256415.72838519857</v>
      </c>
      <c r="CK3">
        <v>-512095.40941394225</v>
      </c>
      <c r="CL3">
        <v>82876.596448359443</v>
      </c>
      <c r="CM3">
        <v>-148690.48124742613</v>
      </c>
      <c r="CN3">
        <v>46125.97155320258</v>
      </c>
      <c r="CO3">
        <v>-86870.98573603369</v>
      </c>
      <c r="CP3">
        <v>29.87188026140597</v>
      </c>
      <c r="CQ3">
        <v>-44.594583322205658</v>
      </c>
      <c r="CR3">
        <v>9703.8960143696931</v>
      </c>
      <c r="CS3">
        <v>-5858.5108605067071</v>
      </c>
      <c r="CT3">
        <v>-2085.2953792063727</v>
      </c>
    </row>
    <row r="4" spans="1:99" x14ac:dyDescent="0.35">
      <c r="A4" t="s">
        <v>128</v>
      </c>
      <c r="B4">
        <v>-33941.606522826463</v>
      </c>
      <c r="C4">
        <v>10856.986621782909</v>
      </c>
      <c r="D4">
        <v>104815.69697089787</v>
      </c>
      <c r="E4">
        <v>17617.51685566012</v>
      </c>
      <c r="F4">
        <v>-63654.469684339987</v>
      </c>
      <c r="G4">
        <v>24732.11014438259</v>
      </c>
      <c r="H4">
        <v>5179.7785742975484</v>
      </c>
      <c r="I4">
        <v>49749.33231038622</v>
      </c>
      <c r="J4">
        <v>84887.574296964973</v>
      </c>
      <c r="K4">
        <v>11437.865361979495</v>
      </c>
      <c r="L4">
        <v>-60781.587074893498</v>
      </c>
      <c r="M4">
        <v>48337.039219203922</v>
      </c>
      <c r="N4">
        <v>65350.45368820701</v>
      </c>
      <c r="O4">
        <v>35121.087377950134</v>
      </c>
      <c r="P4">
        <v>-36582.533186763969</v>
      </c>
      <c r="Y4">
        <v>-51226.689047052823</v>
      </c>
      <c r="Z4">
        <v>-5075.7557779962217</v>
      </c>
      <c r="AA4">
        <v>11708.099737795697</v>
      </c>
      <c r="AB4">
        <v>1449.2906251338468</v>
      </c>
      <c r="AC4">
        <v>10302.725601158003</v>
      </c>
      <c r="AD4">
        <v>-52717.734971959144</v>
      </c>
      <c r="AE4">
        <v>13262.122136181675</v>
      </c>
      <c r="AF4">
        <v>11618.657606512072</v>
      </c>
      <c r="AG4">
        <v>-415.04967877025956</v>
      </c>
      <c r="AH4">
        <v>-332.46239736831717</v>
      </c>
      <c r="AI4">
        <v>-84.697658715940378</v>
      </c>
      <c r="AJ4">
        <v>257.44605114355068</v>
      </c>
      <c r="AK4">
        <v>-163.20801481706178</v>
      </c>
      <c r="AL4">
        <v>234.50113767244335</v>
      </c>
      <c r="AM4" s="8">
        <v>-555745.43161879003</v>
      </c>
      <c r="AN4">
        <v>667883.22671329021</v>
      </c>
      <c r="AO4">
        <v>-758915.51096208999</v>
      </c>
      <c r="AP4">
        <v>-91206.356787642653</v>
      </c>
      <c r="AQ4">
        <v>892021.16906394775</v>
      </c>
      <c r="AR4">
        <v>-575198.42957393907</v>
      </c>
      <c r="AS4">
        <v>-94355.969232604883</v>
      </c>
      <c r="AT4">
        <v>1244885.0248099309</v>
      </c>
      <c r="AU4">
        <v>-1078219.012245618</v>
      </c>
      <c r="AV4">
        <v>1141119.4757223467</v>
      </c>
      <c r="AW4">
        <v>742263.41093916201</v>
      </c>
      <c r="AX4">
        <v>219810.05942148968</v>
      </c>
      <c r="AY4">
        <v>500189.64172662213</v>
      </c>
      <c r="AZ4">
        <v>-491395.27343762672</v>
      </c>
      <c r="BA4">
        <v>135334.98771904642</v>
      </c>
      <c r="BB4">
        <v>67210.51762021301</v>
      </c>
      <c r="BC4">
        <v>-986858.30799980869</v>
      </c>
      <c r="BD4">
        <v>-44558.476333071492</v>
      </c>
      <c r="BE4">
        <v>-38911.661578706291</v>
      </c>
      <c r="BF4">
        <v>-44810.789626335791</v>
      </c>
      <c r="BG4">
        <v>-44888.364531123327</v>
      </c>
      <c r="BH4">
        <v>-4015.9958175580705</v>
      </c>
      <c r="BI4">
        <v>-2177.781407115237</v>
      </c>
      <c r="BJ4">
        <v>-485541.93342292134</v>
      </c>
      <c r="BK4">
        <v>-439385.7701568426</v>
      </c>
      <c r="BL4">
        <v>-381143.97928678873</v>
      </c>
      <c r="BM4">
        <v>-344501.50258459983</v>
      </c>
      <c r="BN4">
        <v>-655709.51453819952</v>
      </c>
      <c r="BO4">
        <v>-758612.25312555314</v>
      </c>
      <c r="BP4">
        <v>-2.6347515390731862</v>
      </c>
      <c r="BQ4">
        <v>-693645.84179271688</v>
      </c>
      <c r="BR4">
        <v>-839318.00359555741</v>
      </c>
      <c r="BS4">
        <v>-2.4382467157344325</v>
      </c>
      <c r="BT4">
        <v>-159.97576055275346</v>
      </c>
      <c r="BU4">
        <v>-99.814524824015777</v>
      </c>
      <c r="BV4">
        <v>-120.246766356411</v>
      </c>
      <c r="BW4">
        <v>66.907564837807229</v>
      </c>
      <c r="BX4">
        <v>27.115370759676647</v>
      </c>
      <c r="BY4">
        <v>213.49691291354824</v>
      </c>
      <c r="BZ4">
        <v>-6194.2114887034322</v>
      </c>
      <c r="CA4">
        <v>-8440.5490963641041</v>
      </c>
      <c r="CB4">
        <v>3688779.5152241872</v>
      </c>
      <c r="CC4">
        <v>-6879528.243384189</v>
      </c>
      <c r="CD4">
        <v>-30315.124580558841</v>
      </c>
      <c r="CE4">
        <v>55073.895558901582</v>
      </c>
      <c r="CF4">
        <v>535.93396725273294</v>
      </c>
      <c r="CG4">
        <v>-1009.0288333391276</v>
      </c>
      <c r="CH4">
        <v>846.6777868340132</v>
      </c>
      <c r="CI4">
        <v>-1600.490236474099</v>
      </c>
      <c r="CJ4">
        <v>4512040.3597439853</v>
      </c>
      <c r="CK4">
        <v>-8545287.0429888107</v>
      </c>
      <c r="CL4">
        <v>-1331820.3517211154</v>
      </c>
      <c r="CM4">
        <v>2482302.7380932993</v>
      </c>
      <c r="CN4">
        <v>16768.528036545838</v>
      </c>
      <c r="CO4">
        <v>-36599.256917094885</v>
      </c>
      <c r="CP4">
        <v>370.79971336916492</v>
      </c>
      <c r="CQ4">
        <v>-688.50979753861168</v>
      </c>
      <c r="CR4">
        <v>62878.814982893397</v>
      </c>
      <c r="CS4">
        <v>-37151.990846670167</v>
      </c>
      <c r="CT4">
        <v>248412.27464918408</v>
      </c>
    </row>
    <row r="5" spans="1:99" x14ac:dyDescent="0.35">
      <c r="A5" t="s">
        <v>29</v>
      </c>
      <c r="B5">
        <v>-8698.1500000814067</v>
      </c>
      <c r="C5">
        <v>-2303.2274787285523</v>
      </c>
      <c r="D5">
        <v>17617.51685566012</v>
      </c>
      <c r="E5">
        <v>33910.23169459543</v>
      </c>
      <c r="F5">
        <v>12458.597821178366</v>
      </c>
      <c r="G5">
        <v>13936.909580877682</v>
      </c>
      <c r="H5">
        <v>-9254.8748798166562</v>
      </c>
      <c r="I5">
        <v>15554.184449959999</v>
      </c>
      <c r="J5">
        <v>12735.893277882582</v>
      </c>
      <c r="K5">
        <v>28433.16100779851</v>
      </c>
      <c r="L5">
        <v>-1687.8481473759186</v>
      </c>
      <c r="M5">
        <v>18054.483902736276</v>
      </c>
      <c r="N5">
        <v>11920.20509109836</v>
      </c>
      <c r="O5">
        <v>31078.195602829885</v>
      </c>
      <c r="P5">
        <v>16062.387204892026</v>
      </c>
      <c r="Y5">
        <v>-2594.9255111108114</v>
      </c>
      <c r="Z5">
        <v>-1415.8753231690496</v>
      </c>
      <c r="AA5">
        <v>4659.2846312727597</v>
      </c>
      <c r="AB5">
        <v>-1097.7945756248416</v>
      </c>
      <c r="AC5">
        <v>4111.5394402946222</v>
      </c>
      <c r="AD5">
        <v>-2832.9246915358704</v>
      </c>
      <c r="AE5">
        <v>5151.8052689869728</v>
      </c>
      <c r="AF5">
        <v>4056.579103570647</v>
      </c>
      <c r="AG5">
        <v>-130.86906939280786</v>
      </c>
      <c r="AH5">
        <v>-273.06015513417776</v>
      </c>
      <c r="AI5">
        <v>-16.556853477488254</v>
      </c>
      <c r="AJ5">
        <v>22.245707089207873</v>
      </c>
      <c r="AK5">
        <v>-4.0507239734883704</v>
      </c>
      <c r="AL5">
        <v>-53.110548980149879</v>
      </c>
      <c r="AM5" s="8">
        <v>-163037.11121064692</v>
      </c>
      <c r="AN5">
        <v>68988.995384894733</v>
      </c>
      <c r="AO5">
        <v>-181872.09802293393</v>
      </c>
      <c r="AP5">
        <v>43149.675497346056</v>
      </c>
      <c r="AQ5">
        <v>175280.51694975712</v>
      </c>
      <c r="AR5">
        <v>-54725.946071942541</v>
      </c>
      <c r="AS5">
        <v>-45847.117358676704</v>
      </c>
      <c r="AT5">
        <v>-4066.6341804845897</v>
      </c>
      <c r="AU5">
        <v>-108427.57506006525</v>
      </c>
      <c r="AV5">
        <v>324739.99688553269</v>
      </c>
      <c r="AW5">
        <v>29464.404108697054</v>
      </c>
      <c r="AX5">
        <v>24625.465716828603</v>
      </c>
      <c r="AY5">
        <v>-22583.661329169234</v>
      </c>
      <c r="AZ5">
        <v>-233008.66191796964</v>
      </c>
      <c r="BA5">
        <v>51355.388111769484</v>
      </c>
      <c r="BB5">
        <v>81758.621699375202</v>
      </c>
      <c r="BC5">
        <v>578106.72071616456</v>
      </c>
      <c r="BD5">
        <v>-9682.6278780498287</v>
      </c>
      <c r="BE5">
        <v>-8338.5303316930058</v>
      </c>
      <c r="BF5">
        <v>-9066.5924930905567</v>
      </c>
      <c r="BG5">
        <v>-10594.261500927469</v>
      </c>
      <c r="BH5">
        <v>-2504.189842429319</v>
      </c>
      <c r="BI5">
        <v>-64.314886448107316</v>
      </c>
      <c r="BJ5">
        <v>35498.984141996072</v>
      </c>
      <c r="BK5">
        <v>34026.150136501426</v>
      </c>
      <c r="BL5">
        <v>-72286.575206057736</v>
      </c>
      <c r="BM5">
        <v>-66402.296302990348</v>
      </c>
      <c r="BN5">
        <v>-197252.87219865122</v>
      </c>
      <c r="BO5">
        <v>-223667.58543395638</v>
      </c>
      <c r="BP5">
        <v>-0.79622454845301971</v>
      </c>
      <c r="BQ5">
        <v>-201934.62413998219</v>
      </c>
      <c r="BR5">
        <v>-230971.7664423341</v>
      </c>
      <c r="BS5">
        <v>-0.71982197997253317</v>
      </c>
      <c r="BT5">
        <v>-239.27079919443122</v>
      </c>
      <c r="BU5">
        <v>-207.30626635506766</v>
      </c>
      <c r="BV5">
        <v>-56.809266168269957</v>
      </c>
      <c r="BW5">
        <v>-210.17994655361247</v>
      </c>
      <c r="BX5">
        <v>-210.43379164092826</v>
      </c>
      <c r="BY5">
        <v>48.037589442701226</v>
      </c>
      <c r="BZ5">
        <v>-138.28734762889488</v>
      </c>
      <c r="CA5">
        <v>-1048.9071664354267</v>
      </c>
      <c r="CB5">
        <v>951832.67566699267</v>
      </c>
      <c r="CC5">
        <v>-1787408.1763179533</v>
      </c>
      <c r="CD5">
        <v>-2286.4615847634541</v>
      </c>
      <c r="CE5">
        <v>2875.5555329087806</v>
      </c>
      <c r="CF5">
        <v>-15.894395664168396</v>
      </c>
      <c r="CG5">
        <v>47.159619233432139</v>
      </c>
      <c r="CH5">
        <v>12.493515187207739</v>
      </c>
      <c r="CI5">
        <v>-1.4338481947977428</v>
      </c>
      <c r="CJ5">
        <v>891785.49064933485</v>
      </c>
      <c r="CK5">
        <v>-1656799.7192482916</v>
      </c>
      <c r="CL5">
        <v>-472720.77548802487</v>
      </c>
      <c r="CM5">
        <v>887645.4521609759</v>
      </c>
      <c r="CN5">
        <v>32593.091661543669</v>
      </c>
      <c r="CO5">
        <v>-64972.901359405121</v>
      </c>
      <c r="CP5">
        <v>285.78184509988074</v>
      </c>
      <c r="CQ5">
        <v>-560.42713845997503</v>
      </c>
      <c r="CR5">
        <v>24567.818587889011</v>
      </c>
      <c r="CS5">
        <v>-8707.2334165360298</v>
      </c>
      <c r="CT5">
        <v>25978.878121589543</v>
      </c>
    </row>
    <row r="6" spans="1:99" x14ac:dyDescent="0.35">
      <c r="A6" t="s">
        <v>30</v>
      </c>
      <c r="B6">
        <v>16877.671731188497</v>
      </c>
      <c r="C6">
        <v>-5274.4437129768367</v>
      </c>
      <c r="D6">
        <v>-63654.469684339987</v>
      </c>
      <c r="E6">
        <v>12458.597821178366</v>
      </c>
      <c r="F6">
        <v>75587.10870518969</v>
      </c>
      <c r="G6">
        <v>-9270.7309838680521</v>
      </c>
      <c r="H6">
        <v>-6278.3587184767157</v>
      </c>
      <c r="I6">
        <v>-18689.450029727006</v>
      </c>
      <c r="J6">
        <v>-48810.875711461566</v>
      </c>
      <c r="K6">
        <v>13098.591900499878</v>
      </c>
      <c r="L6">
        <v>60219.903879481899</v>
      </c>
      <c r="M6">
        <v>-12770.43767396663</v>
      </c>
      <c r="N6">
        <v>-39926.510512065273</v>
      </c>
      <c r="O6">
        <v>-388.80225986306215</v>
      </c>
      <c r="P6">
        <v>62866.697477256537</v>
      </c>
      <c r="Y6">
        <v>37423.631999863894</v>
      </c>
      <c r="Z6">
        <v>3782.9346755290339</v>
      </c>
      <c r="AA6">
        <v>-6536.6561549942107</v>
      </c>
      <c r="AB6">
        <v>-2023.9671449053312</v>
      </c>
      <c r="AC6">
        <v>-5848.6836400712364</v>
      </c>
      <c r="AD6">
        <v>38138.656102584944</v>
      </c>
      <c r="AE6">
        <v>-5792.277399732131</v>
      </c>
      <c r="AF6">
        <v>-5841.9312616922416</v>
      </c>
      <c r="AG6">
        <v>-140.70450368681225</v>
      </c>
      <c r="AH6">
        <v>-198.64241136061287</v>
      </c>
      <c r="AI6">
        <v>76.591209883158456</v>
      </c>
      <c r="AJ6">
        <v>-148.6625895796742</v>
      </c>
      <c r="AK6">
        <v>127.67495150917</v>
      </c>
      <c r="AL6">
        <v>-165.87963091073451</v>
      </c>
      <c r="AM6" s="8">
        <v>305454.19422348746</v>
      </c>
      <c r="AN6">
        <v>-690377.58565823489</v>
      </c>
      <c r="AO6">
        <v>168093.10086182519</v>
      </c>
      <c r="AP6">
        <v>446608.64440273796</v>
      </c>
      <c r="AQ6">
        <v>-764511.20053677296</v>
      </c>
      <c r="AR6">
        <v>448788.35318228044</v>
      </c>
      <c r="AS6">
        <v>421101.97923139547</v>
      </c>
      <c r="AT6">
        <v>-1227556.1223300816</v>
      </c>
      <c r="AU6">
        <v>635037.79893854924</v>
      </c>
      <c r="AV6">
        <v>-855008.82613037026</v>
      </c>
      <c r="AW6">
        <v>-714754.99525118095</v>
      </c>
      <c r="AX6">
        <v>-150985.47857953119</v>
      </c>
      <c r="AY6">
        <v>-486705.36076517962</v>
      </c>
      <c r="AZ6">
        <v>268819.82085661485</v>
      </c>
      <c r="BA6">
        <v>-174098.28350136406</v>
      </c>
      <c r="BB6">
        <v>30778.674852022647</v>
      </c>
      <c r="BC6">
        <v>994763.07454328414</v>
      </c>
      <c r="BD6">
        <v>26026.37582841398</v>
      </c>
      <c r="BE6">
        <v>21592.44791968678</v>
      </c>
      <c r="BF6">
        <v>27224.493787288138</v>
      </c>
      <c r="BG6">
        <v>25864.995428381553</v>
      </c>
      <c r="BH6">
        <v>1093.9903602044785</v>
      </c>
      <c r="BI6">
        <v>1917.361158322949</v>
      </c>
      <c r="BJ6">
        <v>474490.19344619603</v>
      </c>
      <c r="BK6">
        <v>424685.80870332208</v>
      </c>
      <c r="BL6">
        <v>282671.47483393789</v>
      </c>
      <c r="BM6">
        <v>249220.34710179424</v>
      </c>
      <c r="BN6">
        <v>417642.81670609355</v>
      </c>
      <c r="BO6">
        <v>507111.99943411921</v>
      </c>
      <c r="BP6">
        <v>1.6455166022870353</v>
      </c>
      <c r="BQ6">
        <v>439197.73988546425</v>
      </c>
      <c r="BR6">
        <v>551983.24633542076</v>
      </c>
      <c r="BS6">
        <v>1.5109565169590962</v>
      </c>
      <c r="BT6">
        <v>21.128243664587398</v>
      </c>
      <c r="BU6">
        <v>-31.576327751706174</v>
      </c>
      <c r="BV6">
        <v>-39.549085174927875</v>
      </c>
      <c r="BW6">
        <v>-31.334543408902064</v>
      </c>
      <c r="BX6">
        <v>2.9269479570154067</v>
      </c>
      <c r="BY6">
        <v>-57.256313105238803</v>
      </c>
      <c r="BZ6">
        <v>5351.6183568391853</v>
      </c>
      <c r="CA6">
        <v>6282.4638027554047</v>
      </c>
      <c r="CB6">
        <v>-2529907.8971844818</v>
      </c>
      <c r="CC6">
        <v>4677803.0737266662</v>
      </c>
      <c r="CD6">
        <v>27103.244565138695</v>
      </c>
      <c r="CE6">
        <v>-50373.494995824163</v>
      </c>
      <c r="CF6">
        <v>-241.59446829064163</v>
      </c>
      <c r="CG6">
        <v>453.06929185430158</v>
      </c>
      <c r="CH6">
        <v>-350.10065029542426</v>
      </c>
      <c r="CI6">
        <v>660.22735380457959</v>
      </c>
      <c r="CJ6">
        <v>-2748238.3996021543</v>
      </c>
      <c r="CK6">
        <v>5169480.7835952193</v>
      </c>
      <c r="CL6">
        <v>843736.49390132888</v>
      </c>
      <c r="CM6">
        <v>-1557962.0084737379</v>
      </c>
      <c r="CN6">
        <v>10414.001176466181</v>
      </c>
      <c r="CO6">
        <v>-18728.877122422902</v>
      </c>
      <c r="CP6">
        <v>-155.06247152674192</v>
      </c>
      <c r="CQ6">
        <v>203.88520392335764</v>
      </c>
      <c r="CR6">
        <v>-22456.428810564626</v>
      </c>
      <c r="CS6">
        <v>19816.108101414204</v>
      </c>
      <c r="CT6">
        <v>-53174.518492020092</v>
      </c>
    </row>
    <row r="7" spans="1:99" x14ac:dyDescent="0.35">
      <c r="A7" t="s">
        <v>130</v>
      </c>
      <c r="B7">
        <v>-5315.2251677566164</v>
      </c>
      <c r="C7">
        <v>2922.3469520596805</v>
      </c>
      <c r="D7">
        <v>24732.11014438259</v>
      </c>
      <c r="E7">
        <v>13936.909580877682</v>
      </c>
      <c r="F7">
        <v>-9270.7309838680521</v>
      </c>
      <c r="G7">
        <v>16688.910606354195</v>
      </c>
      <c r="H7">
        <v>875.70948846489898</v>
      </c>
      <c r="I7">
        <v>15678.996868725841</v>
      </c>
      <c r="J7">
        <v>18482.09795944798</v>
      </c>
      <c r="K7">
        <v>11033.087647080663</v>
      </c>
      <c r="L7">
        <v>-12853.701970564922</v>
      </c>
      <c r="M7">
        <v>13613.601605560403</v>
      </c>
      <c r="N7">
        <v>15017.146736009612</v>
      </c>
      <c r="O7">
        <v>14301.855106308196</v>
      </c>
      <c r="P7">
        <v>-1241.8692671244937</v>
      </c>
      <c r="Y7">
        <v>-4214.3660655542462</v>
      </c>
      <c r="Z7">
        <v>-1504.1105242336725</v>
      </c>
      <c r="AA7">
        <v>1525.7969817004516</v>
      </c>
      <c r="AB7">
        <v>-211.60081520817948</v>
      </c>
      <c r="AC7">
        <v>745.19448400693136</v>
      </c>
      <c r="AD7">
        <v>-4282.5041960310691</v>
      </c>
      <c r="AE7">
        <v>1620.8486926515072</v>
      </c>
      <c r="AF7">
        <v>751.20936643884284</v>
      </c>
      <c r="AG7">
        <v>94.793717235390332</v>
      </c>
      <c r="AH7">
        <v>-29.356691717223793</v>
      </c>
      <c r="AI7">
        <v>-20.504668813284233</v>
      </c>
      <c r="AJ7">
        <v>35.889166023565373</v>
      </c>
      <c r="AK7">
        <v>-22.492828022678417</v>
      </c>
      <c r="AL7">
        <v>-1.1855488331307047</v>
      </c>
      <c r="AM7" s="8">
        <v>-174566.39360579813</v>
      </c>
      <c r="AN7">
        <v>129176.25268225228</v>
      </c>
      <c r="AO7">
        <v>-102444.93371681144</v>
      </c>
      <c r="AP7">
        <v>-133668.97803350698</v>
      </c>
      <c r="AQ7">
        <v>218541.57539227954</v>
      </c>
      <c r="AR7">
        <v>-119720.04763121292</v>
      </c>
      <c r="AS7">
        <v>-190733.55819171458</v>
      </c>
      <c r="AT7">
        <v>338492.11176099669</v>
      </c>
      <c r="AU7">
        <v>-273662.41940868681</v>
      </c>
      <c r="AV7">
        <v>341160.93257922551</v>
      </c>
      <c r="AW7">
        <v>180130.2854324356</v>
      </c>
      <c r="AX7">
        <v>-135835.89439060804</v>
      </c>
      <c r="AY7">
        <v>66462.43122484842</v>
      </c>
      <c r="AZ7">
        <v>75287.811626501716</v>
      </c>
      <c r="BA7">
        <v>234520.48835185161</v>
      </c>
      <c r="BB7">
        <v>55283.10391071951</v>
      </c>
      <c r="BC7">
        <v>20134.534338464728</v>
      </c>
      <c r="BD7">
        <v>-7369.8218726656378</v>
      </c>
      <c r="BE7">
        <v>-5171.0788636479028</v>
      </c>
      <c r="BF7">
        <v>-5963.8086488905419</v>
      </c>
      <c r="BG7">
        <v>-6729.3641653959603</v>
      </c>
      <c r="BH7">
        <v>2617.2087480190344</v>
      </c>
      <c r="BI7">
        <v>-108.31669622248303</v>
      </c>
      <c r="BJ7">
        <v>-80951.787302909681</v>
      </c>
      <c r="BK7">
        <v>-71996.958121186239</v>
      </c>
      <c r="BL7">
        <v>-89019.818604634551</v>
      </c>
      <c r="BM7">
        <v>-80033.650600066845</v>
      </c>
      <c r="BN7">
        <v>-163096.35462357473</v>
      </c>
      <c r="BO7">
        <v>-214225.85060656854</v>
      </c>
      <c r="BP7">
        <v>-0.76675254554771544</v>
      </c>
      <c r="BQ7">
        <v>-165896.0427864489</v>
      </c>
      <c r="BR7">
        <v>-218309.07506107099</v>
      </c>
      <c r="BS7">
        <v>-0.68285467540246259</v>
      </c>
      <c r="BT7">
        <v>-117.14248278075942</v>
      </c>
      <c r="BU7">
        <v>-76.107272280626788</v>
      </c>
      <c r="BV7">
        <v>4.4255096930152478</v>
      </c>
      <c r="BW7">
        <v>-92.892368553732936</v>
      </c>
      <c r="BX7">
        <v>-50.434901019030811</v>
      </c>
      <c r="BY7">
        <v>59.820016631148746</v>
      </c>
      <c r="BZ7">
        <v>70.011241404184759</v>
      </c>
      <c r="CA7">
        <v>-413.85645202518674</v>
      </c>
      <c r="CB7">
        <v>1154607.2771774896</v>
      </c>
      <c r="CC7">
        <v>-2157283.396414198</v>
      </c>
      <c r="CD7">
        <v>-3331.6202567075479</v>
      </c>
      <c r="CE7">
        <v>5322.1926269830465</v>
      </c>
      <c r="CF7">
        <v>49.997691370011701</v>
      </c>
      <c r="CG7">
        <v>-89.838587236129399</v>
      </c>
      <c r="CH7">
        <v>75.861031777586305</v>
      </c>
      <c r="CI7">
        <v>-144.66802990307195</v>
      </c>
      <c r="CJ7">
        <v>1221407.4827237905</v>
      </c>
      <c r="CK7">
        <v>-2303353.1722667059</v>
      </c>
      <c r="CL7">
        <v>-646556.65495747246</v>
      </c>
      <c r="CM7">
        <v>1214761.6137369005</v>
      </c>
      <c r="CN7">
        <v>19486.119941555757</v>
      </c>
      <c r="CO7">
        <v>-38503.734212616342</v>
      </c>
      <c r="CP7">
        <v>148.60160066324991</v>
      </c>
      <c r="CQ7">
        <v>-264.8001850963073</v>
      </c>
      <c r="CR7">
        <v>20542.976022065544</v>
      </c>
      <c r="CS7">
        <v>-4899.5784804385148</v>
      </c>
      <c r="CT7">
        <v>15527.575911358643</v>
      </c>
    </row>
    <row r="8" spans="1:99" x14ac:dyDescent="0.35">
      <c r="A8" t="s">
        <v>27</v>
      </c>
      <c r="B8">
        <v>-5520.4878979670721</v>
      </c>
      <c r="C8">
        <v>12574.790804657063</v>
      </c>
      <c r="D8">
        <v>5179.7785742975484</v>
      </c>
      <c r="E8">
        <v>-9254.8748798166562</v>
      </c>
      <c r="F8">
        <v>-6278.3587184767157</v>
      </c>
      <c r="G8">
        <v>875.70948846489898</v>
      </c>
      <c r="H8">
        <v>18355.84712853561</v>
      </c>
      <c r="I8">
        <v>3814.1454374338841</v>
      </c>
      <c r="J8">
        <v>2390.7692774016991</v>
      </c>
      <c r="K8">
        <v>-7524.6102338773026</v>
      </c>
      <c r="L8">
        <v>-3400.2005127058733</v>
      </c>
      <c r="M8">
        <v>3529.5047292706308</v>
      </c>
      <c r="N8">
        <v>1899.4014225949281</v>
      </c>
      <c r="O8">
        <v>-6000.394723564641</v>
      </c>
      <c r="P8">
        <v>-1435.7614490480391</v>
      </c>
      <c r="Y8">
        <v>-5615.6596422124048</v>
      </c>
      <c r="Z8">
        <v>3.9656406981089427</v>
      </c>
      <c r="AA8">
        <v>-2322.7539124007239</v>
      </c>
      <c r="AB8">
        <v>1448.8331144872552</v>
      </c>
      <c r="AC8">
        <v>-2642.4621890086169</v>
      </c>
      <c r="AD8">
        <v>-5695.2697143955684</v>
      </c>
      <c r="AE8">
        <v>-1689.0589915568398</v>
      </c>
      <c r="AF8">
        <v>-2272.5071525410017</v>
      </c>
      <c r="AG8">
        <v>96.2053150379176</v>
      </c>
      <c r="AH8">
        <v>122.20547436552488</v>
      </c>
      <c r="AI8">
        <v>7.5482393201916356</v>
      </c>
      <c r="AJ8">
        <v>-59.932384586833791</v>
      </c>
      <c r="AK8">
        <v>-25.438489105883136</v>
      </c>
      <c r="AL8">
        <v>-38.481915366964522</v>
      </c>
      <c r="AM8" s="8">
        <v>-124663.31030649199</v>
      </c>
      <c r="AN8">
        <v>23697.371773180428</v>
      </c>
      <c r="AO8">
        <v>-375090.26449360943</v>
      </c>
      <c r="AP8">
        <v>279151.79498471494</v>
      </c>
      <c r="AQ8">
        <v>80012.744082250138</v>
      </c>
      <c r="AR8">
        <v>-126940.76587263343</v>
      </c>
      <c r="AS8">
        <v>20649.342657903104</v>
      </c>
      <c r="AT8">
        <v>116435.88097733271</v>
      </c>
      <c r="AU8">
        <v>-165934.42162723542</v>
      </c>
      <c r="AV8">
        <v>-74365.076107217741</v>
      </c>
      <c r="AW8">
        <v>27109.992810474021</v>
      </c>
      <c r="AX8">
        <v>43104.040627597489</v>
      </c>
      <c r="AY8">
        <v>138720.6172129958</v>
      </c>
      <c r="AZ8">
        <v>96894.473723848219</v>
      </c>
      <c r="BA8">
        <v>-1924.9178213913142</v>
      </c>
      <c r="BB8">
        <v>51296.404195889227</v>
      </c>
      <c r="BC8">
        <v>-178000.60536310272</v>
      </c>
      <c r="BD8">
        <v>-3041.0344846649386</v>
      </c>
      <c r="BE8">
        <v>-3113.0713628653184</v>
      </c>
      <c r="BF8">
        <v>-2087.9537223401321</v>
      </c>
      <c r="BG8">
        <v>-2147.1459647526108</v>
      </c>
      <c r="BH8">
        <v>2103.1695958596993</v>
      </c>
      <c r="BI8">
        <v>-123.79212651970794</v>
      </c>
      <c r="BJ8">
        <v>-79711.86767370165</v>
      </c>
      <c r="BK8">
        <v>-70382.601558746552</v>
      </c>
      <c r="BL8">
        <v>-41427.265689828055</v>
      </c>
      <c r="BM8">
        <v>-35345.414500342667</v>
      </c>
      <c r="BN8">
        <v>-96341.105887888232</v>
      </c>
      <c r="BO8">
        <v>-159549.25574288465</v>
      </c>
      <c r="BP8">
        <v>-0.12274498143935404</v>
      </c>
      <c r="BQ8">
        <v>-90822.768852883586</v>
      </c>
      <c r="BR8">
        <v>-129878.46776983411</v>
      </c>
      <c r="BS8">
        <v>-0.11560080860207315</v>
      </c>
      <c r="BT8">
        <v>6.0985436195562848</v>
      </c>
      <c r="BU8">
        <v>23.271395225082234</v>
      </c>
      <c r="BV8">
        <v>171.40989760714493</v>
      </c>
      <c r="BW8">
        <v>53.85893757035474</v>
      </c>
      <c r="BX8">
        <v>118.06390224892294</v>
      </c>
      <c r="BY8">
        <v>244.78906129852754</v>
      </c>
      <c r="BZ8">
        <v>-1407.6553081835159</v>
      </c>
      <c r="CA8">
        <v>-1347.6525572720782</v>
      </c>
      <c r="CB8">
        <v>-229248.28588981472</v>
      </c>
      <c r="CC8">
        <v>433765.72353023797</v>
      </c>
      <c r="CD8">
        <v>13117.490189951905</v>
      </c>
      <c r="CE8">
        <v>-23351.951638077262</v>
      </c>
      <c r="CF8">
        <v>-21.29291623658704</v>
      </c>
      <c r="CG8">
        <v>33.500187110758205</v>
      </c>
      <c r="CH8">
        <v>-1.2046840916262866</v>
      </c>
      <c r="CI8">
        <v>-14.445860716372035</v>
      </c>
      <c r="CJ8">
        <v>-94345.247118999017</v>
      </c>
      <c r="CK8">
        <v>169920.86062567422</v>
      </c>
      <c r="CL8">
        <v>178427.93329094048</v>
      </c>
      <c r="CM8">
        <v>-341490.08025388274</v>
      </c>
      <c r="CN8">
        <v>22438.903911569632</v>
      </c>
      <c r="CO8">
        <v>-40855.515407827093</v>
      </c>
      <c r="CP8">
        <v>-172.2489786016969</v>
      </c>
      <c r="CQ8">
        <v>348.82616443810963</v>
      </c>
      <c r="CR8">
        <v>2583.9977212115559</v>
      </c>
      <c r="CS8">
        <v>-2320.060148547117</v>
      </c>
      <c r="CT8">
        <v>103322.05424777172</v>
      </c>
    </row>
    <row r="9" spans="1:99" x14ac:dyDescent="0.35">
      <c r="A9" t="s">
        <v>131</v>
      </c>
      <c r="B9">
        <v>-16746.153258766015</v>
      </c>
      <c r="C9">
        <v>5560.1933694241034</v>
      </c>
      <c r="D9">
        <v>49749.33231038622</v>
      </c>
      <c r="E9">
        <v>15554.184449959999</v>
      </c>
      <c r="F9">
        <v>-18689.450029727006</v>
      </c>
      <c r="G9">
        <v>15678.996868725841</v>
      </c>
      <c r="H9">
        <v>3814.1454374338841</v>
      </c>
      <c r="I9">
        <v>33680.487163779559</v>
      </c>
      <c r="J9">
        <v>43438.439290980888</v>
      </c>
      <c r="K9">
        <v>11311.995415925872</v>
      </c>
      <c r="L9">
        <v>-19820.887825713427</v>
      </c>
      <c r="M9">
        <v>31394.200790484228</v>
      </c>
      <c r="N9">
        <v>30756.681516597455</v>
      </c>
      <c r="O9">
        <v>25638.158389721397</v>
      </c>
      <c r="P9">
        <v>-1570.7659138377271</v>
      </c>
      <c r="Y9">
        <v>-27587.756524528631</v>
      </c>
      <c r="Z9">
        <v>-2824.9724026430322</v>
      </c>
      <c r="AA9">
        <v>6280.3995063522298</v>
      </c>
      <c r="AB9">
        <v>178.47673130350847</v>
      </c>
      <c r="AC9">
        <v>5450.7870828548594</v>
      </c>
      <c r="AD9">
        <v>-28614.769930828177</v>
      </c>
      <c r="AE9">
        <v>7126.8228542565539</v>
      </c>
      <c r="AF9">
        <v>6509.2923249844771</v>
      </c>
      <c r="AG9">
        <v>-337.47313109170256</v>
      </c>
      <c r="AH9">
        <v>-365.82722860978828</v>
      </c>
      <c r="AI9">
        <v>-44.734437625933914</v>
      </c>
      <c r="AJ9">
        <v>143.70976422033482</v>
      </c>
      <c r="AK9">
        <v>-88.99908535405558</v>
      </c>
      <c r="AL9">
        <v>127.29429275093473</v>
      </c>
      <c r="AM9" s="8">
        <v>-365553.21266172873</v>
      </c>
      <c r="AN9">
        <v>287649.10871663393</v>
      </c>
      <c r="AO9">
        <v>-574355.95731731399</v>
      </c>
      <c r="AP9">
        <v>117322.86849446766</v>
      </c>
      <c r="AQ9">
        <v>383649.11924814421</v>
      </c>
      <c r="AR9">
        <v>-226376.92088750555</v>
      </c>
      <c r="AS9">
        <v>63368.076943699016</v>
      </c>
      <c r="AT9">
        <v>555505.70707726222</v>
      </c>
      <c r="AU9">
        <v>-686309.5872114558</v>
      </c>
      <c r="AV9">
        <v>426200.96939568949</v>
      </c>
      <c r="AW9">
        <v>265418.25704086962</v>
      </c>
      <c r="AX9">
        <v>98594.221236670986</v>
      </c>
      <c r="AY9">
        <v>74212.226959186461</v>
      </c>
      <c r="AZ9">
        <v>-183672.55771633468</v>
      </c>
      <c r="BA9">
        <v>29466.88742423708</v>
      </c>
      <c r="BB9">
        <v>32856.005191839591</v>
      </c>
      <c r="BC9">
        <v>-474515.08479707513</v>
      </c>
      <c r="BD9">
        <v>-27063.054894848068</v>
      </c>
      <c r="BE9">
        <v>-24223.225802768076</v>
      </c>
      <c r="BF9">
        <v>-26181.605621383856</v>
      </c>
      <c r="BG9">
        <v>-26643.78846216555</v>
      </c>
      <c r="BH9">
        <v>-4689.6397256521977</v>
      </c>
      <c r="BI9">
        <v>-970.6007935147278</v>
      </c>
      <c r="BJ9">
        <v>-208178.48059313328</v>
      </c>
      <c r="BK9">
        <v>-186209.65581755116</v>
      </c>
      <c r="BL9">
        <v>-177329.64540209301</v>
      </c>
      <c r="BM9">
        <v>-160855.54047637316</v>
      </c>
      <c r="BN9">
        <v>-230740.22052330888</v>
      </c>
      <c r="BO9">
        <v>-227890.8837304819</v>
      </c>
      <c r="BP9">
        <v>-1.3486589196946575</v>
      </c>
      <c r="BQ9">
        <v>-255676.86724956025</v>
      </c>
      <c r="BR9">
        <v>-281790.63941152883</v>
      </c>
      <c r="BS9">
        <v>-1.2560088793065809</v>
      </c>
      <c r="BT9">
        <v>-156.44379325366222</v>
      </c>
      <c r="BU9">
        <v>-108.0976956831399</v>
      </c>
      <c r="BV9">
        <v>-127.12727834998796</v>
      </c>
      <c r="BW9">
        <v>-37.295933462949669</v>
      </c>
      <c r="BX9">
        <v>8.5725189010689959</v>
      </c>
      <c r="BY9">
        <v>140.37927235137838</v>
      </c>
      <c r="BZ9">
        <v>-1653.0696833694349</v>
      </c>
      <c r="CA9">
        <v>-2919.59886599007</v>
      </c>
      <c r="CB9">
        <v>1908506.929034617</v>
      </c>
      <c r="CC9">
        <v>-3582454.9645857704</v>
      </c>
      <c r="CD9">
        <v>-18343.811958745588</v>
      </c>
      <c r="CE9">
        <v>32519.084085331331</v>
      </c>
      <c r="CF9">
        <v>337.26338491085437</v>
      </c>
      <c r="CG9">
        <v>-633.54782155913449</v>
      </c>
      <c r="CH9">
        <v>501.92010780027607</v>
      </c>
      <c r="CI9">
        <v>-946.67910817784946</v>
      </c>
      <c r="CJ9">
        <v>2481348.021474258</v>
      </c>
      <c r="CK9">
        <v>-4722139.7849245137</v>
      </c>
      <c r="CL9">
        <v>-739668.44082106708</v>
      </c>
      <c r="CM9">
        <v>1376134.2016619162</v>
      </c>
      <c r="CN9">
        <v>2633.8099865272729</v>
      </c>
      <c r="CO9">
        <v>-8854.3796038015789</v>
      </c>
      <c r="CP9">
        <v>120.06379392013287</v>
      </c>
      <c r="CQ9">
        <v>-230.67544297996915</v>
      </c>
      <c r="CR9">
        <v>37348.466709855522</v>
      </c>
      <c r="CS9">
        <v>-23267.711441975567</v>
      </c>
      <c r="CT9">
        <v>131227.94200540884</v>
      </c>
    </row>
    <row r="10" spans="1:99" x14ac:dyDescent="0.35">
      <c r="A10" t="s">
        <v>132</v>
      </c>
      <c r="B10">
        <v>-24416.51744679379</v>
      </c>
      <c r="C10">
        <v>6546.2551036987816</v>
      </c>
      <c r="D10">
        <v>84887.574296964973</v>
      </c>
      <c r="E10">
        <v>12735.893277882582</v>
      </c>
      <c r="F10">
        <v>-48810.875711461566</v>
      </c>
      <c r="G10">
        <v>18482.09795944798</v>
      </c>
      <c r="H10">
        <v>2390.7692774016991</v>
      </c>
      <c r="I10">
        <v>43438.439290980888</v>
      </c>
      <c r="J10">
        <v>76785.883430256756</v>
      </c>
      <c r="K10">
        <v>8090.6090457823202</v>
      </c>
      <c r="L10">
        <v>-49101.424380409728</v>
      </c>
      <c r="M10">
        <v>40420.996618480611</v>
      </c>
      <c r="N10">
        <v>53113.247800777521</v>
      </c>
      <c r="O10">
        <v>26972.055845120158</v>
      </c>
      <c r="P10">
        <v>-25680.989898983324</v>
      </c>
      <c r="Y10">
        <v>-37970.776279518672</v>
      </c>
      <c r="Z10">
        <v>-4420.7843671423479</v>
      </c>
      <c r="AA10">
        <v>9303.9280296509041</v>
      </c>
      <c r="AB10">
        <v>446.04361973216822</v>
      </c>
      <c r="AC10">
        <v>8683.4751242502789</v>
      </c>
      <c r="AD10">
        <v>-39805.550801433303</v>
      </c>
      <c r="AE10">
        <v>10272.717221524777</v>
      </c>
      <c r="AF10">
        <v>10191.621628949226</v>
      </c>
      <c r="AG10">
        <v>-473.29217954018111</v>
      </c>
      <c r="AH10">
        <v>-401.76012083335348</v>
      </c>
      <c r="AI10">
        <v>-69.160459427216267</v>
      </c>
      <c r="AJ10">
        <v>211.92300941583699</v>
      </c>
      <c r="AK10">
        <v>-143.38290423847377</v>
      </c>
      <c r="AL10">
        <v>237.99379514116825</v>
      </c>
      <c r="AM10" s="8">
        <v>-409962.78827501577</v>
      </c>
      <c r="AN10">
        <v>488318.29010431847</v>
      </c>
      <c r="AO10">
        <v>-531589.63528871769</v>
      </c>
      <c r="AP10">
        <v>-207903.40882806398</v>
      </c>
      <c r="AQ10">
        <v>625182.98088145908</v>
      </c>
      <c r="AR10">
        <v>-456995.80485667865</v>
      </c>
      <c r="AS10">
        <v>113714.3910049788</v>
      </c>
      <c r="AT10">
        <v>949649.68524920498</v>
      </c>
      <c r="AU10">
        <v>-952726.69081080926</v>
      </c>
      <c r="AV10">
        <v>658125.7954485371</v>
      </c>
      <c r="AW10">
        <v>404494.34916688444</v>
      </c>
      <c r="AX10">
        <v>218601.37607607298</v>
      </c>
      <c r="AY10">
        <v>312769.56237762439</v>
      </c>
      <c r="AZ10">
        <v>-359625.81509472628</v>
      </c>
      <c r="BA10">
        <v>10664.592783730701</v>
      </c>
      <c r="BB10">
        <v>38961.571558654636</v>
      </c>
      <c r="BC10">
        <v>-909878.89751233615</v>
      </c>
      <c r="BD10">
        <v>-35969.257148137323</v>
      </c>
      <c r="BE10">
        <v>-32158.112835915013</v>
      </c>
      <c r="BF10">
        <v>-36993.093241154464</v>
      </c>
      <c r="BG10">
        <v>-36924.896357336627</v>
      </c>
      <c r="BH10">
        <v>-4639.7624273139409</v>
      </c>
      <c r="BI10">
        <v>-2022.7307480621639</v>
      </c>
      <c r="BJ10">
        <v>-304589.64405802445</v>
      </c>
      <c r="BK10">
        <v>-277038.99384047039</v>
      </c>
      <c r="BL10">
        <v>-253576.2803932594</v>
      </c>
      <c r="BM10">
        <v>-230793.16862231697</v>
      </c>
      <c r="BN10">
        <v>-374002.49666776677</v>
      </c>
      <c r="BO10">
        <v>-386793.95234554802</v>
      </c>
      <c r="BP10">
        <v>-1.8697341200523407</v>
      </c>
      <c r="BQ10">
        <v>-413801.9069181644</v>
      </c>
      <c r="BR10">
        <v>-474955.17325726867</v>
      </c>
      <c r="BS10">
        <v>-1.7550628029565609</v>
      </c>
      <c r="BT10">
        <v>-82.602366789977225</v>
      </c>
      <c r="BU10">
        <v>-60.635536115732549</v>
      </c>
      <c r="BV10">
        <v>-252.91225545269185</v>
      </c>
      <c r="BW10">
        <v>127.1666142833685</v>
      </c>
      <c r="BX10">
        <v>100.02452990400809</v>
      </c>
      <c r="BY10">
        <v>-20.427787109417928</v>
      </c>
      <c r="BZ10">
        <v>-5866.9297520361933</v>
      </c>
      <c r="CA10">
        <v>-7712.3608007264447</v>
      </c>
      <c r="CB10">
        <v>2789257.6849351581</v>
      </c>
      <c r="CC10">
        <v>-5243580.25873644</v>
      </c>
      <c r="CD10">
        <v>-22821.088329570448</v>
      </c>
      <c r="CE10">
        <v>41481.852197759734</v>
      </c>
      <c r="CF10">
        <v>479.30839162546772</v>
      </c>
      <c r="CG10">
        <v>-907.6252417491304</v>
      </c>
      <c r="CH10">
        <v>817.5629832790587</v>
      </c>
      <c r="CI10">
        <v>-1553.5709604394017</v>
      </c>
      <c r="CJ10">
        <v>3569508.2595311622</v>
      </c>
      <c r="CK10">
        <v>-6808892.1838422697</v>
      </c>
      <c r="CL10">
        <v>-942713.8866181731</v>
      </c>
      <c r="CM10">
        <v>1745259.3566306592</v>
      </c>
      <c r="CN10">
        <v>4769.3499431318523</v>
      </c>
      <c r="CO10">
        <v>-12190.848947921366</v>
      </c>
      <c r="CP10">
        <v>289.78914077338425</v>
      </c>
      <c r="CQ10">
        <v>-553.58036777808138</v>
      </c>
      <c r="CR10">
        <v>50091.982611053747</v>
      </c>
      <c r="CS10">
        <v>-30861.723350924665</v>
      </c>
      <c r="CT10">
        <v>224915.06830849915</v>
      </c>
    </row>
    <row r="11" spans="1:99" x14ac:dyDescent="0.35">
      <c r="A11" t="s">
        <v>122</v>
      </c>
      <c r="B11">
        <v>-6350.7632477314955</v>
      </c>
      <c r="C11">
        <v>-1708.2931297671664</v>
      </c>
      <c r="D11">
        <v>11437.865361979495</v>
      </c>
      <c r="E11">
        <v>28433.16100779851</v>
      </c>
      <c r="F11">
        <v>13098.591900499878</v>
      </c>
      <c r="G11">
        <v>11033.087647080663</v>
      </c>
      <c r="H11">
        <v>-7524.6102338773026</v>
      </c>
      <c r="I11">
        <v>11311.995415925872</v>
      </c>
      <c r="J11">
        <v>8090.6090457823202</v>
      </c>
      <c r="K11">
        <v>26952.533692932549</v>
      </c>
      <c r="L11">
        <v>-311.76096563292214</v>
      </c>
      <c r="M11">
        <v>13642.377387130133</v>
      </c>
      <c r="N11">
        <v>8324.9616508258205</v>
      </c>
      <c r="O11">
        <v>22706.803559981512</v>
      </c>
      <c r="P11">
        <v>11639.593529151158</v>
      </c>
      <c r="Y11">
        <v>2385.4342213101513</v>
      </c>
      <c r="Z11">
        <v>-704.55170899849645</v>
      </c>
      <c r="AA11">
        <v>2252.5340237886003</v>
      </c>
      <c r="AB11">
        <v>-180.22531196788435</v>
      </c>
      <c r="AC11">
        <v>2009.9208688000797</v>
      </c>
      <c r="AD11">
        <v>2128.3768827001109</v>
      </c>
      <c r="AE11">
        <v>3506.2447438707068</v>
      </c>
      <c r="AF11">
        <v>2252.7389648798162</v>
      </c>
      <c r="AG11">
        <v>-52.510207905003462</v>
      </c>
      <c r="AH11">
        <v>-161.20542205923272</v>
      </c>
      <c r="AI11">
        <v>5.2630714207541924</v>
      </c>
      <c r="AJ11">
        <v>18.728138059890846</v>
      </c>
      <c r="AK11">
        <v>16.580586671406753</v>
      </c>
      <c r="AL11">
        <v>-49.006750577582906</v>
      </c>
      <c r="AM11" s="8">
        <v>-93091.976880254646</v>
      </c>
      <c r="AN11">
        <v>-60049.645588490021</v>
      </c>
      <c r="AO11">
        <v>-136251.785590218</v>
      </c>
      <c r="AP11">
        <v>56058.351057781656</v>
      </c>
      <c r="AQ11">
        <v>19345.292591941867</v>
      </c>
      <c r="AR11">
        <v>18389.880277963803</v>
      </c>
      <c r="AS11">
        <v>-51199.022253982897</v>
      </c>
      <c r="AT11">
        <v>-134471.63936992627</v>
      </c>
      <c r="AU11">
        <v>-76947.549116743292</v>
      </c>
      <c r="AV11">
        <v>189647.34173509324</v>
      </c>
      <c r="AW11">
        <v>-49421.113543331136</v>
      </c>
      <c r="AX11">
        <v>24719.035107741624</v>
      </c>
      <c r="AY11">
        <v>-44244.014686294737</v>
      </c>
      <c r="AZ11">
        <v>-169681.06269655132</v>
      </c>
      <c r="BA11">
        <v>34285.146479523712</v>
      </c>
      <c r="BB11">
        <v>50061.388397716662</v>
      </c>
      <c r="BC11">
        <v>418944.74412102991</v>
      </c>
      <c r="BD11">
        <v>-7393.3431169646401</v>
      </c>
      <c r="BE11">
        <v>-6731.5178224168994</v>
      </c>
      <c r="BF11">
        <v>-7202.1229032712945</v>
      </c>
      <c r="BG11">
        <v>-8045.9656850475885</v>
      </c>
      <c r="BH11">
        <v>-1043.2178211790977</v>
      </c>
      <c r="BI11">
        <v>84.414623243706217</v>
      </c>
      <c r="BJ11">
        <v>98702.372183065352</v>
      </c>
      <c r="BK11">
        <v>91649.095002893402</v>
      </c>
      <c r="BL11">
        <v>-26691.55187047473</v>
      </c>
      <c r="BM11">
        <v>-24624.050415725727</v>
      </c>
      <c r="BN11">
        <v>-117494.22545176957</v>
      </c>
      <c r="BO11">
        <v>-142997.08781518834</v>
      </c>
      <c r="BP11">
        <v>-0.48703404596873007</v>
      </c>
      <c r="BQ11">
        <v>-122510.93708967578</v>
      </c>
      <c r="BR11">
        <v>-149983.35756617723</v>
      </c>
      <c r="BS11">
        <v>-0.43444948299699421</v>
      </c>
      <c r="BT11">
        <v>-137.41867220056727</v>
      </c>
      <c r="BU11">
        <v>-85.00883848954831</v>
      </c>
      <c r="BV11">
        <v>-79.333700704284084</v>
      </c>
      <c r="BW11">
        <v>-152.98695251962278</v>
      </c>
      <c r="BX11">
        <v>-95.385926524871309</v>
      </c>
      <c r="BY11">
        <v>59.508680310229003</v>
      </c>
      <c r="BZ11">
        <v>548.73797112290674</v>
      </c>
      <c r="CA11">
        <v>-228.24198438728968</v>
      </c>
      <c r="CB11">
        <v>711068.76105542935</v>
      </c>
      <c r="CC11">
        <v>-1336325.0729355919</v>
      </c>
      <c r="CD11">
        <v>1009.4709488715948</v>
      </c>
      <c r="CE11">
        <v>-3487.4379974619092</v>
      </c>
      <c r="CF11">
        <v>-31.233411473565059</v>
      </c>
      <c r="CG11">
        <v>72.650270991462847</v>
      </c>
      <c r="CH11">
        <v>-17.074426882055178</v>
      </c>
      <c r="CI11">
        <v>45.672411122016968</v>
      </c>
      <c r="CJ11">
        <v>594017.6701320936</v>
      </c>
      <c r="CK11">
        <v>-1094616.6491920883</v>
      </c>
      <c r="CL11">
        <v>-312930.49136648572</v>
      </c>
      <c r="CM11">
        <v>587317.61413437058</v>
      </c>
      <c r="CN11">
        <v>33283.963288267521</v>
      </c>
      <c r="CO11">
        <v>-66169.849237356888</v>
      </c>
      <c r="CP11">
        <v>211.53834221534299</v>
      </c>
      <c r="CQ11">
        <v>-418.05713243480432</v>
      </c>
      <c r="CR11">
        <v>19061.208218199132</v>
      </c>
      <c r="CS11">
        <v>-6659.4982499097387</v>
      </c>
      <c r="CT11">
        <v>-16181.789739166465</v>
      </c>
    </row>
    <row r="12" spans="1:99" x14ac:dyDescent="0.35">
      <c r="A12" t="s">
        <v>123</v>
      </c>
      <c r="B12">
        <v>19612.236507126119</v>
      </c>
      <c r="C12">
        <v>-8649.4714666589953</v>
      </c>
      <c r="D12">
        <v>-60781.587074893498</v>
      </c>
      <c r="E12">
        <v>-1687.8481473759186</v>
      </c>
      <c r="F12">
        <v>60219.903879481899</v>
      </c>
      <c r="G12">
        <v>-12853.701970564922</v>
      </c>
      <c r="H12">
        <v>-3400.2005127058733</v>
      </c>
      <c r="I12">
        <v>-19820.887825713427</v>
      </c>
      <c r="J12">
        <v>-49101.424380409728</v>
      </c>
      <c r="K12">
        <v>-311.76096563292214</v>
      </c>
      <c r="L12">
        <v>81055.426471194936</v>
      </c>
      <c r="M12">
        <v>-5346.9370960883016</v>
      </c>
      <c r="N12">
        <v>-26554.017706259612</v>
      </c>
      <c r="O12">
        <v>3251.3668329705629</v>
      </c>
      <c r="P12">
        <v>49516.430183820084</v>
      </c>
      <c r="Y12">
        <v>18569.884980507828</v>
      </c>
      <c r="Z12">
        <v>3947.327218113739</v>
      </c>
      <c r="AA12">
        <v>-8425.6180905044948</v>
      </c>
      <c r="AB12">
        <v>-44.625826744905829</v>
      </c>
      <c r="AC12">
        <v>-8064.7034304633207</v>
      </c>
      <c r="AD12">
        <v>19470.88857910876</v>
      </c>
      <c r="AE12">
        <v>-8837.1356841388188</v>
      </c>
      <c r="AF12">
        <v>-7519.8505075169451</v>
      </c>
      <c r="AG12">
        <v>-218.77365482478942</v>
      </c>
      <c r="AH12">
        <v>-238.12527731703688</v>
      </c>
      <c r="AI12">
        <v>63.83035587362204</v>
      </c>
      <c r="AJ12">
        <v>-106.63719967879862</v>
      </c>
      <c r="AK12">
        <v>70.509449989968545</v>
      </c>
      <c r="AL12">
        <v>-78.580856780463876</v>
      </c>
      <c r="AM12" s="8">
        <v>348683.54167855176</v>
      </c>
      <c r="AN12">
        <v>-502814.12889614952</v>
      </c>
      <c r="AO12">
        <v>123403.18953974599</v>
      </c>
      <c r="AP12">
        <v>810958.56888100505</v>
      </c>
      <c r="AQ12">
        <v>-549308.55191001401</v>
      </c>
      <c r="AR12">
        <v>390522.98134065099</v>
      </c>
      <c r="AS12">
        <v>152909.85650906328</v>
      </c>
      <c r="AT12">
        <v>-959660.35086905758</v>
      </c>
      <c r="AU12">
        <v>635398.40144030494</v>
      </c>
      <c r="AV12">
        <v>-377319.1439510627</v>
      </c>
      <c r="AW12">
        <v>-338833.8787142653</v>
      </c>
      <c r="AX12">
        <v>-197583.50619125992</v>
      </c>
      <c r="AY12">
        <v>-845198.34903593955</v>
      </c>
      <c r="AZ12">
        <v>383708.8415999015</v>
      </c>
      <c r="BA12">
        <v>-163405.4462397015</v>
      </c>
      <c r="BB12">
        <v>-104763.3674870145</v>
      </c>
      <c r="BC12">
        <v>37190.848100340547</v>
      </c>
      <c r="BD12">
        <v>27644.516009398212</v>
      </c>
      <c r="BE12">
        <v>23358.785458393922</v>
      </c>
      <c r="BF12">
        <v>29168.162642301912</v>
      </c>
      <c r="BG12">
        <v>28697.191738329984</v>
      </c>
      <c r="BH12">
        <v>2573.2353313303902</v>
      </c>
      <c r="BI12">
        <v>1730.3847111951936</v>
      </c>
      <c r="BJ12">
        <v>106329.66308926938</v>
      </c>
      <c r="BK12">
        <v>79032.929571121844</v>
      </c>
      <c r="BL12">
        <v>201071.0264194496</v>
      </c>
      <c r="BM12">
        <v>169034.2461314369</v>
      </c>
      <c r="BN12">
        <v>409247.764424333</v>
      </c>
      <c r="BO12">
        <v>486060.74903587066</v>
      </c>
      <c r="BP12">
        <v>1.6709733773806235</v>
      </c>
      <c r="BQ12">
        <v>427800.91423204198</v>
      </c>
      <c r="BR12">
        <v>530329.7735331537</v>
      </c>
      <c r="BS12">
        <v>1.503260337784486</v>
      </c>
      <c r="BT12">
        <v>61.662300844277659</v>
      </c>
      <c r="BU12">
        <v>27.035720615917473</v>
      </c>
      <c r="BV12">
        <v>-185.71834668103824</v>
      </c>
      <c r="BW12">
        <v>-34.86962667582727</v>
      </c>
      <c r="BX12">
        <v>11.306820962742426</v>
      </c>
      <c r="BY12">
        <v>45.708081441242754</v>
      </c>
      <c r="BZ12">
        <v>6041.4931789668653</v>
      </c>
      <c r="CA12">
        <v>7972.1728285106255</v>
      </c>
      <c r="CB12">
        <v>-2176674.7661699522</v>
      </c>
      <c r="CC12">
        <v>4044959.9252622291</v>
      </c>
      <c r="CD12">
        <v>-1794.5001097416971</v>
      </c>
      <c r="CE12">
        <v>4081.648140704352</v>
      </c>
      <c r="CF12">
        <v>215.51226709106137</v>
      </c>
      <c r="CG12">
        <v>-443.93997860319473</v>
      </c>
      <c r="CH12">
        <v>87.093203669133459</v>
      </c>
      <c r="CI12">
        <v>-191.49418403371664</v>
      </c>
      <c r="CJ12">
        <v>-1507458.0519000203</v>
      </c>
      <c r="CK12">
        <v>2784689.9681756669</v>
      </c>
      <c r="CL12">
        <v>500203.62725008983</v>
      </c>
      <c r="CM12">
        <v>-925562.10277346137</v>
      </c>
      <c r="CN12">
        <v>-76591.691037667886</v>
      </c>
      <c r="CO12">
        <v>147821.66556256646</v>
      </c>
      <c r="CP12">
        <v>-390.47786094552509</v>
      </c>
      <c r="CQ12">
        <v>647.50471310394198</v>
      </c>
      <c r="CR12">
        <v>-31143.496862348606</v>
      </c>
      <c r="CS12">
        <v>21681.854869798881</v>
      </c>
      <c r="CT12">
        <v>31908.383618433858</v>
      </c>
    </row>
    <row r="13" spans="1:99" x14ac:dyDescent="0.35">
      <c r="A13" t="s">
        <v>133</v>
      </c>
      <c r="B13">
        <v>-17540.944784612493</v>
      </c>
      <c r="C13">
        <v>6677.7334878967449</v>
      </c>
      <c r="D13">
        <v>48337.039219203922</v>
      </c>
      <c r="E13">
        <v>18054.483902736276</v>
      </c>
      <c r="F13">
        <v>-12770.43767396663</v>
      </c>
      <c r="G13">
        <v>13613.601605560403</v>
      </c>
      <c r="H13">
        <v>3529.5047292706308</v>
      </c>
      <c r="I13">
        <v>31394.200790484228</v>
      </c>
      <c r="J13">
        <v>40420.996618480611</v>
      </c>
      <c r="K13">
        <v>13642.377387130133</v>
      </c>
      <c r="L13">
        <v>-5346.9370960883016</v>
      </c>
      <c r="M13">
        <v>51535.587038443555</v>
      </c>
      <c r="N13">
        <v>54227.976143355576</v>
      </c>
      <c r="O13">
        <v>38112.410676575993</v>
      </c>
      <c r="P13">
        <v>-8468.4830977645306</v>
      </c>
      <c r="Y13">
        <v>-28438.73003332931</v>
      </c>
      <c r="Z13">
        <v>-2063.8412810888049</v>
      </c>
      <c r="AA13">
        <v>7058.6840692921196</v>
      </c>
      <c r="AB13">
        <v>1149.0179750706031</v>
      </c>
      <c r="AC13">
        <v>7198.036823304662</v>
      </c>
      <c r="AD13">
        <v>-29899.393627964822</v>
      </c>
      <c r="AE13">
        <v>8442.0140102679597</v>
      </c>
      <c r="AF13">
        <v>8407.7248109946177</v>
      </c>
      <c r="AG13">
        <v>-391.04295702319553</v>
      </c>
      <c r="AH13">
        <v>-371.13574290239109</v>
      </c>
      <c r="AI13">
        <v>-22.543796141943126</v>
      </c>
      <c r="AJ13">
        <v>88.571462922519146</v>
      </c>
      <c r="AK13">
        <v>-81.432993735678124</v>
      </c>
      <c r="AL13">
        <v>52.554857817235415</v>
      </c>
      <c r="AM13" s="8">
        <v>-246220.37437727462</v>
      </c>
      <c r="AN13">
        <v>390105.28452707332</v>
      </c>
      <c r="AO13">
        <v>-585294.26394859655</v>
      </c>
      <c r="AP13">
        <v>306695.71768732171</v>
      </c>
      <c r="AQ13">
        <v>546383.42122246709</v>
      </c>
      <c r="AR13">
        <v>-183332.46273969713</v>
      </c>
      <c r="AS13">
        <v>-1986.8364428061473</v>
      </c>
      <c r="AT13">
        <v>324472.0866785351</v>
      </c>
      <c r="AU13">
        <v>-735069.71665666567</v>
      </c>
      <c r="AV13">
        <v>263774.5242498804</v>
      </c>
      <c r="AW13">
        <v>68626.333167009536</v>
      </c>
      <c r="AX13">
        <v>234545.35856454136</v>
      </c>
      <c r="AY13">
        <v>-55087.270512545096</v>
      </c>
      <c r="AZ13">
        <v>-228352.61666180231</v>
      </c>
      <c r="BA13">
        <v>-120721.55539282522</v>
      </c>
      <c r="BB13">
        <v>85568.814934198585</v>
      </c>
      <c r="BC13">
        <v>-793034.24181181937</v>
      </c>
      <c r="BD13">
        <v>-25388.355664021619</v>
      </c>
      <c r="BE13">
        <v>-22724.35056746006</v>
      </c>
      <c r="BF13">
        <v>-24447.453219126572</v>
      </c>
      <c r="BG13">
        <v>-25572.00655979037</v>
      </c>
      <c r="BH13">
        <v>-1232.5849643668969</v>
      </c>
      <c r="BI13">
        <v>-969.78995481423988</v>
      </c>
      <c r="BJ13">
        <v>-253609.40277969965</v>
      </c>
      <c r="BK13">
        <v>-230485.14122245114</v>
      </c>
      <c r="BL13">
        <v>-185440.06624804589</v>
      </c>
      <c r="BM13">
        <v>-168306.85131922131</v>
      </c>
      <c r="BN13">
        <v>-325578.79134582914</v>
      </c>
      <c r="BO13">
        <v>-345125.68464020512</v>
      </c>
      <c r="BP13">
        <v>-1.3093917911978044</v>
      </c>
      <c r="BQ13">
        <v>-351406.44917954394</v>
      </c>
      <c r="BR13">
        <v>-394537.62014152302</v>
      </c>
      <c r="BS13">
        <v>-1.2315087010358419</v>
      </c>
      <c r="BT13">
        <v>-230.83328976312865</v>
      </c>
      <c r="BU13">
        <v>-194.33034317092077</v>
      </c>
      <c r="BV13">
        <v>-138.1821912893223</v>
      </c>
      <c r="BW13">
        <v>-85.88014529786345</v>
      </c>
      <c r="BX13">
        <v>-125.54383996711061</v>
      </c>
      <c r="BY13">
        <v>378.09345550968192</v>
      </c>
      <c r="BZ13">
        <v>-2766.9832697936395</v>
      </c>
      <c r="CA13">
        <v>-3772.059420406139</v>
      </c>
      <c r="CB13">
        <v>1869733.916931642</v>
      </c>
      <c r="CC13">
        <v>-3503204.4406075431</v>
      </c>
      <c r="CD13">
        <v>-25194.855831725632</v>
      </c>
      <c r="CE13">
        <v>45501.828343454865</v>
      </c>
      <c r="CF13">
        <v>458.17339507496501</v>
      </c>
      <c r="CG13">
        <v>-876.06808840789813</v>
      </c>
      <c r="CH13">
        <v>631.88602198483795</v>
      </c>
      <c r="CI13">
        <v>-1202.171319972944</v>
      </c>
      <c r="CJ13">
        <v>2727768.2553565674</v>
      </c>
      <c r="CK13">
        <v>-5204354.5588016417</v>
      </c>
      <c r="CL13">
        <v>-618952.46182499686</v>
      </c>
      <c r="CM13">
        <v>1142132.8429232573</v>
      </c>
      <c r="CN13">
        <v>-35319.336970548997</v>
      </c>
      <c r="CO13">
        <v>62837.651077276736</v>
      </c>
      <c r="CP13">
        <v>-50.880504199016912</v>
      </c>
      <c r="CQ13">
        <v>65.74682367927339</v>
      </c>
      <c r="CR13">
        <v>36951.150349353011</v>
      </c>
      <c r="CS13">
        <v>-21081.496328201378</v>
      </c>
      <c r="CT13">
        <v>305727.69407339575</v>
      </c>
    </row>
    <row r="14" spans="1:99" x14ac:dyDescent="0.35">
      <c r="A14" t="s">
        <v>134</v>
      </c>
      <c r="B14">
        <v>-20698.978841400924</v>
      </c>
      <c r="C14">
        <v>6071.4741371093669</v>
      </c>
      <c r="D14">
        <v>65350.45368820701</v>
      </c>
      <c r="E14">
        <v>11920.20509109836</v>
      </c>
      <c r="F14">
        <v>-39926.510512065273</v>
      </c>
      <c r="G14">
        <v>15017.146736009612</v>
      </c>
      <c r="H14">
        <v>1899.4014225949281</v>
      </c>
      <c r="I14">
        <v>30756.681516597455</v>
      </c>
      <c r="J14">
        <v>53113.247800777521</v>
      </c>
      <c r="K14">
        <v>8324.9616508258205</v>
      </c>
      <c r="L14">
        <v>-26554.017706259612</v>
      </c>
      <c r="M14">
        <v>54227.976143355576</v>
      </c>
      <c r="N14">
        <v>86080.014912009647</v>
      </c>
      <c r="O14">
        <v>21265.519500361155</v>
      </c>
      <c r="P14">
        <v>-58837.83874301063</v>
      </c>
      <c r="Y14">
        <v>-28460.484207785074</v>
      </c>
      <c r="Z14">
        <v>-3125.5192991107756</v>
      </c>
      <c r="AA14">
        <v>7966.2466697914151</v>
      </c>
      <c r="AB14">
        <v>820.75089362797405</v>
      </c>
      <c r="AC14">
        <v>9046.2590686904005</v>
      </c>
      <c r="AD14">
        <v>-30540.218569874953</v>
      </c>
      <c r="AE14">
        <v>10108.019071780767</v>
      </c>
      <c r="AF14">
        <v>10390.869099405703</v>
      </c>
      <c r="AG14">
        <v>-151.42390631740361</v>
      </c>
      <c r="AH14">
        <v>31.154846301930924</v>
      </c>
      <c r="AI14">
        <v>-28.042998547207187</v>
      </c>
      <c r="AJ14">
        <v>85.70589312815639</v>
      </c>
      <c r="AK14">
        <v>-106.62253084370779</v>
      </c>
      <c r="AL14">
        <v>50.430395549569553</v>
      </c>
      <c r="AM14" s="8">
        <v>-206898.76874476124</v>
      </c>
      <c r="AN14">
        <v>572823.38278419385</v>
      </c>
      <c r="AO14">
        <v>-254569.19143332916</v>
      </c>
      <c r="AP14">
        <v>-95345.28300263382</v>
      </c>
      <c r="AQ14">
        <v>674174.86536874995</v>
      </c>
      <c r="AR14">
        <v>-233182.90154330968</v>
      </c>
      <c r="AS14">
        <v>-57147.147503292719</v>
      </c>
      <c r="AT14">
        <v>388363.54022560053</v>
      </c>
      <c r="AU14">
        <v>-1027556.4237687117</v>
      </c>
      <c r="AV14">
        <v>12816.05067079643</v>
      </c>
      <c r="AW14">
        <v>-16412.852448511858</v>
      </c>
      <c r="AX14">
        <v>386861.63402298442</v>
      </c>
      <c r="AY14">
        <v>295851.60254398454</v>
      </c>
      <c r="AZ14">
        <v>-237011.8998475213</v>
      </c>
      <c r="BA14">
        <v>-113362.10383308057</v>
      </c>
      <c r="BB14">
        <v>31472.194567438899</v>
      </c>
      <c r="BC14">
        <v>-1113213.960628099</v>
      </c>
      <c r="BD14">
        <v>-32718.052848956042</v>
      </c>
      <c r="BE14">
        <v>-29216.351027363868</v>
      </c>
      <c r="BF14">
        <v>-34015.318810211225</v>
      </c>
      <c r="BG14">
        <v>-34076.17648682624</v>
      </c>
      <c r="BH14">
        <v>-356.25575099033892</v>
      </c>
      <c r="BI14">
        <v>-1437.8117458417451</v>
      </c>
      <c r="BJ14">
        <v>-203915.31580069824</v>
      </c>
      <c r="BK14">
        <v>-174466.30704306302</v>
      </c>
      <c r="BL14">
        <v>-196322.69764587673</v>
      </c>
      <c r="BM14">
        <v>-170623.69636357995</v>
      </c>
      <c r="BN14">
        <v>-435094.80992417026</v>
      </c>
      <c r="BO14">
        <v>-473547.44413558429</v>
      </c>
      <c r="BP14">
        <v>-1.5681004881734655</v>
      </c>
      <c r="BQ14">
        <v>-473920.43635489896</v>
      </c>
      <c r="BR14">
        <v>-548341.88299770094</v>
      </c>
      <c r="BS14">
        <v>-1.4799917751581222</v>
      </c>
      <c r="BT14">
        <v>-280.40876886245684</v>
      </c>
      <c r="BU14">
        <v>-318.82226378733736</v>
      </c>
      <c r="BV14">
        <v>-204.93475420716479</v>
      </c>
      <c r="BW14">
        <v>-135.88137967940531</v>
      </c>
      <c r="BX14">
        <v>-329.23670433532573</v>
      </c>
      <c r="BY14">
        <v>230.22611925491779</v>
      </c>
      <c r="BZ14">
        <v>-4390.2399629521724</v>
      </c>
      <c r="CA14">
        <v>-6022.6162159460036</v>
      </c>
      <c r="CB14">
        <v>2575302.2555367262</v>
      </c>
      <c r="CC14">
        <v>-4778792.2041700352</v>
      </c>
      <c r="CD14">
        <v>-27036.380490001211</v>
      </c>
      <c r="CE14">
        <v>48810.848664332036</v>
      </c>
      <c r="CF14">
        <v>382.97258485167652</v>
      </c>
      <c r="CG14">
        <v>-740.7368837917428</v>
      </c>
      <c r="CH14">
        <v>583.21060635591607</v>
      </c>
      <c r="CI14">
        <v>-1113.6292278232424</v>
      </c>
      <c r="CJ14">
        <v>3029696.5718088499</v>
      </c>
      <c r="CK14">
        <v>-5760325.3783069151</v>
      </c>
      <c r="CL14">
        <v>-630293.21142654703</v>
      </c>
      <c r="CM14">
        <v>1165728.3619357115</v>
      </c>
      <c r="CN14">
        <v>-34420.86073322528</v>
      </c>
      <c r="CO14">
        <v>60446.115037687341</v>
      </c>
      <c r="CP14">
        <v>-130.54346012283384</v>
      </c>
      <c r="CQ14">
        <v>229.78007242017981</v>
      </c>
      <c r="CR14">
        <v>38480.050143987464</v>
      </c>
      <c r="CS14">
        <v>-26540.694584415309</v>
      </c>
      <c r="CT14">
        <v>174660.56745063575</v>
      </c>
    </row>
    <row r="15" spans="1:99" x14ac:dyDescent="0.35">
      <c r="A15" t="s">
        <v>124</v>
      </c>
      <c r="B15">
        <v>-13994.450427253965</v>
      </c>
      <c r="C15">
        <v>-932.84995400743333</v>
      </c>
      <c r="D15">
        <v>35121.087377950134</v>
      </c>
      <c r="E15">
        <v>31078.195602829885</v>
      </c>
      <c r="F15">
        <v>-388.80225986306215</v>
      </c>
      <c r="G15">
        <v>14301.855106308196</v>
      </c>
      <c r="H15">
        <v>-6000.394723564641</v>
      </c>
      <c r="I15">
        <v>25638.158389721397</v>
      </c>
      <c r="J15">
        <v>26972.055845120158</v>
      </c>
      <c r="K15">
        <v>22706.803559981512</v>
      </c>
      <c r="L15">
        <v>3251.3668329705629</v>
      </c>
      <c r="M15">
        <v>38112.410676575993</v>
      </c>
      <c r="N15">
        <v>21265.519500361155</v>
      </c>
      <c r="O15">
        <v>75398.344268433648</v>
      </c>
      <c r="P15">
        <v>34061.708829572381</v>
      </c>
      <c r="Y15">
        <v>-31831.164471187618</v>
      </c>
      <c r="Z15">
        <v>-2773.2156825986126</v>
      </c>
      <c r="AA15">
        <v>8154.3350056183017</v>
      </c>
      <c r="AB15">
        <v>68.871337937656008</v>
      </c>
      <c r="AC15">
        <v>6352.596577183831</v>
      </c>
      <c r="AD15">
        <v>-32120.121372414858</v>
      </c>
      <c r="AE15">
        <v>6529.3888577582102</v>
      </c>
      <c r="AF15">
        <v>6084.4386210786342</v>
      </c>
      <c r="AG15">
        <v>-346.42650294205845</v>
      </c>
      <c r="AH15">
        <v>-655.93891960262192</v>
      </c>
      <c r="AI15">
        <v>-49.603445058263539</v>
      </c>
      <c r="AJ15">
        <v>69.36365590287194</v>
      </c>
      <c r="AK15">
        <v>-68.975988930744066</v>
      </c>
      <c r="AL15">
        <v>-32.652757678393101</v>
      </c>
      <c r="AM15" s="8">
        <v>-343876.13483258843</v>
      </c>
      <c r="AN15">
        <v>713600.56361493655</v>
      </c>
      <c r="AO15">
        <v>-423438.66226879071</v>
      </c>
      <c r="AP15">
        <v>-4219.5785795965348</v>
      </c>
      <c r="AQ15">
        <v>1014518.9691848165</v>
      </c>
      <c r="AR15">
        <v>-187295.38808503779</v>
      </c>
      <c r="AS15">
        <v>-565622.78703245881</v>
      </c>
      <c r="AT15">
        <v>683243.94947135798</v>
      </c>
      <c r="AU15">
        <v>-246663.60581147013</v>
      </c>
      <c r="AV15">
        <v>1164536.8144539166</v>
      </c>
      <c r="AW15">
        <v>581985.57422390673</v>
      </c>
      <c r="AX15">
        <v>5727.0691457786279</v>
      </c>
      <c r="AY15">
        <v>-524550.15748665354</v>
      </c>
      <c r="AZ15">
        <v>-501111.41603542957</v>
      </c>
      <c r="BA15">
        <v>84097.543758231797</v>
      </c>
      <c r="BB15">
        <v>117159.19504979344</v>
      </c>
      <c r="BC15">
        <v>-57811.776156596447</v>
      </c>
      <c r="BD15">
        <v>-11206.861500987819</v>
      </c>
      <c r="BE15">
        <v>-5769.8867604148209</v>
      </c>
      <c r="BF15">
        <v>-7702.1935235781384</v>
      </c>
      <c r="BG15">
        <v>-10679.212291533877</v>
      </c>
      <c r="BH15">
        <v>887.5377418146885</v>
      </c>
      <c r="BI15">
        <v>-580.29942826919216</v>
      </c>
      <c r="BJ15">
        <v>-567561.46567123313</v>
      </c>
      <c r="BK15">
        <v>-525807.80048031558</v>
      </c>
      <c r="BL15">
        <v>-287130.31138537393</v>
      </c>
      <c r="BM15">
        <v>-262618.20747403987</v>
      </c>
      <c r="BN15">
        <v>-388224.25965359539</v>
      </c>
      <c r="BO15">
        <v>-458273.93016284599</v>
      </c>
      <c r="BP15">
        <v>-1.6273254626332654</v>
      </c>
      <c r="BQ15">
        <v>-389628.19511154172</v>
      </c>
      <c r="BR15">
        <v>-456601.66429826996</v>
      </c>
      <c r="BS15">
        <v>-1.4791112636404293</v>
      </c>
      <c r="BT15">
        <v>-324.7871090217381</v>
      </c>
      <c r="BU15">
        <v>-158.58793773744173</v>
      </c>
      <c r="BV15">
        <v>-106.35533262977037</v>
      </c>
      <c r="BW15">
        <v>-246.91050627293961</v>
      </c>
      <c r="BX15">
        <v>-134.87692767062362</v>
      </c>
      <c r="BY15">
        <v>411.79050973540575</v>
      </c>
      <c r="BZ15">
        <v>449.58132667833962</v>
      </c>
      <c r="CA15">
        <v>438.13956125827809</v>
      </c>
      <c r="CB15">
        <v>2025067.024506524</v>
      </c>
      <c r="CC15">
        <v>-3863682.5990868583</v>
      </c>
      <c r="CD15">
        <v>-38048.80927828011</v>
      </c>
      <c r="CE15">
        <v>70539.041838877936</v>
      </c>
      <c r="CF15">
        <v>565.98248649901905</v>
      </c>
      <c r="CG15">
        <v>-1061.4729032180123</v>
      </c>
      <c r="CH15">
        <v>513.45667850505322</v>
      </c>
      <c r="CI15">
        <v>-950.05033164990368</v>
      </c>
      <c r="CJ15">
        <v>3207074.1071494706</v>
      </c>
      <c r="CK15">
        <v>-6110154.52988913</v>
      </c>
      <c r="CL15">
        <v>-1307119.3830607033</v>
      </c>
      <c r="CM15">
        <v>2458192.6213173298</v>
      </c>
      <c r="CN15">
        <v>-41030.49747513223</v>
      </c>
      <c r="CO15">
        <v>74736.659136229093</v>
      </c>
      <c r="CP15">
        <v>418.71265758669483</v>
      </c>
      <c r="CQ15">
        <v>-796.42892283672347</v>
      </c>
      <c r="CR15">
        <v>30079.885048768134</v>
      </c>
      <c r="CS15">
        <v>-5823.1279537191667</v>
      </c>
      <c r="CT15">
        <v>456420.36695011234</v>
      </c>
    </row>
    <row r="16" spans="1:99" x14ac:dyDescent="0.35">
      <c r="A16" t="s">
        <v>125</v>
      </c>
      <c r="B16">
        <v>11773.469523250646</v>
      </c>
      <c r="C16">
        <v>-4049.4766117725053</v>
      </c>
      <c r="D16">
        <v>-36582.533186763969</v>
      </c>
      <c r="E16">
        <v>16062.387204892026</v>
      </c>
      <c r="F16">
        <v>62866.697477256537</v>
      </c>
      <c r="G16">
        <v>-1241.8692671244937</v>
      </c>
      <c r="H16">
        <v>-1435.7614490480391</v>
      </c>
      <c r="I16">
        <v>-1570.7659138377271</v>
      </c>
      <c r="J16">
        <v>-25680.989898983324</v>
      </c>
      <c r="K16">
        <v>11639.593529151158</v>
      </c>
      <c r="L16">
        <v>49516.430183820084</v>
      </c>
      <c r="M16">
        <v>-8468.4830977645306</v>
      </c>
      <c r="N16">
        <v>-58837.83874301063</v>
      </c>
      <c r="O16">
        <v>34061.708829572381</v>
      </c>
      <c r="P16">
        <v>123221.6910561447</v>
      </c>
      <c r="Y16">
        <v>23715.481479353843</v>
      </c>
      <c r="Z16">
        <v>3039.498869106777</v>
      </c>
      <c r="AA16">
        <v>-3586.0142529758646</v>
      </c>
      <c r="AB16">
        <v>-1620.0510606560283</v>
      </c>
      <c r="AC16">
        <v>-5748.5012963509307</v>
      </c>
      <c r="AD16">
        <v>24863.576389941078</v>
      </c>
      <c r="AE16">
        <v>-6712.5222788853625</v>
      </c>
      <c r="AF16">
        <v>-6623.9494123713275</v>
      </c>
      <c r="AG16">
        <v>-414.44149178779423</v>
      </c>
      <c r="AH16">
        <v>-708.35354127198877</v>
      </c>
      <c r="AI16">
        <v>-9.5731022691201968</v>
      </c>
      <c r="AJ16">
        <v>-98.631025582504577</v>
      </c>
      <c r="AK16">
        <v>34.639174484367608</v>
      </c>
      <c r="AL16">
        <v>-81.130211412704256</v>
      </c>
      <c r="AM16" s="8">
        <v>20082.573517975132</v>
      </c>
      <c r="AN16">
        <v>-481696.00625022751</v>
      </c>
      <c r="AO16">
        <v>-1614.7690870982544</v>
      </c>
      <c r="AP16">
        <v>144855.48369597024</v>
      </c>
      <c r="AQ16">
        <v>-462177.42552287696</v>
      </c>
      <c r="AR16">
        <v>95061.985825008989</v>
      </c>
      <c r="AS16">
        <v>282151.67547265848</v>
      </c>
      <c r="AT16">
        <v>-368655.70695905626</v>
      </c>
      <c r="AU16">
        <v>603335.83691468975</v>
      </c>
      <c r="AV16">
        <v>122350.84526616421</v>
      </c>
      <c r="AW16">
        <v>-153384.66594516041</v>
      </c>
      <c r="AX16">
        <v>-437376.11945256777</v>
      </c>
      <c r="AY16">
        <v>-844745.5572016238</v>
      </c>
      <c r="AZ16">
        <v>134710.63737794198</v>
      </c>
      <c r="BA16">
        <v>34209.77219783191</v>
      </c>
      <c r="BB16">
        <v>13814.212869954772</v>
      </c>
      <c r="BC16">
        <v>1113513.8436318696</v>
      </c>
      <c r="BD16">
        <v>32036.332920382047</v>
      </c>
      <c r="BE16">
        <v>30186.754240996161</v>
      </c>
      <c r="BF16">
        <v>36883.946228119858</v>
      </c>
      <c r="BG16">
        <v>33599.4236327381</v>
      </c>
      <c r="BH16">
        <v>2840.7668540358109</v>
      </c>
      <c r="BI16">
        <v>1701.6224586265396</v>
      </c>
      <c r="BJ16">
        <v>94472.570248712844</v>
      </c>
      <c r="BK16">
        <v>53446.153137841029</v>
      </c>
      <c r="BL16">
        <v>117591.59700934653</v>
      </c>
      <c r="BM16">
        <v>85062.441122270568</v>
      </c>
      <c r="BN16">
        <v>301922.18454279448</v>
      </c>
      <c r="BO16">
        <v>344952.14938806294</v>
      </c>
      <c r="BP16">
        <v>1.0456041151190891</v>
      </c>
      <c r="BQ16">
        <v>323217.68845327821</v>
      </c>
      <c r="BR16">
        <v>387368.75535980868</v>
      </c>
      <c r="BS16">
        <v>0.98039899273540132</v>
      </c>
      <c r="BT16">
        <v>85.717139637563065</v>
      </c>
      <c r="BU16">
        <v>181.92242978941738</v>
      </c>
      <c r="BV16">
        <v>-190.18831075910413</v>
      </c>
      <c r="BW16">
        <v>107.59169591735535</v>
      </c>
      <c r="BX16">
        <v>377.69792701916424</v>
      </c>
      <c r="BY16">
        <v>-146.05274917508942</v>
      </c>
      <c r="BZ16">
        <v>4074.6764935428055</v>
      </c>
      <c r="CA16">
        <v>5564.9451513465119</v>
      </c>
      <c r="CB16">
        <v>-1637844.025387068</v>
      </c>
      <c r="CC16">
        <v>2943532.7739753271</v>
      </c>
      <c r="CD16">
        <v>11207.311622678621</v>
      </c>
      <c r="CE16">
        <v>-19762.669814758057</v>
      </c>
      <c r="CF16">
        <v>142.82018954142563</v>
      </c>
      <c r="CG16">
        <v>-271.0614328204382</v>
      </c>
      <c r="CH16">
        <v>181.72253593587027</v>
      </c>
      <c r="CI16">
        <v>-350.51114312197609</v>
      </c>
      <c r="CJ16">
        <v>-726505.71842731826</v>
      </c>
      <c r="CK16">
        <v>1300229.9993880785</v>
      </c>
      <c r="CL16">
        <v>-140857.8149262002</v>
      </c>
      <c r="CM16">
        <v>276303.98998191487</v>
      </c>
      <c r="CN16">
        <v>-7114.361783004555</v>
      </c>
      <c r="CO16">
        <v>15941.37819589364</v>
      </c>
      <c r="CP16">
        <v>611.62929214286828</v>
      </c>
      <c r="CQ16">
        <v>-1251.8817952789539</v>
      </c>
      <c r="CR16">
        <v>-8002.1283002783248</v>
      </c>
      <c r="CS16">
        <v>27545.876269188982</v>
      </c>
      <c r="CT16">
        <v>-21590.258207527895</v>
      </c>
    </row>
    <row r="17" spans="1:98" x14ac:dyDescent="0.35">
      <c r="A17" t="s">
        <v>135</v>
      </c>
    </row>
    <row r="18" spans="1:98" x14ac:dyDescent="0.35">
      <c r="A18" t="s">
        <v>136</v>
      </c>
    </row>
    <row r="19" spans="1:98" x14ac:dyDescent="0.35">
      <c r="A19" t="s">
        <v>137</v>
      </c>
    </row>
    <row r="20" spans="1:98" x14ac:dyDescent="0.35">
      <c r="A20" t="s">
        <v>138</v>
      </c>
    </row>
    <row r="21" spans="1:98" x14ac:dyDescent="0.35">
      <c r="A21" t="s">
        <v>139</v>
      </c>
    </row>
    <row r="22" spans="1:98" x14ac:dyDescent="0.35">
      <c r="A22" t="s">
        <v>140</v>
      </c>
    </row>
    <row r="23" spans="1:98" x14ac:dyDescent="0.35">
      <c r="A23" t="s">
        <v>141</v>
      </c>
    </row>
    <row r="24" spans="1:98" x14ac:dyDescent="0.35">
      <c r="A24" t="s">
        <v>142</v>
      </c>
    </row>
    <row r="25" spans="1:98" x14ac:dyDescent="0.35">
      <c r="A25" t="s">
        <v>145</v>
      </c>
      <c r="B25">
        <v>32667.353879743499</v>
      </c>
      <c r="C25">
        <v>-9308.5242388575753</v>
      </c>
      <c r="D25">
        <v>-51226.689047052823</v>
      </c>
      <c r="E25">
        <v>-2594.9255111108114</v>
      </c>
      <c r="F25">
        <v>37423.631999863894</v>
      </c>
      <c r="G25">
        <v>-4214.3660655542462</v>
      </c>
      <c r="H25">
        <v>-5615.6596422124048</v>
      </c>
      <c r="I25">
        <v>-27587.756524528631</v>
      </c>
      <c r="J25">
        <v>-37970.776279518672</v>
      </c>
      <c r="K25">
        <v>2385.4342213101513</v>
      </c>
      <c r="L25">
        <v>18569.884980507828</v>
      </c>
      <c r="M25">
        <v>-28438.73003332931</v>
      </c>
      <c r="N25">
        <v>-28460.484207785074</v>
      </c>
      <c r="O25">
        <v>-31831.164471187618</v>
      </c>
      <c r="P25">
        <v>23715.481479353843</v>
      </c>
      <c r="Y25">
        <v>99860.520530821275</v>
      </c>
      <c r="Z25">
        <v>4238.8314520013555</v>
      </c>
      <c r="AA25">
        <v>-13526.621761575678</v>
      </c>
      <c r="AB25">
        <v>-4061.182005795958</v>
      </c>
      <c r="AC25">
        <v>-11480.544252449572</v>
      </c>
      <c r="AD25">
        <v>100251.81017913358</v>
      </c>
      <c r="AE25">
        <v>-13624.831193082689</v>
      </c>
      <c r="AF25">
        <v>-12514.21718541474</v>
      </c>
      <c r="AG25">
        <v>557.84896458692992</v>
      </c>
      <c r="AH25">
        <v>463.26332141133895</v>
      </c>
      <c r="AI25">
        <v>78.709775390316793</v>
      </c>
      <c r="AJ25">
        <v>-339.64347459832192</v>
      </c>
      <c r="AK25">
        <v>135.72242460680141</v>
      </c>
      <c r="AL25">
        <v>-286.97507453732385</v>
      </c>
      <c r="AM25" s="8">
        <v>664146.21238938824</v>
      </c>
      <c r="AN25">
        <v>-620696.37719008815</v>
      </c>
      <c r="AO25">
        <v>1523555.9068053376</v>
      </c>
      <c r="AP25">
        <v>-1057079.8241118314</v>
      </c>
      <c r="AQ25">
        <v>-784047.86092029721</v>
      </c>
      <c r="AR25">
        <v>355912.87861951586</v>
      </c>
      <c r="AS25">
        <v>301002.39310560713</v>
      </c>
      <c r="AT25">
        <v>-1395644.853172574</v>
      </c>
      <c r="AU25">
        <v>673046.17098894541</v>
      </c>
      <c r="AV25">
        <v>-1375525.396048246</v>
      </c>
      <c r="AW25">
        <v>-1282692.8145131646</v>
      </c>
      <c r="AX25">
        <v>-246853.45273159197</v>
      </c>
      <c r="AY25">
        <v>-94952.306581442361</v>
      </c>
      <c r="AZ25">
        <v>540329.01784767013</v>
      </c>
      <c r="BA25">
        <v>-41001.859387172066</v>
      </c>
      <c r="BB25">
        <v>-81564.097822653974</v>
      </c>
      <c r="BC25">
        <v>628295.3895050342</v>
      </c>
      <c r="BD25">
        <v>61454.728424940149</v>
      </c>
      <c r="BE25">
        <v>57749.118053471422</v>
      </c>
      <c r="BF25">
        <v>61524.859363318479</v>
      </c>
      <c r="BG25">
        <v>61085.112422634083</v>
      </c>
      <c r="BH25">
        <v>23698.519113678158</v>
      </c>
      <c r="BI25">
        <v>2833.3501371759244</v>
      </c>
      <c r="BJ25">
        <v>985292.39235173969</v>
      </c>
      <c r="BK25">
        <v>882324.92727400351</v>
      </c>
      <c r="BL25">
        <v>512222.39202736644</v>
      </c>
      <c r="BM25">
        <v>458312.13475703908</v>
      </c>
      <c r="BN25">
        <v>605412.59691286332</v>
      </c>
      <c r="BO25">
        <v>662800.19416195666</v>
      </c>
      <c r="BP25">
        <v>2.6509356793724614</v>
      </c>
      <c r="BQ25">
        <v>620554.75898549135</v>
      </c>
      <c r="BR25">
        <v>703852.67428186047</v>
      </c>
      <c r="BS25">
        <v>2.5046923058504937</v>
      </c>
      <c r="BT25">
        <v>-37.646734270448903</v>
      </c>
      <c r="BU25">
        <v>-222.6200557459818</v>
      </c>
      <c r="BV25">
        <v>-159.35843092862842</v>
      </c>
      <c r="BW25">
        <v>-257.49284779246284</v>
      </c>
      <c r="BX25">
        <v>-438.48318974471852</v>
      </c>
      <c r="BY25">
        <v>-726.71367258026532</v>
      </c>
      <c r="BZ25">
        <v>6028.8960777317352</v>
      </c>
      <c r="CA25">
        <v>7819.2953991653303</v>
      </c>
      <c r="CB25">
        <v>-2778870.8162167431</v>
      </c>
      <c r="CC25">
        <v>5163974.7001149235</v>
      </c>
      <c r="CD25">
        <v>56767.600631517991</v>
      </c>
      <c r="CE25">
        <v>-104323.65947402868</v>
      </c>
      <c r="CF25">
        <v>-639.39409097402233</v>
      </c>
      <c r="CG25">
        <v>1216.718428012877</v>
      </c>
      <c r="CH25">
        <v>-664.26515129370273</v>
      </c>
      <c r="CI25">
        <v>1240.3495502119663</v>
      </c>
      <c r="CJ25">
        <v>-3749638.8471194739</v>
      </c>
      <c r="CK25">
        <v>7118174.9585889317</v>
      </c>
      <c r="CL25">
        <v>641153.88590018125</v>
      </c>
      <c r="CM25">
        <v>-1191613.154120862</v>
      </c>
      <c r="CN25">
        <v>60870.315559233422</v>
      </c>
      <c r="CO25">
        <v>-108872.46463990239</v>
      </c>
      <c r="CP25">
        <v>120.38601165777976</v>
      </c>
      <c r="CQ25">
        <v>-280.72330409408301</v>
      </c>
      <c r="CR25">
        <v>-31908.55343045152</v>
      </c>
      <c r="CS25">
        <v>55284.062126072204</v>
      </c>
      <c r="CT25">
        <v>-417590.74252058909</v>
      </c>
    </row>
    <row r="26" spans="1:98" x14ac:dyDescent="0.35">
      <c r="A26" t="s">
        <v>40</v>
      </c>
      <c r="B26">
        <v>1455.6148267731703</v>
      </c>
      <c r="C26">
        <v>-389.98004322424549</v>
      </c>
      <c r="D26">
        <v>-5075.7557779962217</v>
      </c>
      <c r="E26">
        <v>-1415.8753231690496</v>
      </c>
      <c r="F26">
        <v>3782.9346755290339</v>
      </c>
      <c r="G26">
        <v>-1504.1105242336725</v>
      </c>
      <c r="H26">
        <v>3.9656406981089427</v>
      </c>
      <c r="I26">
        <v>-2824.9724026430322</v>
      </c>
      <c r="J26">
        <v>-4420.7843671423479</v>
      </c>
      <c r="K26">
        <v>-704.55170899849645</v>
      </c>
      <c r="L26">
        <v>3947.327218113739</v>
      </c>
      <c r="M26">
        <v>-2063.8412810888049</v>
      </c>
      <c r="N26">
        <v>-3125.5192991107756</v>
      </c>
      <c r="O26">
        <v>-2773.2156825986126</v>
      </c>
      <c r="P26">
        <v>3039.498869106777</v>
      </c>
      <c r="Y26">
        <v>4238.8314520013555</v>
      </c>
      <c r="Z26">
        <v>1214.112076516551</v>
      </c>
      <c r="AA26">
        <v>-1077.222431907099</v>
      </c>
      <c r="AB26">
        <v>621.4526418691737</v>
      </c>
      <c r="AC26">
        <v>-969.85433255687008</v>
      </c>
      <c r="AD26">
        <v>4516.9912725503746</v>
      </c>
      <c r="AE26">
        <v>-1087.7847884245393</v>
      </c>
      <c r="AF26">
        <v>-1053.0156037970369</v>
      </c>
      <c r="AG26">
        <v>-2.8310507538818457</v>
      </c>
      <c r="AH26">
        <v>19.740605802859712</v>
      </c>
      <c r="AI26">
        <v>4.7222994690668383</v>
      </c>
      <c r="AJ26">
        <v>-6.5042847827965504</v>
      </c>
      <c r="AK26">
        <v>11.202627331912201</v>
      </c>
      <c r="AL26">
        <v>-2.112741872884595</v>
      </c>
      <c r="AM26" s="8">
        <v>57622.219010541608</v>
      </c>
      <c r="AN26">
        <v>-100012.92016813377</v>
      </c>
      <c r="AO26">
        <v>51722.538472399108</v>
      </c>
      <c r="AP26">
        <v>48486.35514937024</v>
      </c>
      <c r="AQ26">
        <v>-120887.91419266709</v>
      </c>
      <c r="AR26">
        <v>25023.364868597793</v>
      </c>
      <c r="AS26">
        <v>50787.001661713453</v>
      </c>
      <c r="AT26">
        <v>-123245.49580739213</v>
      </c>
      <c r="AU26">
        <v>70697.927924316464</v>
      </c>
      <c r="AV26">
        <v>-63968.312741209113</v>
      </c>
      <c r="AW26">
        <v>-53323.930375826953</v>
      </c>
      <c r="AX26">
        <v>-22294.824429256314</v>
      </c>
      <c r="AY26">
        <v>-45046.583306340821</v>
      </c>
      <c r="AZ26">
        <v>28641.897732117082</v>
      </c>
      <c r="BA26">
        <v>-13159.205685762292</v>
      </c>
      <c r="BB26">
        <v>-8572.392283781639</v>
      </c>
      <c r="BC26">
        <v>-38875.326121585895</v>
      </c>
      <c r="BD26">
        <v>3323.4357247938306</v>
      </c>
      <c r="BE26">
        <v>2629.9089348713906</v>
      </c>
      <c r="BF26">
        <v>3344.0894894224102</v>
      </c>
      <c r="BG26">
        <v>3310.5960210659837</v>
      </c>
      <c r="BH26">
        <v>-638.03199369788467</v>
      </c>
      <c r="BI26">
        <v>151.12300449018409</v>
      </c>
      <c r="BJ26">
        <v>55613.044929868309</v>
      </c>
      <c r="BK26">
        <v>49489.377254900901</v>
      </c>
      <c r="BL26">
        <v>37102.264948404474</v>
      </c>
      <c r="BM26">
        <v>32710.090701152294</v>
      </c>
      <c r="BN26">
        <v>39024.751225745938</v>
      </c>
      <c r="BO26">
        <v>42274.96581197159</v>
      </c>
      <c r="BP26">
        <v>0.2368153869670836</v>
      </c>
      <c r="BQ26">
        <v>41197.58094698473</v>
      </c>
      <c r="BR26">
        <v>46016.168256669662</v>
      </c>
      <c r="BS26">
        <v>0.21704182197668537</v>
      </c>
      <c r="BT26">
        <v>36.830543842576766</v>
      </c>
      <c r="BU26">
        <v>27.584628792856538</v>
      </c>
      <c r="BV26">
        <v>7.8917146885003806</v>
      </c>
      <c r="BW26">
        <v>23.518626723261548</v>
      </c>
      <c r="BX26">
        <v>17.179909986598698</v>
      </c>
      <c r="BY26">
        <v>6.7095101907980164</v>
      </c>
      <c r="BZ26">
        <v>494.73278731432788</v>
      </c>
      <c r="CA26">
        <v>547.41165004303411</v>
      </c>
      <c r="CB26">
        <v>-249188.33137469282</v>
      </c>
      <c r="CC26">
        <v>464960.8577781287</v>
      </c>
      <c r="CD26">
        <v>1977.7901066183585</v>
      </c>
      <c r="CE26">
        <v>-3624.0968670839384</v>
      </c>
      <c r="CF26">
        <v>-13.803449603708058</v>
      </c>
      <c r="CG26">
        <v>25.981528184662295</v>
      </c>
      <c r="CH26">
        <v>-14.404608421498644</v>
      </c>
      <c r="CI26">
        <v>23.468405400753202</v>
      </c>
      <c r="CJ26">
        <v>-265375.67680311826</v>
      </c>
      <c r="CK26">
        <v>504431.15700739715</v>
      </c>
      <c r="CL26">
        <v>90043.93331872276</v>
      </c>
      <c r="CM26">
        <v>-172081.47747903795</v>
      </c>
      <c r="CN26">
        <v>-1882.8843488753589</v>
      </c>
      <c r="CO26">
        <v>3937.9820309611227</v>
      </c>
      <c r="CP26">
        <v>-13.658168275100675</v>
      </c>
      <c r="CQ26">
        <v>10.299482553890673</v>
      </c>
      <c r="CR26">
        <v>-3163.2838949333473</v>
      </c>
      <c r="CS26">
        <v>2420.5995206552625</v>
      </c>
      <c r="CT26">
        <v>-38197.342377746703</v>
      </c>
    </row>
    <row r="27" spans="1:98" x14ac:dyDescent="0.35">
      <c r="A27" t="s">
        <v>41</v>
      </c>
      <c r="B27">
        <v>-4134.7908262455167</v>
      </c>
      <c r="C27">
        <v>-957.73476406129271</v>
      </c>
      <c r="D27">
        <v>11708.099737795697</v>
      </c>
      <c r="E27">
        <v>4659.2846312727597</v>
      </c>
      <c r="F27">
        <v>-6536.6561549942107</v>
      </c>
      <c r="G27">
        <v>1525.7969817004516</v>
      </c>
      <c r="H27">
        <v>-2322.7539124007239</v>
      </c>
      <c r="I27">
        <v>6280.3995063522298</v>
      </c>
      <c r="J27">
        <v>9303.9280296509041</v>
      </c>
      <c r="K27">
        <v>2252.5340237886003</v>
      </c>
      <c r="L27">
        <v>-8425.6180905044948</v>
      </c>
      <c r="M27">
        <v>7058.6840692921196</v>
      </c>
      <c r="N27">
        <v>7966.2466697914151</v>
      </c>
      <c r="O27">
        <v>8154.3350056183017</v>
      </c>
      <c r="P27">
        <v>-3586.0142529758646</v>
      </c>
      <c r="Y27">
        <v>-13526.621761575678</v>
      </c>
      <c r="Z27">
        <v>-1077.222431907099</v>
      </c>
      <c r="AA27">
        <v>9729.9984306993192</v>
      </c>
      <c r="AB27">
        <v>-423.33234339301498</v>
      </c>
      <c r="AC27">
        <v>9625.3361950658527</v>
      </c>
      <c r="AD27">
        <v>-13666.375234901414</v>
      </c>
      <c r="AE27">
        <v>9065.5231039129521</v>
      </c>
      <c r="AF27">
        <v>9396.1315837111797</v>
      </c>
      <c r="AG27">
        <v>-306.4164325761177</v>
      </c>
      <c r="AH27">
        <v>-300.01379183779494</v>
      </c>
      <c r="AI27">
        <v>-44.247433329123389</v>
      </c>
      <c r="AJ27">
        <v>35.298296568411338</v>
      </c>
      <c r="AK27">
        <v>-48.025912193066347</v>
      </c>
      <c r="AL27">
        <v>15.138978699527422</v>
      </c>
      <c r="AM27" s="8">
        <v>-199899.8737350055</v>
      </c>
      <c r="AN27">
        <v>168465.44037656806</v>
      </c>
      <c r="AO27">
        <v>-328199.77625117742</v>
      </c>
      <c r="AP27">
        <v>85613.317912322178</v>
      </c>
      <c r="AQ27">
        <v>238549.2334811709</v>
      </c>
      <c r="AR27">
        <v>-52457.221978760979</v>
      </c>
      <c r="AS27">
        <v>-34753.898705149782</v>
      </c>
      <c r="AT27">
        <v>224523.08824656831</v>
      </c>
      <c r="AU27">
        <v>-228334.02936169741</v>
      </c>
      <c r="AV27">
        <v>274919.82341980032</v>
      </c>
      <c r="AW27">
        <v>115531.4994411566</v>
      </c>
      <c r="AX27">
        <v>80332.528721069029</v>
      </c>
      <c r="AY27">
        <v>77040.29469445374</v>
      </c>
      <c r="AZ27">
        <v>-137020.86467265792</v>
      </c>
      <c r="BA27">
        <v>-44537.804356539222</v>
      </c>
      <c r="BB27">
        <v>48450.934713730152</v>
      </c>
      <c r="BC27">
        <v>240434.47470669064</v>
      </c>
      <c r="BD27">
        <v>-10457.125717147774</v>
      </c>
      <c r="BE27">
        <v>-9161.1626535514097</v>
      </c>
      <c r="BF27">
        <v>-10623.763805999202</v>
      </c>
      <c r="BG27">
        <v>-10757.980461526382</v>
      </c>
      <c r="BH27">
        <v>-1614.1550419799096</v>
      </c>
      <c r="BI27">
        <v>-602.86947855659469</v>
      </c>
      <c r="BJ27">
        <v>-113707.18761227894</v>
      </c>
      <c r="BK27">
        <v>-99486.402324075898</v>
      </c>
      <c r="BL27">
        <v>-74426.770931878069</v>
      </c>
      <c r="BM27">
        <v>-66066.869076247094</v>
      </c>
      <c r="BN27">
        <v>-54545.965318099552</v>
      </c>
      <c r="BO27">
        <v>-12849.269961157353</v>
      </c>
      <c r="BP27">
        <v>-0.49339426555091748</v>
      </c>
      <c r="BQ27">
        <v>-64667.481012252363</v>
      </c>
      <c r="BR27">
        <v>-38222.594340848744</v>
      </c>
      <c r="BS27">
        <v>-0.45390802509848838</v>
      </c>
      <c r="BT27">
        <v>-61.203181352946622</v>
      </c>
      <c r="BU27">
        <v>-38.600934618111545</v>
      </c>
      <c r="BV27">
        <v>-55.039910005342186</v>
      </c>
      <c r="BW27">
        <v>-8.9796280528965191</v>
      </c>
      <c r="BX27">
        <v>-21.768089810279331</v>
      </c>
      <c r="BY27">
        <v>45.727505130392593</v>
      </c>
      <c r="BZ27">
        <v>-1991.693008014041</v>
      </c>
      <c r="CA27">
        <v>-2422.6728578517227</v>
      </c>
      <c r="CB27">
        <v>810355.11614406947</v>
      </c>
      <c r="CC27">
        <v>-1494009.0644165375</v>
      </c>
      <c r="CD27">
        <v>-19900.294902035919</v>
      </c>
      <c r="CE27">
        <v>35544.896091474358</v>
      </c>
      <c r="CF27">
        <v>80.248405566773556</v>
      </c>
      <c r="CG27">
        <v>-146.19251642701295</v>
      </c>
      <c r="CH27">
        <v>113.76199909204121</v>
      </c>
      <c r="CI27">
        <v>-200.07884596295</v>
      </c>
      <c r="CJ27">
        <v>921774.63369391614</v>
      </c>
      <c r="CK27">
        <v>-1732112.64780583</v>
      </c>
      <c r="CL27">
        <v>-141968.79965041176</v>
      </c>
      <c r="CM27">
        <v>288806.96810663427</v>
      </c>
      <c r="CN27">
        <v>-26219.010173786828</v>
      </c>
      <c r="CO27">
        <v>46177.739593920516</v>
      </c>
      <c r="CP27">
        <v>40.846329878413663</v>
      </c>
      <c r="CQ27">
        <v>-67.669065808299536</v>
      </c>
      <c r="CR27">
        <v>7982.8087822104344</v>
      </c>
      <c r="CS27">
        <v>-8542.4618265934478</v>
      </c>
      <c r="CT27">
        <v>190491.30348666644</v>
      </c>
    </row>
    <row r="28" spans="1:98" x14ac:dyDescent="0.35">
      <c r="A28" t="s">
        <v>42</v>
      </c>
      <c r="B28">
        <v>-1817.3384413219251</v>
      </c>
      <c r="C28">
        <v>1756.6651886922718</v>
      </c>
      <c r="D28">
        <v>1449.2906251338468</v>
      </c>
      <c r="E28">
        <v>-1097.7945756248416</v>
      </c>
      <c r="F28">
        <v>-2023.9671449053312</v>
      </c>
      <c r="G28">
        <v>-211.60081520817948</v>
      </c>
      <c r="H28">
        <v>1448.8331144872552</v>
      </c>
      <c r="I28">
        <v>178.47673130350847</v>
      </c>
      <c r="J28">
        <v>446.04361973216822</v>
      </c>
      <c r="K28">
        <v>-180.22531196788435</v>
      </c>
      <c r="L28">
        <v>-44.625826744905829</v>
      </c>
      <c r="M28">
        <v>1149.0179750706031</v>
      </c>
      <c r="N28">
        <v>820.75089362797405</v>
      </c>
      <c r="O28">
        <v>68.871337937656008</v>
      </c>
      <c r="P28">
        <v>-1620.0510606560283</v>
      </c>
      <c r="Y28">
        <v>-4061.182005795958</v>
      </c>
      <c r="Z28">
        <v>621.4526418691737</v>
      </c>
      <c r="AA28">
        <v>-423.33234339301498</v>
      </c>
      <c r="AB28">
        <v>2379.8832565933772</v>
      </c>
      <c r="AC28">
        <v>-492.16589672514868</v>
      </c>
      <c r="AD28">
        <v>-4070.1650604471283</v>
      </c>
      <c r="AE28">
        <v>-163.38626437183106</v>
      </c>
      <c r="AF28">
        <v>-519.35855979058692</v>
      </c>
      <c r="AG28">
        <v>-12.930665958890145</v>
      </c>
      <c r="AH28">
        <v>-32.936058835941701</v>
      </c>
      <c r="AI28">
        <v>5.6293103353188592</v>
      </c>
      <c r="AJ28">
        <v>20.998633668010889</v>
      </c>
      <c r="AK28">
        <v>1.9892372643038432</v>
      </c>
      <c r="AL28">
        <v>11.88400534130869</v>
      </c>
      <c r="AM28" s="8">
        <v>-51405.25228532328</v>
      </c>
      <c r="AN28">
        <v>3838.5668562532132</v>
      </c>
      <c r="AO28">
        <v>-133169.85311905332</v>
      </c>
      <c r="AP28">
        <v>96584.037331574815</v>
      </c>
      <c r="AQ28">
        <v>5367.2023894309859</v>
      </c>
      <c r="AR28">
        <v>-35574.112767071681</v>
      </c>
      <c r="AS28">
        <v>-47366.599531664178</v>
      </c>
      <c r="AT28">
        <v>86384.466470113839</v>
      </c>
      <c r="AU28">
        <v>8774.3938914668743</v>
      </c>
      <c r="AV28">
        <v>116280.55459352747</v>
      </c>
      <c r="AW28">
        <v>99152.868509136199</v>
      </c>
      <c r="AX28">
        <v>43101.245917774126</v>
      </c>
      <c r="AY28">
        <v>8425.7765910259441</v>
      </c>
      <c r="AZ28">
        <v>-98596.470095474186</v>
      </c>
      <c r="BA28">
        <v>-37019.643183764165</v>
      </c>
      <c r="BB28">
        <v>-208.35970165777226</v>
      </c>
      <c r="BC28">
        <v>-100196.09752765622</v>
      </c>
      <c r="BD28">
        <v>-2972.0237416379841</v>
      </c>
      <c r="BE28">
        <v>-2779.2178745203273</v>
      </c>
      <c r="BF28">
        <v>-2415.6756547777459</v>
      </c>
      <c r="BG28">
        <v>-2244.8275084082588</v>
      </c>
      <c r="BH28">
        <v>-1184.3546176751138</v>
      </c>
      <c r="BI28">
        <v>-34.659956271857311</v>
      </c>
      <c r="BJ28">
        <v>-47668.841832111211</v>
      </c>
      <c r="BK28">
        <v>-45249.492101305936</v>
      </c>
      <c r="BL28">
        <v>-20279.783658614495</v>
      </c>
      <c r="BM28">
        <v>-19200.552800900889</v>
      </c>
      <c r="BN28">
        <v>-31233.995812220383</v>
      </c>
      <c r="BO28">
        <v>-43103.652869975078</v>
      </c>
      <c r="BP28">
        <v>-9.841345274998102E-2</v>
      </c>
      <c r="BQ28">
        <v>-34530.685415208645</v>
      </c>
      <c r="BR28">
        <v>-46090.783920309994</v>
      </c>
      <c r="BS28">
        <v>-9.0586334460166576E-2</v>
      </c>
      <c r="BT28">
        <v>36.044173656658621</v>
      </c>
      <c r="BU28">
        <v>58.424406814184124</v>
      </c>
      <c r="BV28">
        <v>38.080130527473642</v>
      </c>
      <c r="BW28">
        <v>33.020361351740874</v>
      </c>
      <c r="BX28">
        <v>63.820178647743035</v>
      </c>
      <c r="BY28">
        <v>121.6424459215683</v>
      </c>
      <c r="BZ28">
        <v>357.54657341104132</v>
      </c>
      <c r="CA28">
        <v>280.789356011309</v>
      </c>
      <c r="CB28">
        <v>184963.44045619338</v>
      </c>
      <c r="CC28">
        <v>-351774.07019692531</v>
      </c>
      <c r="CD28">
        <v>-2306.9033862067263</v>
      </c>
      <c r="CE28">
        <v>4197.032410328974</v>
      </c>
      <c r="CF28">
        <v>48.008505296285385</v>
      </c>
      <c r="CG28">
        <v>-89.528693533601199</v>
      </c>
      <c r="CH28">
        <v>25.749359507086037</v>
      </c>
      <c r="CI28">
        <v>-53.430889675777756</v>
      </c>
      <c r="CJ28">
        <v>241539.82862263106</v>
      </c>
      <c r="CK28">
        <v>-456708.04931594338</v>
      </c>
      <c r="CL28">
        <v>54750.027892868769</v>
      </c>
      <c r="CM28">
        <v>-118917.8159078613</v>
      </c>
      <c r="CN28">
        <v>-4055.7510624069769</v>
      </c>
      <c r="CO28">
        <v>7514.4389028577216</v>
      </c>
      <c r="CP28">
        <v>4.2603881820245837</v>
      </c>
      <c r="CQ28">
        <v>-4.5419017161563309</v>
      </c>
      <c r="CR28">
        <v>674.70847264118402</v>
      </c>
      <c r="CS28">
        <v>-2068.9008418400481</v>
      </c>
      <c r="CT28">
        <v>-8887.7570666685842</v>
      </c>
    </row>
    <row r="29" spans="1:98" x14ac:dyDescent="0.35">
      <c r="A29" t="s">
        <v>146</v>
      </c>
      <c r="B29">
        <v>-3001.3880875287027</v>
      </c>
      <c r="C29">
        <v>-1349.6683949761675</v>
      </c>
      <c r="D29">
        <v>10302.725601158003</v>
      </c>
      <c r="E29">
        <v>4111.5394402946222</v>
      </c>
      <c r="F29">
        <v>-5848.6836400712364</v>
      </c>
      <c r="G29">
        <v>745.19448400693136</v>
      </c>
      <c r="H29">
        <v>-2642.4621890086169</v>
      </c>
      <c r="I29">
        <v>5450.7870828548594</v>
      </c>
      <c r="J29">
        <v>8683.4751242502789</v>
      </c>
      <c r="K29">
        <v>2009.9208688000797</v>
      </c>
      <c r="L29">
        <v>-8064.7034304633207</v>
      </c>
      <c r="M29">
        <v>7198.036823304662</v>
      </c>
      <c r="N29">
        <v>9046.2590686904005</v>
      </c>
      <c r="O29">
        <v>6352.596577183831</v>
      </c>
      <c r="P29">
        <v>-5748.5012963509307</v>
      </c>
      <c r="Y29">
        <v>-11480.544252449572</v>
      </c>
      <c r="Z29">
        <v>-969.85433255687008</v>
      </c>
      <c r="AA29">
        <v>9625.3361950658527</v>
      </c>
      <c r="AB29">
        <v>-492.16589672514868</v>
      </c>
      <c r="AC29">
        <v>9947.730273038771</v>
      </c>
      <c r="AD29">
        <v>-11687.310333170701</v>
      </c>
      <c r="AE29">
        <v>9083.2379674199419</v>
      </c>
      <c r="AF29">
        <v>9699.4257341604971</v>
      </c>
      <c r="AG29">
        <v>-304.65267981859847</v>
      </c>
      <c r="AH29">
        <v>-282.38169043295085</v>
      </c>
      <c r="AI29">
        <v>-41.503951939338272</v>
      </c>
      <c r="AJ29">
        <v>21.349410974478758</v>
      </c>
      <c r="AK29">
        <v>-49.909483673654591</v>
      </c>
      <c r="AL29">
        <v>3.9770063237965418</v>
      </c>
      <c r="AM29" s="8">
        <v>-187470.08672769609</v>
      </c>
      <c r="AN29">
        <v>169130.49693163723</v>
      </c>
      <c r="AO29">
        <v>-300130.59164048126</v>
      </c>
      <c r="AP29">
        <v>68705.44498546391</v>
      </c>
      <c r="AQ29">
        <v>240438.11142320308</v>
      </c>
      <c r="AR29">
        <v>-36711.696316045432</v>
      </c>
      <c r="AS29">
        <v>-3977.7453926004514</v>
      </c>
      <c r="AT29">
        <v>147655.60627903554</v>
      </c>
      <c r="AU29">
        <v>-251905.6616936833</v>
      </c>
      <c r="AV29">
        <v>186583.21325323111</v>
      </c>
      <c r="AW29">
        <v>40742.797968437189</v>
      </c>
      <c r="AX29">
        <v>124841.68870322168</v>
      </c>
      <c r="AY29">
        <v>96921.412091994556</v>
      </c>
      <c r="AZ29">
        <v>-116224.77910409571</v>
      </c>
      <c r="BA29">
        <v>-87674.290279719207</v>
      </c>
      <c r="BB29">
        <v>42044.803657546472</v>
      </c>
      <c r="BC29">
        <v>231274.91195263885</v>
      </c>
      <c r="BD29">
        <v>-10442.405889703803</v>
      </c>
      <c r="BE29">
        <v>-9455.1667101703097</v>
      </c>
      <c r="BF29">
        <v>-10886.608672260385</v>
      </c>
      <c r="BG29">
        <v>-10864.948910802801</v>
      </c>
      <c r="BH29">
        <v>-1339.9027224258634</v>
      </c>
      <c r="BI29">
        <v>-586.6042534237082</v>
      </c>
      <c r="BJ29">
        <v>-74642.247686605813</v>
      </c>
      <c r="BK29">
        <v>-63508.087902110026</v>
      </c>
      <c r="BL29">
        <v>-54232.449278365239</v>
      </c>
      <c r="BM29">
        <v>-47243.606266845003</v>
      </c>
      <c r="BN29">
        <v>-23987.575460367865</v>
      </c>
      <c r="BO29">
        <v>30167.344062420554</v>
      </c>
      <c r="BP29">
        <v>-0.40561897512196826</v>
      </c>
      <c r="BQ29">
        <v>-36567.834057339249</v>
      </c>
      <c r="BR29">
        <v>1099.8748817422718</v>
      </c>
      <c r="BS29">
        <v>-0.37548186896492419</v>
      </c>
      <c r="BT29">
        <v>-87.759763236549048</v>
      </c>
      <c r="BU29">
        <v>-72.59032112268261</v>
      </c>
      <c r="BV29">
        <v>-69.014770638496373</v>
      </c>
      <c r="BW29">
        <v>-48.467369454112777</v>
      </c>
      <c r="BX29">
        <v>-73.100930800968541</v>
      </c>
      <c r="BY29">
        <v>25.425523100181984</v>
      </c>
      <c r="BZ29">
        <v>-2091.5062615763636</v>
      </c>
      <c r="CA29">
        <v>-2511.2444086690634</v>
      </c>
      <c r="CB29">
        <v>677378.21357980638</v>
      </c>
      <c r="CC29">
        <v>-1243364.7496765952</v>
      </c>
      <c r="CD29">
        <v>-19446.512305529086</v>
      </c>
      <c r="CE29">
        <v>34599.039334370857</v>
      </c>
      <c r="CF29">
        <v>58.796354602172421</v>
      </c>
      <c r="CG29">
        <v>-105.53168196460872</v>
      </c>
      <c r="CH29">
        <v>93.583477416850599</v>
      </c>
      <c r="CI29">
        <v>-162.91017199183841</v>
      </c>
      <c r="CJ29">
        <v>755135.31007185532</v>
      </c>
      <c r="CK29">
        <v>-1416086.7821141435</v>
      </c>
      <c r="CL29">
        <v>-32122.623338283986</v>
      </c>
      <c r="CM29">
        <v>78496.241445708947</v>
      </c>
      <c r="CN29">
        <v>-28799.279380637479</v>
      </c>
      <c r="CO29">
        <v>51120.405499069791</v>
      </c>
      <c r="CP29">
        <v>-25.603701674709214</v>
      </c>
      <c r="CQ29">
        <v>55.431957415809386</v>
      </c>
      <c r="CR29">
        <v>6964.055143984152</v>
      </c>
      <c r="CS29">
        <v>-8796.7529814860609</v>
      </c>
      <c r="CT29">
        <v>207901.24708414599</v>
      </c>
    </row>
    <row r="30" spans="1:98" x14ac:dyDescent="0.35">
      <c r="A30" t="s">
        <v>147</v>
      </c>
      <c r="B30">
        <v>32848.355220093406</v>
      </c>
      <c r="C30">
        <v>-9484.7093944586341</v>
      </c>
      <c r="D30">
        <v>-52717.734971959144</v>
      </c>
      <c r="E30">
        <v>-2832.9246915358704</v>
      </c>
      <c r="F30">
        <v>38138.656102584944</v>
      </c>
      <c r="G30">
        <v>-4282.5041960310691</v>
      </c>
      <c r="H30">
        <v>-5695.2697143955684</v>
      </c>
      <c r="I30">
        <v>-28614.769930828177</v>
      </c>
      <c r="J30">
        <v>-39805.550801433303</v>
      </c>
      <c r="K30">
        <v>2128.3768827001109</v>
      </c>
      <c r="L30">
        <v>19470.88857910876</v>
      </c>
      <c r="M30">
        <v>-29899.393627964822</v>
      </c>
      <c r="N30">
        <v>-30540.218569874953</v>
      </c>
      <c r="O30">
        <v>-32120.121372414858</v>
      </c>
      <c r="P30">
        <v>24863.576389941078</v>
      </c>
      <c r="Y30">
        <v>100251.81017913358</v>
      </c>
      <c r="Z30">
        <v>4516.9912725503746</v>
      </c>
      <c r="AA30">
        <v>-13666.375234901414</v>
      </c>
      <c r="AB30">
        <v>-4070.1650604471283</v>
      </c>
      <c r="AC30">
        <v>-11687.310333170701</v>
      </c>
      <c r="AD30">
        <v>101012.74393355516</v>
      </c>
      <c r="AE30">
        <v>-13926.174161672479</v>
      </c>
      <c r="AF30">
        <v>-12783.571857922892</v>
      </c>
      <c r="AG30">
        <v>572.09079692932903</v>
      </c>
      <c r="AH30">
        <v>480.97289553711698</v>
      </c>
      <c r="AI30">
        <v>77.977318786433727</v>
      </c>
      <c r="AJ30">
        <v>-342.1517250027029</v>
      </c>
      <c r="AK30">
        <v>142.05274205750811</v>
      </c>
      <c r="AL30">
        <v>-295.51533262726952</v>
      </c>
      <c r="AM30" s="8">
        <v>674770.9909423897</v>
      </c>
      <c r="AN30">
        <v>-651052.97812878317</v>
      </c>
      <c r="AO30">
        <v>1543432.7991527331</v>
      </c>
      <c r="AP30">
        <v>-1050210.0938439255</v>
      </c>
      <c r="AQ30">
        <v>-819150.15710883483</v>
      </c>
      <c r="AR30">
        <v>358934.52540042053</v>
      </c>
      <c r="AS30">
        <v>292377.57389371475</v>
      </c>
      <c r="AT30">
        <v>-1412618.5997587354</v>
      </c>
      <c r="AU30">
        <v>737619.66911574418</v>
      </c>
      <c r="AV30">
        <v>-1359427.2413865065</v>
      </c>
      <c r="AW30">
        <v>-1262936.4505852133</v>
      </c>
      <c r="AX30">
        <v>-283248.21304516622</v>
      </c>
      <c r="AY30">
        <v>-110617.15594058613</v>
      </c>
      <c r="AZ30">
        <v>552871.00414438522</v>
      </c>
      <c r="BA30">
        <v>-7064.5755172834452</v>
      </c>
      <c r="BB30">
        <v>-83741.115846589848</v>
      </c>
      <c r="BC30">
        <v>644500.10386316339</v>
      </c>
      <c r="BD30">
        <v>63177.966964518389</v>
      </c>
      <c r="BE30">
        <v>59263.852970674394</v>
      </c>
      <c r="BF30">
        <v>63217.403576480887</v>
      </c>
      <c r="BG30">
        <v>62664.997349400343</v>
      </c>
      <c r="BH30">
        <v>23139.810134783685</v>
      </c>
      <c r="BI30">
        <v>2881.081356136257</v>
      </c>
      <c r="BJ30">
        <v>979810.33291903231</v>
      </c>
      <c r="BK30">
        <v>877546.53137378162</v>
      </c>
      <c r="BL30">
        <v>516729.75811724464</v>
      </c>
      <c r="BM30">
        <v>462083.56224147178</v>
      </c>
      <c r="BN30">
        <v>604273.00812888076</v>
      </c>
      <c r="BO30">
        <v>654629.44521954178</v>
      </c>
      <c r="BP30">
        <v>2.6957760859988498</v>
      </c>
      <c r="BQ30">
        <v>622961.72969390836</v>
      </c>
      <c r="BR30">
        <v>700658.5632999331</v>
      </c>
      <c r="BS30">
        <v>2.5461982121860713</v>
      </c>
      <c r="BT30">
        <v>-23.081302123838579</v>
      </c>
      <c r="BU30">
        <v>-209.27523076450689</v>
      </c>
      <c r="BV30">
        <v>-154.92468947720889</v>
      </c>
      <c r="BW30">
        <v>-254.10994960474454</v>
      </c>
      <c r="BX30">
        <v>-439.20715058911014</v>
      </c>
      <c r="BY30">
        <v>-730.66524285555738</v>
      </c>
      <c r="BZ30">
        <v>6621.7793200253409</v>
      </c>
      <c r="CA30">
        <v>8331.3168374157485</v>
      </c>
      <c r="CB30">
        <v>-2859924.7079952355</v>
      </c>
      <c r="CC30">
        <v>5315351.2556968704</v>
      </c>
      <c r="CD30">
        <v>56634.44669330748</v>
      </c>
      <c r="CE30">
        <v>-104090.0176202825</v>
      </c>
      <c r="CF30">
        <v>-662.477806809659</v>
      </c>
      <c r="CG30">
        <v>1262.9202679673117</v>
      </c>
      <c r="CH30">
        <v>-710.3763417075462</v>
      </c>
      <c r="CI30">
        <v>1329.6624289831861</v>
      </c>
      <c r="CJ30">
        <v>-3885415.960113253</v>
      </c>
      <c r="CK30">
        <v>7381382.9918762781</v>
      </c>
      <c r="CL30">
        <v>649749.9695515018</v>
      </c>
      <c r="CM30">
        <v>-1206525.5839907255</v>
      </c>
      <c r="CN30">
        <v>61371.511207417549</v>
      </c>
      <c r="CO30">
        <v>-109766.4336197643</v>
      </c>
      <c r="CP30">
        <v>122.15675195879328</v>
      </c>
      <c r="CQ30">
        <v>-290.25411747868327</v>
      </c>
      <c r="CR30">
        <v>-32833.604518163454</v>
      </c>
      <c r="CS30">
        <v>56428.577435193969</v>
      </c>
      <c r="CT30">
        <v>-438517.91124034935</v>
      </c>
    </row>
    <row r="31" spans="1:98" x14ac:dyDescent="0.35">
      <c r="A31" t="s">
        <v>28</v>
      </c>
      <c r="B31">
        <v>-5865.264821965241</v>
      </c>
      <c r="C31">
        <v>702.27512423778069</v>
      </c>
      <c r="D31">
        <v>13262.122136181675</v>
      </c>
      <c r="E31">
        <v>5151.8052689869728</v>
      </c>
      <c r="F31">
        <v>-5792.277399732131</v>
      </c>
      <c r="G31">
        <v>1620.8486926515072</v>
      </c>
      <c r="H31">
        <v>-1689.0589915568398</v>
      </c>
      <c r="I31">
        <v>7126.8228542565539</v>
      </c>
      <c r="J31">
        <v>10272.717221524777</v>
      </c>
      <c r="K31">
        <v>3506.2447438707068</v>
      </c>
      <c r="L31">
        <v>-8837.1356841388188</v>
      </c>
      <c r="M31">
        <v>8442.0140102679597</v>
      </c>
      <c r="N31">
        <v>10108.019071780767</v>
      </c>
      <c r="O31">
        <v>6529.3888577582102</v>
      </c>
      <c r="P31">
        <v>-6712.5222788853625</v>
      </c>
      <c r="Y31">
        <v>-13624.831193082689</v>
      </c>
      <c r="Z31">
        <v>-1087.7847884245393</v>
      </c>
      <c r="AA31">
        <v>9065.5231039129521</v>
      </c>
      <c r="AB31">
        <v>-163.38626437183106</v>
      </c>
      <c r="AC31">
        <v>9083.2379674199419</v>
      </c>
      <c r="AD31">
        <v>-13926.174161672479</v>
      </c>
      <c r="AE31">
        <v>10039.825287228132</v>
      </c>
      <c r="AF31">
        <v>9255.652745986039</v>
      </c>
      <c r="AG31">
        <v>-325.76267857990513</v>
      </c>
      <c r="AH31">
        <v>-264.32030734825241</v>
      </c>
      <c r="AI31">
        <v>-30.825317669513243</v>
      </c>
      <c r="AJ31">
        <v>59.338962304081335</v>
      </c>
      <c r="AK31">
        <v>-37.258231868828766</v>
      </c>
      <c r="AL31">
        <v>33.489782796641215</v>
      </c>
      <c r="AM31" s="8">
        <v>-185436.07323874076</v>
      </c>
      <c r="AN31">
        <v>138558.82420345439</v>
      </c>
      <c r="AO31">
        <v>-393986.82447424083</v>
      </c>
      <c r="AP31">
        <v>222888.96920592722</v>
      </c>
      <c r="AQ31">
        <v>223287.6938244717</v>
      </c>
      <c r="AR31">
        <v>-13186.566835680744</v>
      </c>
      <c r="AS31">
        <v>-5663.823232748292</v>
      </c>
      <c r="AT31">
        <v>198875.16032338975</v>
      </c>
      <c r="AU31">
        <v>-311854.04297189799</v>
      </c>
      <c r="AV31">
        <v>218290.91074825061</v>
      </c>
      <c r="AW31">
        <v>73454.179173505865</v>
      </c>
      <c r="AX31">
        <v>116264.97466081401</v>
      </c>
      <c r="AY31">
        <v>152057.87036398641</v>
      </c>
      <c r="AZ31">
        <v>-121995.33075665163</v>
      </c>
      <c r="BA31">
        <v>-66143.352981675795</v>
      </c>
      <c r="BB31">
        <v>52389.342352461012</v>
      </c>
      <c r="BC31">
        <v>82694.364518928094</v>
      </c>
      <c r="BD31">
        <v>-13489.314107049084</v>
      </c>
      <c r="BE31">
        <v>-12244.868923689613</v>
      </c>
      <c r="BF31">
        <v>-13752.247501592332</v>
      </c>
      <c r="BG31">
        <v>-13490.016586290696</v>
      </c>
      <c r="BH31">
        <v>-442.8005798513953</v>
      </c>
      <c r="BI31">
        <v>-476.29810709184693</v>
      </c>
      <c r="BJ31">
        <v>-80101.484507281828</v>
      </c>
      <c r="BK31">
        <v>-66503.065598819827</v>
      </c>
      <c r="BL31">
        <v>-71537.701507517806</v>
      </c>
      <c r="BM31">
        <v>-61967.842094623935</v>
      </c>
      <c r="BN31">
        <v>-78404.501027823513</v>
      </c>
      <c r="BO31">
        <v>-40455.124697331055</v>
      </c>
      <c r="BP31">
        <v>-0.57739239660278618</v>
      </c>
      <c r="BQ31">
        <v>-87808.981504323805</v>
      </c>
      <c r="BR31">
        <v>-62658.977833392382</v>
      </c>
      <c r="BS31">
        <v>-0.52729563284251146</v>
      </c>
      <c r="BT31">
        <v>-76.222209198746185</v>
      </c>
      <c r="BU31">
        <v>-56.587107275709869</v>
      </c>
      <c r="BV31">
        <v>-16.71259327606429</v>
      </c>
      <c r="BW31">
        <v>9.4951606681885092</v>
      </c>
      <c r="BX31">
        <v>4.7197850044950629</v>
      </c>
      <c r="BY31">
        <v>89.522592168234254</v>
      </c>
      <c r="BZ31">
        <v>-1106.3960157335284</v>
      </c>
      <c r="CA31">
        <v>-1817.0270483454581</v>
      </c>
      <c r="CB31">
        <v>960274.75714313181</v>
      </c>
      <c r="CC31">
        <v>-1770615.7470492353</v>
      </c>
      <c r="CD31">
        <v>-16057.250912485733</v>
      </c>
      <c r="CE31">
        <v>28183.588507650849</v>
      </c>
      <c r="CF31">
        <v>94.276012772616838</v>
      </c>
      <c r="CG31">
        <v>-175.58023008178679</v>
      </c>
      <c r="CH31">
        <v>156.6069018676007</v>
      </c>
      <c r="CI31">
        <v>-283.73898455653881</v>
      </c>
      <c r="CJ31">
        <v>1057256.9364346473</v>
      </c>
      <c r="CK31">
        <v>-1992901.9301195494</v>
      </c>
      <c r="CL31">
        <v>-111054.69175905967</v>
      </c>
      <c r="CM31">
        <v>232426.04707777774</v>
      </c>
      <c r="CN31">
        <v>-11001.020096542918</v>
      </c>
      <c r="CO31">
        <v>16762.062654903471</v>
      </c>
      <c r="CP31">
        <v>27.667907504506896</v>
      </c>
      <c r="CQ31">
        <v>-45.012184594726037</v>
      </c>
      <c r="CR31">
        <v>10202.720825657112</v>
      </c>
      <c r="CS31">
        <v>-11075.398503077657</v>
      </c>
      <c r="CT31">
        <v>189161.82875205972</v>
      </c>
    </row>
    <row r="32" spans="1:98" x14ac:dyDescent="0.35">
      <c r="A32" t="s">
        <v>148</v>
      </c>
      <c r="B32">
        <v>-3671.1762175624558</v>
      </c>
      <c r="C32">
        <v>-1175.2684945961198</v>
      </c>
      <c r="D32">
        <v>11618.657606512072</v>
      </c>
      <c r="E32">
        <v>4056.579103570647</v>
      </c>
      <c r="F32">
        <v>-5841.9312616922416</v>
      </c>
      <c r="G32">
        <v>751.20936643884284</v>
      </c>
      <c r="H32">
        <v>-2272.5071525410017</v>
      </c>
      <c r="I32">
        <v>6509.2923249844771</v>
      </c>
      <c r="J32">
        <v>10191.621628949226</v>
      </c>
      <c r="K32">
        <v>2252.7389648798162</v>
      </c>
      <c r="L32">
        <v>-7519.8505075169451</v>
      </c>
      <c r="M32">
        <v>8407.7248109946177</v>
      </c>
      <c r="N32">
        <v>10390.869099405703</v>
      </c>
      <c r="O32">
        <v>6084.4386210786342</v>
      </c>
      <c r="P32">
        <v>-6623.9494123713275</v>
      </c>
      <c r="Y32">
        <v>-12514.21718541474</v>
      </c>
      <c r="Z32">
        <v>-1053.0156037970369</v>
      </c>
      <c r="AA32">
        <v>9396.1315837111797</v>
      </c>
      <c r="AB32">
        <v>-519.35855979058692</v>
      </c>
      <c r="AC32">
        <v>9699.4257341604971</v>
      </c>
      <c r="AD32">
        <v>-12783.571857922892</v>
      </c>
      <c r="AE32">
        <v>9255.652745986039</v>
      </c>
      <c r="AF32">
        <v>9804.2756976396176</v>
      </c>
      <c r="AG32">
        <v>-334.91216139210167</v>
      </c>
      <c r="AH32">
        <v>-297.77776802271887</v>
      </c>
      <c r="AI32">
        <v>-38.756476658194522</v>
      </c>
      <c r="AJ32">
        <v>33.206093822432024</v>
      </c>
      <c r="AK32">
        <v>-50.366034171409737</v>
      </c>
      <c r="AL32">
        <v>21.497395311735616</v>
      </c>
      <c r="AM32" s="8">
        <v>-189621.77186033668</v>
      </c>
      <c r="AN32">
        <v>139152.39092728778</v>
      </c>
      <c r="AO32">
        <v>-355300.34977777704</v>
      </c>
      <c r="AP32">
        <v>132782.68078762613</v>
      </c>
      <c r="AQ32">
        <v>204674.85587209548</v>
      </c>
      <c r="AR32">
        <v>-36348.478988727453</v>
      </c>
      <c r="AS32">
        <v>28180.466578646985</v>
      </c>
      <c r="AT32">
        <v>136802.32966026856</v>
      </c>
      <c r="AU32">
        <v>-273877.33432300843</v>
      </c>
      <c r="AV32">
        <v>156558.86569296307</v>
      </c>
      <c r="AW32">
        <v>34510.228239116652</v>
      </c>
      <c r="AX32">
        <v>122935.06220235868</v>
      </c>
      <c r="AY32">
        <v>105890.42341860347</v>
      </c>
      <c r="AZ32">
        <v>-103228.0603250019</v>
      </c>
      <c r="BA32">
        <v>-82286.801507692682</v>
      </c>
      <c r="BB32">
        <v>37472.725188292578</v>
      </c>
      <c r="BC32">
        <v>150404.98219432856</v>
      </c>
      <c r="BD32">
        <v>-11413.675669536904</v>
      </c>
      <c r="BE32">
        <v>-10604.245082683046</v>
      </c>
      <c r="BF32">
        <v>-12099.367666096512</v>
      </c>
      <c r="BG32">
        <v>-11975.209569127834</v>
      </c>
      <c r="BH32">
        <v>-1735.2550776765331</v>
      </c>
      <c r="BI32">
        <v>-578.2473720913041</v>
      </c>
      <c r="BJ32">
        <v>-73200.58658790779</v>
      </c>
      <c r="BK32">
        <v>-61577.025535347741</v>
      </c>
      <c r="BL32">
        <v>-53800.009413589949</v>
      </c>
      <c r="BM32">
        <v>-46906.047020629274</v>
      </c>
      <c r="BN32">
        <v>-26839.043711021099</v>
      </c>
      <c r="BO32">
        <v>26120.012125035984</v>
      </c>
      <c r="BP32">
        <v>-0.40297660467983265</v>
      </c>
      <c r="BQ32">
        <v>-39322.836990368836</v>
      </c>
      <c r="BR32">
        <v>-3757.7045091184177</v>
      </c>
      <c r="BS32">
        <v>-0.37605589049182009</v>
      </c>
      <c r="BT32">
        <v>-67.852604177577334</v>
      </c>
      <c r="BU32">
        <v>-60.830009103050216</v>
      </c>
      <c r="BV32">
        <v>-70.721260462620819</v>
      </c>
      <c r="BW32">
        <v>-17.945660632519552</v>
      </c>
      <c r="BX32">
        <v>-47.592446130217432</v>
      </c>
      <c r="BY32">
        <v>37.121913474361463</v>
      </c>
      <c r="BZ32">
        <v>-1776.9806477371621</v>
      </c>
      <c r="CA32">
        <v>-2304.5029431480002</v>
      </c>
      <c r="CB32">
        <v>683904.52782042569</v>
      </c>
      <c r="CC32">
        <v>-1256123.6644731385</v>
      </c>
      <c r="CD32">
        <v>-19188.968130290061</v>
      </c>
      <c r="CE32">
        <v>34064.374594862049</v>
      </c>
      <c r="CF32">
        <v>74.354141346089804</v>
      </c>
      <c r="CG32">
        <v>-136.21105581335732</v>
      </c>
      <c r="CH32">
        <v>121.17873785898622</v>
      </c>
      <c r="CI32">
        <v>-216.33482452575785</v>
      </c>
      <c r="CJ32">
        <v>779646.0780242976</v>
      </c>
      <c r="CK32">
        <v>-1467269.5975631811</v>
      </c>
      <c r="CL32">
        <v>-25416.924142710923</v>
      </c>
      <c r="CM32">
        <v>66706.842527066925</v>
      </c>
      <c r="CN32">
        <v>-27368.92806943462</v>
      </c>
      <c r="CO32">
        <v>48375.621221517009</v>
      </c>
      <c r="CP32">
        <v>-61.062215874176388</v>
      </c>
      <c r="CQ32">
        <v>118.55785446154849</v>
      </c>
      <c r="CR32">
        <v>8032.9097074711472</v>
      </c>
      <c r="CS32">
        <v>-9962.3068515738887</v>
      </c>
      <c r="CT32">
        <v>202631.18998546034</v>
      </c>
    </row>
    <row r="33" spans="1:98" x14ac:dyDescent="0.35">
      <c r="A33" t="s">
        <v>149</v>
      </c>
      <c r="B33">
        <v>160.95483196941598</v>
      </c>
      <c r="C33">
        <v>88.683199566467408</v>
      </c>
      <c r="D33">
        <v>-415.04967877025956</v>
      </c>
      <c r="E33">
        <v>-130.86906939280786</v>
      </c>
      <c r="F33">
        <v>-140.70450368681225</v>
      </c>
      <c r="G33">
        <v>94.793717235390332</v>
      </c>
      <c r="H33">
        <v>96.2053150379176</v>
      </c>
      <c r="I33">
        <v>-337.47313109170256</v>
      </c>
      <c r="J33">
        <v>-473.29217954018111</v>
      </c>
      <c r="K33">
        <v>-52.510207905003462</v>
      </c>
      <c r="L33">
        <v>-218.77365482478942</v>
      </c>
      <c r="M33">
        <v>-391.04295702319553</v>
      </c>
      <c r="N33">
        <v>-151.42390631740361</v>
      </c>
      <c r="O33">
        <v>-346.42650294205845</v>
      </c>
      <c r="P33">
        <v>-414.44149178779423</v>
      </c>
      <c r="Y33">
        <v>557.84896458692992</v>
      </c>
      <c r="Z33">
        <v>-2.8310507538818457</v>
      </c>
      <c r="AA33">
        <v>-306.4164325761177</v>
      </c>
      <c r="AB33">
        <v>-12.930665958890145</v>
      </c>
      <c r="AC33">
        <v>-304.65267981859847</v>
      </c>
      <c r="AD33">
        <v>572.09079692932903</v>
      </c>
      <c r="AE33">
        <v>-325.76267857990513</v>
      </c>
      <c r="AF33">
        <v>-334.91216139210167</v>
      </c>
      <c r="AG33">
        <v>34.725492304716958</v>
      </c>
      <c r="AH33">
        <v>30.466757824454849</v>
      </c>
      <c r="AI33">
        <v>1.1782603889337326</v>
      </c>
      <c r="AJ33">
        <v>-3.508292482215817</v>
      </c>
      <c r="AK33">
        <v>2.1999763176531619</v>
      </c>
      <c r="AL33">
        <v>-5.289585689361795</v>
      </c>
      <c r="AM33" s="8">
        <v>222.71132778146506</v>
      </c>
      <c r="AN33">
        <v>3346.792019077594</v>
      </c>
      <c r="AO33">
        <v>13329.151381091917</v>
      </c>
      <c r="AP33">
        <v>-14441.741029660516</v>
      </c>
      <c r="AQ33">
        <v>2102.2444463918027</v>
      </c>
      <c r="AR33">
        <v>3092.7602849618975</v>
      </c>
      <c r="AS33">
        <v>-9675.9222239107294</v>
      </c>
      <c r="AT33">
        <v>-4547.7900536443849</v>
      </c>
      <c r="AU33">
        <v>4113.9342073571297</v>
      </c>
      <c r="AV33">
        <v>-9583.4231627538302</v>
      </c>
      <c r="AW33">
        <v>-4409.7467843277464</v>
      </c>
      <c r="AX33">
        <v>-7679.5080393561075</v>
      </c>
      <c r="AY33">
        <v>1989.2030326267661</v>
      </c>
      <c r="AZ33">
        <v>7554.9370080699691</v>
      </c>
      <c r="BA33">
        <v>11884.352482932249</v>
      </c>
      <c r="BB33">
        <v>103.90586072896612</v>
      </c>
      <c r="BC33">
        <v>233.64301659009794</v>
      </c>
      <c r="BD33">
        <v>389.3645589292986</v>
      </c>
      <c r="BE33">
        <v>427.90628477282996</v>
      </c>
      <c r="BF33">
        <v>429.52807029128326</v>
      </c>
      <c r="BG33">
        <v>406.88069516793666</v>
      </c>
      <c r="BH33">
        <v>183.16855163744111</v>
      </c>
      <c r="BI33">
        <v>17.573886946429781</v>
      </c>
      <c r="BJ33">
        <v>1973.2195336964639</v>
      </c>
      <c r="BK33">
        <v>2015.9987337113919</v>
      </c>
      <c r="BL33">
        <v>678.64046703412816</v>
      </c>
      <c r="BM33">
        <v>855.56102175929379</v>
      </c>
      <c r="BN33">
        <v>-2870.7110032651431</v>
      </c>
      <c r="BO33">
        <v>-6533.2295066604611</v>
      </c>
      <c r="BP33">
        <v>3.031001544301061E-3</v>
      </c>
      <c r="BQ33">
        <v>-2297.6045324822912</v>
      </c>
      <c r="BR33">
        <v>-5131.818802531614</v>
      </c>
      <c r="BS33">
        <v>3.8498905558043126E-3</v>
      </c>
      <c r="BT33">
        <v>-2.3972272089575508</v>
      </c>
      <c r="BU33">
        <v>-0.88575348544171473</v>
      </c>
      <c r="BV33">
        <v>5.8904589929869946</v>
      </c>
      <c r="BW33">
        <v>-7.7833941492293244</v>
      </c>
      <c r="BX33">
        <v>-4.5571987757438794</v>
      </c>
      <c r="BY33">
        <v>1.0272387918233195</v>
      </c>
      <c r="BZ33">
        <v>30.508763579276593</v>
      </c>
      <c r="CA33">
        <v>50.689303657349619</v>
      </c>
      <c r="CB33">
        <v>-22092.565213960974</v>
      </c>
      <c r="CC33">
        <v>41386.798433707627</v>
      </c>
      <c r="CD33">
        <v>692.5112986200711</v>
      </c>
      <c r="CE33">
        <v>-1246.4344757369299</v>
      </c>
      <c r="CF33">
        <v>-10.192264233915154</v>
      </c>
      <c r="CG33">
        <v>19.582862945518762</v>
      </c>
      <c r="CH33">
        <v>-17.760481132331137</v>
      </c>
      <c r="CI33">
        <v>33.506100356868096</v>
      </c>
      <c r="CJ33">
        <v>-40800.846252394542</v>
      </c>
      <c r="CK33">
        <v>78596.360515164473</v>
      </c>
      <c r="CL33">
        <v>-4818.1722774086256</v>
      </c>
      <c r="CM33">
        <v>8442.9633538548478</v>
      </c>
      <c r="CN33">
        <v>1194.1015129272512</v>
      </c>
      <c r="CO33">
        <v>-2180.1955815104243</v>
      </c>
      <c r="CP33">
        <v>-5.910877390796859</v>
      </c>
      <c r="CQ33">
        <v>13.031828503074971</v>
      </c>
      <c r="CR33">
        <v>-304.46790490263515</v>
      </c>
      <c r="CS33">
        <v>398.95671880143192</v>
      </c>
      <c r="CT33">
        <v>-9091.1733757218481</v>
      </c>
    </row>
    <row r="34" spans="1:98" x14ac:dyDescent="0.35">
      <c r="A34" t="s">
        <v>150</v>
      </c>
      <c r="B34">
        <v>26.703612886158236</v>
      </c>
      <c r="C34">
        <v>140.05794723534245</v>
      </c>
      <c r="D34">
        <v>-332.46239736831717</v>
      </c>
      <c r="E34">
        <v>-273.06015513417776</v>
      </c>
      <c r="F34">
        <v>-198.64241136061287</v>
      </c>
      <c r="G34">
        <v>-29.356691717223793</v>
      </c>
      <c r="H34">
        <v>122.20547436552488</v>
      </c>
      <c r="I34">
        <v>-365.82722860978828</v>
      </c>
      <c r="J34">
        <v>-401.76012083335348</v>
      </c>
      <c r="K34">
        <v>-161.20542205923272</v>
      </c>
      <c r="L34">
        <v>-238.12527731703688</v>
      </c>
      <c r="M34">
        <v>-371.13574290239109</v>
      </c>
      <c r="N34">
        <v>31.154846301930924</v>
      </c>
      <c r="O34">
        <v>-655.93891960262192</v>
      </c>
      <c r="P34">
        <v>-708.35354127198877</v>
      </c>
      <c r="Y34">
        <v>463.26332141133895</v>
      </c>
      <c r="Z34">
        <v>19.740605802859712</v>
      </c>
      <c r="AA34">
        <v>-300.01379183779494</v>
      </c>
      <c r="AB34">
        <v>-32.936058835941701</v>
      </c>
      <c r="AC34">
        <v>-282.38169043295085</v>
      </c>
      <c r="AD34">
        <v>480.97289553711698</v>
      </c>
      <c r="AE34">
        <v>-264.32030734825241</v>
      </c>
      <c r="AF34">
        <v>-297.77776802271887</v>
      </c>
      <c r="AG34">
        <v>30.466757824454849</v>
      </c>
      <c r="AH34">
        <v>39.962917044079433</v>
      </c>
      <c r="AI34">
        <v>1.4181922826670053</v>
      </c>
      <c r="AJ34">
        <v>-1.8687034911336813</v>
      </c>
      <c r="AK34">
        <v>2.3147446076290876</v>
      </c>
      <c r="AL34">
        <v>-3.2572514376948809</v>
      </c>
      <c r="AM34" s="8">
        <v>1928.7877510179212</v>
      </c>
      <c r="AN34">
        <v>-2223.3116721864003</v>
      </c>
      <c r="AO34">
        <v>12017.125824938677</v>
      </c>
      <c r="AP34">
        <v>-8265.8743025907861</v>
      </c>
      <c r="AQ34">
        <v>-5378.0985866939673</v>
      </c>
      <c r="AR34">
        <v>4711.4686138841853</v>
      </c>
      <c r="AS34">
        <v>25.277873639157217</v>
      </c>
      <c r="AT34">
        <v>-9095.4947583045268</v>
      </c>
      <c r="AU34">
        <v>-3952.4281734109659</v>
      </c>
      <c r="AV34">
        <v>-18972.423890491093</v>
      </c>
      <c r="AW34">
        <v>-11940.43795195512</v>
      </c>
      <c r="AX34">
        <v>-5335.9502463348281</v>
      </c>
      <c r="AY34">
        <v>3746.9231125964038</v>
      </c>
      <c r="AZ34">
        <v>11874.779117757989</v>
      </c>
      <c r="BA34">
        <v>9908.6097454225237</v>
      </c>
      <c r="BB34">
        <v>-2182.4531843772215</v>
      </c>
      <c r="BC34">
        <v>-14949.283662891206</v>
      </c>
      <c r="BD34">
        <v>181.54812905937487</v>
      </c>
      <c r="BE34">
        <v>176.52795811402845</v>
      </c>
      <c r="BF34">
        <v>157.59978126264843</v>
      </c>
      <c r="BG34">
        <v>164.45419656856191</v>
      </c>
      <c r="BH34">
        <v>44.796700413615746</v>
      </c>
      <c r="BI34">
        <v>11.561661275074238</v>
      </c>
      <c r="BJ34">
        <v>5919.9517417661737</v>
      </c>
      <c r="BK34">
        <v>5863.694026880572</v>
      </c>
      <c r="BL34">
        <v>2027.0477571537679</v>
      </c>
      <c r="BM34">
        <v>2150.9376869713715</v>
      </c>
      <c r="BN34">
        <v>-2161.1085557104252</v>
      </c>
      <c r="BO34">
        <v>-4893.7317738288866</v>
      </c>
      <c r="BP34">
        <v>5.9618694846798612E-3</v>
      </c>
      <c r="BQ34">
        <v>-1777.3941730442698</v>
      </c>
      <c r="BR34">
        <v>-3973.9711986651223</v>
      </c>
      <c r="BS34">
        <v>5.448772049850917E-3</v>
      </c>
      <c r="BT34">
        <v>-0.90244976534682009</v>
      </c>
      <c r="BU34">
        <v>-1.3843351735905731</v>
      </c>
      <c r="BV34">
        <v>4.478312252136508</v>
      </c>
      <c r="BW34">
        <v>-3.4649794612169704</v>
      </c>
      <c r="BX34">
        <v>-2.6266555467163064</v>
      </c>
      <c r="BY34">
        <v>-2.2187594547658493</v>
      </c>
      <c r="BZ34">
        <v>13.683122342887655</v>
      </c>
      <c r="CA34">
        <v>9.87523357649237</v>
      </c>
      <c r="CB34">
        <v>-18833.684157054278</v>
      </c>
      <c r="CC34">
        <v>36420.065257968694</v>
      </c>
      <c r="CD34">
        <v>790.38606145266067</v>
      </c>
      <c r="CE34">
        <v>-1443.2411813270189</v>
      </c>
      <c r="CF34">
        <v>-9.0041772817190306</v>
      </c>
      <c r="CG34">
        <v>16.814181172382696</v>
      </c>
      <c r="CH34">
        <v>-12.613938311732909</v>
      </c>
      <c r="CI34">
        <v>23.441659035093281</v>
      </c>
      <c r="CJ34">
        <v>-36650.086358823537</v>
      </c>
      <c r="CK34">
        <v>70652.328961223146</v>
      </c>
      <c r="CL34">
        <v>-378.06751679618009</v>
      </c>
      <c r="CM34">
        <v>644.4707388113427</v>
      </c>
      <c r="CN34">
        <v>1506.9427473197038</v>
      </c>
      <c r="CO34">
        <v>-2821.5638602739964</v>
      </c>
      <c r="CP34">
        <v>-7.4173580974942288</v>
      </c>
      <c r="CQ34">
        <v>14.799784979045592</v>
      </c>
      <c r="CR34">
        <v>-292.1733477695015</v>
      </c>
      <c r="CS34">
        <v>141.68655816030699</v>
      </c>
      <c r="CT34">
        <v>-11329.105670291798</v>
      </c>
    </row>
    <row r="35" spans="1:98" x14ac:dyDescent="0.35">
      <c r="A35" t="s">
        <v>23</v>
      </c>
      <c r="B35">
        <v>13.314099558623013</v>
      </c>
      <c r="C35">
        <v>18.077397401159747</v>
      </c>
      <c r="D35">
        <v>-84.697658715940378</v>
      </c>
      <c r="E35">
        <v>-16.556853477488254</v>
      </c>
      <c r="F35">
        <v>76.591209883158456</v>
      </c>
      <c r="G35">
        <v>-20.504668813284233</v>
      </c>
      <c r="H35">
        <v>7.5482393201916356</v>
      </c>
      <c r="I35">
        <v>-44.734437625933914</v>
      </c>
      <c r="J35">
        <v>-69.160459427216267</v>
      </c>
      <c r="K35">
        <v>5.2630714207541924</v>
      </c>
      <c r="L35">
        <v>63.83035587362204</v>
      </c>
      <c r="M35">
        <v>-22.543796141943126</v>
      </c>
      <c r="N35">
        <v>-28.042998547207187</v>
      </c>
      <c r="O35">
        <v>-49.603445058263539</v>
      </c>
      <c r="P35">
        <v>-9.5731022691201968</v>
      </c>
      <c r="Y35">
        <v>78.709775390316793</v>
      </c>
      <c r="Z35">
        <v>4.7222994690668383</v>
      </c>
      <c r="AA35">
        <v>-44.247433329123389</v>
      </c>
      <c r="AB35">
        <v>5.6293103353188592</v>
      </c>
      <c r="AC35">
        <v>-41.503951939338272</v>
      </c>
      <c r="AD35">
        <v>77.977318786433727</v>
      </c>
      <c r="AE35">
        <v>-30.825317669513243</v>
      </c>
      <c r="AF35">
        <v>-38.756476658194522</v>
      </c>
      <c r="AG35">
        <v>1.1782603889337326</v>
      </c>
      <c r="AH35">
        <v>1.4181922826670053</v>
      </c>
      <c r="AI35">
        <v>0.84028950060396224</v>
      </c>
      <c r="AJ35">
        <v>-0.21197506749415232</v>
      </c>
      <c r="AK35">
        <v>1.0671389792153207</v>
      </c>
      <c r="AL35">
        <v>-0.34066580591696827</v>
      </c>
      <c r="AM35" s="8">
        <v>1231.0677440749189</v>
      </c>
      <c r="AN35">
        <v>-1210.1015173550627</v>
      </c>
      <c r="AO35">
        <v>858.3868970295008</v>
      </c>
      <c r="AP35">
        <v>663.3876759656431</v>
      </c>
      <c r="AQ35">
        <v>-1343.3887766699374</v>
      </c>
      <c r="AR35">
        <v>1216.9659624892772</v>
      </c>
      <c r="AS35">
        <v>-106.64783356862168</v>
      </c>
      <c r="AT35">
        <v>-2097.0521344837975</v>
      </c>
      <c r="AU35">
        <v>3371.9403599750717</v>
      </c>
      <c r="AV35">
        <v>-1792.6733710899121</v>
      </c>
      <c r="AW35">
        <v>-908.19009976430743</v>
      </c>
      <c r="AX35">
        <v>-237.52548252754491</v>
      </c>
      <c r="AY35">
        <v>209.05689169504407</v>
      </c>
      <c r="AZ35">
        <v>896.39802961737735</v>
      </c>
      <c r="BA35">
        <v>-123.2003606100959</v>
      </c>
      <c r="BB35">
        <v>503.58396206787461</v>
      </c>
      <c r="BC35">
        <v>-1736.2012577186892</v>
      </c>
      <c r="BD35">
        <v>45.699483372091628</v>
      </c>
      <c r="BE35">
        <v>39.600706855522525</v>
      </c>
      <c r="BF35">
        <v>43.695907989878833</v>
      </c>
      <c r="BG35">
        <v>44.476718143152752</v>
      </c>
      <c r="BH35">
        <v>19.591424169768352</v>
      </c>
      <c r="BI35">
        <v>3.7223135278151593</v>
      </c>
      <c r="BJ35">
        <v>959.23067456268871</v>
      </c>
      <c r="BK35">
        <v>885.89263465302383</v>
      </c>
      <c r="BL35">
        <v>538.59130962073732</v>
      </c>
      <c r="BM35">
        <v>499.30765531805457</v>
      </c>
      <c r="BN35">
        <v>129.02660755408408</v>
      </c>
      <c r="BO35">
        <v>-104.22020996853976</v>
      </c>
      <c r="BP35">
        <v>2.2741528652069284E-3</v>
      </c>
      <c r="BQ35">
        <v>215.19471222023421</v>
      </c>
      <c r="BR35">
        <v>95.349304390978915</v>
      </c>
      <c r="BS35">
        <v>2.1712183485375746E-3</v>
      </c>
      <c r="BT35">
        <v>-1.2844978400207848E-2</v>
      </c>
      <c r="BU35">
        <v>-0.19827930471161534</v>
      </c>
      <c r="BV35">
        <v>0.57932416740687465</v>
      </c>
      <c r="BW35">
        <v>-0.21640424048105569</v>
      </c>
      <c r="BX35">
        <v>-0.19564508279570861</v>
      </c>
      <c r="BY35">
        <v>0.38112954347677375</v>
      </c>
      <c r="BZ35">
        <v>12.914608878154874</v>
      </c>
      <c r="CA35">
        <v>14.458760222756581</v>
      </c>
      <c r="CB35">
        <v>-3982.2914259391005</v>
      </c>
      <c r="CC35">
        <v>7325.671788898142</v>
      </c>
      <c r="CD35">
        <v>128.8208555925271</v>
      </c>
      <c r="CE35">
        <v>-231.90459337511027</v>
      </c>
      <c r="CF35">
        <v>-0.36701298467408655</v>
      </c>
      <c r="CG35">
        <v>0.66521032322696383</v>
      </c>
      <c r="CH35">
        <v>-0.84720653908568</v>
      </c>
      <c r="CI35">
        <v>1.5970731523353192</v>
      </c>
      <c r="CJ35">
        <v>-5357.3337153964058</v>
      </c>
      <c r="CK35">
        <v>10109.238174247841</v>
      </c>
      <c r="CL35">
        <v>1279.2398676582864</v>
      </c>
      <c r="CM35">
        <v>-2423.1653492862083</v>
      </c>
      <c r="CN35">
        <v>199.28375534355916</v>
      </c>
      <c r="CO35">
        <v>-360.65548824181229</v>
      </c>
      <c r="CP35">
        <v>-1.4847306494819272</v>
      </c>
      <c r="CQ35">
        <v>2.7709581918154687</v>
      </c>
      <c r="CR35">
        <v>-40.645556074910594</v>
      </c>
      <c r="CS35">
        <v>39.61952069083862</v>
      </c>
      <c r="CT35">
        <v>-415.56559852362989</v>
      </c>
    </row>
    <row r="36" spans="1:98" x14ac:dyDescent="0.35">
      <c r="A36" t="s">
        <v>25</v>
      </c>
      <c r="B36">
        <v>-116.57987573277011</v>
      </c>
      <c r="C36">
        <v>23.582555502306285</v>
      </c>
      <c r="D36">
        <v>257.44605114355068</v>
      </c>
      <c r="E36">
        <v>22.245707089207873</v>
      </c>
      <c r="F36">
        <v>-148.6625895796742</v>
      </c>
      <c r="G36">
        <v>35.889166023565373</v>
      </c>
      <c r="H36">
        <v>-59.932384586833791</v>
      </c>
      <c r="I36">
        <v>143.70976422033482</v>
      </c>
      <c r="J36">
        <v>211.92300941583699</v>
      </c>
      <c r="K36">
        <v>18.728138059890846</v>
      </c>
      <c r="L36">
        <v>-106.63719967879862</v>
      </c>
      <c r="M36">
        <v>88.571462922519146</v>
      </c>
      <c r="N36">
        <v>85.70589312815639</v>
      </c>
      <c r="O36">
        <v>69.36365590287194</v>
      </c>
      <c r="P36">
        <v>-98.631025582504577</v>
      </c>
      <c r="Y36">
        <v>-339.64347459832192</v>
      </c>
      <c r="Z36">
        <v>-6.5042847827965504</v>
      </c>
      <c r="AA36">
        <v>35.298296568411338</v>
      </c>
      <c r="AB36">
        <v>20.998633668010889</v>
      </c>
      <c r="AC36">
        <v>21.349410974478758</v>
      </c>
      <c r="AD36">
        <v>-342.1517250027029</v>
      </c>
      <c r="AE36">
        <v>59.338962304081335</v>
      </c>
      <c r="AF36">
        <v>33.206093822432024</v>
      </c>
      <c r="AG36">
        <v>-3.508292482215817</v>
      </c>
      <c r="AH36">
        <v>-1.8687034911336813</v>
      </c>
      <c r="AI36">
        <v>-0.21197506749415232</v>
      </c>
      <c r="AJ36">
        <v>7.5435967811023135</v>
      </c>
      <c r="AK36">
        <v>0.23081069729148196</v>
      </c>
      <c r="AL36">
        <v>6.9689319876149289</v>
      </c>
      <c r="AM36" s="8">
        <v>-1798.938003482682</v>
      </c>
      <c r="AN36">
        <v>-137.35516009161282</v>
      </c>
      <c r="AO36">
        <v>-5959.0817716281545</v>
      </c>
      <c r="AP36">
        <v>4037.8176596593494</v>
      </c>
      <c r="AQ36">
        <v>-1490.7745348184769</v>
      </c>
      <c r="AR36">
        <v>520.33995515852234</v>
      </c>
      <c r="AS36">
        <v>-191.11442348717412</v>
      </c>
      <c r="AT36">
        <v>11375.867954783036</v>
      </c>
      <c r="AU36">
        <v>-6034.6050323069367</v>
      </c>
      <c r="AV36">
        <v>12601.359427177917</v>
      </c>
      <c r="AW36">
        <v>9326.2185096976173</v>
      </c>
      <c r="AX36">
        <v>-4867.9693553784964</v>
      </c>
      <c r="AY36">
        <v>419.10499222901285</v>
      </c>
      <c r="AZ36">
        <v>-299.65023752661841</v>
      </c>
      <c r="BA36">
        <v>5172.2442451220186</v>
      </c>
      <c r="BB36">
        <v>66.086462064210551</v>
      </c>
      <c r="BC36">
        <v>-6507.5701911523247</v>
      </c>
      <c r="BD36">
        <v>-281.72582145848622</v>
      </c>
      <c r="BE36">
        <v>-248.8201025695397</v>
      </c>
      <c r="BF36">
        <v>-277.20258421013023</v>
      </c>
      <c r="BG36">
        <v>-265.97971533428949</v>
      </c>
      <c r="BH36">
        <v>-95.574442243479922</v>
      </c>
      <c r="BI36">
        <v>-3.9496188747421312</v>
      </c>
      <c r="BJ36">
        <v>-2630.5801994543808</v>
      </c>
      <c r="BK36">
        <v>-2344.6132214575841</v>
      </c>
      <c r="BL36">
        <v>-1741.1841934647166</v>
      </c>
      <c r="BM36">
        <v>-1599.9900490317048</v>
      </c>
      <c r="BN36">
        <v>-1760.2020260530646</v>
      </c>
      <c r="BO36">
        <v>-1251.7716069809355</v>
      </c>
      <c r="BP36">
        <v>-1.4396778133027152E-2</v>
      </c>
      <c r="BQ36">
        <v>-1869.6737423308532</v>
      </c>
      <c r="BR36">
        <v>-1579.2374797308398</v>
      </c>
      <c r="BS36">
        <v>-1.3082442785056766E-2</v>
      </c>
      <c r="BT36">
        <v>4.1311657921917373</v>
      </c>
      <c r="BU36">
        <v>4.7427691362082598</v>
      </c>
      <c r="BV36">
        <v>-0.53474575257989476</v>
      </c>
      <c r="BW36">
        <v>5.7382229283648076</v>
      </c>
      <c r="BX36">
        <v>6.3223109470867183</v>
      </c>
      <c r="BY36">
        <v>3.111861374786093</v>
      </c>
      <c r="BZ36">
        <v>64.335655507836819</v>
      </c>
      <c r="CA36">
        <v>48.153113254353919</v>
      </c>
      <c r="CB36">
        <v>27270.711755696771</v>
      </c>
      <c r="CC36">
        <v>-51158.701102300489</v>
      </c>
      <c r="CD36">
        <v>-243.13199942273454</v>
      </c>
      <c r="CE36">
        <v>433.51726349103706</v>
      </c>
      <c r="CF36">
        <v>6.617455448273228</v>
      </c>
      <c r="CG36">
        <v>-12.446685385426067</v>
      </c>
      <c r="CH36">
        <v>7.3951988800522619</v>
      </c>
      <c r="CI36">
        <v>-13.908377948942658</v>
      </c>
      <c r="CJ36">
        <v>34068.836575623347</v>
      </c>
      <c r="CK36">
        <v>-64895.996793668884</v>
      </c>
      <c r="CL36">
        <v>-13638.766975790712</v>
      </c>
      <c r="CM36">
        <v>25676.138172743689</v>
      </c>
      <c r="CN36">
        <v>212.50015810036658</v>
      </c>
      <c r="CO36">
        <v>-440.06804940983642</v>
      </c>
      <c r="CP36">
        <v>5.5414655634791066</v>
      </c>
      <c r="CQ36">
        <v>-10.124798632848437</v>
      </c>
      <c r="CR36">
        <v>202.75792193470113</v>
      </c>
      <c r="CS36">
        <v>-234.67496945643498</v>
      </c>
      <c r="CT36">
        <v>-1116.0556020876722</v>
      </c>
    </row>
    <row r="37" spans="1:98" x14ac:dyDescent="0.35">
      <c r="A37" t="s">
        <v>24</v>
      </c>
      <c r="B37">
        <v>17.522177697362416</v>
      </c>
      <c r="C37">
        <v>12.372076737685763</v>
      </c>
      <c r="D37">
        <v>-163.20801481706178</v>
      </c>
      <c r="E37">
        <v>-4.0507239734883704</v>
      </c>
      <c r="F37">
        <v>127.67495150917</v>
      </c>
      <c r="G37">
        <v>-22.492828022678417</v>
      </c>
      <c r="H37">
        <v>-25.438489105883136</v>
      </c>
      <c r="I37">
        <v>-88.99908535405558</v>
      </c>
      <c r="J37">
        <v>-143.38290423847377</v>
      </c>
      <c r="K37">
        <v>16.580586671406753</v>
      </c>
      <c r="L37">
        <v>70.509449989968545</v>
      </c>
      <c r="M37">
        <v>-81.432993735678124</v>
      </c>
      <c r="N37">
        <v>-106.62253084370779</v>
      </c>
      <c r="O37">
        <v>-68.975988930744066</v>
      </c>
      <c r="P37">
        <v>34.639174484367608</v>
      </c>
      <c r="Y37">
        <v>135.72242460680141</v>
      </c>
      <c r="Z37">
        <v>11.202627331912201</v>
      </c>
      <c r="AA37">
        <v>-48.025912193066347</v>
      </c>
      <c r="AB37">
        <v>1.9892372643038432</v>
      </c>
      <c r="AC37">
        <v>-49.909483673654591</v>
      </c>
      <c r="AD37">
        <v>142.05274205750811</v>
      </c>
      <c r="AE37">
        <v>-37.258231868828766</v>
      </c>
      <c r="AF37">
        <v>-50.366034171409737</v>
      </c>
      <c r="AG37">
        <v>2.1999763176531619</v>
      </c>
      <c r="AH37">
        <v>2.3147446076290876</v>
      </c>
      <c r="AI37">
        <v>1.0671389792153207</v>
      </c>
      <c r="AJ37">
        <v>0.23081069729148196</v>
      </c>
      <c r="AK37">
        <v>2.2501719610141464</v>
      </c>
      <c r="AL37">
        <v>-0.53805587235303809</v>
      </c>
      <c r="AM37" s="8">
        <v>2445.5996783058808</v>
      </c>
      <c r="AN37">
        <v>-2807.3242168010652</v>
      </c>
      <c r="AO37">
        <v>2918.036349865301</v>
      </c>
      <c r="AP37">
        <v>-725.2124112708276</v>
      </c>
      <c r="AQ37">
        <v>-3571.4251238257611</v>
      </c>
      <c r="AR37">
        <v>3044.5770687944296</v>
      </c>
      <c r="AS37">
        <v>-1602.7824332785726</v>
      </c>
      <c r="AT37">
        <v>-2704.3663744900846</v>
      </c>
      <c r="AU37">
        <v>7091.8307160512613</v>
      </c>
      <c r="AV37">
        <v>-1332.3425410913724</v>
      </c>
      <c r="AW37">
        <v>-736.83189606202575</v>
      </c>
      <c r="AX37">
        <v>-2784.3922041613423</v>
      </c>
      <c r="AY37">
        <v>-188.99322598528235</v>
      </c>
      <c r="AZ37">
        <v>1657.466156898779</v>
      </c>
      <c r="BA37">
        <v>2117.6186127851329</v>
      </c>
      <c r="BB37">
        <v>1069.7332952406434</v>
      </c>
      <c r="BC37">
        <v>-1765.6685385099506</v>
      </c>
      <c r="BD37">
        <v>121.82343495646751</v>
      </c>
      <c r="BE37">
        <v>116.62367982601386</v>
      </c>
      <c r="BF37">
        <v>124.64120439524011</v>
      </c>
      <c r="BG37">
        <v>118.21353043797582</v>
      </c>
      <c r="BH37">
        <v>5.250677416614173</v>
      </c>
      <c r="BI37">
        <v>5.7147392479491357</v>
      </c>
      <c r="BJ37">
        <v>1369.5604883730505</v>
      </c>
      <c r="BK37">
        <v>1285.6948363892816</v>
      </c>
      <c r="BL37">
        <v>786.59253061176969</v>
      </c>
      <c r="BM37">
        <v>721.86344592118394</v>
      </c>
      <c r="BN37">
        <v>-192.22825029139344</v>
      </c>
      <c r="BO37">
        <v>-640.1546637993921</v>
      </c>
      <c r="BP37">
        <v>3.1611407710146191E-3</v>
      </c>
      <c r="BQ37">
        <v>73.526817727511244</v>
      </c>
      <c r="BR37">
        <v>-245.93531401968153</v>
      </c>
      <c r="BS37">
        <v>3.1766814599379694E-3</v>
      </c>
      <c r="BT37">
        <v>0.63950391305243737</v>
      </c>
      <c r="BU37">
        <v>0.52133239833921663</v>
      </c>
      <c r="BV37">
        <v>1.2800729859475912</v>
      </c>
      <c r="BW37">
        <v>0.35660673317655112</v>
      </c>
      <c r="BX37">
        <v>0.42710289519247668</v>
      </c>
      <c r="BY37">
        <v>0.25193993854726321</v>
      </c>
      <c r="BZ37">
        <v>22.654772310431529</v>
      </c>
      <c r="CA37">
        <v>27.722123061404218</v>
      </c>
      <c r="CB37">
        <v>-5295.4141096713975</v>
      </c>
      <c r="CC37">
        <v>9567.2866159031728</v>
      </c>
      <c r="CD37">
        <v>180.05202625533798</v>
      </c>
      <c r="CE37">
        <v>-323.68921752165517</v>
      </c>
      <c r="CF37">
        <v>-1.7654589873753601</v>
      </c>
      <c r="CG37">
        <v>3.3947296841741856</v>
      </c>
      <c r="CH37">
        <v>-3.4694989704180914</v>
      </c>
      <c r="CI37">
        <v>6.6835498259322108</v>
      </c>
      <c r="CJ37">
        <v>-10269.874673057238</v>
      </c>
      <c r="CK37">
        <v>19515.941458245237</v>
      </c>
      <c r="CL37">
        <v>-497.7639587925305</v>
      </c>
      <c r="CM37">
        <v>1155.9019988351015</v>
      </c>
      <c r="CN37">
        <v>359.8452464899583</v>
      </c>
      <c r="CO37">
        <v>-656.499367951012</v>
      </c>
      <c r="CP37">
        <v>-0.81429855071828161</v>
      </c>
      <c r="CQ37">
        <v>1.3464096736309148</v>
      </c>
      <c r="CR37">
        <v>-73.223330925333471</v>
      </c>
      <c r="CS37">
        <v>109.27874203658916</v>
      </c>
      <c r="CT37">
        <v>-1952.8674900145145</v>
      </c>
    </row>
    <row r="38" spans="1:98" x14ac:dyDescent="0.35">
      <c r="A38" t="s">
        <v>151</v>
      </c>
      <c r="B38">
        <v>-61.667860314068001</v>
      </c>
      <c r="C38">
        <v>-18.470402717461791</v>
      </c>
      <c r="D38">
        <v>234.50113767244335</v>
      </c>
      <c r="E38">
        <v>-53.110548980149879</v>
      </c>
      <c r="F38">
        <v>-165.87963091073451</v>
      </c>
      <c r="G38">
        <v>-1.1855488331307047</v>
      </c>
      <c r="H38">
        <v>-38.481915366964522</v>
      </c>
      <c r="I38">
        <v>127.29429275093473</v>
      </c>
      <c r="J38">
        <v>237.99379514116825</v>
      </c>
      <c r="K38">
        <v>-49.006750577582906</v>
      </c>
      <c r="L38">
        <v>-78.580856780463876</v>
      </c>
      <c r="M38">
        <v>52.554857817235415</v>
      </c>
      <c r="N38">
        <v>50.430395549569553</v>
      </c>
      <c r="O38">
        <v>-32.652757678393101</v>
      </c>
      <c r="P38">
        <v>-81.130211412704256</v>
      </c>
      <c r="Y38">
        <v>-286.97507453732385</v>
      </c>
      <c r="Z38">
        <v>-2.112741872884595</v>
      </c>
      <c r="AA38">
        <v>15.138978699527422</v>
      </c>
      <c r="AB38">
        <v>11.88400534130869</v>
      </c>
      <c r="AC38">
        <v>3.9770063237965418</v>
      </c>
      <c r="AD38">
        <v>-295.51533262726952</v>
      </c>
      <c r="AE38">
        <v>33.489782796641215</v>
      </c>
      <c r="AF38">
        <v>21.497395311735616</v>
      </c>
      <c r="AG38">
        <v>-5.289585689361795</v>
      </c>
      <c r="AH38">
        <v>-3.2572514376948809</v>
      </c>
      <c r="AI38">
        <v>-0.34066580591696827</v>
      </c>
      <c r="AJ38">
        <v>6.9689319876149289</v>
      </c>
      <c r="AK38">
        <v>-0.53805587235303809</v>
      </c>
      <c r="AL38">
        <v>8.5314762696559789</v>
      </c>
      <c r="AM38" s="8">
        <v>1386.9812391901776</v>
      </c>
      <c r="AN38">
        <v>-2357.0403123513811</v>
      </c>
      <c r="AO38">
        <v>-3661.5740763716253</v>
      </c>
      <c r="AP38">
        <v>5447.3234041811866</v>
      </c>
      <c r="AQ38">
        <v>-4387.8612824772626</v>
      </c>
      <c r="AR38">
        <v>-1504.8694032962269</v>
      </c>
      <c r="AS38">
        <v>3503.1916564132807</v>
      </c>
      <c r="AT38">
        <v>11786.019390012645</v>
      </c>
      <c r="AU38">
        <v>-5489.9748549389333</v>
      </c>
      <c r="AV38">
        <v>10354.426350813888</v>
      </c>
      <c r="AW38">
        <v>8899.1407468312264</v>
      </c>
      <c r="AX38">
        <v>-4011.8105023714679</v>
      </c>
      <c r="AY38">
        <v>619.62068410940833</v>
      </c>
      <c r="AZ38">
        <v>-1071.5791752601776</v>
      </c>
      <c r="BA38">
        <v>3193.5165954283316</v>
      </c>
      <c r="BB38">
        <v>-873.13873968594726</v>
      </c>
      <c r="BC38">
        <v>-3738.0393390159547</v>
      </c>
      <c r="BD38">
        <v>-240.18587036004752</v>
      </c>
      <c r="BE38">
        <v>-235.71189921176276</v>
      </c>
      <c r="BF38">
        <v>-253.39428452196344</v>
      </c>
      <c r="BG38">
        <v>-234.33546805081664</v>
      </c>
      <c r="BH38">
        <v>-96.044844450240021</v>
      </c>
      <c r="BI38">
        <v>-4.0855572095272583</v>
      </c>
      <c r="BJ38">
        <v>-1680.4345185819509</v>
      </c>
      <c r="BK38">
        <v>-1548.9218686248178</v>
      </c>
      <c r="BL38">
        <v>-1031.564956172951</v>
      </c>
      <c r="BM38">
        <v>-1013.114841117233</v>
      </c>
      <c r="BN38">
        <v>16.637763783209284</v>
      </c>
      <c r="BO38">
        <v>1170.0740670776813</v>
      </c>
      <c r="BP38">
        <v>-8.430041332282567E-3</v>
      </c>
      <c r="BQ38">
        <v>-146.79734938418184</v>
      </c>
      <c r="BR38">
        <v>762.30990572891199</v>
      </c>
      <c r="BS38">
        <v>-7.8262631853981482E-3</v>
      </c>
      <c r="BT38">
        <v>5.6795968795847154</v>
      </c>
      <c r="BU38">
        <v>5.5588483912130391</v>
      </c>
      <c r="BV38">
        <v>-1.3770944657457393</v>
      </c>
      <c r="BW38">
        <v>7.5633605387712111</v>
      </c>
      <c r="BX38">
        <v>7.6060822075092887</v>
      </c>
      <c r="BY38">
        <v>-7.61289297986249E-2</v>
      </c>
      <c r="BZ38">
        <v>45.928232654372124</v>
      </c>
      <c r="CA38">
        <v>30.153324844845187</v>
      </c>
      <c r="CB38">
        <v>23186.417272806022</v>
      </c>
      <c r="CC38">
        <v>-43123.135939398089</v>
      </c>
      <c r="CD38">
        <v>-197.71050547491819</v>
      </c>
      <c r="CE38">
        <v>352.23413299773944</v>
      </c>
      <c r="CF38">
        <v>7.2843002464412008</v>
      </c>
      <c r="CG38">
        <v>-13.888115749324397</v>
      </c>
      <c r="CH38">
        <v>11.482977531229364</v>
      </c>
      <c r="CI38">
        <v>-21.838724551560521</v>
      </c>
      <c r="CJ38">
        <v>32517.789621491502</v>
      </c>
      <c r="CK38">
        <v>-62105.247157041806</v>
      </c>
      <c r="CL38">
        <v>-12061.228566488722</v>
      </c>
      <c r="CM38">
        <v>22657.052712850564</v>
      </c>
      <c r="CN38">
        <v>111.65190515100264</v>
      </c>
      <c r="CO38">
        <v>-224.97937046931835</v>
      </c>
      <c r="CP38">
        <v>6.7808092975373375</v>
      </c>
      <c r="CQ38">
        <v>-12.279938971808512</v>
      </c>
      <c r="CR38">
        <v>137.63787659050257</v>
      </c>
      <c r="CS38">
        <v>-229.37643562894581</v>
      </c>
      <c r="CT38">
        <v>-1275.8533777961984</v>
      </c>
    </row>
    <row r="39" spans="1:98" x14ac:dyDescent="0.35">
      <c r="A39" t="s">
        <v>152</v>
      </c>
      <c r="B39">
        <v>184438.66186026175</v>
      </c>
      <c r="C39">
        <v>-87797.252742906407</v>
      </c>
      <c r="D39">
        <v>-555745.43161879003</v>
      </c>
      <c r="E39">
        <v>-163037.11121064692</v>
      </c>
      <c r="F39">
        <v>305454.19422348746</v>
      </c>
      <c r="G39">
        <v>-174566.39360579813</v>
      </c>
      <c r="H39">
        <v>-124663.31030649199</v>
      </c>
      <c r="I39">
        <v>-365553.21266172873</v>
      </c>
      <c r="J39">
        <v>-409962.78827501577</v>
      </c>
      <c r="K39">
        <v>-93091.976880254646</v>
      </c>
      <c r="L39">
        <v>348683.54167855176</v>
      </c>
      <c r="M39">
        <v>-246220.37437727462</v>
      </c>
      <c r="N39">
        <v>-206898.76874476124</v>
      </c>
      <c r="O39">
        <v>-343876.13483258843</v>
      </c>
      <c r="P39">
        <v>20082.573517975132</v>
      </c>
      <c r="Y39">
        <v>664146.21238938824</v>
      </c>
      <c r="Z39">
        <v>57622.219010541608</v>
      </c>
      <c r="AA39">
        <v>-199899.8737350055</v>
      </c>
      <c r="AB39">
        <v>-51405.25228532328</v>
      </c>
      <c r="AC39">
        <v>-187470.08672769609</v>
      </c>
      <c r="AD39">
        <v>674770.9909423897</v>
      </c>
      <c r="AE39">
        <v>-185436.07323874076</v>
      </c>
      <c r="AF39">
        <v>-189621.77186033668</v>
      </c>
      <c r="AG39">
        <v>222.71132778146506</v>
      </c>
      <c r="AH39">
        <v>1928.7877510179212</v>
      </c>
      <c r="AI39">
        <v>1231.0677440749189</v>
      </c>
      <c r="AJ39">
        <v>-1798.938003482682</v>
      </c>
      <c r="AK39">
        <v>2445.5996783058808</v>
      </c>
      <c r="AL39">
        <v>1386.9812391901776</v>
      </c>
      <c r="AM39" s="11">
        <v>44337739.708035752</v>
      </c>
      <c r="AN39">
        <v>-22134107.767227888</v>
      </c>
      <c r="AO39">
        <v>50389006.327650383</v>
      </c>
      <c r="AP39">
        <v>-9350744.4931026492</v>
      </c>
      <c r="AQ39">
        <v>-30355190.467558537</v>
      </c>
      <c r="AR39">
        <v>6882536.4096833309</v>
      </c>
      <c r="AS39">
        <v>1093400.4696532844</v>
      </c>
      <c r="AT39">
        <v>-8362195.7069433071</v>
      </c>
      <c r="AU39">
        <v>19642738.575361472</v>
      </c>
      <c r="AV39">
        <v>-7813490.9968503872</v>
      </c>
      <c r="AW39">
        <v>-923282.6574892482</v>
      </c>
      <c r="AX39">
        <v>-4759792.0250629866</v>
      </c>
      <c r="AY39">
        <v>-10037320.57024744</v>
      </c>
      <c r="AZ39">
        <v>-6300643.7210492212</v>
      </c>
      <c r="BA39">
        <v>-1590434.9266989531</v>
      </c>
      <c r="BB39">
        <v>-3709632.5005458575</v>
      </c>
      <c r="BC39">
        <v>3726699.4597879616</v>
      </c>
      <c r="BD39">
        <v>556130.23950393253</v>
      </c>
      <c r="BE39">
        <v>434681.6196843668</v>
      </c>
      <c r="BF39">
        <v>505452.38343392761</v>
      </c>
      <c r="BG39">
        <v>518224.84959069727</v>
      </c>
      <c r="BH39">
        <v>-17817.530206836782</v>
      </c>
      <c r="BI39">
        <v>20606.993788598418</v>
      </c>
      <c r="BJ39">
        <v>7711730.3256778279</v>
      </c>
      <c r="BK39">
        <v>6717928.905625564</v>
      </c>
      <c r="BL39">
        <v>4684109.9066333612</v>
      </c>
      <c r="BM39">
        <v>3978638.0034689088</v>
      </c>
      <c r="BN39">
        <v>5056028.7830466293</v>
      </c>
      <c r="BO39">
        <v>5435140.5752426572</v>
      </c>
      <c r="BP39">
        <v>30.69352285447069</v>
      </c>
      <c r="BQ39">
        <v>5421045.0124563286</v>
      </c>
      <c r="BR39">
        <v>5696038.4620724712</v>
      </c>
      <c r="BS39">
        <v>27.556924860504505</v>
      </c>
      <c r="BT39">
        <v>10169.173784736378</v>
      </c>
      <c r="BU39">
        <v>10971.633025547519</v>
      </c>
      <c r="BV39">
        <v>-3641.2579681086763</v>
      </c>
      <c r="BW39">
        <v>8189.7810062341478</v>
      </c>
      <c r="BX39">
        <v>10089.239537277665</v>
      </c>
      <c r="BY39">
        <v>-17140.193890702063</v>
      </c>
      <c r="BZ39">
        <v>70850.675984829461</v>
      </c>
      <c r="CA39">
        <v>79711.646731653644</v>
      </c>
      <c r="CB39">
        <v>-18477260.260148324</v>
      </c>
      <c r="CC39">
        <v>35994633.962238431</v>
      </c>
      <c r="CD39">
        <v>622819.60641094763</v>
      </c>
      <c r="CE39">
        <v>-1152997.8600807409</v>
      </c>
      <c r="CF39">
        <v>-6923.1818705756159</v>
      </c>
      <c r="CG39">
        <v>12132.933944500694</v>
      </c>
      <c r="CH39">
        <v>-733.1475556029103</v>
      </c>
      <c r="CI39">
        <v>495.0570059082296</v>
      </c>
      <c r="CJ39">
        <v>-32571314.688760925</v>
      </c>
      <c r="CK39">
        <v>61159869.8895436</v>
      </c>
      <c r="CL39">
        <v>2649296.4724967168</v>
      </c>
      <c r="CM39">
        <v>-3930542.9486566596</v>
      </c>
      <c r="CN39">
        <v>656672.47585494281</v>
      </c>
      <c r="CO39">
        <v>-1177858.5869830512</v>
      </c>
      <c r="CP39">
        <v>20097.920849334234</v>
      </c>
      <c r="CQ39">
        <v>-38700.22365111432</v>
      </c>
      <c r="CR39">
        <v>-426095.5123758688</v>
      </c>
      <c r="CS39">
        <v>392282.09249403881</v>
      </c>
      <c r="CT39">
        <v>-16693838.373425685</v>
      </c>
    </row>
    <row r="40" spans="1:98" x14ac:dyDescent="0.35">
      <c r="A40" t="s">
        <v>48</v>
      </c>
      <c r="B40">
        <v>-144185.07568119964</v>
      </c>
      <c r="C40">
        <v>35180.83367264679</v>
      </c>
      <c r="D40">
        <v>667883.22671329021</v>
      </c>
      <c r="E40">
        <v>68988.995384894733</v>
      </c>
      <c r="F40">
        <v>-690377.58565823489</v>
      </c>
      <c r="G40">
        <v>129176.25268225228</v>
      </c>
      <c r="H40">
        <v>23697.371773180428</v>
      </c>
      <c r="I40">
        <v>287649.10871663393</v>
      </c>
      <c r="J40">
        <v>488318.29010431847</v>
      </c>
      <c r="K40">
        <v>-60049.645588490021</v>
      </c>
      <c r="L40">
        <v>-502814.12889614952</v>
      </c>
      <c r="M40">
        <v>390105.28452707332</v>
      </c>
      <c r="N40">
        <v>572823.38278419385</v>
      </c>
      <c r="O40">
        <v>713600.56361493655</v>
      </c>
      <c r="P40">
        <v>-481696.00625022751</v>
      </c>
      <c r="Y40">
        <v>-620696.37719008815</v>
      </c>
      <c r="Z40">
        <v>-100012.92016813377</v>
      </c>
      <c r="AA40">
        <v>168465.44037656806</v>
      </c>
      <c r="AB40">
        <v>3838.5668562532132</v>
      </c>
      <c r="AC40">
        <v>169130.49693163723</v>
      </c>
      <c r="AD40">
        <v>-651052.97812878317</v>
      </c>
      <c r="AE40">
        <v>138558.82420345439</v>
      </c>
      <c r="AF40">
        <v>139152.39092728778</v>
      </c>
      <c r="AG40">
        <v>3346.792019077594</v>
      </c>
      <c r="AH40">
        <v>-2223.3116721864003</v>
      </c>
      <c r="AI40">
        <v>-1210.1015173550627</v>
      </c>
      <c r="AJ40">
        <v>-137.35516009161282</v>
      </c>
      <c r="AK40">
        <v>-2807.3242168010652</v>
      </c>
      <c r="AL40">
        <v>-2357.0403123513811</v>
      </c>
      <c r="AM40" s="8">
        <v>-22134107.767227888</v>
      </c>
      <c r="AN40">
        <v>38017927.515814401</v>
      </c>
      <c r="AO40">
        <v>-14154515.364290265</v>
      </c>
      <c r="AP40">
        <v>-10357380.022958471</v>
      </c>
      <c r="AQ40">
        <v>48865176.020297021</v>
      </c>
      <c r="AR40">
        <v>-5106609.1913570073</v>
      </c>
      <c r="AS40">
        <v>-15802959.889316548</v>
      </c>
      <c r="AT40">
        <v>17035025.751301154</v>
      </c>
      <c r="AU40">
        <v>-16537276.046065195</v>
      </c>
      <c r="AV40">
        <v>15049703.313282639</v>
      </c>
      <c r="AW40">
        <v>6488840.8043336775</v>
      </c>
      <c r="AX40">
        <v>10032379.659088504</v>
      </c>
      <c r="AY40">
        <v>6199327.811450813</v>
      </c>
      <c r="AZ40">
        <v>-5089017.5369072454</v>
      </c>
      <c r="BA40">
        <v>-4503332.7900406225</v>
      </c>
      <c r="BB40">
        <v>2734375.6887930469</v>
      </c>
      <c r="BC40">
        <v>-7607222.893469614</v>
      </c>
      <c r="BD40">
        <v>-384592.63238761551</v>
      </c>
      <c r="BE40">
        <v>-198951.44352300905</v>
      </c>
      <c r="BF40">
        <v>-304627.80497504422</v>
      </c>
      <c r="BG40">
        <v>-315407.42893886258</v>
      </c>
      <c r="BH40">
        <v>291532.63458953355</v>
      </c>
      <c r="BI40">
        <v>-24751.710482180843</v>
      </c>
      <c r="BJ40">
        <v>-12112840.522952771</v>
      </c>
      <c r="BK40">
        <v>-10803702.037368536</v>
      </c>
      <c r="BL40">
        <v>-6329335.5045558568</v>
      </c>
      <c r="BM40">
        <v>-5389866.1723909602</v>
      </c>
      <c r="BN40">
        <v>-7019697.6201035762</v>
      </c>
      <c r="BO40">
        <v>-7478532.4127664613</v>
      </c>
      <c r="BP40">
        <v>-39.718632935268687</v>
      </c>
      <c r="BQ40">
        <v>-7262177.4462823989</v>
      </c>
      <c r="BR40">
        <v>-7398693.2888932321</v>
      </c>
      <c r="BS40">
        <v>-35.204853556551612</v>
      </c>
      <c r="BT40">
        <v>-16181.675483450768</v>
      </c>
      <c r="BU40">
        <v>-14147.905039309819</v>
      </c>
      <c r="BV40">
        <v>5021.6728127822025</v>
      </c>
      <c r="BW40">
        <v>-14466.06682463881</v>
      </c>
      <c r="BX40">
        <v>-14880.679632541856</v>
      </c>
      <c r="BY40">
        <v>12885.054451659673</v>
      </c>
      <c r="BZ40">
        <v>-68406.93609412857</v>
      </c>
      <c r="CA40">
        <v>-62407.027998028381</v>
      </c>
      <c r="CB40">
        <v>35726089.164673604</v>
      </c>
      <c r="CC40">
        <v>-67976128.86954619</v>
      </c>
      <c r="CD40">
        <v>-692039.84345901432</v>
      </c>
      <c r="CE40">
        <v>1318316.0514540549</v>
      </c>
      <c r="CF40">
        <v>10265.842658218795</v>
      </c>
      <c r="CG40">
        <v>-19101.758641446158</v>
      </c>
      <c r="CH40">
        <v>5300.639605421271</v>
      </c>
      <c r="CI40">
        <v>-9417.9114540546034</v>
      </c>
      <c r="CJ40">
        <v>55469947.335780933</v>
      </c>
      <c r="CK40">
        <v>-105554370.33157408</v>
      </c>
      <c r="CL40">
        <v>-14619681.74264428</v>
      </c>
      <c r="CM40">
        <v>26996605.854624789</v>
      </c>
      <c r="CN40">
        <v>-812087.1978014115</v>
      </c>
      <c r="CO40">
        <v>1515179.8562602433</v>
      </c>
      <c r="CP40">
        <v>-7077.4398626182065</v>
      </c>
      <c r="CQ40">
        <v>15707.226078783786</v>
      </c>
      <c r="CR40">
        <v>287290.01403777982</v>
      </c>
      <c r="CS40">
        <v>-134014.81634629815</v>
      </c>
      <c r="CT40">
        <v>22665846.2395528</v>
      </c>
    </row>
    <row r="41" spans="1:98" x14ac:dyDescent="0.35">
      <c r="A41" t="s">
        <v>65</v>
      </c>
      <c r="B41">
        <v>425825.6030632293</v>
      </c>
      <c r="C41">
        <v>-273240.24367297837</v>
      </c>
      <c r="D41">
        <v>-758915.51096208999</v>
      </c>
      <c r="E41">
        <v>-181872.09802293393</v>
      </c>
      <c r="F41">
        <v>168093.10086182519</v>
      </c>
      <c r="G41">
        <v>-102444.93371681144</v>
      </c>
      <c r="H41">
        <v>-375090.26449360943</v>
      </c>
      <c r="I41">
        <v>-574355.95731731399</v>
      </c>
      <c r="J41">
        <v>-531589.63528871769</v>
      </c>
      <c r="K41">
        <v>-136251.785590218</v>
      </c>
      <c r="L41">
        <v>123403.18953974599</v>
      </c>
      <c r="M41">
        <v>-585294.26394859655</v>
      </c>
      <c r="N41">
        <v>-254569.19143332916</v>
      </c>
      <c r="O41">
        <v>-423438.66226879071</v>
      </c>
      <c r="P41">
        <v>-1614.7690870982544</v>
      </c>
      <c r="Y41">
        <v>1523555.9068053376</v>
      </c>
      <c r="Z41">
        <v>51722.538472399108</v>
      </c>
      <c r="AA41">
        <v>-328199.77625117742</v>
      </c>
      <c r="AB41">
        <v>-133169.85311905332</v>
      </c>
      <c r="AC41">
        <v>-300130.59164048126</v>
      </c>
      <c r="AD41">
        <v>1543432.7991527331</v>
      </c>
      <c r="AE41">
        <v>-393986.82447424083</v>
      </c>
      <c r="AF41">
        <v>-355300.34977777704</v>
      </c>
      <c r="AG41">
        <v>13329.151381091917</v>
      </c>
      <c r="AH41">
        <v>12017.125824938677</v>
      </c>
      <c r="AI41">
        <v>858.3868970295008</v>
      </c>
      <c r="AJ41">
        <v>-5959.0817716281545</v>
      </c>
      <c r="AK41">
        <v>2918.036349865301</v>
      </c>
      <c r="AL41">
        <v>-3661.5740763716253</v>
      </c>
      <c r="AM41" s="8">
        <v>50389006.327650383</v>
      </c>
      <c r="AN41">
        <v>-14154515.364290265</v>
      </c>
      <c r="AO41">
        <v>102901873.6628217</v>
      </c>
      <c r="AP41">
        <v>-71607145.347621053</v>
      </c>
      <c r="AQ41">
        <v>-25741634.175148401</v>
      </c>
      <c r="AR41">
        <v>9418982.7236757521</v>
      </c>
      <c r="AS41">
        <v>-6561141.0477809217</v>
      </c>
      <c r="AT41">
        <v>-13087783.517132392</v>
      </c>
      <c r="AU41">
        <v>19473565.526370615</v>
      </c>
      <c r="AV41">
        <v>-23537844.402206317</v>
      </c>
      <c r="AW41">
        <v>-13052576.913847398</v>
      </c>
      <c r="AX41">
        <v>-6354133.4569005864</v>
      </c>
      <c r="AY41">
        <v>-16859268.978348926</v>
      </c>
      <c r="AZ41">
        <v>-5579763.8228643863</v>
      </c>
      <c r="BA41">
        <v>565679.69888684119</v>
      </c>
      <c r="BB41">
        <v>-9701116.8129904978</v>
      </c>
      <c r="BC41">
        <v>11744557.529805915</v>
      </c>
      <c r="BD41">
        <v>1289554.5549535591</v>
      </c>
      <c r="BE41">
        <v>1208552.7122754538</v>
      </c>
      <c r="BF41">
        <v>1246012.0460369133</v>
      </c>
      <c r="BG41">
        <v>1229855.7356590163</v>
      </c>
      <c r="BH41">
        <v>159031.55830673713</v>
      </c>
      <c r="BI41">
        <v>32367.389512608115</v>
      </c>
      <c r="BJ41">
        <v>11793618.766447494</v>
      </c>
      <c r="BK41">
        <v>10213116.977457235</v>
      </c>
      <c r="BL41">
        <v>7868197.6914593903</v>
      </c>
      <c r="BM41">
        <v>6788768.1593393143</v>
      </c>
      <c r="BN41">
        <v>7577890.8941642325</v>
      </c>
      <c r="BO41">
        <v>7499038.083754343</v>
      </c>
      <c r="BP41">
        <v>44.06743241091845</v>
      </c>
      <c r="BQ41">
        <v>8292645.7378652971</v>
      </c>
      <c r="BR41">
        <v>8205750.6140296403</v>
      </c>
      <c r="BS41">
        <v>40.449284875800693</v>
      </c>
      <c r="BT41">
        <v>3998.5126211116931</v>
      </c>
      <c r="BU41">
        <v>7124.0236394056037</v>
      </c>
      <c r="BV41">
        <v>-9122.8303845405735</v>
      </c>
      <c r="BW41">
        <v>-1246.7034041604179</v>
      </c>
      <c r="BX41">
        <v>2841.7357063864438</v>
      </c>
      <c r="BY41">
        <v>-28193.459230067961</v>
      </c>
      <c r="BZ41">
        <v>103113.22875621193</v>
      </c>
      <c r="CA41">
        <v>135914.6589013488</v>
      </c>
      <c r="CB41">
        <v>-31596988.701278795</v>
      </c>
      <c r="CC41">
        <v>58687150.75645379</v>
      </c>
      <c r="CD41">
        <v>854184.2981128993</v>
      </c>
      <c r="CE41">
        <v>-1542768.857085496</v>
      </c>
      <c r="CF41">
        <v>-11427.159994887694</v>
      </c>
      <c r="CG41">
        <v>20582.618944420421</v>
      </c>
      <c r="CH41">
        <v>-10136.811078102477</v>
      </c>
      <c r="CI41">
        <v>17922.868991441559</v>
      </c>
      <c r="CJ41">
        <v>-56843663.374687903</v>
      </c>
      <c r="CK41">
        <v>106128355.94201562</v>
      </c>
      <c r="CL41">
        <v>-1711741.329227282</v>
      </c>
      <c r="CM41">
        <v>4751506.0981300846</v>
      </c>
      <c r="CN41">
        <v>1041895.0484300927</v>
      </c>
      <c r="CO41">
        <v>-1795912.1178532087</v>
      </c>
      <c r="CP41">
        <v>28946.738267755791</v>
      </c>
      <c r="CQ41">
        <v>-55701.592062377778</v>
      </c>
      <c r="CR41">
        <v>-750020.36879672972</v>
      </c>
      <c r="CS41">
        <v>1114030.4263169598</v>
      </c>
      <c r="CT41">
        <v>-27380133.138463147</v>
      </c>
    </row>
    <row r="42" spans="1:98" x14ac:dyDescent="0.35">
      <c r="A42" t="s">
        <v>153</v>
      </c>
      <c r="B42">
        <v>-149701.89505110244</v>
      </c>
      <c r="C42">
        <v>145345.43165914319</v>
      </c>
      <c r="D42">
        <v>-91206.356787642653</v>
      </c>
      <c r="E42">
        <v>43149.675497346056</v>
      </c>
      <c r="F42">
        <v>446608.64440273796</v>
      </c>
      <c r="G42">
        <v>-133668.97803350698</v>
      </c>
      <c r="H42">
        <v>279151.79498471494</v>
      </c>
      <c r="I42">
        <v>117322.86849446766</v>
      </c>
      <c r="J42">
        <v>-207903.40882806398</v>
      </c>
      <c r="K42">
        <v>56058.351057781656</v>
      </c>
      <c r="L42">
        <v>810958.56888100505</v>
      </c>
      <c r="M42">
        <v>306695.71768732171</v>
      </c>
      <c r="N42">
        <v>-95345.28300263382</v>
      </c>
      <c r="O42">
        <v>-4219.5785795965348</v>
      </c>
      <c r="P42">
        <v>144855.48369597024</v>
      </c>
      <c r="Y42">
        <v>-1057079.8241118314</v>
      </c>
      <c r="Z42">
        <v>48486.35514937024</v>
      </c>
      <c r="AA42">
        <v>85613.317912322178</v>
      </c>
      <c r="AB42">
        <v>96584.037331574815</v>
      </c>
      <c r="AC42">
        <v>68705.44498546391</v>
      </c>
      <c r="AD42">
        <v>-1050210.0938439255</v>
      </c>
      <c r="AE42">
        <v>222888.96920592722</v>
      </c>
      <c r="AF42">
        <v>132782.68078762613</v>
      </c>
      <c r="AG42">
        <v>-14441.741029660516</v>
      </c>
      <c r="AH42">
        <v>-8265.8743025907861</v>
      </c>
      <c r="AI42">
        <v>663.3876759656431</v>
      </c>
      <c r="AJ42">
        <v>4037.8176596593494</v>
      </c>
      <c r="AK42">
        <v>-725.2124112708276</v>
      </c>
      <c r="AL42">
        <v>5447.3234041811866</v>
      </c>
      <c r="AM42" s="8">
        <v>-9350744.4931026492</v>
      </c>
      <c r="AN42">
        <v>-10357380.022958471</v>
      </c>
      <c r="AO42">
        <v>-71607145.347621053</v>
      </c>
      <c r="AP42">
        <v>112894849.57175535</v>
      </c>
      <c r="AQ42">
        <v>-1554199.3754788819</v>
      </c>
      <c r="AR42">
        <v>-2294299.3739555292</v>
      </c>
      <c r="AS42">
        <v>13329973.738733133</v>
      </c>
      <c r="AT42">
        <v>-3221991.2182457619</v>
      </c>
      <c r="AU42">
        <v>656630.13993867219</v>
      </c>
      <c r="AV42">
        <v>16048296.113768704</v>
      </c>
      <c r="AW42">
        <v>10920715.144134084</v>
      </c>
      <c r="AX42">
        <v>1097280.1378604481</v>
      </c>
      <c r="AY42">
        <v>2737827.7494705473</v>
      </c>
      <c r="AZ42">
        <v>12526691.016206486</v>
      </c>
      <c r="BA42">
        <v>-2361289.8392275735</v>
      </c>
      <c r="BB42">
        <v>4863791.7618315006</v>
      </c>
      <c r="BC42">
        <v>-17168883.170430381</v>
      </c>
      <c r="BD42">
        <v>-788712.77765321452</v>
      </c>
      <c r="BE42">
        <v>-905705.43574026157</v>
      </c>
      <c r="BF42">
        <v>-791098.67554930819</v>
      </c>
      <c r="BG42">
        <v>-746736.27146780328</v>
      </c>
      <c r="BH42">
        <v>-117113.22304528768</v>
      </c>
      <c r="BI42">
        <v>-1643.0913253129074</v>
      </c>
      <c r="BJ42">
        <v>-4743331.2549587814</v>
      </c>
      <c r="BK42">
        <v>-4082095.7474603248</v>
      </c>
      <c r="BL42">
        <v>-3213816.083039192</v>
      </c>
      <c r="BM42">
        <v>-2921767.091239207</v>
      </c>
      <c r="BN42">
        <v>-2636313.9756928361</v>
      </c>
      <c r="BO42">
        <v>-1928337.000192743</v>
      </c>
      <c r="BP42">
        <v>-8.0632497809225328</v>
      </c>
      <c r="BQ42">
        <v>-2545388.8389041773</v>
      </c>
      <c r="BR42">
        <v>-1415444.9444143893</v>
      </c>
      <c r="BS42">
        <v>-8.0130089086063059</v>
      </c>
      <c r="BT42">
        <v>5997.1232234917115</v>
      </c>
      <c r="BU42">
        <v>1024.3247255401131</v>
      </c>
      <c r="BV42">
        <v>11463.551565337099</v>
      </c>
      <c r="BW42">
        <v>10698.556141217176</v>
      </c>
      <c r="BX42">
        <v>5775.834487747421</v>
      </c>
      <c r="BY42">
        <v>15576.489052666853</v>
      </c>
      <c r="BZ42">
        <v>-26034.848426171775</v>
      </c>
      <c r="CA42">
        <v>-43209.875027824739</v>
      </c>
      <c r="CB42">
        <v>-1574926.8487615734</v>
      </c>
      <c r="CC42">
        <v>5805086.2469069958</v>
      </c>
      <c r="CD42">
        <v>-159871.40382902054</v>
      </c>
      <c r="CE42">
        <v>269472.84132362477</v>
      </c>
      <c r="CF42">
        <v>7857.4499340423763</v>
      </c>
      <c r="CG42">
        <v>-15504.257761718556</v>
      </c>
      <c r="CH42">
        <v>14901.725414337136</v>
      </c>
      <c r="CI42">
        <v>-28285.669742731385</v>
      </c>
      <c r="CJ42">
        <v>20209173.593305431</v>
      </c>
      <c r="CK42">
        <v>-37452609.446486875</v>
      </c>
      <c r="CL42">
        <v>7746929.2535752701</v>
      </c>
      <c r="CM42">
        <v>-15313606.813875677</v>
      </c>
      <c r="CN42">
        <v>-723525.57507822837</v>
      </c>
      <c r="CO42">
        <v>1253431.384079054</v>
      </c>
      <c r="CP42">
        <v>-21682.013808711439</v>
      </c>
      <c r="CQ42">
        <v>40241.166834917676</v>
      </c>
      <c r="CR42">
        <v>222823.45063071401</v>
      </c>
      <c r="CS42">
        <v>-862893.53463169734</v>
      </c>
      <c r="CT42">
        <v>16574041.134277271</v>
      </c>
    </row>
    <row r="43" spans="1:98" x14ac:dyDescent="0.35">
      <c r="A43" t="s">
        <v>154</v>
      </c>
      <c r="B43">
        <v>-168187.18442309354</v>
      </c>
      <c r="C43">
        <v>62184.701835442065</v>
      </c>
      <c r="D43">
        <v>892021.16906394775</v>
      </c>
      <c r="E43">
        <v>175280.51694975712</v>
      </c>
      <c r="F43">
        <v>-764511.20053677296</v>
      </c>
      <c r="G43">
        <v>218541.57539227954</v>
      </c>
      <c r="H43">
        <v>80012.744082250138</v>
      </c>
      <c r="I43">
        <v>383649.11924814421</v>
      </c>
      <c r="J43">
        <v>625182.98088145908</v>
      </c>
      <c r="K43">
        <v>19345.292591941867</v>
      </c>
      <c r="L43">
        <v>-549308.55191001401</v>
      </c>
      <c r="M43">
        <v>546383.42122246709</v>
      </c>
      <c r="N43">
        <v>674174.86536874995</v>
      </c>
      <c r="O43">
        <v>1014518.9691848165</v>
      </c>
      <c r="P43">
        <v>-462177.42552287696</v>
      </c>
      <c r="Y43">
        <v>-784047.86092029721</v>
      </c>
      <c r="Z43">
        <v>-120887.91419266709</v>
      </c>
      <c r="AA43">
        <v>238549.2334811709</v>
      </c>
      <c r="AB43">
        <v>5367.2023894309859</v>
      </c>
      <c r="AC43">
        <v>240438.11142320308</v>
      </c>
      <c r="AD43">
        <v>-819150.15710883483</v>
      </c>
      <c r="AE43">
        <v>223287.6938244717</v>
      </c>
      <c r="AF43">
        <v>204674.85587209548</v>
      </c>
      <c r="AG43">
        <v>2102.2444463918027</v>
      </c>
      <c r="AH43">
        <v>-5378.0985866939673</v>
      </c>
      <c r="AI43">
        <v>-1343.3887766699374</v>
      </c>
      <c r="AJ43">
        <v>-1490.7745348184769</v>
      </c>
      <c r="AK43">
        <v>-3571.4251238257611</v>
      </c>
      <c r="AL43">
        <v>-4387.8612824772626</v>
      </c>
      <c r="AM43" s="8">
        <v>-30355190.467558537</v>
      </c>
      <c r="AN43">
        <v>48865176.020297021</v>
      </c>
      <c r="AO43">
        <v>-25741634.175148401</v>
      </c>
      <c r="AP43">
        <v>-1554199.3754788819</v>
      </c>
      <c r="AQ43">
        <v>71368443.227859676</v>
      </c>
      <c r="AR43">
        <v>-6288608.5254972866</v>
      </c>
      <c r="AS43">
        <v>-21986626.686611023</v>
      </c>
      <c r="AT43">
        <v>18954279.510228857</v>
      </c>
      <c r="AU43">
        <v>-22212520.044751007</v>
      </c>
      <c r="AV43">
        <v>24366187.234061658</v>
      </c>
      <c r="AW43">
        <v>6173510.6392972926</v>
      </c>
      <c r="AX43">
        <v>12589999.420006806</v>
      </c>
      <c r="AY43">
        <v>9498467.1448066235</v>
      </c>
      <c r="AZ43">
        <v>487618.31570175476</v>
      </c>
      <c r="BA43">
        <v>-5087488.1816130755</v>
      </c>
      <c r="BB43">
        <v>5272505.3270664131</v>
      </c>
      <c r="BC43">
        <v>-10473851.416235587</v>
      </c>
      <c r="BD43">
        <v>-449217.40973097924</v>
      </c>
      <c r="BE43">
        <v>-218478.62250140926</v>
      </c>
      <c r="BF43">
        <v>-333637.01749910146</v>
      </c>
      <c r="BG43">
        <v>-344132.16172946134</v>
      </c>
      <c r="BH43">
        <v>521927.22405348968</v>
      </c>
      <c r="BI43">
        <v>-34810.938576226581</v>
      </c>
      <c r="BJ43">
        <v>-16418133.827193784</v>
      </c>
      <c r="BK43">
        <v>-14710043.165033922</v>
      </c>
      <c r="BL43">
        <v>-8386317.8705169763</v>
      </c>
      <c r="BM43">
        <v>-7132801.9970283182</v>
      </c>
      <c r="BN43">
        <v>-9172953.0026976448</v>
      </c>
      <c r="BO43">
        <v>-10047701.008022459</v>
      </c>
      <c r="BP43">
        <v>-50.221509653092447</v>
      </c>
      <c r="BQ43">
        <v>-9130021.1744348966</v>
      </c>
      <c r="BR43">
        <v>-9106684.0567301232</v>
      </c>
      <c r="BS43">
        <v>-43.972853857653803</v>
      </c>
      <c r="BT43">
        <v>-21219.317905863034</v>
      </c>
      <c r="BU43">
        <v>-18648.262555928588</v>
      </c>
      <c r="BV43">
        <v>6411.8989579714053</v>
      </c>
      <c r="BW43">
        <v>-18013.89603265444</v>
      </c>
      <c r="BX43">
        <v>-17947.004013539223</v>
      </c>
      <c r="BY43">
        <v>18754.200275786607</v>
      </c>
      <c r="BZ43">
        <v>-145868.69839870278</v>
      </c>
      <c r="CA43">
        <v>-132482.43740409228</v>
      </c>
      <c r="CB43">
        <v>40927151.18570289</v>
      </c>
      <c r="CC43">
        <v>-77519375.959824339</v>
      </c>
      <c r="CD43">
        <v>-775337.0430045313</v>
      </c>
      <c r="CE43">
        <v>1498290.5233421684</v>
      </c>
      <c r="CF43">
        <v>14640.757575521999</v>
      </c>
      <c r="CG43">
        <v>-27584.90965850433</v>
      </c>
      <c r="CH43">
        <v>9937.5083242295987</v>
      </c>
      <c r="CI43">
        <v>-18216.297521625442</v>
      </c>
      <c r="CJ43">
        <v>73782998.887693971</v>
      </c>
      <c r="CK43">
        <v>-140352381.09785917</v>
      </c>
      <c r="CL43">
        <v>-19235001.677326914</v>
      </c>
      <c r="CM43">
        <v>36221903.383229233</v>
      </c>
      <c r="CN43">
        <v>-778688.88560114091</v>
      </c>
      <c r="CO43">
        <v>1455894.1407460796</v>
      </c>
      <c r="CP43">
        <v>-12633.214192279967</v>
      </c>
      <c r="CQ43">
        <v>27051.604601089453</v>
      </c>
      <c r="CR43">
        <v>421864.22482345579</v>
      </c>
      <c r="CS43">
        <v>-130666.33925330541</v>
      </c>
      <c r="CT43">
        <v>43140312.34150786</v>
      </c>
    </row>
    <row r="44" spans="1:98" x14ac:dyDescent="0.35">
      <c r="A44" t="s">
        <v>155</v>
      </c>
      <c r="B44">
        <v>194513.07444968398</v>
      </c>
      <c r="C44">
        <v>-48801.992781452747</v>
      </c>
      <c r="D44">
        <v>-575198.42957393907</v>
      </c>
      <c r="E44">
        <v>-54725.946071942541</v>
      </c>
      <c r="F44">
        <v>448788.35318228044</v>
      </c>
      <c r="G44">
        <v>-119720.04763121292</v>
      </c>
      <c r="H44">
        <v>-126940.76587263343</v>
      </c>
      <c r="I44">
        <v>-226376.92088750555</v>
      </c>
      <c r="J44">
        <v>-456995.80485667865</v>
      </c>
      <c r="K44">
        <v>18389.880277963803</v>
      </c>
      <c r="L44">
        <v>390522.98134065099</v>
      </c>
      <c r="M44">
        <v>-183332.46273969713</v>
      </c>
      <c r="N44">
        <v>-233182.90154330968</v>
      </c>
      <c r="O44">
        <v>-187295.38808503779</v>
      </c>
      <c r="P44">
        <v>95061.985825008989</v>
      </c>
      <c r="Y44">
        <v>355912.87861951586</v>
      </c>
      <c r="Z44">
        <v>25023.364868597793</v>
      </c>
      <c r="AA44">
        <v>-52457.221978760979</v>
      </c>
      <c r="AB44">
        <v>-35574.112767071681</v>
      </c>
      <c r="AC44">
        <v>-36711.696316045432</v>
      </c>
      <c r="AD44">
        <v>358934.52540042053</v>
      </c>
      <c r="AE44">
        <v>-13186.566835680744</v>
      </c>
      <c r="AF44">
        <v>-36348.478988727453</v>
      </c>
      <c r="AG44">
        <v>3092.7602849618975</v>
      </c>
      <c r="AH44">
        <v>4711.4686138841853</v>
      </c>
      <c r="AI44">
        <v>1216.9659624892772</v>
      </c>
      <c r="AJ44">
        <v>520.33995515852234</v>
      </c>
      <c r="AK44">
        <v>3044.5770687944296</v>
      </c>
      <c r="AL44">
        <v>-1504.8694032962269</v>
      </c>
      <c r="AM44" s="8">
        <v>6882536.4096833309</v>
      </c>
      <c r="AN44">
        <v>-5106609.1913570073</v>
      </c>
      <c r="AO44">
        <v>9418982.7236757521</v>
      </c>
      <c r="AP44">
        <v>-2294299.3739555292</v>
      </c>
      <c r="AQ44">
        <v>-6288608.5254972866</v>
      </c>
      <c r="AR44">
        <v>16576436.921393573</v>
      </c>
      <c r="AS44">
        <v>-7255764.4603251228</v>
      </c>
      <c r="AT44">
        <v>-13050182.580536796</v>
      </c>
      <c r="AU44">
        <v>-344922.10911357205</v>
      </c>
      <c r="AV44">
        <v>-6072838.0231347736</v>
      </c>
      <c r="AW44">
        <v>-8455814.1798951421</v>
      </c>
      <c r="AX44">
        <v>-5208221.5185361505</v>
      </c>
      <c r="AY44">
        <v>-4549863.001903058</v>
      </c>
      <c r="AZ44">
        <v>8505642.6858600434</v>
      </c>
      <c r="BA44">
        <v>3401296.3737573419</v>
      </c>
      <c r="BB44">
        <v>-1632487.2843833724</v>
      </c>
      <c r="BC44">
        <v>-10539062.522609374</v>
      </c>
      <c r="BD44">
        <v>236679.28181408558</v>
      </c>
      <c r="BE44">
        <v>249296.74689298199</v>
      </c>
      <c r="BF44">
        <v>272467.06251172081</v>
      </c>
      <c r="BG44">
        <v>284354.47359411541</v>
      </c>
      <c r="BH44">
        <v>161676.677569522</v>
      </c>
      <c r="BI44">
        <v>18895.542311801997</v>
      </c>
      <c r="BJ44">
        <v>3743057.1960778339</v>
      </c>
      <c r="BK44">
        <v>3459570.4353437871</v>
      </c>
      <c r="BL44">
        <v>2453173.9416241455</v>
      </c>
      <c r="BM44">
        <v>2276325.5610725335</v>
      </c>
      <c r="BN44">
        <v>4648226.4470216371</v>
      </c>
      <c r="BO44">
        <v>5426791.5820236392</v>
      </c>
      <c r="BP44">
        <v>13.2964204464243</v>
      </c>
      <c r="BQ44">
        <v>4702254.3020851035</v>
      </c>
      <c r="BR44">
        <v>5442399.7127142549</v>
      </c>
      <c r="BS44">
        <v>12.672151890917394</v>
      </c>
      <c r="BT44">
        <v>2055.0949937097466</v>
      </c>
      <c r="BU44">
        <v>3523.3412732006464</v>
      </c>
      <c r="BV44">
        <v>-3916.2060352176222</v>
      </c>
      <c r="BW44">
        <v>-368.06712619340647</v>
      </c>
      <c r="BX44">
        <v>1943.9778767095647</v>
      </c>
      <c r="BY44">
        <v>-4431.6618286530456</v>
      </c>
      <c r="BZ44">
        <v>105451.87868645124</v>
      </c>
      <c r="CA44">
        <v>115734.5609924076</v>
      </c>
      <c r="CB44">
        <v>-13904692.115612475</v>
      </c>
      <c r="CC44">
        <v>26187382.622689951</v>
      </c>
      <c r="CD44">
        <v>9583.6161838861099</v>
      </c>
      <c r="CE44">
        <v>-40000.206291414623</v>
      </c>
      <c r="CF44">
        <v>-2006.7163543227607</v>
      </c>
      <c r="CG44">
        <v>3632.7903935880067</v>
      </c>
      <c r="CH44">
        <v>-6069.3756610019982</v>
      </c>
      <c r="CI44">
        <v>11618.678966915157</v>
      </c>
      <c r="CJ44">
        <v>-19260796.078239955</v>
      </c>
      <c r="CK44">
        <v>36482774.664375633</v>
      </c>
      <c r="CL44">
        <v>-102701.01188784601</v>
      </c>
      <c r="CM44">
        <v>1280843.4899717201</v>
      </c>
      <c r="CN44">
        <v>-357816.45938155003</v>
      </c>
      <c r="CO44">
        <v>632724.85654432396</v>
      </c>
      <c r="CP44">
        <v>-3690.0873434622727</v>
      </c>
      <c r="CQ44">
        <v>6457.8932367581583</v>
      </c>
      <c r="CR44">
        <v>-291146.1157243012</v>
      </c>
      <c r="CS44">
        <v>268159.566280153</v>
      </c>
      <c r="CT44">
        <v>-1584851.6329511462</v>
      </c>
    </row>
    <row r="45" spans="1:98" x14ac:dyDescent="0.35">
      <c r="A45" t="s">
        <v>49</v>
      </c>
      <c r="B45">
        <v>-72558.023940977248</v>
      </c>
      <c r="C45">
        <v>-25917.049207442938</v>
      </c>
      <c r="D45">
        <v>-94355.969232604883</v>
      </c>
      <c r="E45">
        <v>-45847.117358676704</v>
      </c>
      <c r="F45">
        <v>421101.97923139547</v>
      </c>
      <c r="G45">
        <v>-190733.55819171458</v>
      </c>
      <c r="H45">
        <v>20649.342657903104</v>
      </c>
      <c r="I45">
        <v>63368.076943699016</v>
      </c>
      <c r="J45">
        <v>113714.3910049788</v>
      </c>
      <c r="K45">
        <v>-51199.022253982897</v>
      </c>
      <c r="L45">
        <v>152909.85650906328</v>
      </c>
      <c r="M45">
        <v>-1986.8364428061473</v>
      </c>
      <c r="N45">
        <v>-57147.147503292719</v>
      </c>
      <c r="O45">
        <v>-565622.78703245881</v>
      </c>
      <c r="P45">
        <v>282151.67547265848</v>
      </c>
      <c r="Y45">
        <v>301002.39310560713</v>
      </c>
      <c r="Z45">
        <v>50787.001661713453</v>
      </c>
      <c r="AA45">
        <v>-34753.898705149782</v>
      </c>
      <c r="AB45">
        <v>-47366.599531664178</v>
      </c>
      <c r="AC45">
        <v>-3977.7453926004514</v>
      </c>
      <c r="AD45">
        <v>292377.57389371475</v>
      </c>
      <c r="AE45">
        <v>-5663.823232748292</v>
      </c>
      <c r="AF45">
        <v>28180.466578646985</v>
      </c>
      <c r="AG45">
        <v>-9675.9222239107294</v>
      </c>
      <c r="AH45">
        <v>25.277873639157217</v>
      </c>
      <c r="AI45">
        <v>-106.64783356862168</v>
      </c>
      <c r="AJ45">
        <v>-191.11442348717412</v>
      </c>
      <c r="AK45">
        <v>-1602.7824332785726</v>
      </c>
      <c r="AL45">
        <v>3503.1916564132807</v>
      </c>
      <c r="AM45" s="8">
        <v>1093400.4696532844</v>
      </c>
      <c r="AN45">
        <v>-15802959.889316548</v>
      </c>
      <c r="AO45">
        <v>-6561141.0477809217</v>
      </c>
      <c r="AP45">
        <v>13329973.738733133</v>
      </c>
      <c r="AQ45">
        <v>-21986626.686611023</v>
      </c>
      <c r="AR45">
        <v>-7255764.4603251228</v>
      </c>
      <c r="AS45">
        <v>48155396.096733831</v>
      </c>
      <c r="AT45">
        <v>-20865758.713319842</v>
      </c>
      <c r="AU45">
        <v>-4316054.6088073226</v>
      </c>
      <c r="AV45">
        <v>-39693272.82485012</v>
      </c>
      <c r="AW45">
        <v>-21776164.20077011</v>
      </c>
      <c r="AX45">
        <v>6465720.7779331822</v>
      </c>
      <c r="AY45">
        <v>3154989.6599183292</v>
      </c>
      <c r="AZ45">
        <v>518810.71324465494</v>
      </c>
      <c r="BA45">
        <v>-10178487.353510443</v>
      </c>
      <c r="BB45">
        <v>-2018326.8153025061</v>
      </c>
      <c r="BC45">
        <v>4281862.6212102184</v>
      </c>
      <c r="BD45">
        <v>-174448.26084767308</v>
      </c>
      <c r="BE45">
        <v>-341031.7732855294</v>
      </c>
      <c r="BF45">
        <v>-284026.88375026861</v>
      </c>
      <c r="BG45">
        <v>-271287.38817549875</v>
      </c>
      <c r="BH45">
        <v>-419807.14574293752</v>
      </c>
      <c r="BI45">
        <v>-2962.5793336939519</v>
      </c>
      <c r="BJ45">
        <v>13282658.612745434</v>
      </c>
      <c r="BK45">
        <v>12136439.399491535</v>
      </c>
      <c r="BL45">
        <v>5254360.6416455796</v>
      </c>
      <c r="BM45">
        <v>4650752.812256488</v>
      </c>
      <c r="BN45">
        <v>5910987.6892499458</v>
      </c>
      <c r="BO45">
        <v>8904462.9508407339</v>
      </c>
      <c r="BP45">
        <v>24.852123583992441</v>
      </c>
      <c r="BQ45">
        <v>5552402.8482301543</v>
      </c>
      <c r="BR45">
        <v>7923417.1136487713</v>
      </c>
      <c r="BS45">
        <v>20.809479115688944</v>
      </c>
      <c r="BT45">
        <v>1980.7197158584006</v>
      </c>
      <c r="BU45">
        <v>-3331.4564296572134</v>
      </c>
      <c r="BV45">
        <v>-2887.8518500914256</v>
      </c>
      <c r="BW45">
        <v>5625.2385216388748</v>
      </c>
      <c r="BX45">
        <v>1370.6820394056965</v>
      </c>
      <c r="BY45">
        <v>-6124.3996756397037</v>
      </c>
      <c r="BZ45">
        <v>-97808.918812820004</v>
      </c>
      <c r="CA45">
        <v>-133050.91663992035</v>
      </c>
      <c r="CB45">
        <v>-38651956.476189338</v>
      </c>
      <c r="CC45">
        <v>73055001.276495606</v>
      </c>
      <c r="CD45">
        <v>616203.69166703732</v>
      </c>
      <c r="CE45">
        <v>-1163128.9308006722</v>
      </c>
      <c r="CF45">
        <v>-4155.1948956245969</v>
      </c>
      <c r="CG45">
        <v>8256.8774417029908</v>
      </c>
      <c r="CH45">
        <v>5541.3350688575802</v>
      </c>
      <c r="CI45">
        <v>-10410.217774820097</v>
      </c>
      <c r="CJ45">
        <v>-44547679.456224523</v>
      </c>
      <c r="CK45">
        <v>85203948.053602099</v>
      </c>
      <c r="CL45">
        <v>25847317.316392295</v>
      </c>
      <c r="CM45">
        <v>-49967421.24850513</v>
      </c>
      <c r="CN45">
        <v>829654.94127762516</v>
      </c>
      <c r="CO45">
        <v>-1565360.8986854821</v>
      </c>
      <c r="CP45">
        <v>-2726.7362805833054</v>
      </c>
      <c r="CQ45">
        <v>3220.1309163742185</v>
      </c>
      <c r="CR45">
        <v>68499.631918642743</v>
      </c>
      <c r="CS45">
        <v>-411542.98098180379</v>
      </c>
      <c r="CT45">
        <v>-7458687.6384727918</v>
      </c>
    </row>
    <row r="46" spans="1:98" x14ac:dyDescent="0.35">
      <c r="A46" t="s">
        <v>50</v>
      </c>
      <c r="B46">
        <v>-370079.89214606973</v>
      </c>
      <c r="C46">
        <v>190703.24944001628</v>
      </c>
      <c r="D46">
        <v>1244885.0248099309</v>
      </c>
      <c r="E46">
        <v>-4066.6341804845897</v>
      </c>
      <c r="F46">
        <v>-1227556.1223300816</v>
      </c>
      <c r="G46">
        <v>338492.11176099669</v>
      </c>
      <c r="H46">
        <v>116435.88097733271</v>
      </c>
      <c r="I46">
        <v>555505.70707726222</v>
      </c>
      <c r="J46">
        <v>949649.68524920498</v>
      </c>
      <c r="K46">
        <v>-134471.63936992627</v>
      </c>
      <c r="L46">
        <v>-959660.35086905758</v>
      </c>
      <c r="M46">
        <v>324472.0866785351</v>
      </c>
      <c r="N46">
        <v>388363.54022560053</v>
      </c>
      <c r="O46">
        <v>683243.94947135798</v>
      </c>
      <c r="P46">
        <v>-368655.70695905626</v>
      </c>
      <c r="Y46">
        <v>-1395644.853172574</v>
      </c>
      <c r="Z46">
        <v>-123245.49580739213</v>
      </c>
      <c r="AA46">
        <v>224523.08824656831</v>
      </c>
      <c r="AB46">
        <v>86384.466470113839</v>
      </c>
      <c r="AC46">
        <v>147655.60627903554</v>
      </c>
      <c r="AD46">
        <v>-1412618.5997587354</v>
      </c>
      <c r="AE46">
        <v>198875.16032338975</v>
      </c>
      <c r="AF46">
        <v>136802.32966026856</v>
      </c>
      <c r="AG46">
        <v>-4547.7900536443849</v>
      </c>
      <c r="AH46">
        <v>-9095.4947583045268</v>
      </c>
      <c r="AI46">
        <v>-2097.0521344837975</v>
      </c>
      <c r="AJ46">
        <v>11375.867954783036</v>
      </c>
      <c r="AK46">
        <v>-2704.3663744900846</v>
      </c>
      <c r="AL46">
        <v>11786.019390012645</v>
      </c>
      <c r="AM46" s="8">
        <v>-8362195.7069433071</v>
      </c>
      <c r="AN46">
        <v>17035025.751301154</v>
      </c>
      <c r="AO46">
        <v>-13087783.517132392</v>
      </c>
      <c r="AP46">
        <v>-3221991.2182457619</v>
      </c>
      <c r="AQ46">
        <v>18954279.510228857</v>
      </c>
      <c r="AR46">
        <v>-13050182.580536796</v>
      </c>
      <c r="AS46">
        <v>-20865758.713319842</v>
      </c>
      <c r="AT46">
        <v>66345602.916821085</v>
      </c>
      <c r="AU46">
        <v>-13687616.085307717</v>
      </c>
      <c r="AV46">
        <v>47257870.048173867</v>
      </c>
      <c r="AW46">
        <v>40868199.882136591</v>
      </c>
      <c r="AX46">
        <v>-9362426.2953408808</v>
      </c>
      <c r="AY46">
        <v>3493163.010586929</v>
      </c>
      <c r="AZ46">
        <v>-11930988.290561808</v>
      </c>
      <c r="BA46">
        <v>12561425.480031766</v>
      </c>
      <c r="BB46">
        <v>1071464.3437889719</v>
      </c>
      <c r="BC46">
        <v>-13242373.065867191</v>
      </c>
      <c r="BD46">
        <v>-808424.51850580086</v>
      </c>
      <c r="BE46">
        <v>-613037.0040214255</v>
      </c>
      <c r="BF46">
        <v>-727102.95412431483</v>
      </c>
      <c r="BG46">
        <v>-730350.14090968762</v>
      </c>
      <c r="BH46">
        <v>47722.696435237238</v>
      </c>
      <c r="BI46">
        <v>-34753.085817877771</v>
      </c>
      <c r="BJ46">
        <v>-19880543.850917608</v>
      </c>
      <c r="BK46">
        <v>-18093628.360671062</v>
      </c>
      <c r="BL46">
        <v>-10691822.476470469</v>
      </c>
      <c r="BM46">
        <v>-9710104.6425803751</v>
      </c>
      <c r="BN46">
        <v>-8811991.2182294969</v>
      </c>
      <c r="BO46">
        <v>-9162601.5820235964</v>
      </c>
      <c r="BP46">
        <v>-62.803499708834543</v>
      </c>
      <c r="BQ46">
        <v>-9351624.7959245015</v>
      </c>
      <c r="BR46">
        <v>-9903535.4355857261</v>
      </c>
      <c r="BS46">
        <v>-56.810246513342193</v>
      </c>
      <c r="BT46">
        <v>7083.9729582015325</v>
      </c>
      <c r="BU46">
        <v>11800.038156658828</v>
      </c>
      <c r="BV46">
        <v>1842.3562715306557</v>
      </c>
      <c r="BW46">
        <v>12076.957115871724</v>
      </c>
      <c r="BX46">
        <v>16281.099730652782</v>
      </c>
      <c r="BY46">
        <v>6633.2863442273547</v>
      </c>
      <c r="BZ46">
        <v>55962.888076235518</v>
      </c>
      <c r="CA46">
        <v>35704.006836440058</v>
      </c>
      <c r="CB46">
        <v>120862285.6804857</v>
      </c>
      <c r="CC46">
        <v>-226226537.01591551</v>
      </c>
      <c r="CD46">
        <v>-1064018.0473321893</v>
      </c>
      <c r="CE46">
        <v>1953367.62919871</v>
      </c>
      <c r="CF46">
        <v>17367.740571135717</v>
      </c>
      <c r="CG46">
        <v>-32492.271441603669</v>
      </c>
      <c r="CH46">
        <v>21509.833938390995</v>
      </c>
      <c r="CI46">
        <v>-40126.395248677065</v>
      </c>
      <c r="CJ46">
        <v>141771468.67333221</v>
      </c>
      <c r="CK46">
        <v>-269098313.9770028</v>
      </c>
      <c r="CL46">
        <v>-49137404.230455622</v>
      </c>
      <c r="CM46">
        <v>91876673.883795142</v>
      </c>
      <c r="CN46">
        <v>-166929.23613302776</v>
      </c>
      <c r="CO46">
        <v>213641.12802439069</v>
      </c>
      <c r="CP46">
        <v>31163.434415128359</v>
      </c>
      <c r="CQ46">
        <v>-54739.486409500591</v>
      </c>
      <c r="CR46">
        <v>632880.94990282878</v>
      </c>
      <c r="CS46">
        <v>-528626.53498872975</v>
      </c>
      <c r="CT46">
        <v>2957135.1780142453</v>
      </c>
    </row>
    <row r="47" spans="1:98" x14ac:dyDescent="0.35">
      <c r="A47" t="s">
        <v>26</v>
      </c>
      <c r="B47">
        <v>401026.2754510704</v>
      </c>
      <c r="C47">
        <v>-230730.04505035095</v>
      </c>
      <c r="D47">
        <v>-1078219.012245618</v>
      </c>
      <c r="E47">
        <v>-108427.57506006525</v>
      </c>
      <c r="F47">
        <v>635037.79893854924</v>
      </c>
      <c r="G47">
        <v>-273662.41940868681</v>
      </c>
      <c r="H47">
        <v>-165934.42162723542</v>
      </c>
      <c r="I47">
        <v>-686309.5872114558</v>
      </c>
      <c r="J47">
        <v>-952726.69081080926</v>
      </c>
      <c r="K47">
        <v>-76947.549116743292</v>
      </c>
      <c r="L47">
        <v>635398.40144030494</v>
      </c>
      <c r="M47">
        <v>-735069.71665666567</v>
      </c>
      <c r="N47">
        <v>-1027556.4237687117</v>
      </c>
      <c r="O47">
        <v>-246663.60581147013</v>
      </c>
      <c r="P47">
        <v>603335.83691468975</v>
      </c>
      <c r="Y47">
        <v>673046.17098894541</v>
      </c>
      <c r="Z47">
        <v>70697.927924316464</v>
      </c>
      <c r="AA47">
        <v>-228334.02936169741</v>
      </c>
      <c r="AB47">
        <v>8774.3938914668743</v>
      </c>
      <c r="AC47">
        <v>-251905.6616936833</v>
      </c>
      <c r="AD47">
        <v>737619.66911574418</v>
      </c>
      <c r="AE47">
        <v>-311854.04297189799</v>
      </c>
      <c r="AF47">
        <v>-273877.33432300843</v>
      </c>
      <c r="AG47">
        <v>4113.9342073571297</v>
      </c>
      <c r="AH47">
        <v>-3952.4281734109659</v>
      </c>
      <c r="AI47">
        <v>3371.9403599750717</v>
      </c>
      <c r="AJ47">
        <v>-6034.6050323069367</v>
      </c>
      <c r="AK47">
        <v>7091.8307160512613</v>
      </c>
      <c r="AL47">
        <v>-5489.9748549389333</v>
      </c>
      <c r="AM47" s="8">
        <v>19642738.575361472</v>
      </c>
      <c r="AN47">
        <v>-16537276.046065195</v>
      </c>
      <c r="AO47">
        <v>19473565.526370615</v>
      </c>
      <c r="AP47">
        <v>656630.13993867219</v>
      </c>
      <c r="AQ47">
        <v>-22212520.044751007</v>
      </c>
      <c r="AR47">
        <v>-344922.10911357205</v>
      </c>
      <c r="AS47">
        <v>-4316054.6088073226</v>
      </c>
      <c r="AT47">
        <v>-13687616.085307717</v>
      </c>
      <c r="AU47">
        <v>94685556.099394187</v>
      </c>
      <c r="AV47">
        <v>22112122.893022634</v>
      </c>
      <c r="AW47">
        <v>30122928.303356294</v>
      </c>
      <c r="AX47">
        <v>-11972443.171810722</v>
      </c>
      <c r="AY47">
        <v>-990472.11047190137</v>
      </c>
      <c r="AZ47">
        <v>-10199211.698270641</v>
      </c>
      <c r="BA47">
        <v>4853097.1133283637</v>
      </c>
      <c r="BB47">
        <v>2942338.1659119884</v>
      </c>
      <c r="BC47">
        <v>16713726.776283586</v>
      </c>
      <c r="BD47">
        <v>959899.84710674686</v>
      </c>
      <c r="BE47">
        <v>785456.49112554861</v>
      </c>
      <c r="BF47">
        <v>869211.15643339639</v>
      </c>
      <c r="BG47">
        <v>845574.44423001003</v>
      </c>
      <c r="BH47">
        <v>-74693.188064763526</v>
      </c>
      <c r="BI47">
        <v>20692.382309377292</v>
      </c>
      <c r="BJ47">
        <v>4178535.3630908737</v>
      </c>
      <c r="BK47">
        <v>3373407.14239584</v>
      </c>
      <c r="BL47">
        <v>4551110.609025009</v>
      </c>
      <c r="BM47">
        <v>3848503.2549360343</v>
      </c>
      <c r="BN47">
        <v>2941456.77833828</v>
      </c>
      <c r="BO47">
        <v>1193485.664852957</v>
      </c>
      <c r="BP47">
        <v>41.390249483618433</v>
      </c>
      <c r="BQ47">
        <v>3766213.545433864</v>
      </c>
      <c r="BR47">
        <v>2450521.0053472226</v>
      </c>
      <c r="BS47">
        <v>37.738872621076354</v>
      </c>
      <c r="BT47">
        <v>4153.2213979480812</v>
      </c>
      <c r="BU47">
        <v>2591.1644089469132</v>
      </c>
      <c r="BV47">
        <v>9495.2586546743405</v>
      </c>
      <c r="BW47">
        <v>-5602.7862760061425</v>
      </c>
      <c r="BX47">
        <v>-7651.6190760887039</v>
      </c>
      <c r="BY47">
        <v>-3309.74012883775</v>
      </c>
      <c r="BZ47">
        <v>16317.285361043943</v>
      </c>
      <c r="CA47">
        <v>76528.786508942969</v>
      </c>
      <c r="CB47">
        <v>-65030658.619902499</v>
      </c>
      <c r="CC47">
        <v>120324301.09686585</v>
      </c>
      <c r="CD47">
        <v>607088.46971212665</v>
      </c>
      <c r="CE47">
        <v>-1008847.0114719869</v>
      </c>
      <c r="CF47">
        <v>-12972.145608440165</v>
      </c>
      <c r="CG47">
        <v>25287.83759504011</v>
      </c>
      <c r="CH47">
        <v>-20042.512366256957</v>
      </c>
      <c r="CI47">
        <v>39217.194433386925</v>
      </c>
      <c r="CJ47">
        <v>-85579870.077247545</v>
      </c>
      <c r="CK47">
        <v>163818510.5069797</v>
      </c>
      <c r="CL47">
        <v>12208537.357765356</v>
      </c>
      <c r="CM47">
        <v>-22641859.363439832</v>
      </c>
      <c r="CN47">
        <v>86118.490413635809</v>
      </c>
      <c r="CO47">
        <v>145999.20459460112</v>
      </c>
      <c r="CP47">
        <v>-4191.8539909675092</v>
      </c>
      <c r="CQ47">
        <v>6202.7885959627247</v>
      </c>
      <c r="CR47">
        <v>-735559.49740862544</v>
      </c>
      <c r="CS47">
        <v>657203.73988155462</v>
      </c>
      <c r="CT47">
        <v>-17547532.539265491</v>
      </c>
    </row>
    <row r="48" spans="1:98" x14ac:dyDescent="0.35">
      <c r="A48" t="s">
        <v>51</v>
      </c>
      <c r="B48">
        <v>-246862.50702923257</v>
      </c>
      <c r="C48">
        <v>41569.988825215587</v>
      </c>
      <c r="D48">
        <v>1141119.4757223467</v>
      </c>
      <c r="E48">
        <v>324739.99688553269</v>
      </c>
      <c r="F48">
        <v>-855008.82613037026</v>
      </c>
      <c r="G48">
        <v>341160.93257922551</v>
      </c>
      <c r="H48">
        <v>-74365.076107217741</v>
      </c>
      <c r="I48">
        <v>426200.96939568949</v>
      </c>
      <c r="J48">
        <v>658125.7954485371</v>
      </c>
      <c r="K48">
        <v>189647.34173509324</v>
      </c>
      <c r="L48">
        <v>-377319.1439510627</v>
      </c>
      <c r="M48">
        <v>263774.5242498804</v>
      </c>
      <c r="N48">
        <v>12816.05067079643</v>
      </c>
      <c r="O48">
        <v>1164536.8144539166</v>
      </c>
      <c r="P48">
        <v>122350.84526616421</v>
      </c>
      <c r="Y48">
        <v>-1375525.396048246</v>
      </c>
      <c r="Z48">
        <v>-63968.312741209113</v>
      </c>
      <c r="AA48">
        <v>274919.82341980032</v>
      </c>
      <c r="AB48">
        <v>116280.55459352747</v>
      </c>
      <c r="AC48">
        <v>186583.21325323111</v>
      </c>
      <c r="AD48">
        <v>-1359427.2413865065</v>
      </c>
      <c r="AE48">
        <v>218290.91074825061</v>
      </c>
      <c r="AF48">
        <v>156558.86569296307</v>
      </c>
      <c r="AG48">
        <v>-9583.4231627538302</v>
      </c>
      <c r="AH48">
        <v>-18972.423890491093</v>
      </c>
      <c r="AI48">
        <v>-1792.6733710899121</v>
      </c>
      <c r="AJ48">
        <v>12601.359427177917</v>
      </c>
      <c r="AK48">
        <v>-1332.3425410913724</v>
      </c>
      <c r="AL48">
        <v>10354.426350813888</v>
      </c>
      <c r="AM48" s="8">
        <v>-7813490.9968503872</v>
      </c>
      <c r="AN48">
        <v>15049703.313282639</v>
      </c>
      <c r="AO48">
        <v>-23537844.402206317</v>
      </c>
      <c r="AP48">
        <v>16048296.113768704</v>
      </c>
      <c r="AQ48">
        <v>24366187.234061658</v>
      </c>
      <c r="AR48">
        <v>-6072838.0231347736</v>
      </c>
      <c r="AS48">
        <v>-39693272.82485012</v>
      </c>
      <c r="AT48">
        <v>47257870.048173867</v>
      </c>
      <c r="AU48">
        <v>22112122.893022634</v>
      </c>
      <c r="AV48">
        <v>121013384.51245086</v>
      </c>
      <c r="AW48">
        <v>74900981.770071954</v>
      </c>
      <c r="AX48">
        <v>-12881546.822121277</v>
      </c>
      <c r="AY48">
        <v>142008.25569506708</v>
      </c>
      <c r="AZ48">
        <v>-16302104.123258093</v>
      </c>
      <c r="BA48">
        <v>15167474.305611301</v>
      </c>
      <c r="BB48">
        <v>5464373.2163101351</v>
      </c>
      <c r="BC48">
        <v>9133907.5777432825</v>
      </c>
      <c r="BD48">
        <v>-591471.38316337485</v>
      </c>
      <c r="BE48">
        <v>-418714.2579209457</v>
      </c>
      <c r="BF48">
        <v>-517572.16145603865</v>
      </c>
      <c r="BG48">
        <v>-512988.10754344211</v>
      </c>
      <c r="BH48">
        <v>148230.33806505127</v>
      </c>
      <c r="BI48">
        <v>-27207.994464201129</v>
      </c>
      <c r="BJ48">
        <v>-22204865.0366497</v>
      </c>
      <c r="BK48">
        <v>-20772388.957537845</v>
      </c>
      <c r="BL48">
        <v>-11190197.009280486</v>
      </c>
      <c r="BM48">
        <v>-10398350.965925446</v>
      </c>
      <c r="BN48">
        <v>-12670591.143878341</v>
      </c>
      <c r="BO48">
        <v>-15001224.63820016</v>
      </c>
      <c r="BP48">
        <v>-60.172402590911943</v>
      </c>
      <c r="BQ48">
        <v>-13403862.871910537</v>
      </c>
      <c r="BR48">
        <v>-15851051.999622639</v>
      </c>
      <c r="BS48">
        <v>-54.62674029840317</v>
      </c>
      <c r="BT48">
        <v>1617.3639043078017</v>
      </c>
      <c r="BU48">
        <v>9504.6602724656041</v>
      </c>
      <c r="BV48">
        <v>2818.9797835385343</v>
      </c>
      <c r="BW48">
        <v>-2668.7918368784131</v>
      </c>
      <c r="BX48">
        <v>5624.2530974283327</v>
      </c>
      <c r="BY48">
        <v>13662.912681178103</v>
      </c>
      <c r="BZ48">
        <v>15651.98863874834</v>
      </c>
      <c r="CA48">
        <v>19386.930486808807</v>
      </c>
      <c r="CB48">
        <v>96645241.069454417</v>
      </c>
      <c r="CC48">
        <v>-180851783.73939759</v>
      </c>
      <c r="CD48">
        <v>-1352594.0652077706</v>
      </c>
      <c r="CE48">
        <v>2527020.3193910252</v>
      </c>
      <c r="CF48">
        <v>20754.152028419645</v>
      </c>
      <c r="CG48">
        <v>-39778.240046459468</v>
      </c>
      <c r="CH48">
        <v>21609.979203879564</v>
      </c>
      <c r="CI48">
        <v>-40886.191391946464</v>
      </c>
      <c r="CJ48">
        <v>138803989.98335382</v>
      </c>
      <c r="CK48">
        <v>-263524204.32033971</v>
      </c>
      <c r="CL48">
        <v>-54767004.559287474</v>
      </c>
      <c r="CM48">
        <v>104123398.31330633</v>
      </c>
      <c r="CN48">
        <v>-973884.46546926559</v>
      </c>
      <c r="CO48">
        <v>1816128.3114067041</v>
      </c>
      <c r="CP48">
        <v>17936.47175485755</v>
      </c>
      <c r="CQ48">
        <v>-32256.790489745916</v>
      </c>
      <c r="CR48">
        <v>665776.75143329543</v>
      </c>
      <c r="CS48">
        <v>-365308.95465785702</v>
      </c>
      <c r="CT48">
        <v>12816390.833325909</v>
      </c>
    </row>
    <row r="49" spans="1:98" x14ac:dyDescent="0.35">
      <c r="A49" t="s">
        <v>157</v>
      </c>
      <c r="B49">
        <v>-264129.1769103136</v>
      </c>
      <c r="C49">
        <v>117481.5272306024</v>
      </c>
      <c r="D49">
        <v>742263.41093916201</v>
      </c>
      <c r="E49">
        <v>29464.404108697054</v>
      </c>
      <c r="F49">
        <v>-714754.99525118095</v>
      </c>
      <c r="G49">
        <v>180130.2854324356</v>
      </c>
      <c r="H49">
        <v>27109.992810474021</v>
      </c>
      <c r="I49">
        <v>265418.25704086962</v>
      </c>
      <c r="J49">
        <v>404494.34916688444</v>
      </c>
      <c r="K49">
        <v>-49421.113543331136</v>
      </c>
      <c r="L49">
        <v>-338833.8787142653</v>
      </c>
      <c r="M49">
        <v>68626.333167009536</v>
      </c>
      <c r="N49">
        <v>-16412.852448511858</v>
      </c>
      <c r="O49">
        <v>581985.57422390673</v>
      </c>
      <c r="P49">
        <v>-153384.66594516041</v>
      </c>
      <c r="Y49">
        <v>-1282692.8145131646</v>
      </c>
      <c r="Z49">
        <v>-53323.930375826953</v>
      </c>
      <c r="AA49">
        <v>115531.4994411566</v>
      </c>
      <c r="AB49">
        <v>99152.868509136199</v>
      </c>
      <c r="AC49">
        <v>40742.797968437189</v>
      </c>
      <c r="AD49">
        <v>-1262936.4505852133</v>
      </c>
      <c r="AE49">
        <v>73454.179173505865</v>
      </c>
      <c r="AF49">
        <v>34510.228239116652</v>
      </c>
      <c r="AG49">
        <v>-4409.7467843277464</v>
      </c>
      <c r="AH49">
        <v>-11940.43795195512</v>
      </c>
      <c r="AI49">
        <v>-908.19009976430743</v>
      </c>
      <c r="AJ49">
        <v>9326.2185096976173</v>
      </c>
      <c r="AK49">
        <v>-736.83189606202575</v>
      </c>
      <c r="AL49">
        <v>8899.1407468312264</v>
      </c>
      <c r="AM49" s="8">
        <v>-923282.6574892482</v>
      </c>
      <c r="AN49">
        <v>6488840.8043336775</v>
      </c>
      <c r="AO49">
        <v>-13052576.913847398</v>
      </c>
      <c r="AP49">
        <v>10920715.144134084</v>
      </c>
      <c r="AQ49">
        <v>6173510.6392972926</v>
      </c>
      <c r="AR49">
        <v>-8455814.1798951421</v>
      </c>
      <c r="AS49">
        <v>-21776164.20077011</v>
      </c>
      <c r="AT49">
        <v>40868199.882136591</v>
      </c>
      <c r="AU49">
        <v>30122928.303356294</v>
      </c>
      <c r="AV49">
        <v>74900981.770071954</v>
      </c>
      <c r="AW49">
        <v>70165813.409818336</v>
      </c>
      <c r="AX49">
        <v>-9880362.6082900558</v>
      </c>
      <c r="AY49">
        <v>4823787.6729423655</v>
      </c>
      <c r="AZ49">
        <v>-18942938.46878152</v>
      </c>
      <c r="BA49">
        <v>11133091.656397603</v>
      </c>
      <c r="BB49">
        <v>2306286.240109487</v>
      </c>
      <c r="BC49">
        <v>3820534.5862061302</v>
      </c>
      <c r="BD49">
        <v>-558641.79270868329</v>
      </c>
      <c r="BE49">
        <v>-450103.38186018192</v>
      </c>
      <c r="BF49">
        <v>-517411.71240351751</v>
      </c>
      <c r="BG49">
        <v>-523860.00700149481</v>
      </c>
      <c r="BH49">
        <v>-76117.483876096376</v>
      </c>
      <c r="BI49">
        <v>-21257.491001557693</v>
      </c>
      <c r="BJ49">
        <v>-17934854.337901946</v>
      </c>
      <c r="BK49">
        <v>-16544327.96522156</v>
      </c>
      <c r="BL49">
        <v>-8853477.2065088917</v>
      </c>
      <c r="BM49">
        <v>-8227592.3371330192</v>
      </c>
      <c r="BN49">
        <v>-9951520.2289203182</v>
      </c>
      <c r="BO49">
        <v>-12729127.480083069</v>
      </c>
      <c r="BP49">
        <v>-42.397148033589225</v>
      </c>
      <c r="BQ49">
        <v>-10571873.764582237</v>
      </c>
      <c r="BR49">
        <v>-13573729.940851323</v>
      </c>
      <c r="BS49">
        <v>-39.210493114107599</v>
      </c>
      <c r="BT49">
        <v>4631.9350438326037</v>
      </c>
      <c r="BU49">
        <v>11067.070115467925</v>
      </c>
      <c r="BV49">
        <v>5601.808003950001</v>
      </c>
      <c r="BW49">
        <v>-845.31704113627927</v>
      </c>
      <c r="BX49">
        <v>5706.4008102244643</v>
      </c>
      <c r="BY49">
        <v>11132.902893665059</v>
      </c>
      <c r="BZ49">
        <v>50731.523313405771</v>
      </c>
      <c r="CA49">
        <v>59729.137207295404</v>
      </c>
      <c r="CB49">
        <v>66398379.338574953</v>
      </c>
      <c r="CC49">
        <v>-124143456.20185065</v>
      </c>
      <c r="CD49">
        <v>-923998.43741149257</v>
      </c>
      <c r="CE49">
        <v>1737268.6307714318</v>
      </c>
      <c r="CF49">
        <v>12750.216709634104</v>
      </c>
      <c r="CG49">
        <v>-23904.878142469872</v>
      </c>
      <c r="CH49">
        <v>11247.584928836235</v>
      </c>
      <c r="CI49">
        <v>-20841.607923752588</v>
      </c>
      <c r="CJ49">
        <v>85868098.587103859</v>
      </c>
      <c r="CK49">
        <v>-162401514.32579234</v>
      </c>
      <c r="CL49">
        <v>-31471064.959600199</v>
      </c>
      <c r="CM49">
        <v>59617878.353474759</v>
      </c>
      <c r="CN49">
        <v>-751568.83157691965</v>
      </c>
      <c r="CO49">
        <v>1448125.6450326408</v>
      </c>
      <c r="CP49">
        <v>12589.562268636762</v>
      </c>
      <c r="CQ49">
        <v>-22592.429580791333</v>
      </c>
      <c r="CR49">
        <v>405167.26788614219</v>
      </c>
      <c r="CS49">
        <v>-431676.58495729556</v>
      </c>
      <c r="CT49">
        <v>-4595120.2604962625</v>
      </c>
    </row>
    <row r="50" spans="1:98" x14ac:dyDescent="0.35">
      <c r="A50" t="s">
        <v>158</v>
      </c>
      <c r="B50">
        <v>-211375.41393088654</v>
      </c>
      <c r="C50">
        <v>28814.867868779897</v>
      </c>
      <c r="D50">
        <v>219810.05942148968</v>
      </c>
      <c r="E50">
        <v>24625.465716828603</v>
      </c>
      <c r="F50">
        <v>-150985.47857953119</v>
      </c>
      <c r="G50">
        <v>-135835.89439060804</v>
      </c>
      <c r="H50">
        <v>43104.040627597489</v>
      </c>
      <c r="I50">
        <v>98594.221236670986</v>
      </c>
      <c r="J50">
        <v>218601.37607607298</v>
      </c>
      <c r="K50">
        <v>24719.035107741624</v>
      </c>
      <c r="L50">
        <v>-197583.50619125992</v>
      </c>
      <c r="M50">
        <v>234545.35856454136</v>
      </c>
      <c r="N50">
        <v>386861.63402298442</v>
      </c>
      <c r="O50">
        <v>5727.0691457786279</v>
      </c>
      <c r="P50">
        <v>-437376.11945256777</v>
      </c>
      <c r="Y50">
        <v>-246853.45273159197</v>
      </c>
      <c r="Z50">
        <v>-22294.824429256314</v>
      </c>
      <c r="AA50">
        <v>80332.528721069029</v>
      </c>
      <c r="AB50">
        <v>43101.245917774126</v>
      </c>
      <c r="AC50">
        <v>124841.68870322168</v>
      </c>
      <c r="AD50">
        <v>-283248.21304516622</v>
      </c>
      <c r="AE50">
        <v>116264.97466081401</v>
      </c>
      <c r="AF50">
        <v>122935.06220235868</v>
      </c>
      <c r="AG50">
        <v>-7679.5080393561075</v>
      </c>
      <c r="AH50">
        <v>-5335.9502463348281</v>
      </c>
      <c r="AI50">
        <v>-237.52548252754491</v>
      </c>
      <c r="AJ50">
        <v>-4867.9693553784964</v>
      </c>
      <c r="AK50">
        <v>-2784.3922041613423</v>
      </c>
      <c r="AL50">
        <v>-4011.8105023714679</v>
      </c>
      <c r="AM50" s="8">
        <v>-4759792.0250629866</v>
      </c>
      <c r="AN50">
        <v>10032379.659088504</v>
      </c>
      <c r="AO50">
        <v>-6354133.4569005864</v>
      </c>
      <c r="AP50">
        <v>1097280.1378604481</v>
      </c>
      <c r="AQ50">
        <v>12589999.420006806</v>
      </c>
      <c r="AR50">
        <v>-5208221.5185361505</v>
      </c>
      <c r="AS50">
        <v>6465720.7779331822</v>
      </c>
      <c r="AT50">
        <v>-9362426.2953408808</v>
      </c>
      <c r="AU50">
        <v>-11972443.171810722</v>
      </c>
      <c r="AV50">
        <v>-12881546.822121277</v>
      </c>
      <c r="AW50">
        <v>-9880362.6082900558</v>
      </c>
      <c r="AX50">
        <v>29596984.235806633</v>
      </c>
      <c r="AY50">
        <v>6172708.8148991736</v>
      </c>
      <c r="AZ50">
        <v>-15390733.161845477</v>
      </c>
      <c r="BA50">
        <v>-26726537.377286974</v>
      </c>
      <c r="BB50">
        <v>643700.81694573653</v>
      </c>
      <c r="BC50">
        <v>7414163.8447707193</v>
      </c>
      <c r="BD50">
        <v>-453707.78314011922</v>
      </c>
      <c r="BE50">
        <v>-464988.20556226134</v>
      </c>
      <c r="BF50">
        <v>-487837.20716684719</v>
      </c>
      <c r="BG50">
        <v>-447237.14143581223</v>
      </c>
      <c r="BH50">
        <v>-117072.1414654588</v>
      </c>
      <c r="BI50">
        <v>-10559.399179464699</v>
      </c>
      <c r="BJ50">
        <v>1035126.9189050678</v>
      </c>
      <c r="BK50">
        <v>1086702.5963786913</v>
      </c>
      <c r="BL50">
        <v>-426354.76733047707</v>
      </c>
      <c r="BM50">
        <v>-252066.2997369052</v>
      </c>
      <c r="BN50">
        <v>-1525482.067325999</v>
      </c>
      <c r="BO50">
        <v>-702317.21385616309</v>
      </c>
      <c r="BP50">
        <v>-7.5197100337671143</v>
      </c>
      <c r="BQ50">
        <v>-2155413.399532441</v>
      </c>
      <c r="BR50">
        <v>-1575506.8343159896</v>
      </c>
      <c r="BS50">
        <v>-7.6755091018852486</v>
      </c>
      <c r="BT50">
        <v>-12583.947537102045</v>
      </c>
      <c r="BU50">
        <v>-13513.999728417954</v>
      </c>
      <c r="BV50">
        <v>1641.6204754652142</v>
      </c>
      <c r="BW50">
        <v>-11476.876440014235</v>
      </c>
      <c r="BX50">
        <v>-14010.438286586346</v>
      </c>
      <c r="BY50">
        <v>1282.3803250316573</v>
      </c>
      <c r="BZ50">
        <v>-77701.433976043161</v>
      </c>
      <c r="CA50">
        <v>-107468.14658179722</v>
      </c>
      <c r="CB50">
        <v>-1634912.3444203152</v>
      </c>
      <c r="CC50">
        <v>3268684.7226040722</v>
      </c>
      <c r="CD50">
        <v>-74131.54772828659</v>
      </c>
      <c r="CE50">
        <v>113148.55609558147</v>
      </c>
      <c r="CF50">
        <v>-777.57379724646455</v>
      </c>
      <c r="CG50">
        <v>1115.7803977093413</v>
      </c>
      <c r="CH50">
        <v>2176.5809225977382</v>
      </c>
      <c r="CI50">
        <v>-4407.1271093773566</v>
      </c>
      <c r="CJ50">
        <v>-2717424.0686619212</v>
      </c>
      <c r="CK50">
        <v>4544878.6800687704</v>
      </c>
      <c r="CL50">
        <v>29392888.030706096</v>
      </c>
      <c r="CM50">
        <v>-56170646.951416887</v>
      </c>
      <c r="CN50">
        <v>-265595.53876868729</v>
      </c>
      <c r="CO50">
        <v>438989.01905665576</v>
      </c>
      <c r="CP50">
        <v>-7909.4072929728318</v>
      </c>
      <c r="CQ50">
        <v>14679.786535385068</v>
      </c>
      <c r="CR50">
        <v>102045.22482751776</v>
      </c>
      <c r="CS50">
        <v>-397232.03012382926</v>
      </c>
      <c r="CT50">
        <v>8335285.9280301426</v>
      </c>
    </row>
    <row r="51" spans="1:98" x14ac:dyDescent="0.35">
      <c r="A51" t="s">
        <v>52</v>
      </c>
      <c r="B51">
        <v>-238321.18375235723</v>
      </c>
      <c r="C51">
        <v>175691.62214836874</v>
      </c>
      <c r="D51">
        <v>500189.64172662213</v>
      </c>
      <c r="E51">
        <v>-22583.661329169234</v>
      </c>
      <c r="F51">
        <v>-486705.36076517962</v>
      </c>
      <c r="G51">
        <v>66462.43122484842</v>
      </c>
      <c r="H51">
        <v>138720.6172129958</v>
      </c>
      <c r="I51">
        <v>74212.226959186461</v>
      </c>
      <c r="J51">
        <v>312769.56237762439</v>
      </c>
      <c r="K51">
        <v>-44244.014686294737</v>
      </c>
      <c r="L51">
        <v>-845198.34903593955</v>
      </c>
      <c r="M51">
        <v>-55087.270512545096</v>
      </c>
      <c r="N51">
        <v>295851.60254398454</v>
      </c>
      <c r="O51">
        <v>-524550.15748665354</v>
      </c>
      <c r="P51">
        <v>-844745.5572016238</v>
      </c>
      <c r="Y51">
        <v>-94952.306581442361</v>
      </c>
      <c r="Z51">
        <v>-45046.583306340821</v>
      </c>
      <c r="AA51">
        <v>77040.29469445374</v>
      </c>
      <c r="AB51">
        <v>8425.7765910259441</v>
      </c>
      <c r="AC51">
        <v>96921.412091994556</v>
      </c>
      <c r="AD51">
        <v>-110617.15594058613</v>
      </c>
      <c r="AE51">
        <v>152057.87036398641</v>
      </c>
      <c r="AF51">
        <v>105890.42341860347</v>
      </c>
      <c r="AG51">
        <v>1989.2030326267661</v>
      </c>
      <c r="AH51">
        <v>3746.9231125964038</v>
      </c>
      <c r="AI51">
        <v>209.05689169504407</v>
      </c>
      <c r="AJ51">
        <v>419.10499222901285</v>
      </c>
      <c r="AK51">
        <v>-188.99322598528235</v>
      </c>
      <c r="AL51">
        <v>619.62068410940833</v>
      </c>
      <c r="AM51" s="8">
        <v>-10037320.57024744</v>
      </c>
      <c r="AN51">
        <v>6199327.811450813</v>
      </c>
      <c r="AO51">
        <v>-16859268.978348926</v>
      </c>
      <c r="AP51">
        <v>2737827.7494705473</v>
      </c>
      <c r="AQ51">
        <v>9498467.1448066235</v>
      </c>
      <c r="AR51">
        <v>-4549863.001903058</v>
      </c>
      <c r="AS51">
        <v>3154989.6599183292</v>
      </c>
      <c r="AT51">
        <v>3493163.010586929</v>
      </c>
      <c r="AU51">
        <v>-990472.11047190137</v>
      </c>
      <c r="AV51">
        <v>142008.25569506708</v>
      </c>
      <c r="AW51">
        <v>4823787.6729423655</v>
      </c>
      <c r="AX51">
        <v>6172708.8148991736</v>
      </c>
      <c r="AY51">
        <v>42089323.148238063</v>
      </c>
      <c r="AZ51">
        <v>-3019243.5312048872</v>
      </c>
      <c r="BA51">
        <v>-1153316.4582862009</v>
      </c>
      <c r="BB51">
        <v>4374084.3216831842</v>
      </c>
      <c r="BC51">
        <v>6627107.4203574574</v>
      </c>
      <c r="BD51">
        <v>-404694.86042509379</v>
      </c>
      <c r="BE51">
        <v>-381450.29364443471</v>
      </c>
      <c r="BF51">
        <v>-432380.81631346885</v>
      </c>
      <c r="BG51">
        <v>-392620.73631868715</v>
      </c>
      <c r="BH51">
        <v>52620.645046187914</v>
      </c>
      <c r="BI51">
        <v>-3281.1843390779713</v>
      </c>
      <c r="BJ51">
        <v>2566180.2050943202</v>
      </c>
      <c r="BK51">
        <v>2786764.3874735599</v>
      </c>
      <c r="BL51">
        <v>-1873141.2339150077</v>
      </c>
      <c r="BM51">
        <v>-1449735.9880440442</v>
      </c>
      <c r="BN51">
        <v>-6605196.3709854912</v>
      </c>
      <c r="BO51">
        <v>-8277452.1461085137</v>
      </c>
      <c r="BP51">
        <v>-19.4307396965098</v>
      </c>
      <c r="BQ51">
        <v>-6751123.2564383615</v>
      </c>
      <c r="BR51">
        <v>-8409051.9733843487</v>
      </c>
      <c r="BS51">
        <v>-16.996690686687199</v>
      </c>
      <c r="BT51">
        <v>-7434.9586121870379</v>
      </c>
      <c r="BU51">
        <v>-9852.0386042204955</v>
      </c>
      <c r="BV51">
        <v>8921.1539008580403</v>
      </c>
      <c r="BW51">
        <v>-6831.6873825754819</v>
      </c>
      <c r="BX51">
        <v>-10534.527271058463</v>
      </c>
      <c r="BY51">
        <v>3018.6771718082759</v>
      </c>
      <c r="BZ51">
        <v>-37424.867485405404</v>
      </c>
      <c r="CA51">
        <v>-66122.193192358114</v>
      </c>
      <c r="CB51">
        <v>4144856.72925134</v>
      </c>
      <c r="CC51">
        <v>-6075053.693480554</v>
      </c>
      <c r="CD51">
        <v>424130.67544838757</v>
      </c>
      <c r="CE51">
        <v>-789450.04176540521</v>
      </c>
      <c r="CF51">
        <v>-7588.4648632743711</v>
      </c>
      <c r="CG51">
        <v>15012.168229641236</v>
      </c>
      <c r="CH51">
        <v>-7064.0056235576794</v>
      </c>
      <c r="CI51">
        <v>14000.466220517341</v>
      </c>
      <c r="CJ51">
        <v>-12808755.039295476</v>
      </c>
      <c r="CK51">
        <v>26529104.704831235</v>
      </c>
      <c r="CL51">
        <v>13988589.940170027</v>
      </c>
      <c r="CM51">
        <v>-26038509.806988083</v>
      </c>
      <c r="CN51">
        <v>1656934.2056883208</v>
      </c>
      <c r="CO51">
        <v>-3143026.5286331717</v>
      </c>
      <c r="CP51">
        <v>-10809.84705154732</v>
      </c>
      <c r="CQ51">
        <v>21672.165022894915</v>
      </c>
      <c r="CR51">
        <v>312794.6386736756</v>
      </c>
      <c r="CS51">
        <v>-336193.28812628583</v>
      </c>
      <c r="CT51">
        <v>4887127.75407355</v>
      </c>
    </row>
    <row r="52" spans="1:98" x14ac:dyDescent="0.35">
      <c r="A52" t="s">
        <v>53</v>
      </c>
      <c r="B52">
        <v>447614.55028610985</v>
      </c>
      <c r="C52">
        <v>-27119.366512620421</v>
      </c>
      <c r="D52">
        <v>-491395.27343762672</v>
      </c>
      <c r="E52">
        <v>-233008.66191796964</v>
      </c>
      <c r="F52">
        <v>268819.82085661485</v>
      </c>
      <c r="G52">
        <v>75287.811626501716</v>
      </c>
      <c r="H52">
        <v>96894.473723848219</v>
      </c>
      <c r="I52">
        <v>-183672.55771633468</v>
      </c>
      <c r="J52">
        <v>-359625.81509472628</v>
      </c>
      <c r="K52">
        <v>-169681.06269655132</v>
      </c>
      <c r="L52">
        <v>383708.8415999015</v>
      </c>
      <c r="M52">
        <v>-228352.61666180231</v>
      </c>
      <c r="N52">
        <v>-237011.8998475213</v>
      </c>
      <c r="O52">
        <v>-501111.41603542957</v>
      </c>
      <c r="P52">
        <v>134710.63737794198</v>
      </c>
      <c r="Y52">
        <v>540329.01784767013</v>
      </c>
      <c r="Z52">
        <v>28641.897732117082</v>
      </c>
      <c r="AA52">
        <v>-137020.86467265792</v>
      </c>
      <c r="AB52">
        <v>-98596.470095474186</v>
      </c>
      <c r="AC52">
        <v>-116224.77910409571</v>
      </c>
      <c r="AD52">
        <v>552871.00414438522</v>
      </c>
      <c r="AE52">
        <v>-121995.33075665163</v>
      </c>
      <c r="AF52">
        <v>-103228.0603250019</v>
      </c>
      <c r="AG52">
        <v>7554.9370080699691</v>
      </c>
      <c r="AH52">
        <v>11874.779117757989</v>
      </c>
      <c r="AI52">
        <v>896.39802961737735</v>
      </c>
      <c r="AJ52">
        <v>-299.65023752661841</v>
      </c>
      <c r="AK52">
        <v>1657.466156898779</v>
      </c>
      <c r="AL52">
        <v>-1071.5791752601776</v>
      </c>
      <c r="AM52" s="8">
        <v>-6300643.7210492212</v>
      </c>
      <c r="AN52">
        <v>-5089017.5369072454</v>
      </c>
      <c r="AO52">
        <v>-5579763.8228643863</v>
      </c>
      <c r="AP52">
        <v>12526691.016206486</v>
      </c>
      <c r="AQ52">
        <v>487618.31570175476</v>
      </c>
      <c r="AR52">
        <v>8505642.6858600434</v>
      </c>
      <c r="AS52">
        <v>518810.71324465494</v>
      </c>
      <c r="AT52">
        <v>-11930988.290561808</v>
      </c>
      <c r="AU52">
        <v>-10199211.698270641</v>
      </c>
      <c r="AV52">
        <v>-16302104.123258093</v>
      </c>
      <c r="AW52">
        <v>-18942938.46878152</v>
      </c>
      <c r="AX52">
        <v>-15390733.161845477</v>
      </c>
      <c r="AY52">
        <v>-3019243.5312048872</v>
      </c>
      <c r="AZ52">
        <v>54184499.699816763</v>
      </c>
      <c r="BA52">
        <v>13680819.648265051</v>
      </c>
      <c r="BB52">
        <v>1462942.390556768</v>
      </c>
      <c r="BC52">
        <v>-21085682.3333054</v>
      </c>
      <c r="BD52">
        <v>392384.34186205221</v>
      </c>
      <c r="BE52">
        <v>353955.24913484679</v>
      </c>
      <c r="BF52">
        <v>408027.79167185264</v>
      </c>
      <c r="BG52">
        <v>429846.18043239217</v>
      </c>
      <c r="BH52">
        <v>318250.85262166971</v>
      </c>
      <c r="BI52">
        <v>13725.997312770151</v>
      </c>
      <c r="BJ52">
        <v>4996466.302855663</v>
      </c>
      <c r="BK52">
        <v>4627859.5723259337</v>
      </c>
      <c r="BL52">
        <v>3694465.4699571654</v>
      </c>
      <c r="BM52">
        <v>3430541.7477673232</v>
      </c>
      <c r="BN52">
        <v>7095968.8053104589</v>
      </c>
      <c r="BO52">
        <v>8089407.4505355144</v>
      </c>
      <c r="BP52">
        <v>24.614524993247837</v>
      </c>
      <c r="BQ52">
        <v>7654061.2137375055</v>
      </c>
      <c r="BR52">
        <v>9501893.160310613</v>
      </c>
      <c r="BS52">
        <v>23.074168301911197</v>
      </c>
      <c r="BT52">
        <v>811.87079420215139</v>
      </c>
      <c r="BU52">
        <v>61.311421900819049</v>
      </c>
      <c r="BV52">
        <v>-738.02720639464349</v>
      </c>
      <c r="BW52">
        <v>2919.3031621603795</v>
      </c>
      <c r="BX52">
        <v>4053.6657561011261</v>
      </c>
      <c r="BY52">
        <v>-4726.2968968842524</v>
      </c>
      <c r="BZ52">
        <v>-17694.74958566195</v>
      </c>
      <c r="CA52">
        <v>14049.967984750352</v>
      </c>
      <c r="CB52">
        <v>-32993341.349110048</v>
      </c>
      <c r="CC52">
        <v>61925305.271025263</v>
      </c>
      <c r="CD52">
        <v>378238.58782341651</v>
      </c>
      <c r="CE52">
        <v>-668305.02279354981</v>
      </c>
      <c r="CF52">
        <v>656.89213466400145</v>
      </c>
      <c r="CG52">
        <v>-1766.1877748846202</v>
      </c>
      <c r="CH52">
        <v>64.833075369876354</v>
      </c>
      <c r="CI52">
        <v>-550.81717844884577</v>
      </c>
      <c r="CJ52">
        <v>-23720221.432899397</v>
      </c>
      <c r="CK52">
        <v>44040470.561579905</v>
      </c>
      <c r="CL52">
        <v>-4780429.5261997413</v>
      </c>
      <c r="CM52">
        <v>9663300.4178230595</v>
      </c>
      <c r="CN52">
        <v>-351620.79348493705</v>
      </c>
      <c r="CO52">
        <v>756083.62103943573</v>
      </c>
      <c r="CP52">
        <v>-17442.612100269122</v>
      </c>
      <c r="CQ52">
        <v>32616.371090273078</v>
      </c>
      <c r="CR52">
        <v>-293941.63844715728</v>
      </c>
      <c r="CS52">
        <v>345867.23756341083</v>
      </c>
      <c r="CT52">
        <v>11336364.13609935</v>
      </c>
    </row>
    <row r="53" spans="1:98" x14ac:dyDescent="0.35">
      <c r="A53" t="s">
        <v>54</v>
      </c>
      <c r="B53">
        <v>23596.75241413484</v>
      </c>
      <c r="C53">
        <v>33003.334187122717</v>
      </c>
      <c r="D53">
        <v>135334.98771904642</v>
      </c>
      <c r="E53">
        <v>51355.388111769484</v>
      </c>
      <c r="F53">
        <v>-174098.28350136406</v>
      </c>
      <c r="G53">
        <v>234520.48835185161</v>
      </c>
      <c r="H53">
        <v>-1924.9178213913142</v>
      </c>
      <c r="I53">
        <v>29466.88742423708</v>
      </c>
      <c r="J53">
        <v>10664.592783730701</v>
      </c>
      <c r="K53">
        <v>34285.146479523712</v>
      </c>
      <c r="L53">
        <v>-163405.4462397015</v>
      </c>
      <c r="M53">
        <v>-120721.55539282522</v>
      </c>
      <c r="N53">
        <v>-113362.10383308057</v>
      </c>
      <c r="O53">
        <v>84097.543758231797</v>
      </c>
      <c r="P53">
        <v>34209.77219783191</v>
      </c>
      <c r="Y53">
        <v>-41001.859387172066</v>
      </c>
      <c r="Z53">
        <v>-13159.205685762292</v>
      </c>
      <c r="AA53">
        <v>-44537.804356539222</v>
      </c>
      <c r="AB53">
        <v>-37019.643183764165</v>
      </c>
      <c r="AC53">
        <v>-87674.290279719207</v>
      </c>
      <c r="AD53">
        <v>-7064.5755172834452</v>
      </c>
      <c r="AE53">
        <v>-66143.352981675795</v>
      </c>
      <c r="AF53">
        <v>-82286.801507692682</v>
      </c>
      <c r="AG53">
        <v>11884.352482932249</v>
      </c>
      <c r="AH53">
        <v>9908.6097454225237</v>
      </c>
      <c r="AI53">
        <v>-123.2003606100959</v>
      </c>
      <c r="AJ53">
        <v>5172.2442451220186</v>
      </c>
      <c r="AK53">
        <v>2117.6186127851329</v>
      </c>
      <c r="AL53">
        <v>3193.5165954283316</v>
      </c>
      <c r="AM53" s="8">
        <v>-1590434.9266989531</v>
      </c>
      <c r="AN53">
        <v>-4503332.7900406225</v>
      </c>
      <c r="AO53">
        <v>565679.69888684119</v>
      </c>
      <c r="AP53">
        <v>-2361289.8392275735</v>
      </c>
      <c r="AQ53">
        <v>-5087488.1816130755</v>
      </c>
      <c r="AR53">
        <v>3401296.3737573419</v>
      </c>
      <c r="AS53">
        <v>-10178487.353510443</v>
      </c>
      <c r="AT53">
        <v>12561425.480031766</v>
      </c>
      <c r="AU53">
        <v>4853097.1133283637</v>
      </c>
      <c r="AV53">
        <v>15167474.305611301</v>
      </c>
      <c r="AW53">
        <v>11133091.656397603</v>
      </c>
      <c r="AX53">
        <v>-26726537.377286974</v>
      </c>
      <c r="AY53">
        <v>-1153316.4582862009</v>
      </c>
      <c r="AZ53">
        <v>13680819.648265051</v>
      </c>
      <c r="BA53">
        <v>31346303.844574794</v>
      </c>
      <c r="BB53">
        <v>-604851.24886874703</v>
      </c>
      <c r="BC53">
        <v>-2988468.7050415068</v>
      </c>
      <c r="BD53">
        <v>231334.64523473984</v>
      </c>
      <c r="BE53">
        <v>274416.88324930612</v>
      </c>
      <c r="BF53">
        <v>264327.45491694717</v>
      </c>
      <c r="BG53">
        <v>223470.01296389144</v>
      </c>
      <c r="BH53">
        <v>16060.228880546099</v>
      </c>
      <c r="BI53">
        <v>5121.8645521068647</v>
      </c>
      <c r="BJ53">
        <v>-4288936.1111806305</v>
      </c>
      <c r="BK53">
        <v>-3812160.148661884</v>
      </c>
      <c r="BL53">
        <v>-1888919.8985314076</v>
      </c>
      <c r="BM53">
        <v>-1675619.5269483214</v>
      </c>
      <c r="BN53">
        <v>-3846716.0679935198</v>
      </c>
      <c r="BO53">
        <v>-6327822.1346001877</v>
      </c>
      <c r="BP53">
        <v>-7.7668744790166224</v>
      </c>
      <c r="BQ53">
        <v>-3089510.1955110473</v>
      </c>
      <c r="BR53">
        <v>-5204601.7707893169</v>
      </c>
      <c r="BS53">
        <v>-6.2532962419718601</v>
      </c>
      <c r="BT53">
        <v>10734.477703223638</v>
      </c>
      <c r="BU53">
        <v>11999.292952266309</v>
      </c>
      <c r="BV53">
        <v>220.55344613348973</v>
      </c>
      <c r="BW53">
        <v>9741.8913970520734</v>
      </c>
      <c r="BX53">
        <v>12207.968388479585</v>
      </c>
      <c r="BY53">
        <v>2606.6155523358425</v>
      </c>
      <c r="BZ53">
        <v>69385.260769064451</v>
      </c>
      <c r="CA53">
        <v>85850.06783978673</v>
      </c>
      <c r="CB53">
        <v>10415996.076960674</v>
      </c>
      <c r="CC53">
        <v>-19291037.705361582</v>
      </c>
      <c r="CD53">
        <v>73957.943198397843</v>
      </c>
      <c r="CE53">
        <v>-98500.889187014356</v>
      </c>
      <c r="CF53">
        <v>-1137.4756721709878</v>
      </c>
      <c r="CG53">
        <v>2584.4478104051177</v>
      </c>
      <c r="CH53">
        <v>-6721.9380670497922</v>
      </c>
      <c r="CI53">
        <v>13015.527474120374</v>
      </c>
      <c r="CJ53">
        <v>7180557.9131148821</v>
      </c>
      <c r="CK53">
        <v>-12345914.894487331</v>
      </c>
      <c r="CL53">
        <v>-31673789.010351859</v>
      </c>
      <c r="CM53">
        <v>60552872.567161746</v>
      </c>
      <c r="CN53">
        <v>794005.63587738038</v>
      </c>
      <c r="CO53">
        <v>-1457026.9877278709</v>
      </c>
      <c r="CP53">
        <v>2620.8128528631869</v>
      </c>
      <c r="CQ53">
        <v>-3663.7934704479067</v>
      </c>
      <c r="CR53">
        <v>118700.32208578965</v>
      </c>
      <c r="CS53">
        <v>214884.12721287858</v>
      </c>
      <c r="CT53">
        <v>-6427348.8927329881</v>
      </c>
    </row>
    <row r="54" spans="1:98" x14ac:dyDescent="0.35">
      <c r="A54" t="s">
        <v>55</v>
      </c>
      <c r="B54">
        <v>-90148.090573318535</v>
      </c>
      <c r="C54">
        <v>99671.158034729247</v>
      </c>
      <c r="D54">
        <v>67210.51762021301</v>
      </c>
      <c r="E54">
        <v>81758.621699375202</v>
      </c>
      <c r="F54">
        <v>30778.674852022647</v>
      </c>
      <c r="G54">
        <v>55283.10391071951</v>
      </c>
      <c r="H54">
        <v>51296.404195889227</v>
      </c>
      <c r="I54">
        <v>32856.005191839591</v>
      </c>
      <c r="J54">
        <v>38961.571558654636</v>
      </c>
      <c r="K54">
        <v>50061.388397716662</v>
      </c>
      <c r="L54">
        <v>-104763.3674870145</v>
      </c>
      <c r="M54">
        <v>85568.814934198585</v>
      </c>
      <c r="N54">
        <v>31472.194567438899</v>
      </c>
      <c r="O54">
        <v>117159.19504979344</v>
      </c>
      <c r="P54">
        <v>13814.212869954772</v>
      </c>
      <c r="Y54">
        <v>-81564.097822653974</v>
      </c>
      <c r="Z54">
        <v>-8572.392283781639</v>
      </c>
      <c r="AA54">
        <v>48450.934713730152</v>
      </c>
      <c r="AB54">
        <v>-208.35970165777226</v>
      </c>
      <c r="AC54">
        <v>42044.803657546472</v>
      </c>
      <c r="AD54">
        <v>-83741.115846589848</v>
      </c>
      <c r="AE54">
        <v>52389.342352461012</v>
      </c>
      <c r="AF54">
        <v>37472.725188292578</v>
      </c>
      <c r="AG54">
        <v>103.90586072896612</v>
      </c>
      <c r="AH54">
        <v>-2182.4531843772215</v>
      </c>
      <c r="AI54">
        <v>503.58396206787461</v>
      </c>
      <c r="AJ54">
        <v>66.086462064210551</v>
      </c>
      <c r="AK54">
        <v>1069.7332952406434</v>
      </c>
      <c r="AL54">
        <v>-873.13873968594726</v>
      </c>
      <c r="AM54" s="8">
        <v>-3709632.5005458575</v>
      </c>
      <c r="AN54">
        <v>2734375.6887930469</v>
      </c>
      <c r="AO54">
        <v>-9701116.8129904978</v>
      </c>
      <c r="AP54">
        <v>4863791.7618315006</v>
      </c>
      <c r="AQ54">
        <v>5272505.3270664131</v>
      </c>
      <c r="AR54">
        <v>-1632487.2843833724</v>
      </c>
      <c r="AS54">
        <v>-2018326.8153025061</v>
      </c>
      <c r="AT54">
        <v>1071464.3437889719</v>
      </c>
      <c r="AU54">
        <v>2942338.1659119884</v>
      </c>
      <c r="AV54">
        <v>5464373.2163101351</v>
      </c>
      <c r="AW54">
        <v>2306286.240109487</v>
      </c>
      <c r="AX54">
        <v>643700.81694573653</v>
      </c>
      <c r="AY54">
        <v>4374084.3216831842</v>
      </c>
      <c r="AZ54">
        <v>1462942.390556768</v>
      </c>
      <c r="BA54">
        <v>-604851.24886874703</v>
      </c>
      <c r="BB54">
        <v>8755327.4701523501</v>
      </c>
      <c r="BC54">
        <v>8245559.4617572194</v>
      </c>
      <c r="BD54">
        <v>-90080.588444240144</v>
      </c>
      <c r="BE54">
        <v>-68244.532921022284</v>
      </c>
      <c r="BF54">
        <v>-72931.49772666092</v>
      </c>
      <c r="BG54">
        <v>-95283.886684102006</v>
      </c>
      <c r="BH54">
        <v>4116.3298701059475</v>
      </c>
      <c r="BI54">
        <v>-8658.9681815792592</v>
      </c>
      <c r="BJ54">
        <v>-916996.05942426319</v>
      </c>
      <c r="BK54">
        <v>-665734.65205175371</v>
      </c>
      <c r="BL54">
        <v>-1049310.5476813598</v>
      </c>
      <c r="BM54">
        <v>-816117.49088657438</v>
      </c>
      <c r="BN54">
        <v>-4098425.540799513</v>
      </c>
      <c r="BO54">
        <v>-5068164.8919762522</v>
      </c>
      <c r="BP54">
        <v>-9.6279973910542402</v>
      </c>
      <c r="BQ54">
        <v>-3731438.6092042276</v>
      </c>
      <c r="BR54">
        <v>-4355401.0270071644</v>
      </c>
      <c r="BS54">
        <v>-8.4913385902581435</v>
      </c>
      <c r="BT54">
        <v>-4549.609709636632</v>
      </c>
      <c r="BU54">
        <v>-5040.325810932055</v>
      </c>
      <c r="BV54">
        <v>3975.0627121849216</v>
      </c>
      <c r="BW54">
        <v>-2318.3913634632258</v>
      </c>
      <c r="BX54">
        <v>-2611.0648462621762</v>
      </c>
      <c r="BY54">
        <v>4942.7721976742205</v>
      </c>
      <c r="BZ54">
        <v>-75586.448370687969</v>
      </c>
      <c r="CA54">
        <v>-77324.621293075674</v>
      </c>
      <c r="CB54">
        <v>1430954.0290304683</v>
      </c>
      <c r="CC54">
        <v>-3162614.8759752354</v>
      </c>
      <c r="CD54">
        <v>170765.02829053474</v>
      </c>
      <c r="CE54">
        <v>-298977.56160172494</v>
      </c>
      <c r="CF54">
        <v>-705.7873053126724</v>
      </c>
      <c r="CG54">
        <v>1517.0204492522571</v>
      </c>
      <c r="CH54">
        <v>-971.83740462271567</v>
      </c>
      <c r="CI54">
        <v>2112.3026069686243</v>
      </c>
      <c r="CJ54">
        <v>1907533.8186477411</v>
      </c>
      <c r="CK54">
        <v>-3540474.5101228314</v>
      </c>
      <c r="CL54">
        <v>538170.91099261644</v>
      </c>
      <c r="CM54">
        <v>-1242780.2492109316</v>
      </c>
      <c r="CN54">
        <v>541630.6293130283</v>
      </c>
      <c r="CO54">
        <v>-991902.71534059756</v>
      </c>
      <c r="CP54">
        <v>-2162.1406689675991</v>
      </c>
      <c r="CQ54">
        <v>4193.3420570339767</v>
      </c>
      <c r="CR54">
        <v>116657.84337729415</v>
      </c>
      <c r="CS54">
        <v>-53152.578918441228</v>
      </c>
      <c r="CT54">
        <v>7124955.0220206473</v>
      </c>
    </row>
    <row r="55" spans="1:98" x14ac:dyDescent="0.35">
      <c r="A55" t="s">
        <v>56</v>
      </c>
      <c r="B55">
        <v>135094.59133780809</v>
      </c>
      <c r="C55">
        <v>-223421.38225649792</v>
      </c>
      <c r="D55">
        <v>-986858.30799980869</v>
      </c>
      <c r="E55">
        <v>578106.72071616456</v>
      </c>
      <c r="F55">
        <v>994763.07454328414</v>
      </c>
      <c r="G55">
        <v>20134.534338464728</v>
      </c>
      <c r="H55">
        <v>-178000.60536310272</v>
      </c>
      <c r="I55">
        <v>-474515.08479707513</v>
      </c>
      <c r="J55">
        <v>-909878.89751233615</v>
      </c>
      <c r="K55">
        <v>418944.74412102991</v>
      </c>
      <c r="L55">
        <v>37190.848100340547</v>
      </c>
      <c r="M55">
        <v>-793034.24181181937</v>
      </c>
      <c r="N55">
        <v>-1113213.960628099</v>
      </c>
      <c r="O55">
        <v>-57811.776156596447</v>
      </c>
      <c r="P55">
        <v>1113513.8436318696</v>
      </c>
      <c r="Y55">
        <v>628295.3895050342</v>
      </c>
      <c r="Z55">
        <v>-38875.326121585895</v>
      </c>
      <c r="AA55">
        <v>240434.47470669064</v>
      </c>
      <c r="AB55">
        <v>-100196.09752765622</v>
      </c>
      <c r="AC55">
        <v>231274.91195263885</v>
      </c>
      <c r="AD55">
        <v>644500.10386316339</v>
      </c>
      <c r="AE55">
        <v>82694.364518928094</v>
      </c>
      <c r="AF55">
        <v>150404.98219432856</v>
      </c>
      <c r="AG55">
        <v>233.64301659009794</v>
      </c>
      <c r="AH55">
        <v>-14949.283662891206</v>
      </c>
      <c r="AI55">
        <v>-1736.2012577186892</v>
      </c>
      <c r="AJ55">
        <v>-6507.5701911523247</v>
      </c>
      <c r="AK55">
        <v>-1765.6685385099506</v>
      </c>
      <c r="AL55">
        <v>-3738.0393390159547</v>
      </c>
      <c r="AM55" s="8">
        <v>3726699.4597879616</v>
      </c>
      <c r="AN55">
        <v>-7607222.893469614</v>
      </c>
      <c r="AO55">
        <v>11744557.529805915</v>
      </c>
      <c r="AP55">
        <v>-17168883.170430381</v>
      </c>
      <c r="AQ55">
        <v>-10473851.416235587</v>
      </c>
      <c r="AR55">
        <v>-10539062.522609374</v>
      </c>
      <c r="AS55">
        <v>4281862.6212102184</v>
      </c>
      <c r="AT55">
        <v>-13242373.065867191</v>
      </c>
      <c r="AU55">
        <v>16713726.776283586</v>
      </c>
      <c r="AV55">
        <v>9133907.5777432825</v>
      </c>
      <c r="AW55">
        <v>3820534.5862061302</v>
      </c>
      <c r="AX55">
        <v>7414163.8447707193</v>
      </c>
      <c r="AY55">
        <v>6627107.4203574574</v>
      </c>
      <c r="AZ55">
        <v>-21085682.3333054</v>
      </c>
      <c r="BA55">
        <v>-2988468.7050415068</v>
      </c>
      <c r="BB55">
        <v>8245559.4617572194</v>
      </c>
      <c r="BC55">
        <v>267233479.89642489</v>
      </c>
      <c r="BD55">
        <v>511253.11557078437</v>
      </c>
      <c r="BE55">
        <v>407607.69873334881</v>
      </c>
      <c r="BF55">
        <v>476198.44011326885</v>
      </c>
      <c r="BG55">
        <v>393174.93472019967</v>
      </c>
      <c r="BH55">
        <v>-147091.75453455769</v>
      </c>
      <c r="BI55">
        <v>31214.359332570675</v>
      </c>
      <c r="BJ55">
        <v>4083359.2995512052</v>
      </c>
      <c r="BK55">
        <v>3515975.7096195742</v>
      </c>
      <c r="BL55">
        <v>1854556.6232252133</v>
      </c>
      <c r="BM55">
        <v>1500716.3641258096</v>
      </c>
      <c r="BN55">
        <v>-4197370.4570093555</v>
      </c>
      <c r="BO55">
        <v>-5633510.1432063011</v>
      </c>
      <c r="BP55">
        <v>5.8041698686649532</v>
      </c>
      <c r="BQ55">
        <v>-2953290.4093037131</v>
      </c>
      <c r="BR55">
        <v>-3121549.769840512</v>
      </c>
      <c r="BS55">
        <v>6.8351627999211084</v>
      </c>
      <c r="BT55">
        <v>-3867.6832421248837</v>
      </c>
      <c r="BU55">
        <v>-5034.174939690135</v>
      </c>
      <c r="BV55">
        <v>1627.8776760210051</v>
      </c>
      <c r="BW55">
        <v>-4380.0859595188494</v>
      </c>
      <c r="BX55">
        <v>-4001.9337482815363</v>
      </c>
      <c r="BY55">
        <v>-7684.107036522576</v>
      </c>
      <c r="BZ55">
        <v>-123514.06237127596</v>
      </c>
      <c r="CA55">
        <v>-121553.45130065117</v>
      </c>
      <c r="CB55">
        <v>-62550401.066090629</v>
      </c>
      <c r="CC55">
        <v>118485396.52433024</v>
      </c>
      <c r="CD55">
        <v>1058232.0237155624</v>
      </c>
      <c r="CE55">
        <v>-1945573.0227941601</v>
      </c>
      <c r="CF55">
        <v>-19118.793511525619</v>
      </c>
      <c r="CG55">
        <v>36409.770871944638</v>
      </c>
      <c r="CH55">
        <v>-18514.603400300166</v>
      </c>
      <c r="CI55">
        <v>34881.664860860634</v>
      </c>
      <c r="CJ55">
        <v>-87954058.696533024</v>
      </c>
      <c r="CK55">
        <v>168788376.62881073</v>
      </c>
      <c r="CL55">
        <v>27503040.283789139</v>
      </c>
      <c r="CM55">
        <v>-49732016.832376868</v>
      </c>
      <c r="CN55">
        <v>2537370.0022221068</v>
      </c>
      <c r="CO55">
        <v>-4748920.4226764292</v>
      </c>
      <c r="CP55">
        <v>18976.318487083819</v>
      </c>
      <c r="CQ55">
        <v>-31971.656306102272</v>
      </c>
      <c r="CR55">
        <v>-316659.53138728446</v>
      </c>
      <c r="CS55">
        <v>329276.22155281215</v>
      </c>
      <c r="CT55">
        <v>540756.63948173879</v>
      </c>
    </row>
    <row r="56" spans="1:98" x14ac:dyDescent="0.35">
      <c r="A56" t="s">
        <v>57</v>
      </c>
      <c r="B56">
        <v>24608.34851272318</v>
      </c>
      <c r="C56">
        <v>-8044.9618169514279</v>
      </c>
      <c r="D56">
        <v>-44558.476333071492</v>
      </c>
      <c r="E56">
        <v>-9682.6278780498287</v>
      </c>
      <c r="F56">
        <v>26026.37582841398</v>
      </c>
      <c r="G56">
        <v>-7369.8218726656378</v>
      </c>
      <c r="H56">
        <v>-3041.0344846649386</v>
      </c>
      <c r="I56">
        <v>-27063.054894848068</v>
      </c>
      <c r="J56">
        <v>-35969.257148137323</v>
      </c>
      <c r="K56">
        <v>-7393.3431169646401</v>
      </c>
      <c r="L56">
        <v>27644.516009398212</v>
      </c>
      <c r="M56">
        <v>-25388.355664021619</v>
      </c>
      <c r="N56">
        <v>-32718.052848956042</v>
      </c>
      <c r="O56">
        <v>-11206.861500987819</v>
      </c>
      <c r="P56">
        <v>32036.332920382047</v>
      </c>
      <c r="Y56">
        <v>61454.728424940149</v>
      </c>
      <c r="Z56">
        <v>3323.4357247938306</v>
      </c>
      <c r="AA56">
        <v>-10457.125717147774</v>
      </c>
      <c r="AB56">
        <v>-2972.0237416379841</v>
      </c>
      <c r="AC56">
        <v>-10442.405889703803</v>
      </c>
      <c r="AD56">
        <v>63177.966964518389</v>
      </c>
      <c r="AE56">
        <v>-13489.314107049084</v>
      </c>
      <c r="AF56">
        <v>-11413.675669536904</v>
      </c>
      <c r="AG56">
        <v>389.3645589292986</v>
      </c>
      <c r="AH56">
        <v>181.54812905937487</v>
      </c>
      <c r="AI56">
        <v>45.699483372091628</v>
      </c>
      <c r="AJ56">
        <v>-281.72582145848622</v>
      </c>
      <c r="AK56">
        <v>121.82343495646751</v>
      </c>
      <c r="AL56">
        <v>-240.18587036004752</v>
      </c>
      <c r="AM56" s="8">
        <v>556130.23950393253</v>
      </c>
      <c r="AN56">
        <v>-384592.63238761551</v>
      </c>
      <c r="AO56">
        <v>1289554.5549535591</v>
      </c>
      <c r="AP56">
        <v>-788712.77765321452</v>
      </c>
      <c r="AQ56">
        <v>-449217.40973097924</v>
      </c>
      <c r="AR56">
        <v>236679.28181408558</v>
      </c>
      <c r="AS56">
        <v>-174448.26084767308</v>
      </c>
      <c r="AT56">
        <v>-808424.51850580086</v>
      </c>
      <c r="AU56">
        <v>959899.84710674686</v>
      </c>
      <c r="AV56">
        <v>-591471.38316337485</v>
      </c>
      <c r="AW56">
        <v>-558641.79270868329</v>
      </c>
      <c r="AX56">
        <v>-453707.78314011922</v>
      </c>
      <c r="AY56">
        <v>-404694.86042509379</v>
      </c>
      <c r="AZ56">
        <v>392384.34186205221</v>
      </c>
      <c r="BA56">
        <v>231334.64523473984</v>
      </c>
      <c r="BB56">
        <v>-90080.588444240144</v>
      </c>
      <c r="BC56">
        <v>511253.11557078437</v>
      </c>
      <c r="BD56">
        <v>66546.43249760491</v>
      </c>
      <c r="BE56">
        <v>64049.772289108878</v>
      </c>
      <c r="BF56">
        <v>68051.527667117567</v>
      </c>
      <c r="BG56">
        <v>66235.630320136566</v>
      </c>
      <c r="BH56">
        <v>17923.333156998066</v>
      </c>
      <c r="BI56">
        <v>2128.9381154295565</v>
      </c>
      <c r="BJ56">
        <v>293499.09050319809</v>
      </c>
      <c r="BK56">
        <v>242951.22762860137</v>
      </c>
      <c r="BL56">
        <v>281582.46538443596</v>
      </c>
      <c r="BM56">
        <v>241006.05592954357</v>
      </c>
      <c r="BN56">
        <v>303635.83592681226</v>
      </c>
      <c r="BO56">
        <v>238079.07582374578</v>
      </c>
      <c r="BP56">
        <v>2.1370010140515521</v>
      </c>
      <c r="BQ56">
        <v>354129.40351752535</v>
      </c>
      <c r="BR56">
        <v>329902.21202166041</v>
      </c>
      <c r="BS56">
        <v>2.0103554874433516</v>
      </c>
      <c r="BT56">
        <v>221.9430073791948</v>
      </c>
      <c r="BU56">
        <v>125.40871144831624</v>
      </c>
      <c r="BV56">
        <v>-125.57704168122746</v>
      </c>
      <c r="BW56">
        <v>38.337244734624093</v>
      </c>
      <c r="BX56">
        <v>-84.503970419942462</v>
      </c>
      <c r="BY56">
        <v>-507.14126638946294</v>
      </c>
      <c r="BZ56">
        <v>5498.2496379457798</v>
      </c>
      <c r="CA56">
        <v>8247.2920731875893</v>
      </c>
      <c r="CB56">
        <v>-2846344.3221240845</v>
      </c>
      <c r="CC56">
        <v>5256083.0932913143</v>
      </c>
      <c r="CD56">
        <v>32568.821062156399</v>
      </c>
      <c r="CE56">
        <v>-57015.702051834967</v>
      </c>
      <c r="CF56">
        <v>-341.69762959487372</v>
      </c>
      <c r="CG56">
        <v>638.32703447018616</v>
      </c>
      <c r="CH56">
        <v>-572.16485222542542</v>
      </c>
      <c r="CI56">
        <v>1062.4768583468599</v>
      </c>
      <c r="CJ56">
        <v>-3185333.3757291059</v>
      </c>
      <c r="CK56">
        <v>6005220.551244339</v>
      </c>
      <c r="CL56">
        <v>303101.23420685966</v>
      </c>
      <c r="CM56">
        <v>-517004.96362987021</v>
      </c>
      <c r="CN56">
        <v>5577.4994885319602</v>
      </c>
      <c r="CO56">
        <v>-2094.3798844045341</v>
      </c>
      <c r="CP56">
        <v>41.342533930782643</v>
      </c>
      <c r="CQ56">
        <v>-124.32006660544894</v>
      </c>
      <c r="CR56">
        <v>-34872.267044775355</v>
      </c>
      <c r="CS56">
        <v>59717.809876770523</v>
      </c>
      <c r="CT56">
        <v>-206298.75002427356</v>
      </c>
    </row>
    <row r="57" spans="1:98" x14ac:dyDescent="0.35">
      <c r="A57" t="s">
        <v>58</v>
      </c>
      <c r="B57">
        <v>23030.618069221469</v>
      </c>
      <c r="C57">
        <v>-6965.5655637857972</v>
      </c>
      <c r="D57">
        <v>-38911.661578706291</v>
      </c>
      <c r="E57">
        <v>-8338.5303316930058</v>
      </c>
      <c r="F57">
        <v>21592.44791968678</v>
      </c>
      <c r="G57">
        <v>-5171.0788636479028</v>
      </c>
      <c r="H57">
        <v>-3113.0713628653184</v>
      </c>
      <c r="I57">
        <v>-24223.225802768076</v>
      </c>
      <c r="J57">
        <v>-32158.112835915013</v>
      </c>
      <c r="K57">
        <v>-6731.5178224168994</v>
      </c>
      <c r="L57">
        <v>23358.785458393922</v>
      </c>
      <c r="M57">
        <v>-22724.35056746006</v>
      </c>
      <c r="N57">
        <v>-29216.351027363868</v>
      </c>
      <c r="O57">
        <v>-5769.8867604148209</v>
      </c>
      <c r="P57">
        <v>30186.754240996161</v>
      </c>
      <c r="Y57">
        <v>57749.118053471422</v>
      </c>
      <c r="Z57">
        <v>2629.9089348713906</v>
      </c>
      <c r="AA57">
        <v>-9161.1626535514097</v>
      </c>
      <c r="AB57">
        <v>-2779.2178745203273</v>
      </c>
      <c r="AC57">
        <v>-9455.1667101703097</v>
      </c>
      <c r="AD57">
        <v>59263.852970674394</v>
      </c>
      <c r="AE57">
        <v>-12244.868923689613</v>
      </c>
      <c r="AF57">
        <v>-10604.245082683046</v>
      </c>
      <c r="AG57">
        <v>427.90628477282996</v>
      </c>
      <c r="AH57">
        <v>176.52795811402845</v>
      </c>
      <c r="AI57">
        <v>39.600706855522525</v>
      </c>
      <c r="AJ57">
        <v>-248.8201025695397</v>
      </c>
      <c r="AK57">
        <v>116.62367982601386</v>
      </c>
      <c r="AL57">
        <v>-235.71189921176276</v>
      </c>
      <c r="AM57" s="8">
        <v>434681.6196843668</v>
      </c>
      <c r="AN57">
        <v>-198951.44352300905</v>
      </c>
      <c r="AO57">
        <v>1208552.7122754538</v>
      </c>
      <c r="AP57">
        <v>-905705.43574026157</v>
      </c>
      <c r="AQ57">
        <v>-218478.62250140926</v>
      </c>
      <c r="AR57">
        <v>249296.74689298199</v>
      </c>
      <c r="AS57">
        <v>-341031.7732855294</v>
      </c>
      <c r="AT57">
        <v>-613037.0040214255</v>
      </c>
      <c r="AU57">
        <v>785456.49112554861</v>
      </c>
      <c r="AV57">
        <v>-418714.2579209457</v>
      </c>
      <c r="AW57">
        <v>-450103.38186018192</v>
      </c>
      <c r="AX57">
        <v>-464988.20556226134</v>
      </c>
      <c r="AY57">
        <v>-381450.29364443471</v>
      </c>
      <c r="AZ57">
        <v>353955.24913484679</v>
      </c>
      <c r="BA57">
        <v>274416.88324930612</v>
      </c>
      <c r="BB57">
        <v>-68244.532921022284</v>
      </c>
      <c r="BC57">
        <v>407607.69873334881</v>
      </c>
      <c r="BD57">
        <v>64049.772289108878</v>
      </c>
      <c r="BE57">
        <v>64016.65124132482</v>
      </c>
      <c r="BF57">
        <v>67203.781683635883</v>
      </c>
      <c r="BG57">
        <v>65025.216249711499</v>
      </c>
      <c r="BH57">
        <v>20782.009326258474</v>
      </c>
      <c r="BI57">
        <v>2010.8467702730338</v>
      </c>
      <c r="BJ57">
        <v>203766.4864567336</v>
      </c>
      <c r="BK57">
        <v>163075.08717416212</v>
      </c>
      <c r="BL57">
        <v>231191.78656207747</v>
      </c>
      <c r="BM57">
        <v>197278.99284490832</v>
      </c>
      <c r="BN57">
        <v>247909.02955750361</v>
      </c>
      <c r="BO57">
        <v>172282.87181602011</v>
      </c>
      <c r="BP57">
        <v>1.7868281539947186</v>
      </c>
      <c r="BQ57">
        <v>295162.10700715845</v>
      </c>
      <c r="BR57">
        <v>261835.53067623344</v>
      </c>
      <c r="BS57">
        <v>1.7014014681365697</v>
      </c>
      <c r="BT57">
        <v>180.14137074500661</v>
      </c>
      <c r="BU57">
        <v>123.93331374948683</v>
      </c>
      <c r="BV57">
        <v>-144.96627777548397</v>
      </c>
      <c r="BW57">
        <v>3.074556321106903E-2</v>
      </c>
      <c r="BX57">
        <v>-92.363397898467639</v>
      </c>
      <c r="BY57">
        <v>-445.19413263608891</v>
      </c>
      <c r="BZ57">
        <v>5547.1999853615616</v>
      </c>
      <c r="CA57">
        <v>8386.8399355979</v>
      </c>
      <c r="CB57">
        <v>-2336988.5297355731</v>
      </c>
      <c r="CC57">
        <v>4296938.3342349669</v>
      </c>
      <c r="CD57">
        <v>26750.18677956648</v>
      </c>
      <c r="CE57">
        <v>-46344.763476140026</v>
      </c>
      <c r="CF57">
        <v>-263.61211762366275</v>
      </c>
      <c r="CG57">
        <v>494.49609357396218</v>
      </c>
      <c r="CH57">
        <v>-540.50845398899378</v>
      </c>
      <c r="CI57">
        <v>1006.2353216406041</v>
      </c>
      <c r="CJ57">
        <v>-2587065.9601424248</v>
      </c>
      <c r="CK57">
        <v>4869065.3254838688</v>
      </c>
      <c r="CL57">
        <v>66971.210493188337</v>
      </c>
      <c r="CM57">
        <v>-69154.275801876211</v>
      </c>
      <c r="CN57">
        <v>2771.8583206093426</v>
      </c>
      <c r="CO57">
        <v>2313.1486473080317</v>
      </c>
      <c r="CP57">
        <v>113.07666414238885</v>
      </c>
      <c r="CQ57">
        <v>-241.02896917542259</v>
      </c>
      <c r="CR57">
        <v>-31405.170568988287</v>
      </c>
      <c r="CS57">
        <v>60409.830761034158</v>
      </c>
      <c r="CT57">
        <v>-116499.49394520151</v>
      </c>
    </row>
    <row r="58" spans="1:98" x14ac:dyDescent="0.35">
      <c r="A58" t="s">
        <v>59</v>
      </c>
      <c r="B58">
        <v>24591.973867187637</v>
      </c>
      <c r="C58">
        <v>-6636.3920543214772</v>
      </c>
      <c r="D58">
        <v>-44810.789626335791</v>
      </c>
      <c r="E58">
        <v>-9066.5924930905567</v>
      </c>
      <c r="F58">
        <v>27224.493787288138</v>
      </c>
      <c r="G58">
        <v>-5963.8086488905419</v>
      </c>
      <c r="H58">
        <v>-2087.9537223401321</v>
      </c>
      <c r="I58">
        <v>-26181.605621383856</v>
      </c>
      <c r="J58">
        <v>-36993.093241154464</v>
      </c>
      <c r="K58">
        <v>-7202.1229032712945</v>
      </c>
      <c r="L58">
        <v>29168.162642301912</v>
      </c>
      <c r="M58">
        <v>-24447.453219126572</v>
      </c>
      <c r="N58">
        <v>-34015.318810211225</v>
      </c>
      <c r="O58">
        <v>-7702.1935235781384</v>
      </c>
      <c r="P58">
        <v>36883.946228119858</v>
      </c>
      <c r="Y58">
        <v>61524.859363318479</v>
      </c>
      <c r="Z58">
        <v>3344.0894894224102</v>
      </c>
      <c r="AA58">
        <v>-10623.763805999202</v>
      </c>
      <c r="AB58">
        <v>-2415.6756547777459</v>
      </c>
      <c r="AC58">
        <v>-10886.608672260385</v>
      </c>
      <c r="AD58">
        <v>63217.403576480887</v>
      </c>
      <c r="AE58">
        <v>-13752.247501592332</v>
      </c>
      <c r="AF58">
        <v>-12099.367666096512</v>
      </c>
      <c r="AG58">
        <v>429.52807029128326</v>
      </c>
      <c r="AH58">
        <v>157.59978126264843</v>
      </c>
      <c r="AI58">
        <v>43.695907989878833</v>
      </c>
      <c r="AJ58">
        <v>-277.20258421013023</v>
      </c>
      <c r="AK58">
        <v>124.64120439524011</v>
      </c>
      <c r="AL58">
        <v>-253.39428452196344</v>
      </c>
      <c r="AM58" s="8">
        <v>505452.38343392761</v>
      </c>
      <c r="AN58">
        <v>-304627.80497504422</v>
      </c>
      <c r="AO58">
        <v>1246012.0460369133</v>
      </c>
      <c r="AP58">
        <v>-791098.67554930819</v>
      </c>
      <c r="AQ58">
        <v>-333637.01749910146</v>
      </c>
      <c r="AR58">
        <v>272467.06251172081</v>
      </c>
      <c r="AS58">
        <v>-284026.88375026861</v>
      </c>
      <c r="AT58">
        <v>-727102.95412431483</v>
      </c>
      <c r="AU58">
        <v>869211.15643339639</v>
      </c>
      <c r="AV58">
        <v>-517572.16145603865</v>
      </c>
      <c r="AW58">
        <v>-517411.71240351751</v>
      </c>
      <c r="AX58">
        <v>-487837.20716684719</v>
      </c>
      <c r="AY58">
        <v>-432380.81631346885</v>
      </c>
      <c r="AZ58">
        <v>408027.79167185264</v>
      </c>
      <c r="BA58">
        <v>264327.45491694717</v>
      </c>
      <c r="BB58">
        <v>-72931.49772666092</v>
      </c>
      <c r="BC58">
        <v>476198.44011326885</v>
      </c>
      <c r="BD58">
        <v>68051.527667117567</v>
      </c>
      <c r="BE58">
        <v>67203.781683635883</v>
      </c>
      <c r="BF58">
        <v>71928.315403362867</v>
      </c>
      <c r="BG58">
        <v>69551.188602742113</v>
      </c>
      <c r="BH58">
        <v>21055.879737759358</v>
      </c>
      <c r="BI58">
        <v>2236.5111816862141</v>
      </c>
      <c r="BJ58">
        <v>237479.21790290068</v>
      </c>
      <c r="BK58">
        <v>190985.65454707106</v>
      </c>
      <c r="BL58">
        <v>258741.52493123984</v>
      </c>
      <c r="BM58">
        <v>220213.2387767286</v>
      </c>
      <c r="BN58">
        <v>276144.58850818785</v>
      </c>
      <c r="BO58">
        <v>198038.98309895239</v>
      </c>
      <c r="BP58">
        <v>2.010294218952386</v>
      </c>
      <c r="BQ58">
        <v>328338.51359000016</v>
      </c>
      <c r="BR58">
        <v>297607.9590040319</v>
      </c>
      <c r="BS58">
        <v>1.9059407681040936</v>
      </c>
      <c r="BT58">
        <v>219.59586392593036</v>
      </c>
      <c r="BU58">
        <v>166.2369124458593</v>
      </c>
      <c r="BV58">
        <v>-142.80222866822228</v>
      </c>
      <c r="BW58">
        <v>34.401104936179017</v>
      </c>
      <c r="BX58">
        <v>-39.292741515418413</v>
      </c>
      <c r="BY58">
        <v>-480.12685583822844</v>
      </c>
      <c r="BZ58">
        <v>5736.2709100156108</v>
      </c>
      <c r="CA58">
        <v>8828.2544763440765</v>
      </c>
      <c r="CB58">
        <v>-2707568.213692084</v>
      </c>
      <c r="CC58">
        <v>4987525.9335256983</v>
      </c>
      <c r="CD58">
        <v>31076.083071968114</v>
      </c>
      <c r="CE58">
        <v>-54144.818262940018</v>
      </c>
      <c r="CF58">
        <v>-303.19059433835588</v>
      </c>
      <c r="CG58">
        <v>567.60095247051925</v>
      </c>
      <c r="CH58">
        <v>-580.64704722085276</v>
      </c>
      <c r="CI58">
        <v>1077.6439335444322</v>
      </c>
      <c r="CJ58">
        <v>-2963822.5517203808</v>
      </c>
      <c r="CK58">
        <v>5580896.7293508351</v>
      </c>
      <c r="CL58">
        <v>195461.58759939478</v>
      </c>
      <c r="CM58">
        <v>-314803.98369789805</v>
      </c>
      <c r="CN58">
        <v>3362.0274378976246</v>
      </c>
      <c r="CO58">
        <v>1933.0912931485857</v>
      </c>
      <c r="CP58">
        <v>102.85882628467485</v>
      </c>
      <c r="CQ58">
        <v>-230.80891525687323</v>
      </c>
      <c r="CR58">
        <v>-34113.553057827863</v>
      </c>
      <c r="CS58">
        <v>63424.672463258939</v>
      </c>
      <c r="CT58">
        <v>-138931.72064739835</v>
      </c>
    </row>
    <row r="59" spans="1:98" x14ac:dyDescent="0.35">
      <c r="A59" t="s">
        <v>160</v>
      </c>
      <c r="B59">
        <v>25112.813912903242</v>
      </c>
      <c r="C59">
        <v>-7014.9507452230337</v>
      </c>
      <c r="D59">
        <v>-44888.364531123327</v>
      </c>
      <c r="E59">
        <v>-10594.261500927469</v>
      </c>
      <c r="F59">
        <v>25864.995428381553</v>
      </c>
      <c r="G59">
        <v>-6729.3641653959603</v>
      </c>
      <c r="H59">
        <v>-2147.1459647526108</v>
      </c>
      <c r="I59">
        <v>-26643.78846216555</v>
      </c>
      <c r="J59">
        <v>-36924.896357336627</v>
      </c>
      <c r="K59">
        <v>-8045.9656850475885</v>
      </c>
      <c r="L59">
        <v>28697.191738329984</v>
      </c>
      <c r="M59">
        <v>-25572.00655979037</v>
      </c>
      <c r="N59">
        <v>-34076.17648682624</v>
      </c>
      <c r="O59">
        <v>-10679.212291533877</v>
      </c>
      <c r="P59">
        <v>33599.4236327381</v>
      </c>
      <c r="Y59">
        <v>61085.112422634083</v>
      </c>
      <c r="Z59">
        <v>3310.5960210659837</v>
      </c>
      <c r="AA59">
        <v>-10757.980461526382</v>
      </c>
      <c r="AB59">
        <v>-2244.8275084082588</v>
      </c>
      <c r="AC59">
        <v>-10864.948910802801</v>
      </c>
      <c r="AD59">
        <v>62664.997349400343</v>
      </c>
      <c r="AE59">
        <v>-13490.016586290696</v>
      </c>
      <c r="AF59">
        <v>-11975.209569127834</v>
      </c>
      <c r="AG59">
        <v>406.88069516793666</v>
      </c>
      <c r="AH59">
        <v>164.45419656856191</v>
      </c>
      <c r="AI59">
        <v>44.476718143152752</v>
      </c>
      <c r="AJ59">
        <v>-265.97971533428949</v>
      </c>
      <c r="AK59">
        <v>118.21353043797582</v>
      </c>
      <c r="AL59">
        <v>-234.33546805081664</v>
      </c>
      <c r="AM59" s="8">
        <v>518224.84959069727</v>
      </c>
      <c r="AN59">
        <v>-315407.42893886258</v>
      </c>
      <c r="AO59">
        <v>1229855.7356590163</v>
      </c>
      <c r="AP59">
        <v>-746736.27146780328</v>
      </c>
      <c r="AQ59">
        <v>-344132.16172946134</v>
      </c>
      <c r="AR59">
        <v>284354.47359411541</v>
      </c>
      <c r="AS59">
        <v>-271287.38817549875</v>
      </c>
      <c r="AT59">
        <v>-730350.14090968762</v>
      </c>
      <c r="AU59">
        <v>845574.44423001003</v>
      </c>
      <c r="AV59">
        <v>-512988.10754344211</v>
      </c>
      <c r="AW59">
        <v>-523860.00700149481</v>
      </c>
      <c r="AX59">
        <v>-447237.14143581223</v>
      </c>
      <c r="AY59">
        <v>-392620.73631868715</v>
      </c>
      <c r="AZ59">
        <v>429846.18043239217</v>
      </c>
      <c r="BA59">
        <v>223470.01296389144</v>
      </c>
      <c r="BB59">
        <v>-95283.886684102006</v>
      </c>
      <c r="BC59">
        <v>393174.93472019967</v>
      </c>
      <c r="BD59">
        <v>66235.630320136566</v>
      </c>
      <c r="BE59">
        <v>65025.216249711499</v>
      </c>
      <c r="BF59">
        <v>69551.188602742113</v>
      </c>
      <c r="BG59">
        <v>68084.968666585948</v>
      </c>
      <c r="BH59">
        <v>20955.699892678211</v>
      </c>
      <c r="BI59">
        <v>2295.7438139020373</v>
      </c>
      <c r="BJ59">
        <v>249949.89692183398</v>
      </c>
      <c r="BK59">
        <v>202138.1150466218</v>
      </c>
      <c r="BL59">
        <v>264189.97766935138</v>
      </c>
      <c r="BM59">
        <v>225427.27881090879</v>
      </c>
      <c r="BN59">
        <v>304701.55958941509</v>
      </c>
      <c r="BO59">
        <v>238447.37857791519</v>
      </c>
      <c r="BP59">
        <v>2.0331906578251742</v>
      </c>
      <c r="BQ59">
        <v>353660.32176673628</v>
      </c>
      <c r="BR59">
        <v>332470.3100471049</v>
      </c>
      <c r="BS59">
        <v>1.9252296774693984</v>
      </c>
      <c r="BT59">
        <v>227.41875112265217</v>
      </c>
      <c r="BU59">
        <v>171.98092332378695</v>
      </c>
      <c r="BV59">
        <v>-138.45669851052998</v>
      </c>
      <c r="BW59">
        <v>35.683883870464271</v>
      </c>
      <c r="BX59">
        <v>-34.379544832511577</v>
      </c>
      <c r="BY59">
        <v>-497.89999951652396</v>
      </c>
      <c r="BZ59">
        <v>6253.628928662406</v>
      </c>
      <c r="CA59">
        <v>9204.7230304004352</v>
      </c>
      <c r="CB59">
        <v>-2680289.0471281875</v>
      </c>
      <c r="CC59">
        <v>4947492.4616485033</v>
      </c>
      <c r="CD59">
        <v>30439.280786965141</v>
      </c>
      <c r="CE59">
        <v>-53229.61840752705</v>
      </c>
      <c r="CF59">
        <v>-295.29616718176925</v>
      </c>
      <c r="CG59">
        <v>550.77772224016337</v>
      </c>
      <c r="CH59">
        <v>-553.51628328710501</v>
      </c>
      <c r="CI59">
        <v>1026.6772167869156</v>
      </c>
      <c r="CJ59">
        <v>-2934207.6147863418</v>
      </c>
      <c r="CK59">
        <v>5528503.0123222601</v>
      </c>
      <c r="CL59">
        <v>251169.42746735073</v>
      </c>
      <c r="CM59">
        <v>-418588.68609982094</v>
      </c>
      <c r="CN59">
        <v>2196.3584122735797</v>
      </c>
      <c r="CO59">
        <v>3834.7091511553372</v>
      </c>
      <c r="CP59">
        <v>82.201936058068924</v>
      </c>
      <c r="CQ59">
        <v>-188.06425097593265</v>
      </c>
      <c r="CR59">
        <v>-34887.669097712285</v>
      </c>
      <c r="CS59">
        <v>61776.214335329125</v>
      </c>
      <c r="CT59">
        <v>-129504.10351397764</v>
      </c>
    </row>
    <row r="60" spans="1:98" x14ac:dyDescent="0.35">
      <c r="A60" t="s">
        <v>60</v>
      </c>
      <c r="B60">
        <v>13349.975200544475</v>
      </c>
      <c r="C60">
        <v>210.67492686839853</v>
      </c>
      <c r="D60">
        <v>-4015.9958175580705</v>
      </c>
      <c r="E60">
        <v>-2504.189842429319</v>
      </c>
      <c r="F60">
        <v>1093.9903602044785</v>
      </c>
      <c r="G60">
        <v>2617.2087480190344</v>
      </c>
      <c r="H60">
        <v>2103.1695958596993</v>
      </c>
      <c r="I60">
        <v>-4689.6397256521977</v>
      </c>
      <c r="J60">
        <v>-4639.7624273139409</v>
      </c>
      <c r="K60">
        <v>-1043.2178211790977</v>
      </c>
      <c r="L60">
        <v>2573.2353313303902</v>
      </c>
      <c r="M60">
        <v>-1232.5849643668969</v>
      </c>
      <c r="N60">
        <v>-356.25575099033892</v>
      </c>
      <c r="O60">
        <v>887.5377418146885</v>
      </c>
      <c r="P60">
        <v>2840.7668540358109</v>
      </c>
      <c r="Y60">
        <v>23698.519113678158</v>
      </c>
      <c r="Z60">
        <v>-638.03199369788467</v>
      </c>
      <c r="AA60">
        <v>-1614.1550419799096</v>
      </c>
      <c r="AB60">
        <v>-1184.3546176751138</v>
      </c>
      <c r="AC60">
        <v>-1339.9027224258634</v>
      </c>
      <c r="AD60">
        <v>23139.810134783685</v>
      </c>
      <c r="AE60">
        <v>-442.8005798513953</v>
      </c>
      <c r="AF60">
        <v>-1735.2550776765331</v>
      </c>
      <c r="AG60">
        <v>183.16855163744111</v>
      </c>
      <c r="AH60">
        <v>44.796700413615746</v>
      </c>
      <c r="AI60">
        <v>19.591424169768352</v>
      </c>
      <c r="AJ60">
        <v>-95.574442243479922</v>
      </c>
      <c r="AK60">
        <v>5.250677416614173</v>
      </c>
      <c r="AL60">
        <v>-96.044844450240021</v>
      </c>
      <c r="AM60" s="8">
        <v>-17817.530206836782</v>
      </c>
      <c r="AN60">
        <v>291532.63458953355</v>
      </c>
      <c r="AO60">
        <v>159031.55830673713</v>
      </c>
      <c r="AP60">
        <v>-117113.22304528768</v>
      </c>
      <c r="AQ60">
        <v>521927.22405348968</v>
      </c>
      <c r="AR60">
        <v>161676.677569522</v>
      </c>
      <c r="AS60">
        <v>-419807.14574293752</v>
      </c>
      <c r="AT60">
        <v>47722.696435237238</v>
      </c>
      <c r="AU60">
        <v>-74693.188064763526</v>
      </c>
      <c r="AV60">
        <v>148230.33806505127</v>
      </c>
      <c r="AW60">
        <v>-76117.483876096376</v>
      </c>
      <c r="AX60">
        <v>-117072.1414654588</v>
      </c>
      <c r="AY60">
        <v>52620.645046187914</v>
      </c>
      <c r="AZ60">
        <v>318250.85262166971</v>
      </c>
      <c r="BA60">
        <v>16060.228880546099</v>
      </c>
      <c r="BB60">
        <v>4116.3298701059475</v>
      </c>
      <c r="BC60">
        <v>-147091.75453455769</v>
      </c>
      <c r="BD60">
        <v>17923.333156998066</v>
      </c>
      <c r="BE60">
        <v>20782.009326258474</v>
      </c>
      <c r="BF60">
        <v>21055.879737759358</v>
      </c>
      <c r="BG60">
        <v>20955.699892678211</v>
      </c>
      <c r="BH60">
        <v>33510.231381007325</v>
      </c>
      <c r="BI60">
        <v>682.49064669700999</v>
      </c>
      <c r="BJ60">
        <v>29122.909825991585</v>
      </c>
      <c r="BK60">
        <v>14007.358750338866</v>
      </c>
      <c r="BL60">
        <v>28691.169995370961</v>
      </c>
      <c r="BM60">
        <v>23922.543192039753</v>
      </c>
      <c r="BN60">
        <v>132276.84837406728</v>
      </c>
      <c r="BO60">
        <v>124553.85882670982</v>
      </c>
      <c r="BP60">
        <v>0.25873345392741615</v>
      </c>
      <c r="BQ60">
        <v>129595.25529900522</v>
      </c>
      <c r="BR60">
        <v>144926.86951243217</v>
      </c>
      <c r="BS60">
        <v>0.30960553488440185</v>
      </c>
      <c r="BT60">
        <v>-121.9277754030413</v>
      </c>
      <c r="BU60">
        <v>-57.129196695170613</v>
      </c>
      <c r="BV60">
        <v>-78.733404968040873</v>
      </c>
      <c r="BW60">
        <v>-182.22019010544358</v>
      </c>
      <c r="BX60">
        <v>-123.24491555554185</v>
      </c>
      <c r="BY60">
        <v>-105.56029717200991</v>
      </c>
      <c r="BZ60">
        <v>1158.4112360246106</v>
      </c>
      <c r="CA60">
        <v>2303.1684373198141</v>
      </c>
      <c r="CB60">
        <v>173020.73975047065</v>
      </c>
      <c r="CC60">
        <v>-324384.15479036939</v>
      </c>
      <c r="CD60">
        <v>3649.4189312344597</v>
      </c>
      <c r="CE60">
        <v>-6227.6161262690521</v>
      </c>
      <c r="CF60">
        <v>155.91785982415783</v>
      </c>
      <c r="CG60">
        <v>-303.20185987408996</v>
      </c>
      <c r="CH60">
        <v>191.79382317183658</v>
      </c>
      <c r="CI60">
        <v>-367.29664380134773</v>
      </c>
      <c r="CJ60">
        <v>637540.72086875222</v>
      </c>
      <c r="CK60">
        <v>-1224996.1239839669</v>
      </c>
      <c r="CL60">
        <v>-285400.39406903589</v>
      </c>
      <c r="CM60">
        <v>559105.391747699</v>
      </c>
      <c r="CN60">
        <v>-12050.863533134017</v>
      </c>
      <c r="CO60">
        <v>23883.76479092447</v>
      </c>
      <c r="CP60">
        <v>142.18184237950845</v>
      </c>
      <c r="CQ60">
        <v>-239.28112237139763</v>
      </c>
      <c r="CR60">
        <v>-6066.8358443323432</v>
      </c>
      <c r="CS60">
        <v>22537.375154131936</v>
      </c>
      <c r="CT60">
        <v>349027.97045924776</v>
      </c>
    </row>
    <row r="61" spans="1:98" x14ac:dyDescent="0.35">
      <c r="A61" t="s">
        <v>61</v>
      </c>
      <c r="B61">
        <v>1054.1537489263239</v>
      </c>
      <c r="C61">
        <v>-204.58990771539408</v>
      </c>
      <c r="D61">
        <v>-2177.781407115237</v>
      </c>
      <c r="E61">
        <v>-64.314886448107316</v>
      </c>
      <c r="F61">
        <v>1917.361158322949</v>
      </c>
      <c r="G61">
        <v>-108.31669622248303</v>
      </c>
      <c r="H61">
        <v>-123.79212651970794</v>
      </c>
      <c r="I61">
        <v>-970.6007935147278</v>
      </c>
      <c r="J61">
        <v>-2022.7307480621639</v>
      </c>
      <c r="K61">
        <v>84.414623243706217</v>
      </c>
      <c r="L61">
        <v>1730.3847111951936</v>
      </c>
      <c r="M61">
        <v>-969.78995481423988</v>
      </c>
      <c r="N61">
        <v>-1437.8117458417451</v>
      </c>
      <c r="O61">
        <v>-580.29942826919216</v>
      </c>
      <c r="P61">
        <v>1701.6224586265396</v>
      </c>
      <c r="Y61">
        <v>2833.3501371759244</v>
      </c>
      <c r="Z61">
        <v>151.12300449018409</v>
      </c>
      <c r="AA61">
        <v>-602.86947855659469</v>
      </c>
      <c r="AB61">
        <v>-34.659956271857311</v>
      </c>
      <c r="AC61">
        <v>-586.6042534237082</v>
      </c>
      <c r="AD61">
        <v>2881.081356136257</v>
      </c>
      <c r="AE61">
        <v>-476.29810709184693</v>
      </c>
      <c r="AF61">
        <v>-578.2473720913041</v>
      </c>
      <c r="AG61">
        <v>17.573886946429781</v>
      </c>
      <c r="AH61">
        <v>11.561661275074238</v>
      </c>
      <c r="AI61">
        <v>3.7223135278151593</v>
      </c>
      <c r="AJ61">
        <v>-3.9496188747421312</v>
      </c>
      <c r="AK61">
        <v>5.7147392479491357</v>
      </c>
      <c r="AL61">
        <v>-4.0855572095272583</v>
      </c>
      <c r="AM61" s="8">
        <v>20606.993788598418</v>
      </c>
      <c r="AN61">
        <v>-24751.710482180843</v>
      </c>
      <c r="AO61">
        <v>32367.389512608115</v>
      </c>
      <c r="AP61">
        <v>-1643.0913253129074</v>
      </c>
      <c r="AQ61">
        <v>-34810.938576226581</v>
      </c>
      <c r="AR61">
        <v>18895.542311801997</v>
      </c>
      <c r="AS61">
        <v>-2962.5793336939519</v>
      </c>
      <c r="AT61">
        <v>-34753.085817877771</v>
      </c>
      <c r="AU61">
        <v>20692.382309377292</v>
      </c>
      <c r="AV61">
        <v>-27207.994464201129</v>
      </c>
      <c r="AW61">
        <v>-21257.491001557693</v>
      </c>
      <c r="AX61">
        <v>-10559.399179464699</v>
      </c>
      <c r="AY61">
        <v>-3281.1843390779713</v>
      </c>
      <c r="AZ61">
        <v>13725.997312770151</v>
      </c>
      <c r="BA61">
        <v>5121.8645521068647</v>
      </c>
      <c r="BB61">
        <v>-8658.9681815792592</v>
      </c>
      <c r="BC61">
        <v>31214.359332570675</v>
      </c>
      <c r="BD61">
        <v>2128.9381154295565</v>
      </c>
      <c r="BE61">
        <v>2010.8467702730338</v>
      </c>
      <c r="BF61">
        <v>2236.5111816862141</v>
      </c>
      <c r="BG61">
        <v>2295.7438139020373</v>
      </c>
      <c r="BH61">
        <v>682.49064669700999</v>
      </c>
      <c r="BI61">
        <v>272.00351704565668</v>
      </c>
      <c r="BJ61">
        <v>21486.244588089776</v>
      </c>
      <c r="BK61">
        <v>18690.886787727723</v>
      </c>
      <c r="BL61">
        <v>13611.312334498178</v>
      </c>
      <c r="BM61">
        <v>11692.12220719084</v>
      </c>
      <c r="BN61">
        <v>15826.561740424322</v>
      </c>
      <c r="BO61">
        <v>14668.780636149153</v>
      </c>
      <c r="BP61">
        <v>6.9588019262916537E-2</v>
      </c>
      <c r="BQ61">
        <v>15992.235600735266</v>
      </c>
      <c r="BR61">
        <v>15922.637659479904</v>
      </c>
      <c r="BS61">
        <v>6.7921244095300065E-2</v>
      </c>
      <c r="BT61">
        <v>-4.6850959156341956</v>
      </c>
      <c r="BU61">
        <v>-9.9649138607056571</v>
      </c>
      <c r="BV61">
        <v>10.150430298082544</v>
      </c>
      <c r="BW61">
        <v>-14.057226106173324</v>
      </c>
      <c r="BX61">
        <v>-17.682641409729992</v>
      </c>
      <c r="BY61">
        <v>-7.5547358802893143</v>
      </c>
      <c r="BZ61">
        <v>1373.4818770333857</v>
      </c>
      <c r="CA61">
        <v>1308.1690883187975</v>
      </c>
      <c r="CB61">
        <v>-47046.399590033398</v>
      </c>
      <c r="CC61">
        <v>86393.649720035581</v>
      </c>
      <c r="CD61">
        <v>783.04458981983475</v>
      </c>
      <c r="CE61">
        <v>-1533.3353143527063</v>
      </c>
      <c r="CF61">
        <v>-5.6243722490745913</v>
      </c>
      <c r="CG61">
        <v>10.12256696486183</v>
      </c>
      <c r="CH61">
        <v>-15.866440948143198</v>
      </c>
      <c r="CI61">
        <v>28.843842389124266</v>
      </c>
      <c r="CJ61">
        <v>-63393.067803715559</v>
      </c>
      <c r="CK61">
        <v>118789.65572462112</v>
      </c>
      <c r="CL61">
        <v>-5929.3545469837745</v>
      </c>
      <c r="CM61">
        <v>13127.779323693521</v>
      </c>
      <c r="CN61">
        <v>196.85071995553395</v>
      </c>
      <c r="CO61">
        <v>-436.45749477410709</v>
      </c>
      <c r="CP61">
        <v>-1.7721967722188721</v>
      </c>
      <c r="CQ61">
        <v>3.1815764839732457</v>
      </c>
      <c r="CR61">
        <v>-1052.5654286760557</v>
      </c>
      <c r="CS61">
        <v>1992.4453075262695</v>
      </c>
      <c r="CT61">
        <v>-30543.089847948439</v>
      </c>
    </row>
    <row r="62" spans="1:98" x14ac:dyDescent="0.35">
      <c r="A62" t="s">
        <v>62</v>
      </c>
      <c r="B62">
        <v>244125.85536761812</v>
      </c>
      <c r="C62">
        <v>-86863.946468394352</v>
      </c>
      <c r="D62">
        <v>-485541.93342292134</v>
      </c>
      <c r="E62">
        <v>35498.984141996072</v>
      </c>
      <c r="F62">
        <v>474490.19344619603</v>
      </c>
      <c r="G62">
        <v>-80951.787302909681</v>
      </c>
      <c r="H62">
        <v>-79711.86767370165</v>
      </c>
      <c r="I62">
        <v>-208178.48059313328</v>
      </c>
      <c r="J62">
        <v>-304589.64405802445</v>
      </c>
      <c r="K62">
        <v>98702.372183065352</v>
      </c>
      <c r="L62">
        <v>106329.66308926938</v>
      </c>
      <c r="M62">
        <v>-253609.40277969965</v>
      </c>
      <c r="N62">
        <v>-203915.31580069824</v>
      </c>
      <c r="O62">
        <v>-567561.46567123313</v>
      </c>
      <c r="P62">
        <v>94472.570248712844</v>
      </c>
      <c r="Y62">
        <v>985292.39235173969</v>
      </c>
      <c r="Z62">
        <v>55613.044929868309</v>
      </c>
      <c r="AA62">
        <v>-113707.18761227894</v>
      </c>
      <c r="AB62">
        <v>-47668.841832111211</v>
      </c>
      <c r="AC62">
        <v>-74642.247686605813</v>
      </c>
      <c r="AD62">
        <v>979810.33291903231</v>
      </c>
      <c r="AE62">
        <v>-80101.484507281828</v>
      </c>
      <c r="AF62">
        <v>-73200.58658790779</v>
      </c>
      <c r="AG62">
        <v>1973.2195336964639</v>
      </c>
      <c r="AH62">
        <v>5919.9517417661737</v>
      </c>
      <c r="AI62">
        <v>959.23067456268871</v>
      </c>
      <c r="AJ62">
        <v>-2630.5801994543808</v>
      </c>
      <c r="AK62">
        <v>1369.5604883730505</v>
      </c>
      <c r="AL62">
        <v>-1680.4345185819509</v>
      </c>
      <c r="AM62" s="8">
        <v>7711730.3256778279</v>
      </c>
      <c r="AN62">
        <v>-12112840.522952771</v>
      </c>
      <c r="AO62">
        <v>11793618.766447494</v>
      </c>
      <c r="AP62">
        <v>-4743331.2549587814</v>
      </c>
      <c r="AQ62">
        <v>-16418133.827193784</v>
      </c>
      <c r="AR62">
        <v>3743057.1960778339</v>
      </c>
      <c r="AS62">
        <v>13282658.612745434</v>
      </c>
      <c r="AT62">
        <v>-19880543.850917608</v>
      </c>
      <c r="AU62">
        <v>4178535.3630908737</v>
      </c>
      <c r="AV62">
        <v>-22204865.0366497</v>
      </c>
      <c r="AW62">
        <v>-17934854.337901946</v>
      </c>
      <c r="AX62">
        <v>1035126.9189050678</v>
      </c>
      <c r="AY62">
        <v>2566180.2050943202</v>
      </c>
      <c r="AZ62">
        <v>4996466.302855663</v>
      </c>
      <c r="BA62">
        <v>-4288936.1111806305</v>
      </c>
      <c r="BB62">
        <v>-916996.05942426319</v>
      </c>
      <c r="BC62">
        <v>4083359.2995512052</v>
      </c>
      <c r="BD62">
        <v>293499.09050319809</v>
      </c>
      <c r="BE62">
        <v>203766.4864567336</v>
      </c>
      <c r="BF62">
        <v>237479.21790290068</v>
      </c>
      <c r="BG62">
        <v>249949.89692183398</v>
      </c>
      <c r="BH62">
        <v>29122.909825991585</v>
      </c>
      <c r="BI62">
        <v>21486.244588089776</v>
      </c>
      <c r="BJ62">
        <v>15980149.454203706</v>
      </c>
      <c r="BK62">
        <v>14621938.314509906</v>
      </c>
      <c r="BL62">
        <v>6718327.9517909419</v>
      </c>
      <c r="BM62">
        <v>6089463.8809745181</v>
      </c>
      <c r="BN62">
        <v>7830124.8308462603</v>
      </c>
      <c r="BO62">
        <v>10038229.605501696</v>
      </c>
      <c r="BP62">
        <v>28.791925171141784</v>
      </c>
      <c r="BQ62">
        <v>7570038.5833615121</v>
      </c>
      <c r="BR62">
        <v>9542973.6679769587</v>
      </c>
      <c r="BS62">
        <v>26.407616480458813</v>
      </c>
      <c r="BT62">
        <v>-1163.496949553132</v>
      </c>
      <c r="BU62">
        <v>-4389.4065089341693</v>
      </c>
      <c r="BV62">
        <v>-1462.6616571891298</v>
      </c>
      <c r="BW62">
        <v>-2420.6088340610236</v>
      </c>
      <c r="BX62">
        <v>-5371.1952890852517</v>
      </c>
      <c r="BY62">
        <v>-8794.7544486405986</v>
      </c>
      <c r="BZ62">
        <v>29397.236940695017</v>
      </c>
      <c r="CA62">
        <v>22163.880042564764</v>
      </c>
      <c r="CB62">
        <v>-27911378.662047207</v>
      </c>
      <c r="CC62">
        <v>52499799.032658413</v>
      </c>
      <c r="CD62">
        <v>722384.34779712092</v>
      </c>
      <c r="CE62">
        <v>-1359337.8449222099</v>
      </c>
      <c r="CF62">
        <v>-8979.8385601677255</v>
      </c>
      <c r="CG62">
        <v>17102.503100238115</v>
      </c>
      <c r="CH62">
        <v>-5769.6480268023934</v>
      </c>
      <c r="CI62">
        <v>10816.003320696223</v>
      </c>
      <c r="CJ62">
        <v>-43924639.094888046</v>
      </c>
      <c r="CK62">
        <v>83771901.070101425</v>
      </c>
      <c r="CL62">
        <v>14117379.485338664</v>
      </c>
      <c r="CM62">
        <v>-26744949.762804575</v>
      </c>
      <c r="CN62">
        <v>1060320.9747167325</v>
      </c>
      <c r="CO62">
        <v>-1984680.3803074886</v>
      </c>
      <c r="CP62">
        <v>-355.7600951910627</v>
      </c>
      <c r="CQ62">
        <v>-630.6105314951318</v>
      </c>
      <c r="CR62">
        <v>-202219.75911842319</v>
      </c>
      <c r="CS62">
        <v>180652.30077358498</v>
      </c>
      <c r="CT62">
        <v>-8184785.1565561304</v>
      </c>
    </row>
    <row r="63" spans="1:98" x14ac:dyDescent="0.35">
      <c r="A63" t="s">
        <v>44</v>
      </c>
      <c r="B63">
        <v>209530.44252832572</v>
      </c>
      <c r="C63">
        <v>-75104.82329547526</v>
      </c>
      <c r="D63">
        <v>-439385.7701568426</v>
      </c>
      <c r="E63">
        <v>34026.150136501426</v>
      </c>
      <c r="F63">
        <v>424685.80870332208</v>
      </c>
      <c r="G63">
        <v>-71996.958121186239</v>
      </c>
      <c r="H63">
        <v>-70382.601558746552</v>
      </c>
      <c r="I63">
        <v>-186209.65581755116</v>
      </c>
      <c r="J63">
        <v>-277038.99384047039</v>
      </c>
      <c r="K63">
        <v>91649.095002893402</v>
      </c>
      <c r="L63">
        <v>79032.929571121844</v>
      </c>
      <c r="M63">
        <v>-230485.14122245114</v>
      </c>
      <c r="N63">
        <v>-174466.30704306302</v>
      </c>
      <c r="O63">
        <v>-525807.80048031558</v>
      </c>
      <c r="P63">
        <v>53446.153137841029</v>
      </c>
      <c r="Y63">
        <v>882324.92727400351</v>
      </c>
      <c r="Z63">
        <v>49489.377254900901</v>
      </c>
      <c r="AA63">
        <v>-99486.402324075898</v>
      </c>
      <c r="AB63">
        <v>-45249.492101305936</v>
      </c>
      <c r="AC63">
        <v>-63508.087902110026</v>
      </c>
      <c r="AD63">
        <v>877546.53137378162</v>
      </c>
      <c r="AE63">
        <v>-66503.065598819827</v>
      </c>
      <c r="AF63">
        <v>-61577.025535347741</v>
      </c>
      <c r="AG63">
        <v>2015.9987337113919</v>
      </c>
      <c r="AH63">
        <v>5863.694026880572</v>
      </c>
      <c r="AI63">
        <v>885.89263465302383</v>
      </c>
      <c r="AJ63">
        <v>-2344.6132214575841</v>
      </c>
      <c r="AK63">
        <v>1285.6948363892816</v>
      </c>
      <c r="AL63">
        <v>-1548.9218686248178</v>
      </c>
      <c r="AM63" s="8">
        <v>6717928.905625564</v>
      </c>
      <c r="AN63">
        <v>-10803702.037368536</v>
      </c>
      <c r="AO63">
        <v>10213116.977457235</v>
      </c>
      <c r="AP63">
        <v>-4082095.7474603248</v>
      </c>
      <c r="AQ63">
        <v>-14710043.165033922</v>
      </c>
      <c r="AR63">
        <v>3459570.4353437871</v>
      </c>
      <c r="AS63">
        <v>12136439.399491535</v>
      </c>
      <c r="AT63">
        <v>-18093628.360671062</v>
      </c>
      <c r="AU63">
        <v>3373407.14239584</v>
      </c>
      <c r="AV63">
        <v>-20772388.957537845</v>
      </c>
      <c r="AW63">
        <v>-16544327.96522156</v>
      </c>
      <c r="AX63">
        <v>1086702.5963786913</v>
      </c>
      <c r="AY63">
        <v>2786764.3874735599</v>
      </c>
      <c r="AZ63">
        <v>4627859.5723259337</v>
      </c>
      <c r="BA63">
        <v>-3812160.148661884</v>
      </c>
      <c r="BB63">
        <v>-665734.65205175371</v>
      </c>
      <c r="BC63">
        <v>3515975.7096195742</v>
      </c>
      <c r="BD63">
        <v>242951.22762860137</v>
      </c>
      <c r="BE63">
        <v>163075.08717416212</v>
      </c>
      <c r="BF63">
        <v>190985.65454707106</v>
      </c>
      <c r="BG63">
        <v>202138.1150466218</v>
      </c>
      <c r="BH63">
        <v>14007.358750338866</v>
      </c>
      <c r="BI63">
        <v>18690.886787727723</v>
      </c>
      <c r="BJ63">
        <v>14621938.314509906</v>
      </c>
      <c r="BK63">
        <v>13437041.267146643</v>
      </c>
      <c r="BL63">
        <v>6090093.9279544204</v>
      </c>
      <c r="BM63">
        <v>5550676.8312966926</v>
      </c>
      <c r="BN63">
        <v>6917067.6579734441</v>
      </c>
      <c r="BO63">
        <v>8921201.7752002142</v>
      </c>
      <c r="BP63">
        <v>25.381545626813608</v>
      </c>
      <c r="BQ63">
        <v>6704284.0790483458</v>
      </c>
      <c r="BR63">
        <v>8496673.3681445103</v>
      </c>
      <c r="BS63">
        <v>23.278644161575674</v>
      </c>
      <c r="BT63">
        <v>-1302.0618161717089</v>
      </c>
      <c r="BU63">
        <v>-4332.0336148764463</v>
      </c>
      <c r="BV63">
        <v>-1104.6410875411018</v>
      </c>
      <c r="BW63">
        <v>-2341.0646434789674</v>
      </c>
      <c r="BX63">
        <v>-5133.5412234548394</v>
      </c>
      <c r="BY63">
        <v>-7796.9508735178979</v>
      </c>
      <c r="BZ63">
        <v>26389.239985282406</v>
      </c>
      <c r="CA63">
        <v>17692.869890390182</v>
      </c>
      <c r="CB63">
        <v>-24871122.26767515</v>
      </c>
      <c r="CC63">
        <v>46836536.182175443</v>
      </c>
      <c r="CD63">
        <v>661062.77903797501</v>
      </c>
      <c r="CE63">
        <v>-1245396.0680734417</v>
      </c>
      <c r="CF63">
        <v>-8462.4516836791463</v>
      </c>
      <c r="CG63">
        <v>16132.826118385054</v>
      </c>
      <c r="CH63">
        <v>-5684.8480309865545</v>
      </c>
      <c r="CI63">
        <v>10693.370985662848</v>
      </c>
      <c r="CJ63">
        <v>-40303511.034289166</v>
      </c>
      <c r="CK63">
        <v>76915726.779944226</v>
      </c>
      <c r="CL63">
        <v>12986759.579761662</v>
      </c>
      <c r="CM63">
        <v>-24572663.054862358</v>
      </c>
      <c r="CN63">
        <v>1031518.577316389</v>
      </c>
      <c r="CO63">
        <v>-1935801.2660006729</v>
      </c>
      <c r="CP63">
        <v>-831.06471533278341</v>
      </c>
      <c r="CQ63">
        <v>413.9016497499739</v>
      </c>
      <c r="CR63">
        <v>-176152.08604871517</v>
      </c>
      <c r="CS63">
        <v>142277.85991714272</v>
      </c>
      <c r="CT63">
        <v>-7247487.3719254201</v>
      </c>
    </row>
    <row r="64" spans="1:98" x14ac:dyDescent="0.35">
      <c r="A64" t="s">
        <v>45</v>
      </c>
      <c r="B64">
        <v>194512.01724973309</v>
      </c>
      <c r="C64">
        <v>-77811.396747348699</v>
      </c>
      <c r="D64">
        <v>-381143.97928678873</v>
      </c>
      <c r="E64">
        <v>-72286.575206057736</v>
      </c>
      <c r="F64">
        <v>282671.47483393789</v>
      </c>
      <c r="G64">
        <v>-89019.818604634551</v>
      </c>
      <c r="H64">
        <v>-41427.265689828055</v>
      </c>
      <c r="I64">
        <v>-177329.64540209301</v>
      </c>
      <c r="J64">
        <v>-253576.2803932594</v>
      </c>
      <c r="K64">
        <v>-26691.55187047473</v>
      </c>
      <c r="L64">
        <v>201071.0264194496</v>
      </c>
      <c r="M64">
        <v>-185440.06624804589</v>
      </c>
      <c r="N64">
        <v>-196322.69764587673</v>
      </c>
      <c r="O64">
        <v>-287130.31138537393</v>
      </c>
      <c r="P64">
        <v>117591.59700934653</v>
      </c>
      <c r="Y64">
        <v>512222.39202736644</v>
      </c>
      <c r="Z64">
        <v>37102.264948404474</v>
      </c>
      <c r="AA64">
        <v>-74426.770931878069</v>
      </c>
      <c r="AB64">
        <v>-20279.783658614495</v>
      </c>
      <c r="AC64">
        <v>-54232.449278365239</v>
      </c>
      <c r="AD64">
        <v>516729.75811724464</v>
      </c>
      <c r="AE64">
        <v>-71537.701507517806</v>
      </c>
      <c r="AF64">
        <v>-53800.009413589949</v>
      </c>
      <c r="AG64">
        <v>678.64046703412816</v>
      </c>
      <c r="AH64">
        <v>2027.0477571537679</v>
      </c>
      <c r="AI64">
        <v>538.59130962073732</v>
      </c>
      <c r="AJ64">
        <v>-1741.1841934647166</v>
      </c>
      <c r="AK64">
        <v>786.59253061176969</v>
      </c>
      <c r="AL64">
        <v>-1031.564956172951</v>
      </c>
      <c r="AM64" s="8">
        <v>4684109.9066333612</v>
      </c>
      <c r="AN64">
        <v>-6329335.5045558568</v>
      </c>
      <c r="AO64">
        <v>7868197.6914593903</v>
      </c>
      <c r="AP64">
        <v>-3213816.083039192</v>
      </c>
      <c r="AQ64">
        <v>-8386317.8705169763</v>
      </c>
      <c r="AR64">
        <v>2453173.9416241455</v>
      </c>
      <c r="AS64">
        <v>5254360.6416455796</v>
      </c>
      <c r="AT64">
        <v>-10691822.476470469</v>
      </c>
      <c r="AU64">
        <v>4551110.609025009</v>
      </c>
      <c r="AV64">
        <v>-11190197.009280486</v>
      </c>
      <c r="AW64">
        <v>-8853477.2065088917</v>
      </c>
      <c r="AX64">
        <v>-426354.76733047707</v>
      </c>
      <c r="AY64">
        <v>-1873141.2339150077</v>
      </c>
      <c r="AZ64">
        <v>3694465.4699571654</v>
      </c>
      <c r="BA64">
        <v>-1888919.8985314076</v>
      </c>
      <c r="BB64">
        <v>-1049310.5476813598</v>
      </c>
      <c r="BC64">
        <v>1854556.6232252133</v>
      </c>
      <c r="BD64">
        <v>281582.46538443596</v>
      </c>
      <c r="BE64">
        <v>231191.78656207747</v>
      </c>
      <c r="BF64">
        <v>258741.52493123984</v>
      </c>
      <c r="BG64">
        <v>264189.97766935138</v>
      </c>
      <c r="BH64">
        <v>28691.169995370961</v>
      </c>
      <c r="BI64">
        <v>13611.312334498178</v>
      </c>
      <c r="BJ64">
        <v>6718327.9517909419</v>
      </c>
      <c r="BK64">
        <v>6090093.9279544204</v>
      </c>
      <c r="BL64">
        <v>3811423.979459851</v>
      </c>
      <c r="BM64">
        <v>3424422.106942222</v>
      </c>
      <c r="BN64">
        <v>5145494.7849000562</v>
      </c>
      <c r="BO64">
        <v>6393982.0680648871</v>
      </c>
      <c r="BP64">
        <v>19.759230951155725</v>
      </c>
      <c r="BQ64">
        <v>5162860.9805305107</v>
      </c>
      <c r="BR64">
        <v>6387573.7157660089</v>
      </c>
      <c r="BS64">
        <v>18.082882922207578</v>
      </c>
      <c r="BT64">
        <v>696.00984384248818</v>
      </c>
      <c r="BU64">
        <v>-846.22642166220476</v>
      </c>
      <c r="BV64">
        <v>-1456.7685861551836</v>
      </c>
      <c r="BW64">
        <v>-494.24325245581571</v>
      </c>
      <c r="BX64">
        <v>-1839.0501446971114</v>
      </c>
      <c r="BY64">
        <v>-4610.7070163509225</v>
      </c>
      <c r="BZ64">
        <v>29502.093024258422</v>
      </c>
      <c r="CA64">
        <v>37540.724772020934</v>
      </c>
      <c r="CB64">
        <v>-21320499.399784535</v>
      </c>
      <c r="CC64">
        <v>39716432.540840946</v>
      </c>
      <c r="CD64">
        <v>263801.26562921726</v>
      </c>
      <c r="CE64">
        <v>-491857.86827196158</v>
      </c>
      <c r="CF64">
        <v>-3504.1521637148953</v>
      </c>
      <c r="CG64">
        <v>6631.9026188043463</v>
      </c>
      <c r="CH64">
        <v>-3118.2111313359992</v>
      </c>
      <c r="CI64">
        <v>5766.4095365484336</v>
      </c>
      <c r="CJ64">
        <v>-27235022.67197163</v>
      </c>
      <c r="CK64">
        <v>51517279.538433306</v>
      </c>
      <c r="CL64">
        <v>8249374.6689378181</v>
      </c>
      <c r="CM64">
        <v>-15535480.077732712</v>
      </c>
      <c r="CN64">
        <v>117141.84339740091</v>
      </c>
      <c r="CO64">
        <v>-190534.35871042253</v>
      </c>
      <c r="CP64">
        <v>-1965.9600680673077</v>
      </c>
      <c r="CQ64">
        <v>3026.8894892464346</v>
      </c>
      <c r="CR64">
        <v>-234047.73814700515</v>
      </c>
      <c r="CS64">
        <v>209841.99582763543</v>
      </c>
      <c r="CT64">
        <v>-3037164.1528298305</v>
      </c>
    </row>
    <row r="65" spans="1:98" x14ac:dyDescent="0.35">
      <c r="A65" t="s">
        <v>165</v>
      </c>
      <c r="B65">
        <v>171892.62480722967</v>
      </c>
      <c r="C65">
        <v>-68132.86549793226</v>
      </c>
      <c r="D65">
        <v>-344501.50258459983</v>
      </c>
      <c r="E65">
        <v>-66402.296302990348</v>
      </c>
      <c r="F65">
        <v>249220.34710179424</v>
      </c>
      <c r="G65">
        <v>-80033.650600066845</v>
      </c>
      <c r="H65">
        <v>-35345.414500342667</v>
      </c>
      <c r="I65">
        <v>-160855.54047637316</v>
      </c>
      <c r="J65">
        <v>-230793.16862231697</v>
      </c>
      <c r="K65">
        <v>-24624.050415725727</v>
      </c>
      <c r="L65">
        <v>169034.2461314369</v>
      </c>
      <c r="M65">
        <v>-168306.85131922131</v>
      </c>
      <c r="N65">
        <v>-170623.69636357995</v>
      </c>
      <c r="O65">
        <v>-262618.20747403987</v>
      </c>
      <c r="P65">
        <v>85062.441122270568</v>
      </c>
      <c r="Y65">
        <v>458312.13475703908</v>
      </c>
      <c r="Z65">
        <v>32710.090701152294</v>
      </c>
      <c r="AA65">
        <v>-66066.869076247094</v>
      </c>
      <c r="AB65">
        <v>-19200.552800900889</v>
      </c>
      <c r="AC65">
        <v>-47243.606266845003</v>
      </c>
      <c r="AD65">
        <v>462083.56224147178</v>
      </c>
      <c r="AE65">
        <v>-61967.842094623935</v>
      </c>
      <c r="AF65">
        <v>-46906.047020629274</v>
      </c>
      <c r="AG65">
        <v>855.56102175929379</v>
      </c>
      <c r="AH65">
        <v>2150.9376869713715</v>
      </c>
      <c r="AI65">
        <v>499.30765531805457</v>
      </c>
      <c r="AJ65">
        <v>-1599.9900490317048</v>
      </c>
      <c r="AK65">
        <v>721.86344592118394</v>
      </c>
      <c r="AL65">
        <v>-1013.114841117233</v>
      </c>
      <c r="AM65" s="8">
        <v>3978638.0034689088</v>
      </c>
      <c r="AN65">
        <v>-5389866.1723909602</v>
      </c>
      <c r="AO65">
        <v>6788768.1593393143</v>
      </c>
      <c r="AP65">
        <v>-2921767.091239207</v>
      </c>
      <c r="AQ65">
        <v>-7132801.9970283182</v>
      </c>
      <c r="AR65">
        <v>2276325.5610725335</v>
      </c>
      <c r="AS65">
        <v>4650752.812256488</v>
      </c>
      <c r="AT65">
        <v>-9710104.6425803751</v>
      </c>
      <c r="AU65">
        <v>3848503.2549360343</v>
      </c>
      <c r="AV65">
        <v>-10398350.965925446</v>
      </c>
      <c r="AW65">
        <v>-8227592.3371330192</v>
      </c>
      <c r="AX65">
        <v>-252066.2997369052</v>
      </c>
      <c r="AY65">
        <v>-1449735.9880440442</v>
      </c>
      <c r="AZ65">
        <v>3430541.7477673232</v>
      </c>
      <c r="BA65">
        <v>-1675619.5269483214</v>
      </c>
      <c r="BB65">
        <v>-816117.49088657438</v>
      </c>
      <c r="BC65">
        <v>1500716.3641258096</v>
      </c>
      <c r="BD65">
        <v>241006.05592954357</v>
      </c>
      <c r="BE65">
        <v>197278.99284490832</v>
      </c>
      <c r="BF65">
        <v>220213.2387767286</v>
      </c>
      <c r="BG65">
        <v>225427.27881090879</v>
      </c>
      <c r="BH65">
        <v>23922.543192039753</v>
      </c>
      <c r="BI65">
        <v>11692.12220719084</v>
      </c>
      <c r="BJ65">
        <v>6089463.8809745181</v>
      </c>
      <c r="BK65">
        <v>5550676.8312966926</v>
      </c>
      <c r="BL65">
        <v>3424422.106942222</v>
      </c>
      <c r="BM65">
        <v>3101034.8454319066</v>
      </c>
      <c r="BN65">
        <v>4546779.8221045183</v>
      </c>
      <c r="BO65">
        <v>5670707.2787995022</v>
      </c>
      <c r="BP65">
        <v>17.396589329673112</v>
      </c>
      <c r="BQ65">
        <v>4578343.0534549924</v>
      </c>
      <c r="BR65">
        <v>5694929.5155174863</v>
      </c>
      <c r="BS65">
        <v>15.943477195814348</v>
      </c>
      <c r="BT65">
        <v>402.14900712099455</v>
      </c>
      <c r="BU65">
        <v>-1035.4158626940907</v>
      </c>
      <c r="BV65">
        <v>-1133.0606228292047</v>
      </c>
      <c r="BW65">
        <v>-623.80718664338451</v>
      </c>
      <c r="BX65">
        <v>-1886.9027483162629</v>
      </c>
      <c r="BY65">
        <v>-3942.0058338785616</v>
      </c>
      <c r="BZ65">
        <v>23845.687312388825</v>
      </c>
      <c r="CA65">
        <v>30550.678295235408</v>
      </c>
      <c r="CB65">
        <v>-19167802.283189997</v>
      </c>
      <c r="CC65">
        <v>35735393.052866802</v>
      </c>
      <c r="CD65">
        <v>240999.99406520129</v>
      </c>
      <c r="CE65">
        <v>-449512.40612362843</v>
      </c>
      <c r="CF65">
        <v>-3343.4500692936249</v>
      </c>
      <c r="CG65">
        <v>6346.4861055014881</v>
      </c>
      <c r="CH65">
        <v>-3124.1658878672793</v>
      </c>
      <c r="CI65">
        <v>5815.8358949177673</v>
      </c>
      <c r="CJ65">
        <v>-24923674.454071239</v>
      </c>
      <c r="CK65">
        <v>47191452.645376749</v>
      </c>
      <c r="CL65">
        <v>7539929.8319835337</v>
      </c>
      <c r="CM65">
        <v>-14198456.13516048</v>
      </c>
      <c r="CN65">
        <v>140841.68541985514</v>
      </c>
      <c r="CO65">
        <v>-239646.69194750948</v>
      </c>
      <c r="CP65">
        <v>-2167.9831313415516</v>
      </c>
      <c r="CQ65">
        <v>3526.7705155121175</v>
      </c>
      <c r="CR65">
        <v>-210103.92909693863</v>
      </c>
      <c r="CS65">
        <v>179209.82268982023</v>
      </c>
      <c r="CT65">
        <v>-2434026.516275201</v>
      </c>
    </row>
    <row r="66" spans="1:98" x14ac:dyDescent="0.35">
      <c r="A66" t="s">
        <v>166</v>
      </c>
      <c r="B66">
        <v>524773.17505328404</v>
      </c>
      <c r="C66">
        <v>-249551.22297066892</v>
      </c>
      <c r="D66">
        <v>-655709.51453819952</v>
      </c>
      <c r="E66">
        <v>-197252.87219865122</v>
      </c>
      <c r="F66">
        <v>417642.81670609355</v>
      </c>
      <c r="G66">
        <v>-163096.35462357473</v>
      </c>
      <c r="H66">
        <v>-96341.105887888232</v>
      </c>
      <c r="I66">
        <v>-230740.22052330888</v>
      </c>
      <c r="J66">
        <v>-374002.49666776677</v>
      </c>
      <c r="K66">
        <v>-117494.22545176957</v>
      </c>
      <c r="L66">
        <v>409247.764424333</v>
      </c>
      <c r="M66">
        <v>-325578.79134582914</v>
      </c>
      <c r="N66">
        <v>-435094.80992417026</v>
      </c>
      <c r="O66">
        <v>-388224.25965359539</v>
      </c>
      <c r="P66">
        <v>301922.18454279448</v>
      </c>
      <c r="Y66">
        <v>605412.59691286332</v>
      </c>
      <c r="Z66">
        <v>39024.751225745938</v>
      </c>
      <c r="AA66">
        <v>-54545.965318099552</v>
      </c>
      <c r="AB66">
        <v>-31233.995812220383</v>
      </c>
      <c r="AC66">
        <v>-23987.575460367865</v>
      </c>
      <c r="AD66">
        <v>604273.00812888076</v>
      </c>
      <c r="AE66">
        <v>-78404.501027823513</v>
      </c>
      <c r="AF66">
        <v>-26839.043711021099</v>
      </c>
      <c r="AG66">
        <v>-2870.7110032651431</v>
      </c>
      <c r="AH66">
        <v>-2161.1085557104252</v>
      </c>
      <c r="AI66">
        <v>129.02660755408408</v>
      </c>
      <c r="AJ66">
        <v>-1760.2020260530646</v>
      </c>
      <c r="AK66">
        <v>-192.22825029139344</v>
      </c>
      <c r="AL66">
        <v>16.637763783209284</v>
      </c>
      <c r="AM66" s="8">
        <v>5056028.7830466293</v>
      </c>
      <c r="AN66">
        <v>-7019697.6201035762</v>
      </c>
      <c r="AO66">
        <v>7577890.8941642325</v>
      </c>
      <c r="AP66">
        <v>-2636313.9756928361</v>
      </c>
      <c r="AQ66">
        <v>-9172953.0026976448</v>
      </c>
      <c r="AR66">
        <v>4648226.4470216371</v>
      </c>
      <c r="AS66">
        <v>5910987.6892499458</v>
      </c>
      <c r="AT66">
        <v>-8811991.2182294969</v>
      </c>
      <c r="AU66">
        <v>2941456.77833828</v>
      </c>
      <c r="AV66">
        <v>-12670591.143878341</v>
      </c>
      <c r="AW66">
        <v>-9951520.2289203182</v>
      </c>
      <c r="AX66">
        <v>-1525482.067325999</v>
      </c>
      <c r="AY66">
        <v>-6605196.3709854912</v>
      </c>
      <c r="AZ66">
        <v>7095968.8053104589</v>
      </c>
      <c r="BA66">
        <v>-3846716.0679935198</v>
      </c>
      <c r="BB66">
        <v>-4098425.540799513</v>
      </c>
      <c r="BC66">
        <v>-4197370.4570093555</v>
      </c>
      <c r="BD66">
        <v>303635.83592681226</v>
      </c>
      <c r="BE66">
        <v>247909.02955750361</v>
      </c>
      <c r="BF66">
        <v>276144.58850818785</v>
      </c>
      <c r="BG66">
        <v>304701.55958941509</v>
      </c>
      <c r="BH66">
        <v>132276.84837406728</v>
      </c>
      <c r="BI66">
        <v>15826.561740424322</v>
      </c>
      <c r="BJ66">
        <v>7830124.8308462603</v>
      </c>
      <c r="BK66">
        <v>6917067.6579734441</v>
      </c>
      <c r="BL66">
        <v>5145494.7849000562</v>
      </c>
      <c r="BM66">
        <v>4546779.8221045183</v>
      </c>
      <c r="BN66">
        <v>15968518.973296937</v>
      </c>
      <c r="BO66">
        <v>21149076.808104977</v>
      </c>
      <c r="BP66">
        <v>33.426275897524349</v>
      </c>
      <c r="BQ66">
        <v>15327202.98969405</v>
      </c>
      <c r="BR66">
        <v>20013210.55304506</v>
      </c>
      <c r="BS66">
        <v>30.840101079883031</v>
      </c>
      <c r="BT66">
        <v>3243.1999674265289</v>
      </c>
      <c r="BU66">
        <v>1977.9965097059944</v>
      </c>
      <c r="BV66">
        <v>-8590.5643996052495</v>
      </c>
      <c r="BW66">
        <v>-532.82351984538286</v>
      </c>
      <c r="BX66">
        <v>-1502.0853246655108</v>
      </c>
      <c r="BY66">
        <v>-8730.3276573204475</v>
      </c>
      <c r="BZ66">
        <v>74373.076414930125</v>
      </c>
      <c r="CA66">
        <v>92183.424511484292</v>
      </c>
      <c r="CB66">
        <v>-17004963.367984258</v>
      </c>
      <c r="CC66">
        <v>31824678.500135023</v>
      </c>
      <c r="CD66">
        <v>-175144.30525515036</v>
      </c>
      <c r="CE66">
        <v>285846.67782540352</v>
      </c>
      <c r="CF66">
        <v>144.79966379598471</v>
      </c>
      <c r="CG66">
        <v>22.448036113674124</v>
      </c>
      <c r="CH66">
        <v>1962.0532987174997</v>
      </c>
      <c r="CI66">
        <v>-3503.9928986376767</v>
      </c>
      <c r="CJ66">
        <v>-17203930.736168724</v>
      </c>
      <c r="CK66">
        <v>32760945.111169137</v>
      </c>
      <c r="CL66">
        <v>6820567.9945104541</v>
      </c>
      <c r="CM66">
        <v>-13450078.173449989</v>
      </c>
      <c r="CN66">
        <v>-1297848.1534624225</v>
      </c>
      <c r="CO66">
        <v>2425917.0000068024</v>
      </c>
      <c r="CP66">
        <v>326.6853181119958</v>
      </c>
      <c r="CQ66">
        <v>-886.34139913041145</v>
      </c>
      <c r="CR66">
        <v>-467411.78493532521</v>
      </c>
      <c r="CS66">
        <v>245991.63687275624</v>
      </c>
      <c r="CT66">
        <v>-636108.54154153867</v>
      </c>
    </row>
    <row r="67" spans="1:98" x14ac:dyDescent="0.35">
      <c r="A67" t="s">
        <v>43</v>
      </c>
      <c r="B67">
        <v>658832.79099573882</v>
      </c>
      <c r="C67">
        <v>-349969.08189481671</v>
      </c>
      <c r="D67">
        <v>-758612.25312555314</v>
      </c>
      <c r="E67">
        <v>-223667.58543395638</v>
      </c>
      <c r="F67">
        <v>507111.99943411921</v>
      </c>
      <c r="G67">
        <v>-214225.85060656854</v>
      </c>
      <c r="H67">
        <v>-159549.25574288465</v>
      </c>
      <c r="I67">
        <v>-227890.8837304819</v>
      </c>
      <c r="J67">
        <v>-386793.95234554802</v>
      </c>
      <c r="K67">
        <v>-142997.08781518834</v>
      </c>
      <c r="L67">
        <v>486060.74903587066</v>
      </c>
      <c r="M67">
        <v>-345125.68464020512</v>
      </c>
      <c r="N67">
        <v>-473547.44413558429</v>
      </c>
      <c r="O67">
        <v>-458273.93016284599</v>
      </c>
      <c r="P67">
        <v>344952.14938806294</v>
      </c>
      <c r="Y67">
        <v>662800.19416195666</v>
      </c>
      <c r="Z67">
        <v>42274.96581197159</v>
      </c>
      <c r="AA67">
        <v>-12849.269961157353</v>
      </c>
      <c r="AB67">
        <v>-43103.652869975078</v>
      </c>
      <c r="AC67">
        <v>30167.344062420554</v>
      </c>
      <c r="AD67">
        <v>654629.44521954178</v>
      </c>
      <c r="AE67">
        <v>-40455.124697331055</v>
      </c>
      <c r="AF67">
        <v>26120.012125035984</v>
      </c>
      <c r="AG67">
        <v>-6533.2295066604611</v>
      </c>
      <c r="AH67">
        <v>-4893.7317738288866</v>
      </c>
      <c r="AI67">
        <v>-104.22020996853976</v>
      </c>
      <c r="AJ67">
        <v>-1251.7716069809355</v>
      </c>
      <c r="AK67">
        <v>-640.1546637993921</v>
      </c>
      <c r="AL67">
        <v>1170.0740670776813</v>
      </c>
      <c r="AM67" s="8">
        <v>5435140.5752426572</v>
      </c>
      <c r="AN67">
        <v>-7478532.4127664613</v>
      </c>
      <c r="AO67">
        <v>7499038.083754343</v>
      </c>
      <c r="AP67">
        <v>-1928337.000192743</v>
      </c>
      <c r="AQ67">
        <v>-10047701.008022459</v>
      </c>
      <c r="AR67">
        <v>5426791.5820236392</v>
      </c>
      <c r="AS67">
        <v>8904462.9508407339</v>
      </c>
      <c r="AT67">
        <v>-9162601.5820235964</v>
      </c>
      <c r="AU67">
        <v>1193485.664852957</v>
      </c>
      <c r="AV67">
        <v>-15001224.63820016</v>
      </c>
      <c r="AW67">
        <v>-12729127.480083069</v>
      </c>
      <c r="AX67">
        <v>-702317.21385616309</v>
      </c>
      <c r="AY67">
        <v>-8277452.1461085137</v>
      </c>
      <c r="AZ67">
        <v>8089407.4505355144</v>
      </c>
      <c r="BA67">
        <v>-6327822.1346001877</v>
      </c>
      <c r="BB67">
        <v>-5068164.8919762522</v>
      </c>
      <c r="BC67">
        <v>-5633510.1432063011</v>
      </c>
      <c r="BD67">
        <v>238079.07582374578</v>
      </c>
      <c r="BE67">
        <v>172282.87181602011</v>
      </c>
      <c r="BF67">
        <v>198038.98309895239</v>
      </c>
      <c r="BG67">
        <v>238447.37857791519</v>
      </c>
      <c r="BH67">
        <v>124553.85882670982</v>
      </c>
      <c r="BI67">
        <v>14668.780636149153</v>
      </c>
      <c r="BJ67">
        <v>10038229.605501696</v>
      </c>
      <c r="BK67">
        <v>8921201.7752002142</v>
      </c>
      <c r="BL67">
        <v>6393982.0680648871</v>
      </c>
      <c r="BM67">
        <v>5670707.2787995022</v>
      </c>
      <c r="BN67">
        <v>21149076.808104977</v>
      </c>
      <c r="BO67">
        <v>29258345.646859229</v>
      </c>
      <c r="BP67">
        <v>39.141394574933315</v>
      </c>
      <c r="BQ67">
        <v>20177619.679624464</v>
      </c>
      <c r="BR67">
        <v>27434536.032189928</v>
      </c>
      <c r="BS67">
        <v>36.099248218405215</v>
      </c>
      <c r="BT67">
        <v>3669.0182217754095</v>
      </c>
      <c r="BU67">
        <v>1946.9739579205752</v>
      </c>
      <c r="BV67">
        <v>-11551.039966834875</v>
      </c>
      <c r="BW67">
        <v>-474.86196939333723</v>
      </c>
      <c r="BX67">
        <v>-2283.2256401532459</v>
      </c>
      <c r="BY67">
        <v>-10867.88374654948</v>
      </c>
      <c r="BZ67">
        <v>76617.399366059559</v>
      </c>
      <c r="CA67">
        <v>95425.572337141944</v>
      </c>
      <c r="CB67">
        <v>-13793587.753778409</v>
      </c>
      <c r="CC67">
        <v>25856110.023123678</v>
      </c>
      <c r="CD67">
        <v>-388418.85999650316</v>
      </c>
      <c r="CE67">
        <v>657492.18816801219</v>
      </c>
      <c r="CF67">
        <v>1756.3849095883022</v>
      </c>
      <c r="CG67">
        <v>-2864.4415645009672</v>
      </c>
      <c r="CH67">
        <v>5270.3023628409273</v>
      </c>
      <c r="CI67">
        <v>-9556.9984094285956</v>
      </c>
      <c r="CJ67">
        <v>-12326316.238461424</v>
      </c>
      <c r="CK67">
        <v>23499523.544021074</v>
      </c>
      <c r="CL67">
        <v>7229981.7898079921</v>
      </c>
      <c r="CM67">
        <v>-14556587.067874627</v>
      </c>
      <c r="CN67">
        <v>-1842887.0183587272</v>
      </c>
      <c r="CO67">
        <v>3423296.2266363013</v>
      </c>
      <c r="CP67">
        <v>1268.3673805238634</v>
      </c>
      <c r="CQ67">
        <v>-2642.5554650888862</v>
      </c>
      <c r="CR67">
        <v>-535220.07190467312</v>
      </c>
      <c r="CS67">
        <v>179634.94240059328</v>
      </c>
      <c r="CT67">
        <v>820547.12619287858</v>
      </c>
    </row>
    <row r="68" spans="1:98" x14ac:dyDescent="0.35">
      <c r="A68" t="s">
        <v>143</v>
      </c>
      <c r="B68">
        <v>1.4108983643925013</v>
      </c>
      <c r="C68">
        <v>-0.57998193634082051</v>
      </c>
      <c r="D68">
        <v>-2.6347515390731862</v>
      </c>
      <c r="E68">
        <v>-0.79622454845301971</v>
      </c>
      <c r="F68">
        <v>1.6455166022870353</v>
      </c>
      <c r="G68">
        <v>-0.76675254554771544</v>
      </c>
      <c r="H68">
        <v>-0.12274498143935404</v>
      </c>
      <c r="I68">
        <v>-1.3486589196946575</v>
      </c>
      <c r="J68">
        <v>-1.8697341200523407</v>
      </c>
      <c r="K68">
        <v>-0.48703404596873007</v>
      </c>
      <c r="L68">
        <v>1.6709733773806235</v>
      </c>
      <c r="M68">
        <v>-1.3093917911978044</v>
      </c>
      <c r="N68">
        <v>-1.5681004881734655</v>
      </c>
      <c r="O68">
        <v>-1.6273254626332654</v>
      </c>
      <c r="P68">
        <v>1.0456041151190891</v>
      </c>
      <c r="Y68">
        <v>2.6509356793724614</v>
      </c>
      <c r="Z68">
        <v>0.2368153869670836</v>
      </c>
      <c r="AA68">
        <v>-0.49339426555091748</v>
      </c>
      <c r="AB68">
        <v>-9.841345274998102E-2</v>
      </c>
      <c r="AC68">
        <v>-0.40561897512196826</v>
      </c>
      <c r="AD68">
        <v>2.6957760859988498</v>
      </c>
      <c r="AE68">
        <v>-0.57739239660278618</v>
      </c>
      <c r="AF68">
        <v>-0.40297660467983265</v>
      </c>
      <c r="AG68">
        <v>3.031001544301061E-3</v>
      </c>
      <c r="AH68">
        <v>5.9618694846798612E-3</v>
      </c>
      <c r="AI68">
        <v>2.2741528652069284E-3</v>
      </c>
      <c r="AJ68">
        <v>-1.4396778133027152E-2</v>
      </c>
      <c r="AK68">
        <v>3.1611407710146191E-3</v>
      </c>
      <c r="AL68">
        <v>-8.430041332282567E-3</v>
      </c>
      <c r="AM68" s="8">
        <v>30.69352285447069</v>
      </c>
      <c r="AN68">
        <v>-39.718632935268687</v>
      </c>
      <c r="AO68">
        <v>44.06743241091845</v>
      </c>
      <c r="AP68">
        <v>-8.0632497809225328</v>
      </c>
      <c r="AQ68">
        <v>-50.221509653092447</v>
      </c>
      <c r="AR68">
        <v>13.2964204464243</v>
      </c>
      <c r="AS68">
        <v>24.852123583992441</v>
      </c>
      <c r="AT68">
        <v>-62.803499708834543</v>
      </c>
      <c r="AU68">
        <v>41.390249483618433</v>
      </c>
      <c r="AV68">
        <v>-60.172402590911943</v>
      </c>
      <c r="AW68">
        <v>-42.397148033589225</v>
      </c>
      <c r="AX68">
        <v>-7.5197100337671143</v>
      </c>
      <c r="AY68">
        <v>-19.4307396965098</v>
      </c>
      <c r="AZ68">
        <v>24.614524993247837</v>
      </c>
      <c r="BA68">
        <v>-7.7668744790166224</v>
      </c>
      <c r="BB68">
        <v>-9.6279973910542402</v>
      </c>
      <c r="BC68">
        <v>5.8041698686649532</v>
      </c>
      <c r="BD68">
        <v>2.1370010140515521</v>
      </c>
      <c r="BE68">
        <v>1.7868281539947186</v>
      </c>
      <c r="BF68">
        <v>2.010294218952386</v>
      </c>
      <c r="BG68">
        <v>2.0331906578251742</v>
      </c>
      <c r="BH68">
        <v>0.25873345392741615</v>
      </c>
      <c r="BI68">
        <v>6.9588019262916537E-2</v>
      </c>
      <c r="BJ68">
        <v>28.791925171141784</v>
      </c>
      <c r="BK68">
        <v>25.381545626813608</v>
      </c>
      <c r="BL68">
        <v>19.759230951155725</v>
      </c>
      <c r="BM68">
        <v>17.396589329673112</v>
      </c>
      <c r="BN68">
        <v>33.426275897524349</v>
      </c>
      <c r="BO68">
        <v>39.141394574933315</v>
      </c>
      <c r="BP68">
        <v>1.4182418145244633E-4</v>
      </c>
      <c r="BQ68">
        <v>33.946439621631306</v>
      </c>
      <c r="BR68">
        <v>39.806135113082924</v>
      </c>
      <c r="BS68">
        <v>1.2956722935265734E-4</v>
      </c>
      <c r="BT68">
        <v>1.5783712418542827E-2</v>
      </c>
      <c r="BU68">
        <v>8.2150879787887508E-3</v>
      </c>
      <c r="BV68">
        <v>-1.3222226489786375E-2</v>
      </c>
      <c r="BW68">
        <v>4.3967640933903242E-3</v>
      </c>
      <c r="BX68">
        <v>-2.5298588320142755E-3</v>
      </c>
      <c r="BY68">
        <v>-2.7948649503212949E-2</v>
      </c>
      <c r="BZ68">
        <v>8.211457653440532E-2</v>
      </c>
      <c r="CA68">
        <v>0.17840198080041014</v>
      </c>
      <c r="CB68">
        <v>-167.50793216717244</v>
      </c>
      <c r="CC68">
        <v>312.88362692853389</v>
      </c>
      <c r="CD68">
        <v>1.2245649760587316</v>
      </c>
      <c r="CE68">
        <v>-2.2170880583459538</v>
      </c>
      <c r="CF68">
        <v>-1.9421309865129851E-2</v>
      </c>
      <c r="CG68">
        <v>3.6647299968723256E-2</v>
      </c>
      <c r="CH68">
        <v>-2.0124595504659813E-2</v>
      </c>
      <c r="CI68">
        <v>3.737030719499039E-2</v>
      </c>
      <c r="CJ68">
        <v>-189.66999520964612</v>
      </c>
      <c r="CK68">
        <v>359.44348673641366</v>
      </c>
      <c r="CL68">
        <v>57.729051145639055</v>
      </c>
      <c r="CM68">
        <v>-108.64962607959663</v>
      </c>
      <c r="CN68">
        <v>-1.725674346442196</v>
      </c>
      <c r="CO68">
        <v>3.5462096742627773</v>
      </c>
      <c r="CP68">
        <v>-1.6729575957848342E-2</v>
      </c>
      <c r="CQ68">
        <v>2.7470954105772698E-2</v>
      </c>
      <c r="CR68">
        <v>-1.9193086698155279</v>
      </c>
      <c r="CS68">
        <v>1.6338066675268226</v>
      </c>
      <c r="CT68">
        <v>-14.744324008261996</v>
      </c>
    </row>
    <row r="69" spans="1:98" x14ac:dyDescent="0.35">
      <c r="A69" t="s">
        <v>144</v>
      </c>
      <c r="B69">
        <v>517791.73961657524</v>
      </c>
      <c r="C69">
        <v>-244497.80802021179</v>
      </c>
      <c r="D69">
        <v>-693645.84179271688</v>
      </c>
      <c r="E69">
        <v>-201934.62413998219</v>
      </c>
      <c r="F69">
        <v>439197.73988546425</v>
      </c>
      <c r="G69">
        <v>-165896.0427864489</v>
      </c>
      <c r="H69">
        <v>-90822.768852883586</v>
      </c>
      <c r="I69">
        <v>-255676.86724956025</v>
      </c>
      <c r="J69">
        <v>-413801.9069181644</v>
      </c>
      <c r="K69">
        <v>-122510.93708967578</v>
      </c>
      <c r="L69">
        <v>427800.91423204198</v>
      </c>
      <c r="M69">
        <v>-351406.44917954394</v>
      </c>
      <c r="N69">
        <v>-473920.43635489896</v>
      </c>
      <c r="O69">
        <v>-389628.19511154172</v>
      </c>
      <c r="P69">
        <v>323217.68845327821</v>
      </c>
      <c r="Y69">
        <v>620554.75898549135</v>
      </c>
      <c r="Z69">
        <v>41197.58094698473</v>
      </c>
      <c r="AA69">
        <v>-64667.481012252363</v>
      </c>
      <c r="AB69">
        <v>-34530.685415208645</v>
      </c>
      <c r="AC69">
        <v>-36567.834057339249</v>
      </c>
      <c r="AD69">
        <v>622961.72969390836</v>
      </c>
      <c r="AE69">
        <v>-87808.981504323805</v>
      </c>
      <c r="AF69">
        <v>-39322.836990368836</v>
      </c>
      <c r="AG69">
        <v>-2297.6045324822912</v>
      </c>
      <c r="AH69">
        <v>-1777.3941730442698</v>
      </c>
      <c r="AI69">
        <v>215.19471222023421</v>
      </c>
      <c r="AJ69">
        <v>-1869.6737423308532</v>
      </c>
      <c r="AK69">
        <v>73.526817727511244</v>
      </c>
      <c r="AL69">
        <v>-146.79734938418184</v>
      </c>
      <c r="AM69" s="8">
        <v>5421045.0124563286</v>
      </c>
      <c r="AN69">
        <v>-7262177.4462823989</v>
      </c>
      <c r="AO69">
        <v>8292645.7378652971</v>
      </c>
      <c r="AP69">
        <v>-2545388.8389041773</v>
      </c>
      <c r="AQ69">
        <v>-9130021.1744348966</v>
      </c>
      <c r="AR69">
        <v>4702254.3020851035</v>
      </c>
      <c r="AS69">
        <v>5552402.8482301543</v>
      </c>
      <c r="AT69">
        <v>-9351624.7959245015</v>
      </c>
      <c r="AU69">
        <v>3766213.545433864</v>
      </c>
      <c r="AV69">
        <v>-13403862.871910537</v>
      </c>
      <c r="AW69">
        <v>-10571873.764582237</v>
      </c>
      <c r="AX69">
        <v>-2155413.399532441</v>
      </c>
      <c r="AY69">
        <v>-6751123.2564383615</v>
      </c>
      <c r="AZ69">
        <v>7654061.2137375055</v>
      </c>
      <c r="BA69">
        <v>-3089510.1955110473</v>
      </c>
      <c r="BB69">
        <v>-3731438.6092042276</v>
      </c>
      <c r="BC69">
        <v>-2953290.4093037131</v>
      </c>
      <c r="BD69">
        <v>354129.40351752535</v>
      </c>
      <c r="BE69">
        <v>295162.10700715845</v>
      </c>
      <c r="BF69">
        <v>328338.51359000016</v>
      </c>
      <c r="BG69">
        <v>353660.32176673628</v>
      </c>
      <c r="BH69">
        <v>129595.25529900522</v>
      </c>
      <c r="BI69">
        <v>15992.235600735266</v>
      </c>
      <c r="BJ69">
        <v>7570038.5833615121</v>
      </c>
      <c r="BK69">
        <v>6704284.0790483458</v>
      </c>
      <c r="BL69">
        <v>5162860.9805305107</v>
      </c>
      <c r="BM69">
        <v>4578343.0534549924</v>
      </c>
      <c r="BN69">
        <v>15327202.98969405</v>
      </c>
      <c r="BO69">
        <v>20177619.679624464</v>
      </c>
      <c r="BP69">
        <v>33.946439621631306</v>
      </c>
      <c r="BQ69">
        <v>14939857.113257671</v>
      </c>
      <c r="BR69">
        <v>19454824.931358457</v>
      </c>
      <c r="BS69">
        <v>31.461622012169826</v>
      </c>
      <c r="BT69">
        <v>3614.9419857276848</v>
      </c>
      <c r="BU69">
        <v>2216.6428544378159</v>
      </c>
      <c r="BV69">
        <v>-8046.7475687718006</v>
      </c>
      <c r="BW69">
        <v>114.97700146190785</v>
      </c>
      <c r="BX69">
        <v>-955.32725262110171</v>
      </c>
      <c r="BY69">
        <v>-8540.3170223573179</v>
      </c>
      <c r="BZ69">
        <v>67748.386169424091</v>
      </c>
      <c r="CA69">
        <v>88048.477308433095</v>
      </c>
      <c r="CB69">
        <v>-21021521.609109852</v>
      </c>
      <c r="CC69">
        <v>39291153.011326566</v>
      </c>
      <c r="CD69">
        <v>-100898.9359635506</v>
      </c>
      <c r="CE69">
        <v>155774.9276667216</v>
      </c>
      <c r="CF69">
        <v>-611.8779054398783</v>
      </c>
      <c r="CG69">
        <v>1447.0694658987281</v>
      </c>
      <c r="CH69">
        <v>667.44799567626922</v>
      </c>
      <c r="CI69">
        <v>-1063.0544398365917</v>
      </c>
      <c r="CJ69">
        <v>-22384508.049624797</v>
      </c>
      <c r="CK69">
        <v>42566542.172579519</v>
      </c>
      <c r="CL69">
        <v>7458907.7435953673</v>
      </c>
      <c r="CM69">
        <v>-14527334.120340914</v>
      </c>
      <c r="CN69">
        <v>-1099242.2813168941</v>
      </c>
      <c r="CO69">
        <v>2064820.0813669267</v>
      </c>
      <c r="CP69">
        <v>-99.538393275340496</v>
      </c>
      <c r="CQ69">
        <v>-79.542951881246921</v>
      </c>
      <c r="CR69">
        <v>-490132.33883281698</v>
      </c>
      <c r="CS69">
        <v>287488.27376691927</v>
      </c>
      <c r="CT69">
        <v>-157053.40994270262</v>
      </c>
    </row>
    <row r="70" spans="1:98" x14ac:dyDescent="0.35">
      <c r="A70" t="s">
        <v>167</v>
      </c>
      <c r="B70">
        <v>652265.46210704767</v>
      </c>
      <c r="C70">
        <v>-323966.98823505384</v>
      </c>
      <c r="D70">
        <v>-839318.00359555741</v>
      </c>
      <c r="E70">
        <v>-230971.7664423341</v>
      </c>
      <c r="F70">
        <v>551983.24633542076</v>
      </c>
      <c r="G70">
        <v>-218309.07506107099</v>
      </c>
      <c r="H70">
        <v>-129878.46776983411</v>
      </c>
      <c r="I70">
        <v>-281790.63941152883</v>
      </c>
      <c r="J70">
        <v>-474955.17325726867</v>
      </c>
      <c r="K70">
        <v>-149983.35756617723</v>
      </c>
      <c r="L70">
        <v>530329.7735331537</v>
      </c>
      <c r="M70">
        <v>-394537.62014152302</v>
      </c>
      <c r="N70">
        <v>-548341.88299770094</v>
      </c>
      <c r="O70">
        <v>-456601.66429826996</v>
      </c>
      <c r="P70">
        <v>387368.75535980868</v>
      </c>
      <c r="Y70">
        <v>703852.67428186047</v>
      </c>
      <c r="Z70">
        <v>46016.168256669662</v>
      </c>
      <c r="AA70">
        <v>-38222.594340848744</v>
      </c>
      <c r="AB70">
        <v>-46090.783920309994</v>
      </c>
      <c r="AC70">
        <v>1099.8748817422718</v>
      </c>
      <c r="AD70">
        <v>700658.5632999331</v>
      </c>
      <c r="AE70">
        <v>-62658.977833392382</v>
      </c>
      <c r="AF70">
        <v>-3757.7045091184177</v>
      </c>
      <c r="AG70">
        <v>-5131.818802531614</v>
      </c>
      <c r="AH70">
        <v>-3973.9711986651223</v>
      </c>
      <c r="AI70">
        <v>95.349304390978915</v>
      </c>
      <c r="AJ70">
        <v>-1579.2374797308398</v>
      </c>
      <c r="AK70">
        <v>-245.93531401968153</v>
      </c>
      <c r="AL70">
        <v>762.30990572891199</v>
      </c>
      <c r="AM70" s="8">
        <v>5696038.4620724712</v>
      </c>
      <c r="AN70">
        <v>-7398693.2888932321</v>
      </c>
      <c r="AO70">
        <v>8205750.6140296403</v>
      </c>
      <c r="AP70">
        <v>-1415444.9444143893</v>
      </c>
      <c r="AQ70">
        <v>-9106684.0567301232</v>
      </c>
      <c r="AR70">
        <v>5442399.7127142549</v>
      </c>
      <c r="AS70">
        <v>7923417.1136487713</v>
      </c>
      <c r="AT70">
        <v>-9903535.4355857261</v>
      </c>
      <c r="AU70">
        <v>2450521.0053472226</v>
      </c>
      <c r="AV70">
        <v>-15851051.999622639</v>
      </c>
      <c r="AW70">
        <v>-13573729.940851323</v>
      </c>
      <c r="AX70">
        <v>-1575506.8343159896</v>
      </c>
      <c r="AY70">
        <v>-8409051.9733843487</v>
      </c>
      <c r="AZ70">
        <v>9501893.160310613</v>
      </c>
      <c r="BA70">
        <v>-5204601.7707893169</v>
      </c>
      <c r="BB70">
        <v>-4355401.0270071644</v>
      </c>
      <c r="BC70">
        <v>-3121549.769840512</v>
      </c>
      <c r="BD70">
        <v>329902.21202166041</v>
      </c>
      <c r="BE70">
        <v>261835.53067623344</v>
      </c>
      <c r="BF70">
        <v>297607.9590040319</v>
      </c>
      <c r="BG70">
        <v>332470.3100471049</v>
      </c>
      <c r="BH70">
        <v>144926.86951243217</v>
      </c>
      <c r="BI70">
        <v>15922.637659479904</v>
      </c>
      <c r="BJ70">
        <v>9542973.6679769587</v>
      </c>
      <c r="BK70">
        <v>8496673.3681445103</v>
      </c>
      <c r="BL70">
        <v>6387573.7157660089</v>
      </c>
      <c r="BM70">
        <v>5694929.5155174863</v>
      </c>
      <c r="BN70">
        <v>20013210.55304506</v>
      </c>
      <c r="BO70">
        <v>27434536.032189928</v>
      </c>
      <c r="BP70">
        <v>39.806135113082924</v>
      </c>
      <c r="BQ70">
        <v>19454824.931358457</v>
      </c>
      <c r="BR70">
        <v>26487782.02723325</v>
      </c>
      <c r="BS70">
        <v>36.998249220377645</v>
      </c>
      <c r="BT70">
        <v>4022.8226064738487</v>
      </c>
      <c r="BU70">
        <v>2137.0531330712934</v>
      </c>
      <c r="BV70">
        <v>-10392.901373846067</v>
      </c>
      <c r="BW70">
        <v>323.77384109366324</v>
      </c>
      <c r="BX70">
        <v>-1596.3423496809003</v>
      </c>
      <c r="BY70">
        <v>-10218.486511107392</v>
      </c>
      <c r="BZ70">
        <v>66568.757602937199</v>
      </c>
      <c r="CA70">
        <v>91046.638246771661</v>
      </c>
      <c r="CB70">
        <v>-20224847.117138658</v>
      </c>
      <c r="CC70">
        <v>37814586.599433534</v>
      </c>
      <c r="CD70">
        <v>-231056.74205161512</v>
      </c>
      <c r="CE70">
        <v>382112.78417170967</v>
      </c>
      <c r="CF70">
        <v>687.35301107911266</v>
      </c>
      <c r="CG70">
        <v>-855.84153464281906</v>
      </c>
      <c r="CH70">
        <v>3313.6983774139858</v>
      </c>
      <c r="CI70">
        <v>-5878.5963853803732</v>
      </c>
      <c r="CJ70">
        <v>-20096993.512728292</v>
      </c>
      <c r="CK70">
        <v>38205443.077131085</v>
      </c>
      <c r="CL70">
        <v>8136026.9779918958</v>
      </c>
      <c r="CM70">
        <v>-16109036.860675147</v>
      </c>
      <c r="CN70">
        <v>-1462190.4225756074</v>
      </c>
      <c r="CO70">
        <v>2733393.3604757609</v>
      </c>
      <c r="CP70">
        <v>720.99061123510023</v>
      </c>
      <c r="CQ70">
        <v>-1483.3995174820484</v>
      </c>
      <c r="CR70">
        <v>-583068.28082101734</v>
      </c>
      <c r="CS70">
        <v>262769.06214984396</v>
      </c>
      <c r="CT70">
        <v>2184430.6877259719</v>
      </c>
    </row>
    <row r="71" spans="1:98" x14ac:dyDescent="0.35">
      <c r="A71" t="s">
        <v>168</v>
      </c>
      <c r="B71">
        <v>1.331710063719014</v>
      </c>
      <c r="C71">
        <v>-0.54035637776060352</v>
      </c>
      <c r="D71">
        <v>-2.4382467157344325</v>
      </c>
      <c r="E71">
        <v>-0.71982197997253317</v>
      </c>
      <c r="F71">
        <v>1.5109565169590962</v>
      </c>
      <c r="G71">
        <v>-0.68285467540246259</v>
      </c>
      <c r="H71">
        <v>-0.11560080860207315</v>
      </c>
      <c r="I71">
        <v>-1.2560088793065809</v>
      </c>
      <c r="J71">
        <v>-1.7550628029565609</v>
      </c>
      <c r="K71">
        <v>-0.43444948299699421</v>
      </c>
      <c r="L71">
        <v>1.503260337784486</v>
      </c>
      <c r="M71">
        <v>-1.2315087010358419</v>
      </c>
      <c r="N71">
        <v>-1.4799917751581222</v>
      </c>
      <c r="O71">
        <v>-1.4791112636404293</v>
      </c>
      <c r="P71">
        <v>0.98039899273540132</v>
      </c>
      <c r="Y71">
        <v>2.5046923058504937</v>
      </c>
      <c r="Z71">
        <v>0.21704182197668537</v>
      </c>
      <c r="AA71">
        <v>-0.45390802509848838</v>
      </c>
      <c r="AB71">
        <v>-9.0586334460166576E-2</v>
      </c>
      <c r="AC71">
        <v>-0.37548186896492419</v>
      </c>
      <c r="AD71">
        <v>2.5461982121860713</v>
      </c>
      <c r="AE71">
        <v>-0.52729563284251146</v>
      </c>
      <c r="AF71">
        <v>-0.37605589049182009</v>
      </c>
      <c r="AG71">
        <v>3.8498905558043126E-3</v>
      </c>
      <c r="AH71">
        <v>5.448772049850917E-3</v>
      </c>
      <c r="AI71">
        <v>2.1712183485375746E-3</v>
      </c>
      <c r="AJ71">
        <v>-1.3082442785056766E-2</v>
      </c>
      <c r="AK71">
        <v>3.1766814599379694E-3</v>
      </c>
      <c r="AL71">
        <v>-7.8262631853981482E-3</v>
      </c>
      <c r="AM71" s="8">
        <v>27.556924860504505</v>
      </c>
      <c r="AN71">
        <v>-35.204853556551612</v>
      </c>
      <c r="AO71">
        <v>40.449284875800693</v>
      </c>
      <c r="AP71">
        <v>-8.0130089086063059</v>
      </c>
      <c r="AQ71">
        <v>-43.972853857653803</v>
      </c>
      <c r="AR71">
        <v>12.672151890917394</v>
      </c>
      <c r="AS71">
        <v>20.809479115688944</v>
      </c>
      <c r="AT71">
        <v>-56.810246513342193</v>
      </c>
      <c r="AU71">
        <v>37.738872621076354</v>
      </c>
      <c r="AV71">
        <v>-54.62674029840317</v>
      </c>
      <c r="AW71">
        <v>-39.210493114107599</v>
      </c>
      <c r="AX71">
        <v>-7.6755091018852486</v>
      </c>
      <c r="AY71">
        <v>-16.996690686687199</v>
      </c>
      <c r="AZ71">
        <v>23.074168301911197</v>
      </c>
      <c r="BA71">
        <v>-6.2532962419718601</v>
      </c>
      <c r="BB71">
        <v>-8.4913385902581435</v>
      </c>
      <c r="BC71">
        <v>6.8351627999211084</v>
      </c>
      <c r="BD71">
        <v>2.0103554874433516</v>
      </c>
      <c r="BE71">
        <v>1.7014014681365697</v>
      </c>
      <c r="BF71">
        <v>1.9059407681040936</v>
      </c>
      <c r="BG71">
        <v>1.9252296774693984</v>
      </c>
      <c r="BH71">
        <v>0.30960553488440185</v>
      </c>
      <c r="BI71">
        <v>6.7921244095300065E-2</v>
      </c>
      <c r="BJ71">
        <v>26.407616480458813</v>
      </c>
      <c r="BK71">
        <v>23.278644161575674</v>
      </c>
      <c r="BL71">
        <v>18.082882922207578</v>
      </c>
      <c r="BM71">
        <v>15.943477195814348</v>
      </c>
      <c r="BN71">
        <v>30.840101079883031</v>
      </c>
      <c r="BO71">
        <v>36.099248218405215</v>
      </c>
      <c r="BP71">
        <v>1.2956722935265734E-4</v>
      </c>
      <c r="BQ71">
        <v>31.461622012169826</v>
      </c>
      <c r="BR71">
        <v>36.998249220377645</v>
      </c>
      <c r="BS71">
        <v>1.1901412817574463E-4</v>
      </c>
      <c r="BT71">
        <v>1.4161999275365229E-2</v>
      </c>
      <c r="BU71">
        <v>7.2127065663987848E-3</v>
      </c>
      <c r="BV71">
        <v>-1.1460509420828813E-2</v>
      </c>
      <c r="BW71">
        <v>3.5283363650914891E-3</v>
      </c>
      <c r="BX71">
        <v>-3.0738211039524703E-3</v>
      </c>
      <c r="BY71">
        <v>-2.4742153640384474E-2</v>
      </c>
      <c r="BZ71">
        <v>8.7988292967870918E-2</v>
      </c>
      <c r="CA71">
        <v>0.18015205500777434</v>
      </c>
      <c r="CB71">
        <v>-152.355089799338</v>
      </c>
      <c r="CC71">
        <v>284.64446522328586</v>
      </c>
      <c r="CD71">
        <v>1.1268422137882697</v>
      </c>
      <c r="CE71">
        <v>-2.0408276112828698</v>
      </c>
      <c r="CF71">
        <v>-1.7951905693124191E-2</v>
      </c>
      <c r="CG71">
        <v>3.4011820627653469E-2</v>
      </c>
      <c r="CH71">
        <v>-1.9278084671241268E-2</v>
      </c>
      <c r="CI71">
        <v>3.5953235283852913E-2</v>
      </c>
      <c r="CJ71">
        <v>-173.47559277970163</v>
      </c>
      <c r="CK71">
        <v>329.03596463311754</v>
      </c>
      <c r="CL71">
        <v>50.810482914510658</v>
      </c>
      <c r="CM71">
        <v>-95.6345774983388</v>
      </c>
      <c r="CN71">
        <v>-1.4737346820827406</v>
      </c>
      <c r="CO71">
        <v>3.0464360676546529</v>
      </c>
      <c r="CP71">
        <v>-1.4900428036221358E-2</v>
      </c>
      <c r="CQ71">
        <v>2.4704540646463474E-2</v>
      </c>
      <c r="CR71">
        <v>-1.77275260191025</v>
      </c>
      <c r="CS71">
        <v>1.5665083980400651</v>
      </c>
      <c r="CT71">
        <v>-12.323766427690012</v>
      </c>
    </row>
    <row r="72" spans="1:98" x14ac:dyDescent="0.35">
      <c r="A72" t="s">
        <v>169</v>
      </c>
      <c r="B72">
        <v>55.359958358577877</v>
      </c>
      <c r="C72">
        <v>-2.0913201512643385</v>
      </c>
      <c r="D72">
        <v>-159.97576055275346</v>
      </c>
      <c r="E72">
        <v>-239.27079919443122</v>
      </c>
      <c r="F72">
        <v>21.128243664587398</v>
      </c>
      <c r="G72">
        <v>-117.14248278075942</v>
      </c>
      <c r="H72">
        <v>6.0985436195562848</v>
      </c>
      <c r="I72">
        <v>-156.44379325366222</v>
      </c>
      <c r="J72">
        <v>-82.602366789977225</v>
      </c>
      <c r="K72">
        <v>-137.41867220056727</v>
      </c>
      <c r="L72">
        <v>61.662300844277659</v>
      </c>
      <c r="M72">
        <v>-230.83328976312865</v>
      </c>
      <c r="N72">
        <v>-280.40876886245684</v>
      </c>
      <c r="O72">
        <v>-324.7871090217381</v>
      </c>
      <c r="P72">
        <v>85.717139637563065</v>
      </c>
      <c r="Y72">
        <v>-37.646734270448903</v>
      </c>
      <c r="Z72">
        <v>36.830543842576766</v>
      </c>
      <c r="AA72">
        <v>-61.203181352946622</v>
      </c>
      <c r="AB72">
        <v>36.044173656658621</v>
      </c>
      <c r="AC72">
        <v>-87.759763236549048</v>
      </c>
      <c r="AD72">
        <v>-23.081302123838579</v>
      </c>
      <c r="AE72">
        <v>-76.222209198746185</v>
      </c>
      <c r="AF72">
        <v>-67.852604177577334</v>
      </c>
      <c r="AG72">
        <v>-2.3972272089575508</v>
      </c>
      <c r="AH72">
        <v>-0.90244976534682009</v>
      </c>
      <c r="AI72">
        <v>-1.2844978400207848E-2</v>
      </c>
      <c r="AJ72">
        <v>4.1311657921917373</v>
      </c>
      <c r="AK72">
        <v>0.63950391305243737</v>
      </c>
      <c r="AL72">
        <v>5.6795968795847154</v>
      </c>
      <c r="AM72" s="8">
        <v>10169.173784736378</v>
      </c>
      <c r="AN72">
        <v>-16181.675483450768</v>
      </c>
      <c r="AO72">
        <v>3998.5126211116931</v>
      </c>
      <c r="AP72">
        <v>5997.1232234917115</v>
      </c>
      <c r="AQ72">
        <v>-21219.317905863034</v>
      </c>
      <c r="AR72">
        <v>2055.0949937097466</v>
      </c>
      <c r="AS72">
        <v>1980.7197158584006</v>
      </c>
      <c r="AT72">
        <v>7083.9729582015325</v>
      </c>
      <c r="AU72">
        <v>4153.2213979480812</v>
      </c>
      <c r="AV72">
        <v>1617.3639043078017</v>
      </c>
      <c r="AW72">
        <v>4631.9350438326037</v>
      </c>
      <c r="AX72">
        <v>-12583.947537102045</v>
      </c>
      <c r="AY72">
        <v>-7434.9586121870379</v>
      </c>
      <c r="AZ72">
        <v>811.87079420215139</v>
      </c>
      <c r="BA72">
        <v>10734.477703223638</v>
      </c>
      <c r="BB72">
        <v>-4549.609709636632</v>
      </c>
      <c r="BC72">
        <v>-3867.6832421248837</v>
      </c>
      <c r="BD72">
        <v>221.9430073791948</v>
      </c>
      <c r="BE72">
        <v>180.14137074500661</v>
      </c>
      <c r="BF72">
        <v>219.59586392593036</v>
      </c>
      <c r="BG72">
        <v>227.41875112265217</v>
      </c>
      <c r="BH72">
        <v>-121.9277754030413</v>
      </c>
      <c r="BI72">
        <v>-4.6850959156341956</v>
      </c>
      <c r="BJ72">
        <v>-1163.496949553132</v>
      </c>
      <c r="BK72">
        <v>-1302.0618161717089</v>
      </c>
      <c r="BL72">
        <v>696.00984384248818</v>
      </c>
      <c r="BM72">
        <v>402.14900712099455</v>
      </c>
      <c r="BN72">
        <v>3243.1999674265289</v>
      </c>
      <c r="BO72">
        <v>3669.0182217754095</v>
      </c>
      <c r="BP72">
        <v>1.5783712418542827E-2</v>
      </c>
      <c r="BQ72">
        <v>3614.9419857276848</v>
      </c>
      <c r="BR72">
        <v>4022.8226064738487</v>
      </c>
      <c r="BS72">
        <v>1.4161999275365229E-2</v>
      </c>
      <c r="BT72">
        <v>31.00969590926308</v>
      </c>
      <c r="BU72">
        <v>30.833334987332822</v>
      </c>
      <c r="BV72">
        <v>-8.431984328688845</v>
      </c>
      <c r="BW72">
        <v>31.000879103701223</v>
      </c>
      <c r="BX72">
        <v>30.113263320043981</v>
      </c>
      <c r="BY72">
        <v>-7.8769332422762197</v>
      </c>
      <c r="BZ72">
        <v>22.757144663232403</v>
      </c>
      <c r="CA72">
        <v>31.953200757986636</v>
      </c>
      <c r="CB72">
        <v>-4767.9040534954174</v>
      </c>
      <c r="CC72">
        <v>9138.4287028767685</v>
      </c>
      <c r="CD72">
        <v>169.58845063946745</v>
      </c>
      <c r="CE72">
        <v>-308.58432322273103</v>
      </c>
      <c r="CF72">
        <v>-2.3598936591516506</v>
      </c>
      <c r="CG72">
        <v>4.5618624822865526</v>
      </c>
      <c r="CH72">
        <v>-1.1535128218401698</v>
      </c>
      <c r="CI72">
        <v>2.135006803376045</v>
      </c>
      <c r="CJ72">
        <v>-13000.835662726195</v>
      </c>
      <c r="CK72">
        <v>24601.243542061806</v>
      </c>
      <c r="CL72">
        <v>-100.34197770645311</v>
      </c>
      <c r="CM72">
        <v>295.46391814804622</v>
      </c>
      <c r="CN72">
        <v>203.18111875913283</v>
      </c>
      <c r="CO72">
        <v>-394.04950256386854</v>
      </c>
      <c r="CP72">
        <v>17.934552634621102</v>
      </c>
      <c r="CQ72">
        <v>-33.539044658584992</v>
      </c>
      <c r="CR72">
        <v>-180.47206233305144</v>
      </c>
      <c r="CS72">
        <v>165.23357364281671</v>
      </c>
      <c r="CT72">
        <v>-6091.9543393275681</v>
      </c>
    </row>
    <row r="73" spans="1:98" x14ac:dyDescent="0.35">
      <c r="A73" t="s">
        <v>172</v>
      </c>
      <c r="B73">
        <v>12.442535456708672</v>
      </c>
      <c r="C73">
        <v>59.378799668693084</v>
      </c>
      <c r="D73">
        <v>-99.814524824015777</v>
      </c>
      <c r="E73">
        <v>-207.30626635506766</v>
      </c>
      <c r="F73">
        <v>-31.576327751706174</v>
      </c>
      <c r="G73">
        <v>-76.107272280626788</v>
      </c>
      <c r="H73">
        <v>23.271395225082234</v>
      </c>
      <c r="I73">
        <v>-108.0976956831399</v>
      </c>
      <c r="J73">
        <v>-60.635536115732549</v>
      </c>
      <c r="K73">
        <v>-85.00883848954831</v>
      </c>
      <c r="L73">
        <v>27.035720615917473</v>
      </c>
      <c r="M73">
        <v>-194.33034317092077</v>
      </c>
      <c r="N73">
        <v>-318.82226378733736</v>
      </c>
      <c r="O73">
        <v>-158.58793773744173</v>
      </c>
      <c r="P73">
        <v>181.92242978941738</v>
      </c>
      <c r="Y73">
        <v>-222.6200557459818</v>
      </c>
      <c r="Z73">
        <v>27.584628792856538</v>
      </c>
      <c r="AA73">
        <v>-38.600934618111545</v>
      </c>
      <c r="AB73">
        <v>58.424406814184124</v>
      </c>
      <c r="AC73">
        <v>-72.59032112268261</v>
      </c>
      <c r="AD73">
        <v>-209.27523076450689</v>
      </c>
      <c r="AE73">
        <v>-56.587107275709869</v>
      </c>
      <c r="AF73">
        <v>-60.830009103050216</v>
      </c>
      <c r="AG73">
        <v>-0.88575348544171473</v>
      </c>
      <c r="AH73">
        <v>-1.3843351735905731</v>
      </c>
      <c r="AI73">
        <v>-0.19827930471161534</v>
      </c>
      <c r="AJ73">
        <v>4.7427691362082598</v>
      </c>
      <c r="AK73">
        <v>0.52133239833921663</v>
      </c>
      <c r="AL73">
        <v>5.5588483912130391</v>
      </c>
      <c r="AM73" s="8">
        <v>10971.633025547519</v>
      </c>
      <c r="AN73">
        <v>-14147.905039309819</v>
      </c>
      <c r="AO73">
        <v>7124.0236394056037</v>
      </c>
      <c r="AP73">
        <v>1024.3247255401131</v>
      </c>
      <c r="AQ73">
        <v>-18648.262555928588</v>
      </c>
      <c r="AR73">
        <v>3523.3412732006464</v>
      </c>
      <c r="AS73">
        <v>-3331.4564296572134</v>
      </c>
      <c r="AT73">
        <v>11800.038156658828</v>
      </c>
      <c r="AU73">
        <v>2591.1644089469132</v>
      </c>
      <c r="AV73">
        <v>9504.6602724656041</v>
      </c>
      <c r="AW73">
        <v>11067.070115467925</v>
      </c>
      <c r="AX73">
        <v>-13513.999728417954</v>
      </c>
      <c r="AY73">
        <v>-9852.0386042204955</v>
      </c>
      <c r="AZ73">
        <v>61.311421900819049</v>
      </c>
      <c r="BA73">
        <v>11999.292952266309</v>
      </c>
      <c r="BB73">
        <v>-5040.325810932055</v>
      </c>
      <c r="BC73">
        <v>-5034.174939690135</v>
      </c>
      <c r="BD73">
        <v>125.40871144831624</v>
      </c>
      <c r="BE73">
        <v>123.93331374948683</v>
      </c>
      <c r="BF73">
        <v>166.2369124458593</v>
      </c>
      <c r="BG73">
        <v>171.98092332378695</v>
      </c>
      <c r="BH73">
        <v>-57.129196695170613</v>
      </c>
      <c r="BI73">
        <v>-9.9649138607056571</v>
      </c>
      <c r="BJ73">
        <v>-4389.4065089341693</v>
      </c>
      <c r="BK73">
        <v>-4332.0336148764463</v>
      </c>
      <c r="BL73">
        <v>-846.22642166220476</v>
      </c>
      <c r="BM73">
        <v>-1035.4158626940907</v>
      </c>
      <c r="BN73">
        <v>1977.9965097059944</v>
      </c>
      <c r="BO73">
        <v>1946.9739579205752</v>
      </c>
      <c r="BP73">
        <v>8.2150879787887508E-3</v>
      </c>
      <c r="BQ73">
        <v>2216.6428544378159</v>
      </c>
      <c r="BR73">
        <v>2137.0531330712934</v>
      </c>
      <c r="BS73">
        <v>7.2127065663987848E-3</v>
      </c>
      <c r="BT73">
        <v>30.833334987332822</v>
      </c>
      <c r="BU73">
        <v>36.491771235272459</v>
      </c>
      <c r="BV73">
        <v>-10.286004443126179</v>
      </c>
      <c r="BW73">
        <v>29.263966796622558</v>
      </c>
      <c r="BX73">
        <v>36.350068187084666</v>
      </c>
      <c r="BY73">
        <v>-7.6763142643720803</v>
      </c>
      <c r="BZ73">
        <v>11.770456719896314</v>
      </c>
      <c r="CA73">
        <v>21.559749233303588</v>
      </c>
      <c r="CB73">
        <v>5730.2966807104876</v>
      </c>
      <c r="CC73">
        <v>-10619.260593316292</v>
      </c>
      <c r="CD73">
        <v>13.721444215824938</v>
      </c>
      <c r="CE73">
        <v>-22.675452110947411</v>
      </c>
      <c r="CF73">
        <v>-0.16682286515756459</v>
      </c>
      <c r="CG73">
        <v>0.24815869863082873</v>
      </c>
      <c r="CH73">
        <v>0.20429210321709637</v>
      </c>
      <c r="CI73">
        <v>-0.6476288738220296</v>
      </c>
      <c r="CJ73">
        <v>2548.052285192146</v>
      </c>
      <c r="CK73">
        <v>-5177.5825302775647</v>
      </c>
      <c r="CL73">
        <v>-3811.1380933749851</v>
      </c>
      <c r="CM73">
        <v>7437.4206363749809</v>
      </c>
      <c r="CN73">
        <v>-38.97472604832231</v>
      </c>
      <c r="CO73">
        <v>51.436404193624305</v>
      </c>
      <c r="CP73">
        <v>21.279995912570193</v>
      </c>
      <c r="CQ73">
        <v>-39.578737171274966</v>
      </c>
      <c r="CR73">
        <v>-125.02549258086997</v>
      </c>
      <c r="CS73">
        <v>135.71961260462916</v>
      </c>
      <c r="CT73">
        <v>-6620.5254533306079</v>
      </c>
    </row>
    <row r="74" spans="1:98" x14ac:dyDescent="0.35">
      <c r="A74" t="s">
        <v>173</v>
      </c>
      <c r="B74">
        <v>-159.18731781053461</v>
      </c>
      <c r="C74">
        <v>193.44758748511563</v>
      </c>
      <c r="D74">
        <v>-120.246766356411</v>
      </c>
      <c r="E74">
        <v>-56.809266168269957</v>
      </c>
      <c r="F74">
        <v>-39.549085174927875</v>
      </c>
      <c r="G74">
        <v>4.4255096930152478</v>
      </c>
      <c r="H74">
        <v>171.40989760714493</v>
      </c>
      <c r="I74">
        <v>-127.12727834998796</v>
      </c>
      <c r="J74">
        <v>-252.91225545269185</v>
      </c>
      <c r="K74">
        <v>-79.333700704284084</v>
      </c>
      <c r="L74">
        <v>-185.71834668103824</v>
      </c>
      <c r="M74">
        <v>-138.1821912893223</v>
      </c>
      <c r="N74">
        <v>-204.93475420716479</v>
      </c>
      <c r="O74">
        <v>-106.35533262977037</v>
      </c>
      <c r="P74">
        <v>-190.18831075910413</v>
      </c>
      <c r="Y74">
        <v>-159.35843092862842</v>
      </c>
      <c r="Z74">
        <v>7.8917146885003806</v>
      </c>
      <c r="AA74">
        <v>-55.039910005342186</v>
      </c>
      <c r="AB74">
        <v>38.080130527473642</v>
      </c>
      <c r="AC74">
        <v>-69.014770638496373</v>
      </c>
      <c r="AD74">
        <v>-154.92468947720889</v>
      </c>
      <c r="AE74">
        <v>-16.71259327606429</v>
      </c>
      <c r="AF74">
        <v>-70.721260462620819</v>
      </c>
      <c r="AG74">
        <v>5.8904589929869946</v>
      </c>
      <c r="AH74">
        <v>4.478312252136508</v>
      </c>
      <c r="AI74">
        <v>0.57932416740687465</v>
      </c>
      <c r="AJ74">
        <v>-0.53474575257989476</v>
      </c>
      <c r="AK74">
        <v>1.2800729859475912</v>
      </c>
      <c r="AL74">
        <v>-1.3770944657457393</v>
      </c>
      <c r="AM74" s="8">
        <v>-3641.2579681086763</v>
      </c>
      <c r="AN74">
        <v>5021.6728127822025</v>
      </c>
      <c r="AO74">
        <v>-9122.8303845405735</v>
      </c>
      <c r="AP74">
        <v>11463.551565337099</v>
      </c>
      <c r="AQ74">
        <v>6411.8989579714053</v>
      </c>
      <c r="AR74">
        <v>-3916.2060352176222</v>
      </c>
      <c r="AS74">
        <v>-2887.8518500914256</v>
      </c>
      <c r="AT74">
        <v>1842.3562715306557</v>
      </c>
      <c r="AU74">
        <v>9495.2586546743405</v>
      </c>
      <c r="AV74">
        <v>2818.9797835385343</v>
      </c>
      <c r="AW74">
        <v>5601.808003950001</v>
      </c>
      <c r="AX74">
        <v>1641.6204754652142</v>
      </c>
      <c r="AY74">
        <v>8921.1539008580403</v>
      </c>
      <c r="AZ74">
        <v>-738.02720639464349</v>
      </c>
      <c r="BA74">
        <v>220.55344613348973</v>
      </c>
      <c r="BB74">
        <v>3975.0627121849216</v>
      </c>
      <c r="BC74">
        <v>1627.8776760210051</v>
      </c>
      <c r="BD74">
        <v>-125.57704168122746</v>
      </c>
      <c r="BE74">
        <v>-144.96627777548397</v>
      </c>
      <c r="BF74">
        <v>-142.80222866822228</v>
      </c>
      <c r="BG74">
        <v>-138.45669851052998</v>
      </c>
      <c r="BH74">
        <v>-78.733404968040873</v>
      </c>
      <c r="BI74">
        <v>10.150430298082544</v>
      </c>
      <c r="BJ74">
        <v>-1462.6616571891298</v>
      </c>
      <c r="BK74">
        <v>-1104.6410875411018</v>
      </c>
      <c r="BL74">
        <v>-1456.7685861551836</v>
      </c>
      <c r="BM74">
        <v>-1133.0606228292047</v>
      </c>
      <c r="BN74">
        <v>-8590.5643996052495</v>
      </c>
      <c r="BO74">
        <v>-11551.039966834875</v>
      </c>
      <c r="BP74">
        <v>-1.3222226489786375E-2</v>
      </c>
      <c r="BQ74">
        <v>-8046.7475687718006</v>
      </c>
      <c r="BR74">
        <v>-10392.901373846067</v>
      </c>
      <c r="BS74">
        <v>-1.1460509420828813E-2</v>
      </c>
      <c r="BT74">
        <v>-8.431984328688845</v>
      </c>
      <c r="BU74">
        <v>-10.286004443126179</v>
      </c>
      <c r="BV74">
        <v>34.338559842962411</v>
      </c>
      <c r="BW74">
        <v>-4.8968963366721043</v>
      </c>
      <c r="BX74">
        <v>-6.6543741487607786</v>
      </c>
      <c r="BY74">
        <v>27.225735788699623</v>
      </c>
      <c r="BZ74">
        <v>-7.9620670662019188</v>
      </c>
      <c r="CA74">
        <v>5.8023564017251168</v>
      </c>
      <c r="CB74">
        <v>-5353.3077333805568</v>
      </c>
      <c r="CC74">
        <v>9735.7759024170082</v>
      </c>
      <c r="CD74">
        <v>309.59330834159687</v>
      </c>
      <c r="CE74">
        <v>-553.88321374555471</v>
      </c>
      <c r="CF74">
        <v>-3.5563283609550758</v>
      </c>
      <c r="CG74">
        <v>6.6635863019627681</v>
      </c>
      <c r="CH74">
        <v>-5.9785611395687566</v>
      </c>
      <c r="CI74">
        <v>11.133454093947943</v>
      </c>
      <c r="CJ74">
        <v>-10260.193456878251</v>
      </c>
      <c r="CK74">
        <v>19345.912414254235</v>
      </c>
      <c r="CL74">
        <v>-2508.1065281197289</v>
      </c>
      <c r="CM74">
        <v>5103.6129198918425</v>
      </c>
      <c r="CN74">
        <v>945.81082010796956</v>
      </c>
      <c r="CO74">
        <v>-1734.4977584041619</v>
      </c>
      <c r="CP74">
        <v>-15.110498608876325</v>
      </c>
      <c r="CQ74">
        <v>30.220870529568696</v>
      </c>
      <c r="CR74">
        <v>24.414919169132414</v>
      </c>
      <c r="CS74">
        <v>-149.56630400865953</v>
      </c>
      <c r="CT74">
        <v>39.912745778074907</v>
      </c>
    </row>
    <row r="75" spans="1:98" x14ac:dyDescent="0.35">
      <c r="A75" t="s">
        <v>174</v>
      </c>
      <c r="B75">
        <v>-146.61632961053337</v>
      </c>
      <c r="C75">
        <v>102.86610841856428</v>
      </c>
      <c r="D75">
        <v>66.907564837807229</v>
      </c>
      <c r="E75">
        <v>-210.17994655361247</v>
      </c>
      <c r="F75">
        <v>-31.334543408902064</v>
      </c>
      <c r="G75">
        <v>-92.892368553732936</v>
      </c>
      <c r="H75">
        <v>53.85893757035474</v>
      </c>
      <c r="I75">
        <v>-37.295933462949669</v>
      </c>
      <c r="J75">
        <v>127.1666142833685</v>
      </c>
      <c r="K75">
        <v>-152.98695251962278</v>
      </c>
      <c r="L75">
        <v>-34.86962667582727</v>
      </c>
      <c r="M75">
        <v>-85.88014529786345</v>
      </c>
      <c r="N75">
        <v>-135.88137967940531</v>
      </c>
      <c r="O75">
        <v>-246.91050627293961</v>
      </c>
      <c r="P75">
        <v>107.59169591735535</v>
      </c>
      <c r="Y75">
        <v>-257.49284779246284</v>
      </c>
      <c r="Z75">
        <v>23.518626723261548</v>
      </c>
      <c r="AA75">
        <v>-8.9796280528965191</v>
      </c>
      <c r="AB75">
        <v>33.020361351740874</v>
      </c>
      <c r="AC75">
        <v>-48.467369454112777</v>
      </c>
      <c r="AD75">
        <v>-254.10994960474454</v>
      </c>
      <c r="AE75">
        <v>9.4951606681885092</v>
      </c>
      <c r="AF75">
        <v>-17.945660632519552</v>
      </c>
      <c r="AG75">
        <v>-7.7833941492293244</v>
      </c>
      <c r="AH75">
        <v>-3.4649794612169704</v>
      </c>
      <c r="AI75">
        <v>-0.21640424048105569</v>
      </c>
      <c r="AJ75">
        <v>5.7382229283648076</v>
      </c>
      <c r="AK75">
        <v>0.35660673317655112</v>
      </c>
      <c r="AL75">
        <v>7.5633605387712111</v>
      </c>
      <c r="AM75" s="8">
        <v>8189.7810062341478</v>
      </c>
      <c r="AN75">
        <v>-14466.06682463881</v>
      </c>
      <c r="AO75">
        <v>-1246.7034041604179</v>
      </c>
      <c r="AP75">
        <v>10698.556141217176</v>
      </c>
      <c r="AQ75">
        <v>-18013.89603265444</v>
      </c>
      <c r="AR75">
        <v>-368.06712619340647</v>
      </c>
      <c r="AS75">
        <v>5625.2385216388748</v>
      </c>
      <c r="AT75">
        <v>12076.957115871724</v>
      </c>
      <c r="AU75">
        <v>-5602.7862760061425</v>
      </c>
      <c r="AV75">
        <v>-2668.7918368784131</v>
      </c>
      <c r="AW75">
        <v>-845.31704113627927</v>
      </c>
      <c r="AX75">
        <v>-11476.876440014235</v>
      </c>
      <c r="AY75">
        <v>-6831.6873825754819</v>
      </c>
      <c r="AZ75">
        <v>2919.3031621603795</v>
      </c>
      <c r="BA75">
        <v>9741.8913970520734</v>
      </c>
      <c r="BB75">
        <v>-2318.3913634632258</v>
      </c>
      <c r="BC75">
        <v>-4380.0859595188494</v>
      </c>
      <c r="BD75">
        <v>38.337244734624093</v>
      </c>
      <c r="BE75">
        <v>3.074556321106903E-2</v>
      </c>
      <c r="BF75">
        <v>34.401104936179017</v>
      </c>
      <c r="BG75">
        <v>35.683883870464271</v>
      </c>
      <c r="BH75">
        <v>-182.22019010544358</v>
      </c>
      <c r="BI75">
        <v>-14.057226106173324</v>
      </c>
      <c r="BJ75">
        <v>-2420.6088340610236</v>
      </c>
      <c r="BK75">
        <v>-2341.0646434789674</v>
      </c>
      <c r="BL75">
        <v>-494.24325245581571</v>
      </c>
      <c r="BM75">
        <v>-623.80718664338451</v>
      </c>
      <c r="BN75">
        <v>-532.82351984538286</v>
      </c>
      <c r="BO75">
        <v>-474.86196939333723</v>
      </c>
      <c r="BP75">
        <v>4.3967640933903242E-3</v>
      </c>
      <c r="BQ75">
        <v>114.97700146190785</v>
      </c>
      <c r="BR75">
        <v>323.77384109366324</v>
      </c>
      <c r="BS75">
        <v>3.5283363650914891E-3</v>
      </c>
      <c r="BT75">
        <v>31.000879103701223</v>
      </c>
      <c r="BU75">
        <v>29.263966796622558</v>
      </c>
      <c r="BV75">
        <v>-4.8968963366721043</v>
      </c>
      <c r="BW75">
        <v>39.995052010379766</v>
      </c>
      <c r="BX75">
        <v>37.541093460320049</v>
      </c>
      <c r="BY75">
        <v>-4.9367650741935547</v>
      </c>
      <c r="BZ75">
        <v>-30.192759780948645</v>
      </c>
      <c r="CA75">
        <v>-29.036144394935608</v>
      </c>
      <c r="CB75">
        <v>9506.0222645092199</v>
      </c>
      <c r="CC75">
        <v>-18115.056982374343</v>
      </c>
      <c r="CD75">
        <v>348.03809430326748</v>
      </c>
      <c r="CE75">
        <v>-627.2186394429965</v>
      </c>
      <c r="CF75">
        <v>0.86184201379272762</v>
      </c>
      <c r="CG75">
        <v>-1.912303959014479</v>
      </c>
      <c r="CH75">
        <v>5.3429095861944988</v>
      </c>
      <c r="CI75">
        <v>-10.41646233489497</v>
      </c>
      <c r="CJ75">
        <v>7144.1257265271397</v>
      </c>
      <c r="CK75">
        <v>-14847.787213759577</v>
      </c>
      <c r="CL75">
        <v>-3834.8209082509202</v>
      </c>
      <c r="CM75">
        <v>7736.1380823888358</v>
      </c>
      <c r="CN75">
        <v>972.03484967662314</v>
      </c>
      <c r="CO75">
        <v>-1865.3051824434667</v>
      </c>
      <c r="CP75">
        <v>24.691598926050215</v>
      </c>
      <c r="CQ75">
        <v>-45.972427006724068</v>
      </c>
      <c r="CR75">
        <v>-6.3488689451425095</v>
      </c>
      <c r="CS75">
        <v>-2.1873323852661386</v>
      </c>
      <c r="CT75">
        <v>-1749.388331448175</v>
      </c>
    </row>
    <row r="76" spans="1:98" x14ac:dyDescent="0.35">
      <c r="A76" t="s">
        <v>170</v>
      </c>
      <c r="B76">
        <v>-195.37875973764733</v>
      </c>
      <c r="C76">
        <v>209.80041122693669</v>
      </c>
      <c r="D76">
        <v>27.115370759676647</v>
      </c>
      <c r="E76">
        <v>-210.43379164092826</v>
      </c>
      <c r="F76">
        <v>2.9269479570154067</v>
      </c>
      <c r="G76">
        <v>-50.434901019030811</v>
      </c>
      <c r="H76">
        <v>118.06390224892294</v>
      </c>
      <c r="I76">
        <v>8.5725189010689959</v>
      </c>
      <c r="J76">
        <v>100.02452990400809</v>
      </c>
      <c r="K76">
        <v>-95.385926524871309</v>
      </c>
      <c r="L76">
        <v>11.306820962742426</v>
      </c>
      <c r="M76">
        <v>-125.54383996711061</v>
      </c>
      <c r="N76">
        <v>-329.23670433532573</v>
      </c>
      <c r="O76">
        <v>-134.87692767062362</v>
      </c>
      <c r="P76">
        <v>377.69792701916424</v>
      </c>
      <c r="Y76">
        <v>-438.48318974471852</v>
      </c>
      <c r="Z76">
        <v>17.179909986598698</v>
      </c>
      <c r="AA76">
        <v>-21.768089810279331</v>
      </c>
      <c r="AB76">
        <v>63.820178647743035</v>
      </c>
      <c r="AC76">
        <v>-73.100930800968541</v>
      </c>
      <c r="AD76">
        <v>-439.20715058911014</v>
      </c>
      <c r="AE76">
        <v>4.7197850044950629</v>
      </c>
      <c r="AF76">
        <v>-47.592446130217432</v>
      </c>
      <c r="AG76">
        <v>-4.5571987757438794</v>
      </c>
      <c r="AH76">
        <v>-2.6266555467163064</v>
      </c>
      <c r="AI76">
        <v>-0.19564508279570861</v>
      </c>
      <c r="AJ76">
        <v>6.3223109470867183</v>
      </c>
      <c r="AK76">
        <v>0.42710289519247668</v>
      </c>
      <c r="AL76">
        <v>7.6060822075092887</v>
      </c>
      <c r="AM76" s="8">
        <v>10089.239537277665</v>
      </c>
      <c r="AN76">
        <v>-14880.679632541856</v>
      </c>
      <c r="AO76">
        <v>2841.7357063864438</v>
      </c>
      <c r="AP76">
        <v>5775.834487747421</v>
      </c>
      <c r="AQ76">
        <v>-17947.004013539223</v>
      </c>
      <c r="AR76">
        <v>1943.9778767095647</v>
      </c>
      <c r="AS76">
        <v>1370.6820394056965</v>
      </c>
      <c r="AT76">
        <v>16281.099730652782</v>
      </c>
      <c r="AU76">
        <v>-7651.6190760887039</v>
      </c>
      <c r="AV76">
        <v>5624.2530974283327</v>
      </c>
      <c r="AW76">
        <v>5706.4008102244643</v>
      </c>
      <c r="AX76">
        <v>-14010.438286586346</v>
      </c>
      <c r="AY76">
        <v>-10534.527271058463</v>
      </c>
      <c r="AZ76">
        <v>4053.6657561011261</v>
      </c>
      <c r="BA76">
        <v>12207.968388479585</v>
      </c>
      <c r="BB76">
        <v>-2611.0648462621762</v>
      </c>
      <c r="BC76">
        <v>-4001.9337482815363</v>
      </c>
      <c r="BD76">
        <v>-84.503970419942462</v>
      </c>
      <c r="BE76">
        <v>-92.363397898467639</v>
      </c>
      <c r="BF76">
        <v>-39.292741515418413</v>
      </c>
      <c r="BG76">
        <v>-34.379544832511577</v>
      </c>
      <c r="BH76">
        <v>-123.24491555554185</v>
      </c>
      <c r="BI76">
        <v>-17.682641409729992</v>
      </c>
      <c r="BJ76">
        <v>-5371.1952890852517</v>
      </c>
      <c r="BK76">
        <v>-5133.5412234548394</v>
      </c>
      <c r="BL76">
        <v>-1839.0501446971114</v>
      </c>
      <c r="BM76">
        <v>-1886.9027483162629</v>
      </c>
      <c r="BN76">
        <v>-1502.0853246655108</v>
      </c>
      <c r="BO76">
        <v>-2283.2256401532459</v>
      </c>
      <c r="BP76">
        <v>-2.5298588320142755E-3</v>
      </c>
      <c r="BQ76">
        <v>-955.32725262110171</v>
      </c>
      <c r="BR76">
        <v>-1596.3423496809003</v>
      </c>
      <c r="BS76">
        <v>-3.0738211039524703E-3</v>
      </c>
      <c r="BT76">
        <v>30.113263320043981</v>
      </c>
      <c r="BU76">
        <v>36.350068187084666</v>
      </c>
      <c r="BV76">
        <v>-6.6543741487607786</v>
      </c>
      <c r="BW76">
        <v>37.541093460320049</v>
      </c>
      <c r="BX76">
        <v>49.032031377175734</v>
      </c>
      <c r="BY76">
        <v>-4.6065090702352887</v>
      </c>
      <c r="BZ76">
        <v>-43.65463935011568</v>
      </c>
      <c r="CA76">
        <v>-42.569702022747137</v>
      </c>
      <c r="CB76">
        <v>19184.635871155846</v>
      </c>
      <c r="CC76">
        <v>-36584.064855007571</v>
      </c>
      <c r="CD76">
        <v>330.59650950132766</v>
      </c>
      <c r="CE76">
        <v>-596.52226386849736</v>
      </c>
      <c r="CF76">
        <v>4.0229562702247206</v>
      </c>
      <c r="CG76">
        <v>-8.472285319713448</v>
      </c>
      <c r="CH76">
        <v>8.7836403886309782</v>
      </c>
      <c r="CI76">
        <v>-17.659840411569846</v>
      </c>
      <c r="CJ76">
        <v>26363.967501640334</v>
      </c>
      <c r="CK76">
        <v>-52321.954285017331</v>
      </c>
      <c r="CL76">
        <v>-8233.8470403534302</v>
      </c>
      <c r="CM76">
        <v>16459.325042817582</v>
      </c>
      <c r="CN76">
        <v>992.90941902714837</v>
      </c>
      <c r="CO76">
        <v>-1907.6334586750193</v>
      </c>
      <c r="CP76">
        <v>28.334041470114148</v>
      </c>
      <c r="CQ76">
        <v>-52.406100776795668</v>
      </c>
      <c r="CR76">
        <v>21.964151360072986</v>
      </c>
      <c r="CS76">
        <v>-59.701448889744505</v>
      </c>
      <c r="CT76">
        <v>-3515.8882881732347</v>
      </c>
    </row>
    <row r="77" spans="1:98" x14ac:dyDescent="0.35">
      <c r="A77" t="s">
        <v>171</v>
      </c>
      <c r="B77">
        <v>-282.18138370166162</v>
      </c>
      <c r="C77">
        <v>248.12669915732113</v>
      </c>
      <c r="D77">
        <v>213.49691291354824</v>
      </c>
      <c r="E77">
        <v>48.037589442701226</v>
      </c>
      <c r="F77">
        <v>-57.256313105238803</v>
      </c>
      <c r="G77">
        <v>59.820016631148746</v>
      </c>
      <c r="H77">
        <v>244.78906129852754</v>
      </c>
      <c r="I77">
        <v>140.37927235137838</v>
      </c>
      <c r="J77">
        <v>-20.427787109417928</v>
      </c>
      <c r="K77">
        <v>59.508680310229003</v>
      </c>
      <c r="L77">
        <v>45.708081441242754</v>
      </c>
      <c r="M77">
        <v>378.09345550968192</v>
      </c>
      <c r="N77">
        <v>230.22611925491779</v>
      </c>
      <c r="O77">
        <v>411.79050973540575</v>
      </c>
      <c r="P77">
        <v>-146.05274917508942</v>
      </c>
      <c r="Y77">
        <v>-726.71367258026532</v>
      </c>
      <c r="Z77">
        <v>6.7095101907980164</v>
      </c>
      <c r="AA77">
        <v>45.727505130392593</v>
      </c>
      <c r="AB77">
        <v>121.6424459215683</v>
      </c>
      <c r="AC77">
        <v>25.425523100181984</v>
      </c>
      <c r="AD77">
        <v>-730.66524285555738</v>
      </c>
      <c r="AE77">
        <v>89.522592168234254</v>
      </c>
      <c r="AF77">
        <v>37.121913474361463</v>
      </c>
      <c r="AG77">
        <v>1.0272387918233195</v>
      </c>
      <c r="AH77">
        <v>-2.2187594547658493</v>
      </c>
      <c r="AI77">
        <v>0.38112954347677375</v>
      </c>
      <c r="AJ77">
        <v>3.111861374786093</v>
      </c>
      <c r="AK77">
        <v>0.25193993854726321</v>
      </c>
      <c r="AL77">
        <v>-7.61289297986249E-2</v>
      </c>
      <c r="AM77" s="8">
        <v>-17140.193890702063</v>
      </c>
      <c r="AN77">
        <v>12885.054451659673</v>
      </c>
      <c r="AO77">
        <v>-28193.459230067961</v>
      </c>
      <c r="AP77">
        <v>15576.489052666853</v>
      </c>
      <c r="AQ77">
        <v>18754.200275786607</v>
      </c>
      <c r="AR77">
        <v>-4431.6618286530456</v>
      </c>
      <c r="AS77">
        <v>-6124.3996756397037</v>
      </c>
      <c r="AT77">
        <v>6633.2863442273547</v>
      </c>
      <c r="AU77">
        <v>-3309.74012883775</v>
      </c>
      <c r="AV77">
        <v>13662.912681178103</v>
      </c>
      <c r="AW77">
        <v>11132.902893665059</v>
      </c>
      <c r="AX77">
        <v>1282.3803250316573</v>
      </c>
      <c r="AY77">
        <v>3018.6771718082759</v>
      </c>
      <c r="AZ77">
        <v>-4726.2968968842524</v>
      </c>
      <c r="BA77">
        <v>2606.6155523358425</v>
      </c>
      <c r="BB77">
        <v>4942.7721976742205</v>
      </c>
      <c r="BC77">
        <v>-7684.107036522576</v>
      </c>
      <c r="BD77">
        <v>-507.14126638946294</v>
      </c>
      <c r="BE77">
        <v>-445.19413263608891</v>
      </c>
      <c r="BF77">
        <v>-480.12685583822844</v>
      </c>
      <c r="BG77">
        <v>-497.89999951652396</v>
      </c>
      <c r="BH77">
        <v>-105.56029717200991</v>
      </c>
      <c r="BI77">
        <v>-7.5547358802893143</v>
      </c>
      <c r="BJ77">
        <v>-8794.7544486405986</v>
      </c>
      <c r="BK77">
        <v>-7796.9508735178979</v>
      </c>
      <c r="BL77">
        <v>-4610.7070163509225</v>
      </c>
      <c r="BM77">
        <v>-3942.0058338785616</v>
      </c>
      <c r="BN77">
        <v>-8730.3276573204475</v>
      </c>
      <c r="BO77">
        <v>-10867.88374654948</v>
      </c>
      <c r="BP77">
        <v>-2.7948649503212949E-2</v>
      </c>
      <c r="BQ77">
        <v>-8540.3170223573179</v>
      </c>
      <c r="BR77">
        <v>-10218.486511107392</v>
      </c>
      <c r="BS77">
        <v>-2.4742153640384474E-2</v>
      </c>
      <c r="BT77">
        <v>-7.8769332422762197</v>
      </c>
      <c r="BU77">
        <v>-7.6763142643720803</v>
      </c>
      <c r="BV77">
        <v>27.225735788699623</v>
      </c>
      <c r="BW77">
        <v>-4.9367650741935547</v>
      </c>
      <c r="BX77">
        <v>-4.6065090702352887</v>
      </c>
      <c r="BY77">
        <v>51.878583304509696</v>
      </c>
      <c r="BZ77">
        <v>-11.980635287386237</v>
      </c>
      <c r="CA77">
        <v>-9.8378655827353043</v>
      </c>
      <c r="CB77">
        <v>18746.846307810414</v>
      </c>
      <c r="CC77">
        <v>-35727.812361329212</v>
      </c>
      <c r="CD77">
        <v>-451.9585852100966</v>
      </c>
      <c r="CE77">
        <v>840.1572989865922</v>
      </c>
      <c r="CF77">
        <v>8.3822680996540946</v>
      </c>
      <c r="CG77">
        <v>-15.375378818130288</v>
      </c>
      <c r="CH77">
        <v>2.915812211037045</v>
      </c>
      <c r="CI77">
        <v>-5.5086707150964989</v>
      </c>
      <c r="CJ77">
        <v>33349.867750099766</v>
      </c>
      <c r="CK77">
        <v>-62627.53875639879</v>
      </c>
      <c r="CL77">
        <v>-11423.989442119118</v>
      </c>
      <c r="CM77">
        <v>20501.580684202436</v>
      </c>
      <c r="CN77">
        <v>-227.73254801180343</v>
      </c>
      <c r="CO77">
        <v>413.73814016319517</v>
      </c>
      <c r="CP77">
        <v>-19.19612386898261</v>
      </c>
      <c r="CQ77">
        <v>38.047463197975695</v>
      </c>
      <c r="CR77">
        <v>290.3076972008725</v>
      </c>
      <c r="CS77">
        <v>-405.18109450829525</v>
      </c>
      <c r="CT77">
        <v>11015.194237289505</v>
      </c>
    </row>
    <row r="78" spans="1:98" x14ac:dyDescent="0.35">
      <c r="A78" t="s">
        <v>121</v>
      </c>
      <c r="B78">
        <v>3128.0427753430226</v>
      </c>
      <c r="C78">
        <v>-1164.9873247139042</v>
      </c>
      <c r="D78">
        <v>-6194.2114887034322</v>
      </c>
      <c r="E78">
        <v>-138.28734762889488</v>
      </c>
      <c r="F78">
        <v>5351.6183568391853</v>
      </c>
      <c r="G78">
        <v>70.011241404184759</v>
      </c>
      <c r="H78">
        <v>-1407.6553081835159</v>
      </c>
      <c r="I78">
        <v>-1653.0696833694349</v>
      </c>
      <c r="J78">
        <v>-5866.9297520361933</v>
      </c>
      <c r="K78">
        <v>548.73797112290674</v>
      </c>
      <c r="L78">
        <v>6041.4931789668653</v>
      </c>
      <c r="M78">
        <v>-2766.9832697936395</v>
      </c>
      <c r="N78">
        <v>-4390.2399629521724</v>
      </c>
      <c r="O78">
        <v>449.58132667833962</v>
      </c>
      <c r="P78">
        <v>4074.6764935428055</v>
      </c>
      <c r="Y78">
        <v>6028.8960777317352</v>
      </c>
      <c r="Z78">
        <v>494.73278731432788</v>
      </c>
      <c r="AA78">
        <v>-1991.693008014041</v>
      </c>
      <c r="AB78">
        <v>357.54657341104132</v>
      </c>
      <c r="AC78">
        <v>-2091.5062615763636</v>
      </c>
      <c r="AD78">
        <v>6621.7793200253409</v>
      </c>
      <c r="AE78">
        <v>-1106.3960157335284</v>
      </c>
      <c r="AF78">
        <v>-1776.9806477371621</v>
      </c>
      <c r="AG78">
        <v>30.508763579276593</v>
      </c>
      <c r="AH78">
        <v>13.683122342887655</v>
      </c>
      <c r="AI78">
        <v>12.914608878154874</v>
      </c>
      <c r="AJ78">
        <v>64.335655507836819</v>
      </c>
      <c r="AK78">
        <v>22.654772310431529</v>
      </c>
      <c r="AL78">
        <v>45.928232654372124</v>
      </c>
      <c r="AM78" s="8">
        <v>70850.675984829461</v>
      </c>
      <c r="AN78">
        <v>-68406.93609412857</v>
      </c>
      <c r="AO78">
        <v>103113.22875621193</v>
      </c>
      <c r="AP78">
        <v>-26034.848426171775</v>
      </c>
      <c r="AQ78">
        <v>-145868.69839870278</v>
      </c>
      <c r="AR78">
        <v>105451.87868645124</v>
      </c>
      <c r="AS78">
        <v>-97808.918812820004</v>
      </c>
      <c r="AT78">
        <v>55962.888076235518</v>
      </c>
      <c r="AU78">
        <v>16317.285361043943</v>
      </c>
      <c r="AV78">
        <v>15651.98863874834</v>
      </c>
      <c r="AW78">
        <v>50731.523313405771</v>
      </c>
      <c r="AX78">
        <v>-77701.433976043161</v>
      </c>
      <c r="AY78">
        <v>-37424.867485405404</v>
      </c>
      <c r="AZ78">
        <v>-17694.74958566195</v>
      </c>
      <c r="BA78">
        <v>69385.260769064451</v>
      </c>
      <c r="BB78">
        <v>-75586.448370687969</v>
      </c>
      <c r="BC78">
        <v>-123514.06237127596</v>
      </c>
      <c r="BD78">
        <v>5498.2496379457798</v>
      </c>
      <c r="BE78">
        <v>5547.1999853615616</v>
      </c>
      <c r="BF78">
        <v>5736.2709100156108</v>
      </c>
      <c r="BG78">
        <v>6253.628928662406</v>
      </c>
      <c r="BH78">
        <v>1158.4112360246106</v>
      </c>
      <c r="BI78">
        <v>1373.4818770333857</v>
      </c>
      <c r="BJ78">
        <v>29397.236940695017</v>
      </c>
      <c r="BK78">
        <v>26389.239985282406</v>
      </c>
      <c r="BL78">
        <v>29502.093024258422</v>
      </c>
      <c r="BM78">
        <v>23845.687312388825</v>
      </c>
      <c r="BN78">
        <v>74373.076414930125</v>
      </c>
      <c r="BO78">
        <v>76617.399366059559</v>
      </c>
      <c r="BP78">
        <v>8.211457653440532E-2</v>
      </c>
      <c r="BQ78">
        <v>67748.386169424091</v>
      </c>
      <c r="BR78">
        <v>66568.757602937199</v>
      </c>
      <c r="BS78">
        <v>8.7988292967870918E-2</v>
      </c>
      <c r="BT78">
        <v>22.757144663232403</v>
      </c>
      <c r="BU78">
        <v>11.770456719896314</v>
      </c>
      <c r="BV78">
        <v>-7.9620670662019188</v>
      </c>
      <c r="BW78">
        <v>-30.192759780948645</v>
      </c>
      <c r="BX78">
        <v>-43.65463935011568</v>
      </c>
      <c r="BY78">
        <v>-11.980635287386237</v>
      </c>
      <c r="BZ78">
        <v>17273.307865234532</v>
      </c>
      <c r="CA78">
        <v>11906.487245082142</v>
      </c>
      <c r="CB78">
        <v>431556.12568961218</v>
      </c>
      <c r="CC78">
        <v>-824939.45397312904</v>
      </c>
      <c r="CD78">
        <v>-5836.4754590011989</v>
      </c>
      <c r="CE78">
        <v>9626.9102127556052</v>
      </c>
      <c r="CF78">
        <v>80.111760453457308</v>
      </c>
      <c r="CG78">
        <v>-150.01402427701984</v>
      </c>
      <c r="CH78">
        <v>16.904593243142902</v>
      </c>
      <c r="CI78">
        <v>-31.608326655209325</v>
      </c>
      <c r="CJ78">
        <v>389749.46358174767</v>
      </c>
      <c r="CK78">
        <v>-750617.82513112726</v>
      </c>
      <c r="CL78">
        <v>-233612.92645100632</v>
      </c>
      <c r="CM78">
        <v>445242.37080611003</v>
      </c>
      <c r="CN78">
        <v>-4836.3846908034466</v>
      </c>
      <c r="CO78">
        <v>7408.9125887958644</v>
      </c>
      <c r="CP78">
        <v>80.33113710711315</v>
      </c>
      <c r="CQ78">
        <v>-152.43579253573239</v>
      </c>
      <c r="CR78">
        <v>-2221.5522968922892</v>
      </c>
      <c r="CS78">
        <v>5644.9599404537512</v>
      </c>
      <c r="CT78">
        <v>-199004.50495119137</v>
      </c>
    </row>
    <row r="79" spans="1:98" x14ac:dyDescent="0.35">
      <c r="A79" t="s">
        <v>175</v>
      </c>
      <c r="B79">
        <v>4462.4195623795149</v>
      </c>
      <c r="C79">
        <v>-1353.3132854541107</v>
      </c>
      <c r="D79">
        <v>-8440.5490963641041</v>
      </c>
      <c r="E79">
        <v>-1048.9071664354267</v>
      </c>
      <c r="F79">
        <v>6282.4638027554047</v>
      </c>
      <c r="G79">
        <v>-413.85645202518674</v>
      </c>
      <c r="H79">
        <v>-1347.6525572720782</v>
      </c>
      <c r="I79">
        <v>-2919.59886599007</v>
      </c>
      <c r="J79">
        <v>-7712.3608007264447</v>
      </c>
      <c r="K79">
        <v>-228.24198438728968</v>
      </c>
      <c r="L79">
        <v>7972.1728285106255</v>
      </c>
      <c r="M79">
        <v>-3772.059420406139</v>
      </c>
      <c r="N79">
        <v>-6022.6162159460036</v>
      </c>
      <c r="O79">
        <v>438.13956125827809</v>
      </c>
      <c r="P79">
        <v>5564.9451513465119</v>
      </c>
      <c r="Y79">
        <v>7819.2953991653303</v>
      </c>
      <c r="Z79">
        <v>547.41165004303411</v>
      </c>
      <c r="AA79">
        <v>-2422.6728578517227</v>
      </c>
      <c r="AB79">
        <v>280.789356011309</v>
      </c>
      <c r="AC79">
        <v>-2511.2444086690634</v>
      </c>
      <c r="AD79">
        <v>8331.3168374157485</v>
      </c>
      <c r="AE79">
        <v>-1817.0270483454581</v>
      </c>
      <c r="AF79">
        <v>-2304.5029431480002</v>
      </c>
      <c r="AG79">
        <v>50.689303657349619</v>
      </c>
      <c r="AH79">
        <v>9.87523357649237</v>
      </c>
      <c r="AI79">
        <v>14.458760222756581</v>
      </c>
      <c r="AJ79">
        <v>48.153113254353919</v>
      </c>
      <c r="AK79">
        <v>27.722123061404218</v>
      </c>
      <c r="AL79">
        <v>30.153324844845187</v>
      </c>
      <c r="AM79" s="8">
        <v>79711.646731653644</v>
      </c>
      <c r="AN79">
        <v>-62407.027998028381</v>
      </c>
      <c r="AO79">
        <v>135914.6589013488</v>
      </c>
      <c r="AP79">
        <v>-43209.875027824739</v>
      </c>
      <c r="AQ79">
        <v>-132482.43740409228</v>
      </c>
      <c r="AR79">
        <v>115734.5609924076</v>
      </c>
      <c r="AS79">
        <v>-133050.91663992035</v>
      </c>
      <c r="AT79">
        <v>35704.006836440058</v>
      </c>
      <c r="AU79">
        <v>76528.786508942969</v>
      </c>
      <c r="AV79">
        <v>19386.930486808807</v>
      </c>
      <c r="AW79">
        <v>59729.137207295404</v>
      </c>
      <c r="AX79">
        <v>-107468.14658179722</v>
      </c>
      <c r="AY79">
        <v>-66122.193192358114</v>
      </c>
      <c r="AZ79">
        <v>14049.967984750352</v>
      </c>
      <c r="BA79">
        <v>85850.06783978673</v>
      </c>
      <c r="BB79">
        <v>-77324.621293075674</v>
      </c>
      <c r="BC79">
        <v>-121553.45130065117</v>
      </c>
      <c r="BD79">
        <v>8247.2920731875893</v>
      </c>
      <c r="BE79">
        <v>8386.8399355979</v>
      </c>
      <c r="BF79">
        <v>8828.2544763440765</v>
      </c>
      <c r="BG79">
        <v>9204.7230304004352</v>
      </c>
      <c r="BH79">
        <v>2303.1684373198141</v>
      </c>
      <c r="BI79">
        <v>1308.1690883187975</v>
      </c>
      <c r="BJ79">
        <v>22163.880042564764</v>
      </c>
      <c r="BK79">
        <v>17692.869890390182</v>
      </c>
      <c r="BL79">
        <v>37540.724772020934</v>
      </c>
      <c r="BM79">
        <v>30550.678295235408</v>
      </c>
      <c r="BN79">
        <v>92183.424511484292</v>
      </c>
      <c r="BO79">
        <v>95425.572337141944</v>
      </c>
      <c r="BP79">
        <v>0.17840198080041014</v>
      </c>
      <c r="BQ79">
        <v>88048.477308433095</v>
      </c>
      <c r="BR79">
        <v>91046.638246771661</v>
      </c>
      <c r="BS79">
        <v>0.18015205500777434</v>
      </c>
      <c r="BT79">
        <v>31.953200757986636</v>
      </c>
      <c r="BU79">
        <v>21.559749233303588</v>
      </c>
      <c r="BV79">
        <v>5.8023564017251168</v>
      </c>
      <c r="BW79">
        <v>-29.036144394935608</v>
      </c>
      <c r="BX79">
        <v>-42.569702022747137</v>
      </c>
      <c r="BY79">
        <v>-9.8378655827353043</v>
      </c>
      <c r="BZ79">
        <v>11906.487245082142</v>
      </c>
      <c r="CA79">
        <v>9932.6351961848995</v>
      </c>
      <c r="CB79">
        <v>246418.2664359714</v>
      </c>
      <c r="CC79">
        <v>-483960.87205362599</v>
      </c>
      <c r="CD79">
        <v>-4840.4783592700642</v>
      </c>
      <c r="CE79">
        <v>8166.4724488936472</v>
      </c>
      <c r="CF79">
        <v>73.739318280339447</v>
      </c>
      <c r="CG79">
        <v>-137.15959517248035</v>
      </c>
      <c r="CH79">
        <v>-20.531276105459845</v>
      </c>
      <c r="CI79">
        <v>38.718554197601705</v>
      </c>
      <c r="CJ79">
        <v>223912.74448033026</v>
      </c>
      <c r="CK79">
        <v>-439266.60269057238</v>
      </c>
      <c r="CL79">
        <v>-224224.76604482793</v>
      </c>
      <c r="CM79">
        <v>429975.7792388965</v>
      </c>
      <c r="CN79">
        <v>-8705.8004009783181</v>
      </c>
      <c r="CO79">
        <v>15257.714122722969</v>
      </c>
      <c r="CP79">
        <v>61.976766313377517</v>
      </c>
      <c r="CQ79">
        <v>-115.27889335743217</v>
      </c>
      <c r="CR79">
        <v>-4204.2201306174647</v>
      </c>
      <c r="CS79">
        <v>8300.280201677886</v>
      </c>
      <c r="CT79">
        <v>-178812.14522829981</v>
      </c>
    </row>
    <row r="80" spans="1:98" x14ac:dyDescent="0.35">
      <c r="A80" t="s">
        <v>176</v>
      </c>
      <c r="B80">
        <v>-1191201.4907215512</v>
      </c>
      <c r="C80">
        <v>250618.4611739442</v>
      </c>
      <c r="D80">
        <v>3688779.5152241872</v>
      </c>
      <c r="E80">
        <v>951832.67566699267</v>
      </c>
      <c r="F80">
        <v>-2529907.8971844818</v>
      </c>
      <c r="G80">
        <v>1154607.2771774896</v>
      </c>
      <c r="H80">
        <v>-229248.28588981472</v>
      </c>
      <c r="I80">
        <v>1908506.929034617</v>
      </c>
      <c r="J80">
        <v>2789257.6849351581</v>
      </c>
      <c r="K80">
        <v>711068.76105542935</v>
      </c>
      <c r="L80">
        <v>-2176674.7661699522</v>
      </c>
      <c r="M80">
        <v>1869733.916931642</v>
      </c>
      <c r="N80">
        <v>2575302.2555367262</v>
      </c>
      <c r="O80">
        <v>2025067.024506524</v>
      </c>
      <c r="P80">
        <v>-1637844.025387068</v>
      </c>
      <c r="Y80">
        <v>-2778870.8162167431</v>
      </c>
      <c r="Z80">
        <v>-249188.33137469282</v>
      </c>
      <c r="AA80">
        <v>810355.11614406947</v>
      </c>
      <c r="AB80">
        <v>184963.44045619338</v>
      </c>
      <c r="AC80">
        <v>677378.21357980638</v>
      </c>
      <c r="AD80">
        <v>-2859924.7079952355</v>
      </c>
      <c r="AE80">
        <v>960274.75714313181</v>
      </c>
      <c r="AF80">
        <v>683904.52782042569</v>
      </c>
      <c r="AG80">
        <v>-22092.565213960974</v>
      </c>
      <c r="AH80">
        <v>-18833.684157054278</v>
      </c>
      <c r="AI80">
        <v>-3982.2914259391005</v>
      </c>
      <c r="AJ80">
        <v>27270.711755696771</v>
      </c>
      <c r="AK80">
        <v>-5295.4141096713975</v>
      </c>
      <c r="AL80">
        <v>23186.417272806022</v>
      </c>
      <c r="AM80" s="8">
        <v>-18477260.260148324</v>
      </c>
      <c r="AN80">
        <v>35726089.164673604</v>
      </c>
      <c r="AO80">
        <v>-31596988.701278795</v>
      </c>
      <c r="AP80">
        <v>-1574926.8487615734</v>
      </c>
      <c r="AQ80">
        <v>40927151.18570289</v>
      </c>
      <c r="AR80">
        <v>-13904692.115612475</v>
      </c>
      <c r="AS80">
        <v>-38651956.476189338</v>
      </c>
      <c r="AT80">
        <v>120862285.6804857</v>
      </c>
      <c r="AU80">
        <v>-65030658.619902499</v>
      </c>
      <c r="AV80">
        <v>96645241.069454417</v>
      </c>
      <c r="AW80">
        <v>66398379.338574953</v>
      </c>
      <c r="AX80">
        <v>-1634912.3444203152</v>
      </c>
      <c r="AY80">
        <v>4144856.72925134</v>
      </c>
      <c r="AZ80">
        <v>-32993341.349110048</v>
      </c>
      <c r="BA80">
        <v>10415996.076960674</v>
      </c>
      <c r="BB80">
        <v>1430954.0290304683</v>
      </c>
      <c r="BC80">
        <v>-62550401.066090629</v>
      </c>
      <c r="BD80">
        <v>-2846344.3221240845</v>
      </c>
      <c r="BE80">
        <v>-2336988.5297355731</v>
      </c>
      <c r="BF80">
        <v>-2707568.213692084</v>
      </c>
      <c r="BG80">
        <v>-2680289.0471281875</v>
      </c>
      <c r="BH80">
        <v>173020.73975047065</v>
      </c>
      <c r="BI80">
        <v>-47046.399590033398</v>
      </c>
      <c r="BJ80">
        <v>-27911378.662047207</v>
      </c>
      <c r="BK80">
        <v>-24871122.26767515</v>
      </c>
      <c r="BL80">
        <v>-21320499.399784535</v>
      </c>
      <c r="BM80">
        <v>-19167802.283189997</v>
      </c>
      <c r="BN80">
        <v>-17004963.367984258</v>
      </c>
      <c r="BO80">
        <v>-13793587.753778409</v>
      </c>
      <c r="BP80">
        <v>-167.50793216717244</v>
      </c>
      <c r="BQ80">
        <v>-21021521.609109852</v>
      </c>
      <c r="BR80">
        <v>-20224847.117138658</v>
      </c>
      <c r="BS80">
        <v>-152.355089799338</v>
      </c>
      <c r="BT80">
        <v>-4767.9040534954174</v>
      </c>
      <c r="BU80">
        <v>5730.2966807104876</v>
      </c>
      <c r="BV80">
        <v>-5353.3077333805568</v>
      </c>
      <c r="BW80">
        <v>9506.0222645092199</v>
      </c>
      <c r="BX80">
        <v>19184.635871155846</v>
      </c>
      <c r="BY80">
        <v>18746.846307810414</v>
      </c>
      <c r="BZ80">
        <v>431556.12568961218</v>
      </c>
      <c r="CA80">
        <v>246418.2664359714</v>
      </c>
      <c r="CB80">
        <v>410160279.44478297</v>
      </c>
      <c r="CC80">
        <v>-765675221.32592642</v>
      </c>
      <c r="CD80">
        <v>-3538072.8756125188</v>
      </c>
      <c r="CE80">
        <v>6253716.6071440652</v>
      </c>
      <c r="CF80">
        <v>53346.457864807249</v>
      </c>
      <c r="CG80">
        <v>-101172.5355399062</v>
      </c>
      <c r="CH80">
        <v>76368.367026145759</v>
      </c>
      <c r="CI80">
        <v>-143613.35330281293</v>
      </c>
      <c r="CJ80">
        <v>463495138.39103466</v>
      </c>
      <c r="CK80">
        <v>-879323739.49343681</v>
      </c>
      <c r="CL80">
        <v>-145476895.54642555</v>
      </c>
      <c r="CM80">
        <v>272753143.23198938</v>
      </c>
      <c r="CN80">
        <v>-1503391.6955020935</v>
      </c>
      <c r="CO80">
        <v>2038856.5174141638</v>
      </c>
      <c r="CP80">
        <v>83161.050374164144</v>
      </c>
      <c r="CQ80">
        <v>-151062.60643936275</v>
      </c>
      <c r="CR80">
        <v>2436901.0616673804</v>
      </c>
      <c r="CS80">
        <v>-1992651.3859176047</v>
      </c>
      <c r="CT80">
        <v>2170076.8578365934</v>
      </c>
    </row>
    <row r="81" spans="1:98" x14ac:dyDescent="0.35">
      <c r="A81" t="s">
        <v>38</v>
      </c>
      <c r="B81">
        <v>2226587.2889860012</v>
      </c>
      <c r="C81">
        <v>-483141.73777859309</v>
      </c>
      <c r="D81">
        <v>-6879528.243384189</v>
      </c>
      <c r="E81">
        <v>-1787408.1763179533</v>
      </c>
      <c r="F81">
        <v>4677803.0737266662</v>
      </c>
      <c r="G81">
        <v>-2157283.396414198</v>
      </c>
      <c r="H81">
        <v>433765.72353023797</v>
      </c>
      <c r="I81">
        <v>-3582454.9645857704</v>
      </c>
      <c r="J81">
        <v>-5243580.25873644</v>
      </c>
      <c r="K81">
        <v>-1336325.0729355919</v>
      </c>
      <c r="L81">
        <v>4044959.9252622291</v>
      </c>
      <c r="M81">
        <v>-3503204.4406075431</v>
      </c>
      <c r="N81">
        <v>-4778792.2041700352</v>
      </c>
      <c r="O81">
        <v>-3863682.5990868583</v>
      </c>
      <c r="P81">
        <v>2943532.7739753271</v>
      </c>
      <c r="Y81">
        <v>5163974.7001149235</v>
      </c>
      <c r="Z81">
        <v>464960.8577781287</v>
      </c>
      <c r="AA81">
        <v>-1494009.0644165375</v>
      </c>
      <c r="AB81">
        <v>-351774.07019692531</v>
      </c>
      <c r="AC81">
        <v>-1243364.7496765952</v>
      </c>
      <c r="AD81">
        <v>5315351.2556968704</v>
      </c>
      <c r="AE81">
        <v>-1770615.7470492353</v>
      </c>
      <c r="AF81">
        <v>-1256123.6644731385</v>
      </c>
      <c r="AG81">
        <v>41386.798433707627</v>
      </c>
      <c r="AH81">
        <v>36420.065257968694</v>
      </c>
      <c r="AI81">
        <v>7325.671788898142</v>
      </c>
      <c r="AJ81">
        <v>-51158.701102300489</v>
      </c>
      <c r="AK81">
        <v>9567.2866159031728</v>
      </c>
      <c r="AL81">
        <v>-43123.135939398089</v>
      </c>
      <c r="AM81" s="8">
        <v>35994633.962238431</v>
      </c>
      <c r="AN81">
        <v>-67976128.86954619</v>
      </c>
      <c r="AO81">
        <v>58687150.75645379</v>
      </c>
      <c r="AP81">
        <v>5805086.2469069958</v>
      </c>
      <c r="AQ81">
        <v>-77519375.959824339</v>
      </c>
      <c r="AR81">
        <v>26187382.622689951</v>
      </c>
      <c r="AS81">
        <v>73055001.276495606</v>
      </c>
      <c r="AT81">
        <v>-226226537.01591551</v>
      </c>
      <c r="AU81">
        <v>120324301.09686585</v>
      </c>
      <c r="AV81">
        <v>-180851783.73939759</v>
      </c>
      <c r="AW81">
        <v>-124143456.20185065</v>
      </c>
      <c r="AX81">
        <v>3268684.7226040722</v>
      </c>
      <c r="AY81">
        <v>-6075053.693480554</v>
      </c>
      <c r="AZ81">
        <v>61925305.271025263</v>
      </c>
      <c r="BA81">
        <v>-19291037.705361582</v>
      </c>
      <c r="BB81">
        <v>-3162614.8759752354</v>
      </c>
      <c r="BC81">
        <v>118485396.52433024</v>
      </c>
      <c r="BD81">
        <v>5256083.0932913143</v>
      </c>
      <c r="BE81">
        <v>4296938.3342349669</v>
      </c>
      <c r="BF81">
        <v>4987525.9335256983</v>
      </c>
      <c r="BG81">
        <v>4947492.4616485033</v>
      </c>
      <c r="BH81">
        <v>-324384.15479036939</v>
      </c>
      <c r="BI81">
        <v>86393.649720035581</v>
      </c>
      <c r="BJ81">
        <v>52499799.032658413</v>
      </c>
      <c r="BK81">
        <v>46836536.182175443</v>
      </c>
      <c r="BL81">
        <v>39716432.540840946</v>
      </c>
      <c r="BM81">
        <v>35735393.052866802</v>
      </c>
      <c r="BN81">
        <v>31824678.500135023</v>
      </c>
      <c r="BO81">
        <v>25856110.023123678</v>
      </c>
      <c r="BP81">
        <v>312.88362692853389</v>
      </c>
      <c r="BQ81">
        <v>39291153.011326566</v>
      </c>
      <c r="BR81">
        <v>37814586.599433534</v>
      </c>
      <c r="BS81">
        <v>284.64446522328586</v>
      </c>
      <c r="BT81">
        <v>9138.4287028767685</v>
      </c>
      <c r="BU81">
        <v>-10619.260593316292</v>
      </c>
      <c r="BV81">
        <v>9735.7759024170082</v>
      </c>
      <c r="BW81">
        <v>-18115.056982374343</v>
      </c>
      <c r="BX81">
        <v>-36584.064855007571</v>
      </c>
      <c r="BY81">
        <v>-35727.812361329212</v>
      </c>
      <c r="BZ81">
        <v>-824939.45397312904</v>
      </c>
      <c r="CA81">
        <v>-483960.87205362599</v>
      </c>
      <c r="CB81">
        <v>-765675221.32592642</v>
      </c>
      <c r="CC81">
        <v>1430706925.2894619</v>
      </c>
      <c r="CD81">
        <v>6573768.013519478</v>
      </c>
      <c r="CE81">
        <v>-11626601.776396744</v>
      </c>
      <c r="CF81">
        <v>-100682.36940983268</v>
      </c>
      <c r="CG81">
        <v>190947.9041585208</v>
      </c>
      <c r="CH81">
        <v>-142630.17229738145</v>
      </c>
      <c r="CI81">
        <v>268351.17229774292</v>
      </c>
      <c r="CJ81">
        <v>-866961393.58395684</v>
      </c>
      <c r="CK81">
        <v>1645833175.9858096</v>
      </c>
      <c r="CL81">
        <v>272058143.49859959</v>
      </c>
      <c r="CM81">
        <v>-510045294.54839867</v>
      </c>
      <c r="CN81">
        <v>2772406.9932779409</v>
      </c>
      <c r="CO81">
        <v>-3754532.4599779476</v>
      </c>
      <c r="CP81">
        <v>-155797.87290704719</v>
      </c>
      <c r="CQ81">
        <v>283375.38204915571</v>
      </c>
      <c r="CR81">
        <v>-4553374.5201114872</v>
      </c>
      <c r="CS81">
        <v>3656142.2116508805</v>
      </c>
      <c r="CT81">
        <v>-3901473.3169603893</v>
      </c>
    </row>
    <row r="82" spans="1:98" x14ac:dyDescent="0.35">
      <c r="A82" t="s">
        <v>39</v>
      </c>
      <c r="B82">
        <v>-2528.5187301642304</v>
      </c>
      <c r="C82">
        <v>16796.511489111777</v>
      </c>
      <c r="D82">
        <v>-30315.124580558841</v>
      </c>
      <c r="E82">
        <v>-2286.4615847634541</v>
      </c>
      <c r="F82">
        <v>27103.244565138695</v>
      </c>
      <c r="G82">
        <v>-3331.6202567075479</v>
      </c>
      <c r="H82">
        <v>13117.490189951905</v>
      </c>
      <c r="I82">
        <v>-18343.811958745588</v>
      </c>
      <c r="J82">
        <v>-22821.088329570448</v>
      </c>
      <c r="K82">
        <v>1009.4709488715948</v>
      </c>
      <c r="L82">
        <v>-1794.5001097416971</v>
      </c>
      <c r="M82">
        <v>-25194.855831725632</v>
      </c>
      <c r="N82">
        <v>-27036.380490001211</v>
      </c>
      <c r="O82">
        <v>-38048.80927828011</v>
      </c>
      <c r="P82">
        <v>11207.311622678621</v>
      </c>
      <c r="Y82">
        <v>56767.600631517991</v>
      </c>
      <c r="Z82">
        <v>1977.7901066183585</v>
      </c>
      <c r="AA82">
        <v>-19900.294902035919</v>
      </c>
      <c r="AB82">
        <v>-2306.9033862067263</v>
      </c>
      <c r="AC82">
        <v>-19446.512305529086</v>
      </c>
      <c r="AD82">
        <v>56634.44669330748</v>
      </c>
      <c r="AE82">
        <v>-16057.250912485733</v>
      </c>
      <c r="AF82">
        <v>-19188.968130290061</v>
      </c>
      <c r="AG82">
        <v>692.5112986200711</v>
      </c>
      <c r="AH82">
        <v>790.38606145266067</v>
      </c>
      <c r="AI82">
        <v>128.8208555925271</v>
      </c>
      <c r="AJ82">
        <v>-243.13199942273454</v>
      </c>
      <c r="AK82">
        <v>180.05202625533798</v>
      </c>
      <c r="AL82">
        <v>-197.71050547491819</v>
      </c>
      <c r="AM82" s="8">
        <v>622819.60641094763</v>
      </c>
      <c r="AN82">
        <v>-692039.84345901432</v>
      </c>
      <c r="AO82">
        <v>854184.2981128993</v>
      </c>
      <c r="AP82">
        <v>-159871.40382902054</v>
      </c>
      <c r="AQ82">
        <v>-775337.0430045313</v>
      </c>
      <c r="AR82">
        <v>9583.6161838861099</v>
      </c>
      <c r="AS82">
        <v>616203.69166703732</v>
      </c>
      <c r="AT82">
        <v>-1064018.0473321893</v>
      </c>
      <c r="AU82">
        <v>607088.46971212665</v>
      </c>
      <c r="AV82">
        <v>-1352594.0652077706</v>
      </c>
      <c r="AW82">
        <v>-923998.43741149257</v>
      </c>
      <c r="AX82">
        <v>-74131.54772828659</v>
      </c>
      <c r="AY82">
        <v>424130.67544838757</v>
      </c>
      <c r="AZ82">
        <v>378238.58782341651</v>
      </c>
      <c r="BA82">
        <v>73957.943198397843</v>
      </c>
      <c r="BB82">
        <v>170765.02829053474</v>
      </c>
      <c r="BC82">
        <v>1058232.0237155624</v>
      </c>
      <c r="BD82">
        <v>32568.821062156399</v>
      </c>
      <c r="BE82">
        <v>26750.18677956648</v>
      </c>
      <c r="BF82">
        <v>31076.083071968114</v>
      </c>
      <c r="BG82">
        <v>30439.280786965141</v>
      </c>
      <c r="BH82">
        <v>3649.4189312344597</v>
      </c>
      <c r="BI82">
        <v>783.04458981983475</v>
      </c>
      <c r="BJ82">
        <v>722384.34779712092</v>
      </c>
      <c r="BK82">
        <v>661062.77903797501</v>
      </c>
      <c r="BL82">
        <v>263801.26562921726</v>
      </c>
      <c r="BM82">
        <v>240999.99406520129</v>
      </c>
      <c r="BN82">
        <v>-175144.30525515036</v>
      </c>
      <c r="BO82">
        <v>-388418.85999650316</v>
      </c>
      <c r="BP82">
        <v>1.2245649760587316</v>
      </c>
      <c r="BQ82">
        <v>-100898.9359635506</v>
      </c>
      <c r="BR82">
        <v>-231056.74205161512</v>
      </c>
      <c r="BS82">
        <v>1.1268422137882697</v>
      </c>
      <c r="BT82">
        <v>169.58845063946745</v>
      </c>
      <c r="BU82">
        <v>13.721444215824938</v>
      </c>
      <c r="BV82">
        <v>309.59330834159687</v>
      </c>
      <c r="BW82">
        <v>348.03809430326748</v>
      </c>
      <c r="BX82">
        <v>330.59650950132766</v>
      </c>
      <c r="BY82">
        <v>-451.9585852100966</v>
      </c>
      <c r="BZ82">
        <v>-5836.4754590011989</v>
      </c>
      <c r="CA82">
        <v>-4840.4783592700642</v>
      </c>
      <c r="CB82">
        <v>-3538072.8756125188</v>
      </c>
      <c r="CC82">
        <v>6573768.013519478</v>
      </c>
      <c r="CD82">
        <v>135677.35745061573</v>
      </c>
      <c r="CE82">
        <v>-244223.57887575138</v>
      </c>
      <c r="CF82">
        <v>-956.57934603428157</v>
      </c>
      <c r="CG82">
        <v>1774.6462053873418</v>
      </c>
      <c r="CH82">
        <v>-854.22250735556713</v>
      </c>
      <c r="CI82">
        <v>1559.4405100711233</v>
      </c>
      <c r="CJ82">
        <v>-4806808.3008265197</v>
      </c>
      <c r="CK82">
        <v>9065775.6166721266</v>
      </c>
      <c r="CL82">
        <v>1428820.2453726016</v>
      </c>
      <c r="CM82">
        <v>-2641793.4142694226</v>
      </c>
      <c r="CN82">
        <v>264355.51926486951</v>
      </c>
      <c r="CO82">
        <v>-486332.58945546416</v>
      </c>
      <c r="CP82">
        <v>356.27544264952894</v>
      </c>
      <c r="CQ82">
        <v>-705.69392878125461</v>
      </c>
      <c r="CR82">
        <v>-12055.934234910939</v>
      </c>
      <c r="CS82">
        <v>24554.077599031454</v>
      </c>
      <c r="CT82">
        <v>-357314.45895164413</v>
      </c>
    </row>
    <row r="83" spans="1:98" x14ac:dyDescent="0.35">
      <c r="A83" t="s">
        <v>32</v>
      </c>
      <c r="B83">
        <v>4593.8981216180991</v>
      </c>
      <c r="C83">
        <v>-30340.710284381712</v>
      </c>
      <c r="D83">
        <v>55073.895558901582</v>
      </c>
      <c r="E83">
        <v>2875.5555329087806</v>
      </c>
      <c r="F83">
        <v>-50373.494995824163</v>
      </c>
      <c r="G83">
        <v>5322.1926269830465</v>
      </c>
      <c r="H83">
        <v>-23351.951638077262</v>
      </c>
      <c r="I83">
        <v>32519.084085331331</v>
      </c>
      <c r="J83">
        <v>41481.852197759734</v>
      </c>
      <c r="K83">
        <v>-3487.4379974619092</v>
      </c>
      <c r="L83">
        <v>4081.648140704352</v>
      </c>
      <c r="M83">
        <v>45501.828343454865</v>
      </c>
      <c r="N83">
        <v>48810.848664332036</v>
      </c>
      <c r="O83">
        <v>70539.041838877936</v>
      </c>
      <c r="P83">
        <v>-19762.669814758057</v>
      </c>
      <c r="Y83">
        <v>-104323.65947402868</v>
      </c>
      <c r="Z83">
        <v>-3624.0968670839384</v>
      </c>
      <c r="AA83">
        <v>35544.896091474358</v>
      </c>
      <c r="AB83">
        <v>4197.032410328974</v>
      </c>
      <c r="AC83">
        <v>34599.039334370857</v>
      </c>
      <c r="AD83">
        <v>-104090.0176202825</v>
      </c>
      <c r="AE83">
        <v>28183.588507650849</v>
      </c>
      <c r="AF83">
        <v>34064.374594862049</v>
      </c>
      <c r="AG83">
        <v>-1246.4344757369299</v>
      </c>
      <c r="AH83">
        <v>-1443.2411813270189</v>
      </c>
      <c r="AI83">
        <v>-231.90459337511027</v>
      </c>
      <c r="AJ83">
        <v>433.51726349103706</v>
      </c>
      <c r="AK83">
        <v>-323.68921752165517</v>
      </c>
      <c r="AL83">
        <v>352.23413299773944</v>
      </c>
      <c r="AM83" s="8">
        <v>-1152997.8600807409</v>
      </c>
      <c r="AN83">
        <v>1318316.0514540549</v>
      </c>
      <c r="AO83">
        <v>-1542768.857085496</v>
      </c>
      <c r="AP83">
        <v>269472.84132362477</v>
      </c>
      <c r="AQ83">
        <v>1498290.5233421684</v>
      </c>
      <c r="AR83">
        <v>-40000.206291414623</v>
      </c>
      <c r="AS83">
        <v>-1163128.9308006722</v>
      </c>
      <c r="AT83">
        <v>1953367.62919871</v>
      </c>
      <c r="AU83">
        <v>-1008847.0114719869</v>
      </c>
      <c r="AV83">
        <v>2527020.3193910252</v>
      </c>
      <c r="AW83">
        <v>1737268.6307714318</v>
      </c>
      <c r="AX83">
        <v>113148.55609558147</v>
      </c>
      <c r="AY83">
        <v>-789450.04176540521</v>
      </c>
      <c r="AZ83">
        <v>-668305.02279354981</v>
      </c>
      <c r="BA83">
        <v>-98500.889187014356</v>
      </c>
      <c r="BB83">
        <v>-298977.56160172494</v>
      </c>
      <c r="BC83">
        <v>-1945573.0227941601</v>
      </c>
      <c r="BD83">
        <v>-57015.702051834967</v>
      </c>
      <c r="BE83">
        <v>-46344.763476140026</v>
      </c>
      <c r="BF83">
        <v>-54144.818262940018</v>
      </c>
      <c r="BG83">
        <v>-53229.61840752705</v>
      </c>
      <c r="BH83">
        <v>-6227.6161262690521</v>
      </c>
      <c r="BI83">
        <v>-1533.3353143527063</v>
      </c>
      <c r="BJ83">
        <v>-1359337.8449222099</v>
      </c>
      <c r="BK83">
        <v>-1245396.0680734417</v>
      </c>
      <c r="BL83">
        <v>-491857.86827196158</v>
      </c>
      <c r="BM83">
        <v>-449512.40612362843</v>
      </c>
      <c r="BN83">
        <v>285846.67782540352</v>
      </c>
      <c r="BO83">
        <v>657492.18816801219</v>
      </c>
      <c r="BP83">
        <v>-2.2170880583459538</v>
      </c>
      <c r="BQ83">
        <v>155774.9276667216</v>
      </c>
      <c r="BR83">
        <v>382112.78417170967</v>
      </c>
      <c r="BS83">
        <v>-2.0408276112828698</v>
      </c>
      <c r="BT83">
        <v>-308.58432322273103</v>
      </c>
      <c r="BU83">
        <v>-22.675452110947411</v>
      </c>
      <c r="BV83">
        <v>-553.88321374555471</v>
      </c>
      <c r="BW83">
        <v>-627.2186394429965</v>
      </c>
      <c r="BX83">
        <v>-596.52226386849736</v>
      </c>
      <c r="BY83">
        <v>840.1572989865922</v>
      </c>
      <c r="BZ83">
        <v>9626.9102127556052</v>
      </c>
      <c r="CA83">
        <v>8166.4724488936472</v>
      </c>
      <c r="CB83">
        <v>6253716.6071440652</v>
      </c>
      <c r="CC83">
        <v>-11626601.776396744</v>
      </c>
      <c r="CD83">
        <v>-244223.57887575138</v>
      </c>
      <c r="CE83">
        <v>440824.83726918034</v>
      </c>
      <c r="CF83">
        <v>1764.0183355226795</v>
      </c>
      <c r="CG83">
        <v>-3276.1000982304818</v>
      </c>
      <c r="CH83">
        <v>1556.9686825455626</v>
      </c>
      <c r="CI83">
        <v>-2844.6323579636737</v>
      </c>
      <c r="CJ83">
        <v>8658078.760845907</v>
      </c>
      <c r="CK83">
        <v>-16335654.124108344</v>
      </c>
      <c r="CL83">
        <v>-2606303.9563481873</v>
      </c>
      <c r="CM83">
        <v>4822227.3889984405</v>
      </c>
      <c r="CN83">
        <v>-479865.95144861331</v>
      </c>
      <c r="CO83">
        <v>884766.74784752924</v>
      </c>
      <c r="CP83">
        <v>-679.62856815648377</v>
      </c>
      <c r="CQ83">
        <v>1344.9815518580235</v>
      </c>
      <c r="CR83">
        <v>20530.278962123648</v>
      </c>
      <c r="CS83">
        <v>-42541.276971793173</v>
      </c>
      <c r="CT83">
        <v>699787.10626058816</v>
      </c>
    </row>
    <row r="84" spans="1:98" x14ac:dyDescent="0.35">
      <c r="A84" t="s">
        <v>33</v>
      </c>
      <c r="B84">
        <v>-73.590122648198033</v>
      </c>
      <c r="C84">
        <v>-29.76229591895628</v>
      </c>
      <c r="D84">
        <v>535.93396725273294</v>
      </c>
      <c r="E84">
        <v>-15.894395664168396</v>
      </c>
      <c r="F84">
        <v>-241.59446829064163</v>
      </c>
      <c r="G84">
        <v>49.997691370011701</v>
      </c>
      <c r="H84">
        <v>-21.29291623658704</v>
      </c>
      <c r="I84">
        <v>337.26338491085437</v>
      </c>
      <c r="J84">
        <v>479.30839162546772</v>
      </c>
      <c r="K84">
        <v>-31.233411473565059</v>
      </c>
      <c r="L84">
        <v>215.51226709106137</v>
      </c>
      <c r="M84">
        <v>458.17339507496501</v>
      </c>
      <c r="N84">
        <v>382.97258485167652</v>
      </c>
      <c r="O84">
        <v>565.98248649901905</v>
      </c>
      <c r="P84">
        <v>142.82018954142563</v>
      </c>
      <c r="Y84">
        <v>-639.39409097402233</v>
      </c>
      <c r="Z84">
        <v>-13.803449603708058</v>
      </c>
      <c r="AA84">
        <v>80.248405566773556</v>
      </c>
      <c r="AB84">
        <v>48.008505296285385</v>
      </c>
      <c r="AC84">
        <v>58.796354602172421</v>
      </c>
      <c r="AD84">
        <v>-662.477806809659</v>
      </c>
      <c r="AE84">
        <v>94.276012772616838</v>
      </c>
      <c r="AF84">
        <v>74.354141346089804</v>
      </c>
      <c r="AG84">
        <v>-10.192264233915154</v>
      </c>
      <c r="AH84">
        <v>-9.0041772817190306</v>
      </c>
      <c r="AI84">
        <v>-0.36701298467408655</v>
      </c>
      <c r="AJ84">
        <v>6.617455448273228</v>
      </c>
      <c r="AK84">
        <v>-1.7654589873753601</v>
      </c>
      <c r="AL84">
        <v>7.2843002464412008</v>
      </c>
      <c r="AM84" s="8">
        <v>-6923.1818705756159</v>
      </c>
      <c r="AN84">
        <v>10265.842658218795</v>
      </c>
      <c r="AO84">
        <v>-11427.159994887694</v>
      </c>
      <c r="AP84">
        <v>7857.4499340423763</v>
      </c>
      <c r="AQ84">
        <v>14640.757575521999</v>
      </c>
      <c r="AR84">
        <v>-2006.7163543227607</v>
      </c>
      <c r="AS84">
        <v>-4155.1948956245969</v>
      </c>
      <c r="AT84">
        <v>17367.740571135717</v>
      </c>
      <c r="AU84">
        <v>-12972.145608440165</v>
      </c>
      <c r="AV84">
        <v>20754.152028419645</v>
      </c>
      <c r="AW84">
        <v>12750.216709634104</v>
      </c>
      <c r="AX84">
        <v>-777.57379724646455</v>
      </c>
      <c r="AY84">
        <v>-7588.4648632743711</v>
      </c>
      <c r="AZ84">
        <v>656.89213466400145</v>
      </c>
      <c r="BA84">
        <v>-1137.4756721709878</v>
      </c>
      <c r="BB84">
        <v>-705.7873053126724</v>
      </c>
      <c r="BC84">
        <v>-19118.793511525619</v>
      </c>
      <c r="BD84">
        <v>-341.69762959487372</v>
      </c>
      <c r="BE84">
        <v>-263.61211762366275</v>
      </c>
      <c r="BF84">
        <v>-303.19059433835588</v>
      </c>
      <c r="BG84">
        <v>-295.29616718176925</v>
      </c>
      <c r="BH84">
        <v>155.91785982415783</v>
      </c>
      <c r="BI84">
        <v>-5.6243722490745913</v>
      </c>
      <c r="BJ84">
        <v>-8979.8385601677255</v>
      </c>
      <c r="BK84">
        <v>-8462.4516836791463</v>
      </c>
      <c r="BL84">
        <v>-3504.1521637148953</v>
      </c>
      <c r="BM84">
        <v>-3343.4500692936249</v>
      </c>
      <c r="BN84">
        <v>144.79966379598471</v>
      </c>
      <c r="BO84">
        <v>1756.3849095883022</v>
      </c>
      <c r="BP84">
        <v>-1.9421309865129851E-2</v>
      </c>
      <c r="BQ84">
        <v>-611.8779054398783</v>
      </c>
      <c r="BR84">
        <v>687.35301107911266</v>
      </c>
      <c r="BS84">
        <v>-1.7951905693124191E-2</v>
      </c>
      <c r="BT84">
        <v>-2.3598936591516506</v>
      </c>
      <c r="BU84">
        <v>-0.16682286515756459</v>
      </c>
      <c r="BV84">
        <v>-3.5563283609550758</v>
      </c>
      <c r="BW84">
        <v>0.86184201379272762</v>
      </c>
      <c r="BX84">
        <v>4.0229562702247206</v>
      </c>
      <c r="BY84">
        <v>8.3822680996540946</v>
      </c>
      <c r="BZ84">
        <v>80.111760453457308</v>
      </c>
      <c r="CA84">
        <v>73.739318280339447</v>
      </c>
      <c r="CB84">
        <v>53346.457864807249</v>
      </c>
      <c r="CC84">
        <v>-100682.36940983268</v>
      </c>
      <c r="CD84">
        <v>-956.57934603428157</v>
      </c>
      <c r="CE84">
        <v>1764.0183355226795</v>
      </c>
      <c r="CF84">
        <v>25.07063583051124</v>
      </c>
      <c r="CG84">
        <v>-48.153258248069264</v>
      </c>
      <c r="CH84">
        <v>29.888783694267655</v>
      </c>
      <c r="CI84">
        <v>-57.147013007646876</v>
      </c>
      <c r="CJ84">
        <v>97898.615927149993</v>
      </c>
      <c r="CK84">
        <v>-187806.06404875263</v>
      </c>
      <c r="CL84">
        <v>-29163.739769570519</v>
      </c>
      <c r="CM84">
        <v>54973.795033576665</v>
      </c>
      <c r="CN84">
        <v>-1832.731332071241</v>
      </c>
      <c r="CO84">
        <v>3399.950124938031</v>
      </c>
      <c r="CP84">
        <v>5.252783201635256</v>
      </c>
      <c r="CQ84">
        <v>-9.3340224182737543</v>
      </c>
      <c r="CR84">
        <v>261.2960968776232</v>
      </c>
      <c r="CS84">
        <v>-219.55516334870995</v>
      </c>
      <c r="CT84">
        <v>10281.42322721842</v>
      </c>
    </row>
    <row r="85" spans="1:98" x14ac:dyDescent="0.35">
      <c r="A85" t="s">
        <v>34</v>
      </c>
      <c r="B85">
        <v>145.24303307882869</v>
      </c>
      <c r="C85">
        <v>46.451520537964058</v>
      </c>
      <c r="D85">
        <v>-1009.0288333391276</v>
      </c>
      <c r="E85">
        <v>47.159619233432139</v>
      </c>
      <c r="F85">
        <v>453.06929185430158</v>
      </c>
      <c r="G85">
        <v>-89.838587236129399</v>
      </c>
      <c r="H85">
        <v>33.500187110758205</v>
      </c>
      <c r="I85">
        <v>-633.54782155913449</v>
      </c>
      <c r="J85">
        <v>-907.6252417491304</v>
      </c>
      <c r="K85">
        <v>72.650270991462847</v>
      </c>
      <c r="L85">
        <v>-443.93997860319473</v>
      </c>
      <c r="M85">
        <v>-876.06808840789813</v>
      </c>
      <c r="N85">
        <v>-740.7368837917428</v>
      </c>
      <c r="O85">
        <v>-1061.4729032180123</v>
      </c>
      <c r="P85">
        <v>-271.0614328204382</v>
      </c>
      <c r="Y85">
        <v>1216.718428012877</v>
      </c>
      <c r="Z85">
        <v>25.981528184662295</v>
      </c>
      <c r="AA85">
        <v>-146.19251642701295</v>
      </c>
      <c r="AB85">
        <v>-89.528693533601199</v>
      </c>
      <c r="AC85">
        <v>-105.53168196460872</v>
      </c>
      <c r="AD85">
        <v>1262.9202679673117</v>
      </c>
      <c r="AE85">
        <v>-175.58023008178679</v>
      </c>
      <c r="AF85">
        <v>-136.21105581335732</v>
      </c>
      <c r="AG85">
        <v>19.582862945518762</v>
      </c>
      <c r="AH85">
        <v>16.814181172382696</v>
      </c>
      <c r="AI85">
        <v>0.66521032322696383</v>
      </c>
      <c r="AJ85">
        <v>-12.446685385426067</v>
      </c>
      <c r="AK85">
        <v>3.3947296841741856</v>
      </c>
      <c r="AL85">
        <v>-13.888115749324397</v>
      </c>
      <c r="AM85" s="8">
        <v>12132.933944500694</v>
      </c>
      <c r="AN85">
        <v>-19101.758641446158</v>
      </c>
      <c r="AO85">
        <v>20582.618944420421</v>
      </c>
      <c r="AP85">
        <v>-15504.257761718556</v>
      </c>
      <c r="AQ85">
        <v>-27584.90965850433</v>
      </c>
      <c r="AR85">
        <v>3632.7903935880067</v>
      </c>
      <c r="AS85">
        <v>8256.8774417029908</v>
      </c>
      <c r="AT85">
        <v>-32492.271441603669</v>
      </c>
      <c r="AU85">
        <v>25287.83759504011</v>
      </c>
      <c r="AV85">
        <v>-39778.240046459468</v>
      </c>
      <c r="AW85">
        <v>-23904.878142469872</v>
      </c>
      <c r="AX85">
        <v>1115.7803977093413</v>
      </c>
      <c r="AY85">
        <v>15012.168229641236</v>
      </c>
      <c r="AZ85">
        <v>-1766.1877748846202</v>
      </c>
      <c r="BA85">
        <v>2584.4478104051177</v>
      </c>
      <c r="BB85">
        <v>1517.0204492522571</v>
      </c>
      <c r="BC85">
        <v>36409.770871944638</v>
      </c>
      <c r="BD85">
        <v>638.32703447018616</v>
      </c>
      <c r="BE85">
        <v>494.49609357396218</v>
      </c>
      <c r="BF85">
        <v>567.60095247051925</v>
      </c>
      <c r="BG85">
        <v>550.77772224016337</v>
      </c>
      <c r="BH85">
        <v>-303.20185987408996</v>
      </c>
      <c r="BI85">
        <v>10.12256696486183</v>
      </c>
      <c r="BJ85">
        <v>17102.503100238115</v>
      </c>
      <c r="BK85">
        <v>16132.826118385054</v>
      </c>
      <c r="BL85">
        <v>6631.9026188043463</v>
      </c>
      <c r="BM85">
        <v>6346.4861055014881</v>
      </c>
      <c r="BN85">
        <v>22.448036113674124</v>
      </c>
      <c r="BO85">
        <v>-2864.4415645009672</v>
      </c>
      <c r="BP85">
        <v>3.6647299968723256E-2</v>
      </c>
      <c r="BQ85">
        <v>1447.0694658987281</v>
      </c>
      <c r="BR85">
        <v>-855.84153464281906</v>
      </c>
      <c r="BS85">
        <v>3.4011820627653469E-2</v>
      </c>
      <c r="BT85">
        <v>4.5618624822865526</v>
      </c>
      <c r="BU85">
        <v>0.24815869863082873</v>
      </c>
      <c r="BV85">
        <v>6.6635863019627681</v>
      </c>
      <c r="BW85">
        <v>-1.912303959014479</v>
      </c>
      <c r="BX85">
        <v>-8.472285319713448</v>
      </c>
      <c r="BY85">
        <v>-15.375378818130288</v>
      </c>
      <c r="BZ85">
        <v>-150.01402427701984</v>
      </c>
      <c r="CA85">
        <v>-137.15959517248035</v>
      </c>
      <c r="CB85">
        <v>-101172.5355399062</v>
      </c>
      <c r="CC85">
        <v>190947.9041585208</v>
      </c>
      <c r="CD85">
        <v>1774.6462053873418</v>
      </c>
      <c r="CE85">
        <v>-3276.1000982304818</v>
      </c>
      <c r="CF85">
        <v>-48.153258248069264</v>
      </c>
      <c r="CG85">
        <v>92.809061353732318</v>
      </c>
      <c r="CH85">
        <v>-57.950633625535303</v>
      </c>
      <c r="CI85">
        <v>111.09227538173174</v>
      </c>
      <c r="CJ85">
        <v>-187792.69884217434</v>
      </c>
      <c r="CK85">
        <v>360753.11403570679</v>
      </c>
      <c r="CL85">
        <v>55354.949821477967</v>
      </c>
      <c r="CM85">
        <v>-104654.47523743134</v>
      </c>
      <c r="CN85">
        <v>3473.2263733220711</v>
      </c>
      <c r="CO85">
        <v>-6446.2700494814935</v>
      </c>
      <c r="CP85">
        <v>-9.5771400301314582</v>
      </c>
      <c r="CQ85">
        <v>17.050850989701889</v>
      </c>
      <c r="CR85">
        <v>-485.53944072753183</v>
      </c>
      <c r="CS85">
        <v>409.81779245431352</v>
      </c>
      <c r="CT85">
        <v>-19713.465280556156</v>
      </c>
    </row>
    <row r="86" spans="1:98" x14ac:dyDescent="0.35">
      <c r="A86" t="s">
        <v>35</v>
      </c>
      <c r="B86">
        <v>-119.85683815038308</v>
      </c>
      <c r="C86">
        <v>-56.941061773967569</v>
      </c>
      <c r="D86">
        <v>846.6777868340132</v>
      </c>
      <c r="E86">
        <v>12.493515187207739</v>
      </c>
      <c r="F86">
        <v>-350.10065029542426</v>
      </c>
      <c r="G86">
        <v>75.861031777586305</v>
      </c>
      <c r="H86">
        <v>-1.2046840916262866</v>
      </c>
      <c r="I86">
        <v>501.92010780027607</v>
      </c>
      <c r="J86">
        <v>817.5629832790587</v>
      </c>
      <c r="K86">
        <v>-17.074426882055178</v>
      </c>
      <c r="L86">
        <v>87.093203669133459</v>
      </c>
      <c r="M86">
        <v>631.88602198483795</v>
      </c>
      <c r="N86">
        <v>583.21060635591607</v>
      </c>
      <c r="O86">
        <v>513.45667850505322</v>
      </c>
      <c r="P86">
        <v>181.72253593587027</v>
      </c>
      <c r="Y86">
        <v>-664.26515129370273</v>
      </c>
      <c r="Z86">
        <v>-14.404608421498644</v>
      </c>
      <c r="AA86">
        <v>113.76199909204121</v>
      </c>
      <c r="AB86">
        <v>25.749359507086037</v>
      </c>
      <c r="AC86">
        <v>93.583477416850599</v>
      </c>
      <c r="AD86">
        <v>-710.3763417075462</v>
      </c>
      <c r="AE86">
        <v>156.6069018676007</v>
      </c>
      <c r="AF86">
        <v>121.17873785898622</v>
      </c>
      <c r="AG86">
        <v>-17.760481132331137</v>
      </c>
      <c r="AH86">
        <v>-12.613938311732909</v>
      </c>
      <c r="AI86">
        <v>-0.84720653908568</v>
      </c>
      <c r="AJ86">
        <v>7.3951988800522619</v>
      </c>
      <c r="AK86">
        <v>-3.4694989704180914</v>
      </c>
      <c r="AL86">
        <v>11.482977531229364</v>
      </c>
      <c r="AM86" s="8">
        <v>-733.1475556029103</v>
      </c>
      <c r="AN86">
        <v>5300.639605421271</v>
      </c>
      <c r="AO86">
        <v>-10136.811078102477</v>
      </c>
      <c r="AP86">
        <v>14901.725414337136</v>
      </c>
      <c r="AQ86">
        <v>9937.5083242295987</v>
      </c>
      <c r="AR86">
        <v>-6069.3756610019982</v>
      </c>
      <c r="AS86">
        <v>5541.3350688575802</v>
      </c>
      <c r="AT86">
        <v>21509.833938390995</v>
      </c>
      <c r="AU86">
        <v>-20042.512366256957</v>
      </c>
      <c r="AV86">
        <v>21609.979203879564</v>
      </c>
      <c r="AW86">
        <v>11247.584928836235</v>
      </c>
      <c r="AX86">
        <v>2176.5809225977382</v>
      </c>
      <c r="AY86">
        <v>-7064.0056235576794</v>
      </c>
      <c r="AZ86">
        <v>64.833075369876354</v>
      </c>
      <c r="BA86">
        <v>-6721.9380670497922</v>
      </c>
      <c r="BB86">
        <v>-971.83740462271567</v>
      </c>
      <c r="BC86">
        <v>-18514.603400300166</v>
      </c>
      <c r="BD86">
        <v>-572.16485222542542</v>
      </c>
      <c r="BE86">
        <v>-540.50845398899378</v>
      </c>
      <c r="BF86">
        <v>-580.64704722085276</v>
      </c>
      <c r="BG86">
        <v>-553.51628328710501</v>
      </c>
      <c r="BH86">
        <v>191.79382317183658</v>
      </c>
      <c r="BI86">
        <v>-15.866440948143198</v>
      </c>
      <c r="BJ86">
        <v>-5769.6480268023934</v>
      </c>
      <c r="BK86">
        <v>-5684.8480309865545</v>
      </c>
      <c r="BL86">
        <v>-3118.2111313359992</v>
      </c>
      <c r="BM86">
        <v>-3124.1658878672793</v>
      </c>
      <c r="BN86">
        <v>1962.0532987174997</v>
      </c>
      <c r="BO86">
        <v>5270.3023628409273</v>
      </c>
      <c r="BP86">
        <v>-2.0124595504659813E-2</v>
      </c>
      <c r="BQ86">
        <v>667.44799567626922</v>
      </c>
      <c r="BR86">
        <v>3313.6983774139858</v>
      </c>
      <c r="BS86">
        <v>-1.9278084671241268E-2</v>
      </c>
      <c r="BT86">
        <v>-1.1535128218401698</v>
      </c>
      <c r="BU86">
        <v>0.20429210321709637</v>
      </c>
      <c r="BV86">
        <v>-5.9785611395687566</v>
      </c>
      <c r="BW86">
        <v>5.3429095861944988</v>
      </c>
      <c r="BX86">
        <v>8.7836403886309782</v>
      </c>
      <c r="BY86">
        <v>2.915812211037045</v>
      </c>
      <c r="BZ86">
        <v>16.904593243142902</v>
      </c>
      <c r="CA86">
        <v>-20.531276105459845</v>
      </c>
      <c r="CB86">
        <v>76368.367026145759</v>
      </c>
      <c r="CC86">
        <v>-142630.17229738145</v>
      </c>
      <c r="CD86">
        <v>-854.22250735556713</v>
      </c>
      <c r="CE86">
        <v>1556.9686825455626</v>
      </c>
      <c r="CF86">
        <v>29.888783694267655</v>
      </c>
      <c r="CG86">
        <v>-57.950633625535303</v>
      </c>
      <c r="CH86">
        <v>48.155285778094296</v>
      </c>
      <c r="CI86">
        <v>-92.201652049943377</v>
      </c>
      <c r="CJ86">
        <v>132264.0518801249</v>
      </c>
      <c r="CK86">
        <v>-253506.16956022187</v>
      </c>
      <c r="CL86">
        <v>-34368.712650767709</v>
      </c>
      <c r="CM86">
        <v>64652.3017545529</v>
      </c>
      <c r="CN86">
        <v>-1573.9716382675174</v>
      </c>
      <c r="CO86">
        <v>2881.9911960660379</v>
      </c>
      <c r="CP86">
        <v>17.621274654169433</v>
      </c>
      <c r="CQ86">
        <v>-32.956852693680311</v>
      </c>
      <c r="CR86">
        <v>443.57328570866889</v>
      </c>
      <c r="CS86">
        <v>-476.12094727517962</v>
      </c>
      <c r="CT86">
        <v>11543.775287561893</v>
      </c>
    </row>
    <row r="87" spans="1:98" x14ac:dyDescent="0.35">
      <c r="A87" t="s">
        <v>161</v>
      </c>
      <c r="B87">
        <v>230.88234171256804</v>
      </c>
      <c r="C87">
        <v>88.096840462656033</v>
      </c>
      <c r="D87">
        <v>-1600.490236474099</v>
      </c>
      <c r="E87">
        <v>-1.4338481947977428</v>
      </c>
      <c r="F87">
        <v>660.22735380457959</v>
      </c>
      <c r="G87">
        <v>-144.66802990307195</v>
      </c>
      <c r="H87">
        <v>-14.445860716372035</v>
      </c>
      <c r="I87">
        <v>-946.67910817784946</v>
      </c>
      <c r="J87">
        <v>-1553.5709604394017</v>
      </c>
      <c r="K87">
        <v>45.672411122016968</v>
      </c>
      <c r="L87">
        <v>-191.49418403371664</v>
      </c>
      <c r="M87">
        <v>-1202.171319972944</v>
      </c>
      <c r="N87">
        <v>-1113.6292278232424</v>
      </c>
      <c r="O87">
        <v>-950.05033164990368</v>
      </c>
      <c r="P87">
        <v>-350.51114312197609</v>
      </c>
      <c r="Y87">
        <v>1240.3495502119663</v>
      </c>
      <c r="Z87">
        <v>23.468405400753202</v>
      </c>
      <c r="AA87">
        <v>-200.07884596295</v>
      </c>
      <c r="AB87">
        <v>-53.430889675777756</v>
      </c>
      <c r="AC87">
        <v>-162.91017199183841</v>
      </c>
      <c r="AD87">
        <v>1329.6624289831861</v>
      </c>
      <c r="AE87">
        <v>-283.73898455653881</v>
      </c>
      <c r="AF87">
        <v>-216.33482452575785</v>
      </c>
      <c r="AG87">
        <v>33.506100356868096</v>
      </c>
      <c r="AH87">
        <v>23.441659035093281</v>
      </c>
      <c r="AI87">
        <v>1.5970731523353192</v>
      </c>
      <c r="AJ87">
        <v>-13.908377948942658</v>
      </c>
      <c r="AK87">
        <v>6.6835498259322108</v>
      </c>
      <c r="AL87">
        <v>-21.838724551560521</v>
      </c>
      <c r="AM87" s="8">
        <v>495.0570059082296</v>
      </c>
      <c r="AN87">
        <v>-9417.9114540546034</v>
      </c>
      <c r="AO87">
        <v>17922.868991441559</v>
      </c>
      <c r="AP87">
        <v>-28285.669742731385</v>
      </c>
      <c r="AQ87">
        <v>-18216.297521625442</v>
      </c>
      <c r="AR87">
        <v>11618.678966915157</v>
      </c>
      <c r="AS87">
        <v>-10410.217774820097</v>
      </c>
      <c r="AT87">
        <v>-40126.395248677065</v>
      </c>
      <c r="AU87">
        <v>39217.194433386925</v>
      </c>
      <c r="AV87">
        <v>-40886.191391946464</v>
      </c>
      <c r="AW87">
        <v>-20841.607923752588</v>
      </c>
      <c r="AX87">
        <v>-4407.1271093773566</v>
      </c>
      <c r="AY87">
        <v>14000.466220517341</v>
      </c>
      <c r="AZ87">
        <v>-550.81717844884577</v>
      </c>
      <c r="BA87">
        <v>13015.527474120374</v>
      </c>
      <c r="BB87">
        <v>2112.3026069686243</v>
      </c>
      <c r="BC87">
        <v>34881.664860860634</v>
      </c>
      <c r="BD87">
        <v>1062.4768583468599</v>
      </c>
      <c r="BE87">
        <v>1006.2353216406041</v>
      </c>
      <c r="BF87">
        <v>1077.6439335444322</v>
      </c>
      <c r="BG87">
        <v>1026.6772167869156</v>
      </c>
      <c r="BH87">
        <v>-367.29664380134773</v>
      </c>
      <c r="BI87">
        <v>28.843842389124266</v>
      </c>
      <c r="BJ87">
        <v>10816.003320696223</v>
      </c>
      <c r="BK87">
        <v>10693.370985662848</v>
      </c>
      <c r="BL87">
        <v>5766.4095365484336</v>
      </c>
      <c r="BM87">
        <v>5815.8358949177673</v>
      </c>
      <c r="BN87">
        <v>-3503.9928986376767</v>
      </c>
      <c r="BO87">
        <v>-9556.9984094285956</v>
      </c>
      <c r="BP87">
        <v>3.737030719499039E-2</v>
      </c>
      <c r="BQ87">
        <v>-1063.0544398365917</v>
      </c>
      <c r="BR87">
        <v>-5878.5963853803732</v>
      </c>
      <c r="BS87">
        <v>3.5953235283852913E-2</v>
      </c>
      <c r="BT87">
        <v>2.135006803376045</v>
      </c>
      <c r="BU87">
        <v>-0.6476288738220296</v>
      </c>
      <c r="BV87">
        <v>11.133454093947943</v>
      </c>
      <c r="BW87">
        <v>-10.41646233489497</v>
      </c>
      <c r="BX87">
        <v>-17.659840411569846</v>
      </c>
      <c r="BY87">
        <v>-5.5086707150964989</v>
      </c>
      <c r="BZ87">
        <v>-31.608326655209325</v>
      </c>
      <c r="CA87">
        <v>38.718554197601705</v>
      </c>
      <c r="CB87">
        <v>-143613.35330281293</v>
      </c>
      <c r="CC87">
        <v>268351.17229774292</v>
      </c>
      <c r="CD87">
        <v>1559.4405100711233</v>
      </c>
      <c r="CE87">
        <v>-2844.6323579636737</v>
      </c>
      <c r="CF87">
        <v>-57.147013007646876</v>
      </c>
      <c r="CG87">
        <v>111.09227538173174</v>
      </c>
      <c r="CH87">
        <v>-92.201652049943377</v>
      </c>
      <c r="CI87">
        <v>176.92816975610233</v>
      </c>
      <c r="CJ87">
        <v>-251468.37733325511</v>
      </c>
      <c r="CK87">
        <v>482585.29192492127</v>
      </c>
      <c r="CL87">
        <v>64703.458869070608</v>
      </c>
      <c r="CM87">
        <v>-121945.69862187305</v>
      </c>
      <c r="CN87">
        <v>2947.0622644981204</v>
      </c>
      <c r="CO87">
        <v>-5399.8728456892977</v>
      </c>
      <c r="CP87">
        <v>-32.755163083986993</v>
      </c>
      <c r="CQ87">
        <v>61.344194182684809</v>
      </c>
      <c r="CR87">
        <v>-833.83794906666378</v>
      </c>
      <c r="CS87">
        <v>884.37359446586493</v>
      </c>
      <c r="CT87">
        <v>-21664.409860703083</v>
      </c>
    </row>
    <row r="88" spans="1:98" x14ac:dyDescent="0.35">
      <c r="A88" t="s">
        <v>162</v>
      </c>
      <c r="B88">
        <v>-1201623.5278640911</v>
      </c>
      <c r="C88">
        <v>256415.72838519857</v>
      </c>
      <c r="D88">
        <v>4512040.3597439853</v>
      </c>
      <c r="E88">
        <v>891785.49064933485</v>
      </c>
      <c r="F88">
        <v>-2748238.3996021543</v>
      </c>
      <c r="G88">
        <v>1221407.4827237905</v>
      </c>
      <c r="H88">
        <v>-94345.247118999017</v>
      </c>
      <c r="I88">
        <v>2481348.021474258</v>
      </c>
      <c r="J88">
        <v>3569508.2595311622</v>
      </c>
      <c r="K88">
        <v>594017.6701320936</v>
      </c>
      <c r="L88">
        <v>-1507458.0519000203</v>
      </c>
      <c r="M88">
        <v>2727768.2553565674</v>
      </c>
      <c r="N88">
        <v>3029696.5718088499</v>
      </c>
      <c r="O88">
        <v>3207074.1071494706</v>
      </c>
      <c r="P88">
        <v>-726505.71842731826</v>
      </c>
      <c r="Y88">
        <v>-3749638.8471194739</v>
      </c>
      <c r="Z88">
        <v>-265375.67680311826</v>
      </c>
      <c r="AA88">
        <v>921774.63369391614</v>
      </c>
      <c r="AB88">
        <v>241539.82862263106</v>
      </c>
      <c r="AC88">
        <v>755135.31007185532</v>
      </c>
      <c r="AD88">
        <v>-3885415.960113253</v>
      </c>
      <c r="AE88">
        <v>1057256.9364346473</v>
      </c>
      <c r="AF88">
        <v>779646.0780242976</v>
      </c>
      <c r="AG88">
        <v>-40800.846252394542</v>
      </c>
      <c r="AH88">
        <v>-36650.086358823537</v>
      </c>
      <c r="AI88">
        <v>-5357.3337153964058</v>
      </c>
      <c r="AJ88">
        <v>34068.836575623347</v>
      </c>
      <c r="AK88">
        <v>-10269.874673057238</v>
      </c>
      <c r="AL88">
        <v>32517.789621491502</v>
      </c>
      <c r="AM88" s="8">
        <v>-32571314.688760925</v>
      </c>
      <c r="AN88">
        <v>55469947.335780933</v>
      </c>
      <c r="AO88">
        <v>-56843663.374687903</v>
      </c>
      <c r="AP88">
        <v>20209173.593305431</v>
      </c>
      <c r="AQ88">
        <v>73782998.887693971</v>
      </c>
      <c r="AR88">
        <v>-19260796.078239955</v>
      </c>
      <c r="AS88">
        <v>-44547679.456224523</v>
      </c>
      <c r="AT88">
        <v>141771468.67333221</v>
      </c>
      <c r="AU88">
        <v>-85579870.077247545</v>
      </c>
      <c r="AV88">
        <v>138803989.98335382</v>
      </c>
      <c r="AW88">
        <v>85868098.587103859</v>
      </c>
      <c r="AX88">
        <v>-2717424.0686619212</v>
      </c>
      <c r="AY88">
        <v>-12808755.039295476</v>
      </c>
      <c r="AZ88">
        <v>-23720221.432899397</v>
      </c>
      <c r="BA88">
        <v>7180557.9131148821</v>
      </c>
      <c r="BB88">
        <v>1907533.8186477411</v>
      </c>
      <c r="BC88">
        <v>-87954058.696533024</v>
      </c>
      <c r="BD88">
        <v>-3185333.3757291059</v>
      </c>
      <c r="BE88">
        <v>-2587065.9601424248</v>
      </c>
      <c r="BF88">
        <v>-2963822.5517203808</v>
      </c>
      <c r="BG88">
        <v>-2934207.6147863418</v>
      </c>
      <c r="BH88">
        <v>637540.72086875222</v>
      </c>
      <c r="BI88">
        <v>-63393.067803715559</v>
      </c>
      <c r="BJ88">
        <v>-43924639.094888046</v>
      </c>
      <c r="BK88">
        <v>-40303511.034289166</v>
      </c>
      <c r="BL88">
        <v>-27235022.67197163</v>
      </c>
      <c r="BM88">
        <v>-24923674.454071239</v>
      </c>
      <c r="BN88">
        <v>-17203930.736168724</v>
      </c>
      <c r="BO88">
        <v>-12326316.238461424</v>
      </c>
      <c r="BP88">
        <v>-189.66999520964612</v>
      </c>
      <c r="BQ88">
        <v>-22384508.049624797</v>
      </c>
      <c r="BR88">
        <v>-20096993.512728292</v>
      </c>
      <c r="BS88">
        <v>-173.47559277970163</v>
      </c>
      <c r="BT88">
        <v>-13000.835662726195</v>
      </c>
      <c r="BU88">
        <v>2548.052285192146</v>
      </c>
      <c r="BV88">
        <v>-10260.193456878251</v>
      </c>
      <c r="BW88">
        <v>7144.1257265271397</v>
      </c>
      <c r="BX88">
        <v>26363.967501640334</v>
      </c>
      <c r="BY88">
        <v>33349.867750099766</v>
      </c>
      <c r="BZ88">
        <v>389749.46358174767</v>
      </c>
      <c r="CA88">
        <v>223912.74448033026</v>
      </c>
      <c r="CB88">
        <v>463495138.39103466</v>
      </c>
      <c r="CC88">
        <v>-866961393.58395684</v>
      </c>
      <c r="CD88">
        <v>-4806808.3008265197</v>
      </c>
      <c r="CE88">
        <v>8658078.760845907</v>
      </c>
      <c r="CF88">
        <v>97898.615927149993</v>
      </c>
      <c r="CG88">
        <v>-187792.69884217434</v>
      </c>
      <c r="CH88">
        <v>132264.0518801249</v>
      </c>
      <c r="CI88">
        <v>-251468.37733325511</v>
      </c>
      <c r="CJ88">
        <v>618318748.94880772</v>
      </c>
      <c r="CK88">
        <v>-1177812903.7789032</v>
      </c>
      <c r="CL88">
        <v>-189263969.09343612</v>
      </c>
      <c r="CM88">
        <v>356089892.35575998</v>
      </c>
      <c r="CN88">
        <v>-4954255.0245241364</v>
      </c>
      <c r="CO88">
        <v>8578199.9735180996</v>
      </c>
      <c r="CP88">
        <v>83402.996580865045</v>
      </c>
      <c r="CQ88">
        <v>-150785.87848248257</v>
      </c>
      <c r="CR88">
        <v>2814016.4841842195</v>
      </c>
      <c r="CS88">
        <v>-2187469.7394566997</v>
      </c>
      <c r="CT88">
        <v>30403260.157350451</v>
      </c>
    </row>
    <row r="89" spans="1:98" x14ac:dyDescent="0.35">
      <c r="A89" t="s">
        <v>36</v>
      </c>
      <c r="B89">
        <v>2283440.3201703262</v>
      </c>
      <c r="C89">
        <v>-512095.40941394225</v>
      </c>
      <c r="D89">
        <v>-8545287.0429888107</v>
      </c>
      <c r="E89">
        <v>-1656799.7192482916</v>
      </c>
      <c r="F89">
        <v>5169480.7835952193</v>
      </c>
      <c r="G89">
        <v>-2303353.1722667059</v>
      </c>
      <c r="H89">
        <v>169920.86062567422</v>
      </c>
      <c r="I89">
        <v>-4722139.7849245137</v>
      </c>
      <c r="J89">
        <v>-6808892.1838422697</v>
      </c>
      <c r="K89">
        <v>-1094616.6491920883</v>
      </c>
      <c r="L89">
        <v>2784689.9681756669</v>
      </c>
      <c r="M89">
        <v>-5204354.5588016417</v>
      </c>
      <c r="N89">
        <v>-5760325.3783069151</v>
      </c>
      <c r="O89">
        <v>-6110154.52988913</v>
      </c>
      <c r="P89">
        <v>1300229.9993880785</v>
      </c>
      <c r="Y89">
        <v>7118174.9585889317</v>
      </c>
      <c r="Z89">
        <v>504431.15700739715</v>
      </c>
      <c r="AA89">
        <v>-1732112.64780583</v>
      </c>
      <c r="AB89">
        <v>-456708.04931594338</v>
      </c>
      <c r="AC89">
        <v>-1416086.7821141435</v>
      </c>
      <c r="AD89">
        <v>7381382.9918762781</v>
      </c>
      <c r="AE89">
        <v>-1992901.9301195494</v>
      </c>
      <c r="AF89">
        <v>-1467269.5975631811</v>
      </c>
      <c r="AG89">
        <v>78596.360515164473</v>
      </c>
      <c r="AH89">
        <v>70652.328961223146</v>
      </c>
      <c r="AI89">
        <v>10109.238174247841</v>
      </c>
      <c r="AJ89">
        <v>-64895.996793668884</v>
      </c>
      <c r="AK89">
        <v>19515.941458245237</v>
      </c>
      <c r="AL89">
        <v>-62105.247157041806</v>
      </c>
      <c r="AM89" s="8">
        <v>61159869.8895436</v>
      </c>
      <c r="AN89">
        <v>-105554370.33157408</v>
      </c>
      <c r="AO89">
        <v>106128355.94201562</v>
      </c>
      <c r="AP89">
        <v>-37452609.446486875</v>
      </c>
      <c r="AQ89">
        <v>-140352381.09785917</v>
      </c>
      <c r="AR89">
        <v>36482774.664375633</v>
      </c>
      <c r="AS89">
        <v>85203948.053602099</v>
      </c>
      <c r="AT89">
        <v>-269098313.9770028</v>
      </c>
      <c r="AU89">
        <v>163818510.5069797</v>
      </c>
      <c r="AV89">
        <v>-263524204.32033971</v>
      </c>
      <c r="AW89">
        <v>-162401514.32579234</v>
      </c>
      <c r="AX89">
        <v>4544878.6800687704</v>
      </c>
      <c r="AY89">
        <v>26529104.704831235</v>
      </c>
      <c r="AZ89">
        <v>44040470.561579905</v>
      </c>
      <c r="BA89">
        <v>-12345914.894487331</v>
      </c>
      <c r="BB89">
        <v>-3540474.5101228314</v>
      </c>
      <c r="BC89">
        <v>168788376.62881073</v>
      </c>
      <c r="BD89">
        <v>6005220.551244339</v>
      </c>
      <c r="BE89">
        <v>4869065.3254838688</v>
      </c>
      <c r="BF89">
        <v>5580896.7293508351</v>
      </c>
      <c r="BG89">
        <v>5528503.0123222601</v>
      </c>
      <c r="BH89">
        <v>-1224996.1239839669</v>
      </c>
      <c r="BI89">
        <v>118789.65572462112</v>
      </c>
      <c r="BJ89">
        <v>83771901.070101425</v>
      </c>
      <c r="BK89">
        <v>76915726.779944226</v>
      </c>
      <c r="BL89">
        <v>51517279.538433306</v>
      </c>
      <c r="BM89">
        <v>47191452.645376749</v>
      </c>
      <c r="BN89">
        <v>32760945.111169137</v>
      </c>
      <c r="BO89">
        <v>23499523.544021074</v>
      </c>
      <c r="BP89">
        <v>359.44348673641366</v>
      </c>
      <c r="BQ89">
        <v>42566542.172579519</v>
      </c>
      <c r="BR89">
        <v>38205443.077131085</v>
      </c>
      <c r="BS89">
        <v>329.03596463311754</v>
      </c>
      <c r="BT89">
        <v>24601.243542061806</v>
      </c>
      <c r="BU89">
        <v>-5177.5825302775647</v>
      </c>
      <c r="BV89">
        <v>19345.912414254235</v>
      </c>
      <c r="BW89">
        <v>-14847.787213759577</v>
      </c>
      <c r="BX89">
        <v>-52321.954285017331</v>
      </c>
      <c r="BY89">
        <v>-62627.53875639879</v>
      </c>
      <c r="BZ89">
        <v>-750617.82513112726</v>
      </c>
      <c r="CA89">
        <v>-439266.60269057238</v>
      </c>
      <c r="CB89">
        <v>-879323739.49343681</v>
      </c>
      <c r="CC89">
        <v>1645833175.9858096</v>
      </c>
      <c r="CD89">
        <v>9065775.6166721266</v>
      </c>
      <c r="CE89">
        <v>-16335654.124108344</v>
      </c>
      <c r="CF89">
        <v>-187806.06404875263</v>
      </c>
      <c r="CG89">
        <v>360753.11403570679</v>
      </c>
      <c r="CH89">
        <v>-253506.16956022187</v>
      </c>
      <c r="CI89">
        <v>482585.29192492127</v>
      </c>
      <c r="CJ89">
        <v>-1177812903.7789032</v>
      </c>
      <c r="CK89">
        <v>2245482741.9459224</v>
      </c>
      <c r="CL89">
        <v>358880065.36859959</v>
      </c>
      <c r="CM89">
        <v>-675716620.23834515</v>
      </c>
      <c r="CN89">
        <v>9437884.3034371193</v>
      </c>
      <c r="CO89">
        <v>-16356941.93178842</v>
      </c>
      <c r="CP89">
        <v>-157645.90689600594</v>
      </c>
      <c r="CQ89">
        <v>285331.92037383188</v>
      </c>
      <c r="CR89">
        <v>-5329032.4643094586</v>
      </c>
      <c r="CS89">
        <v>4108990.115040035</v>
      </c>
      <c r="CT89">
        <v>-58193623.462794773</v>
      </c>
    </row>
    <row r="90" spans="1:98" x14ac:dyDescent="0.35">
      <c r="A90" t="s">
        <v>37</v>
      </c>
      <c r="B90">
        <v>191676.64711843611</v>
      </c>
      <c r="C90">
        <v>82876.596448359443</v>
      </c>
      <c r="D90">
        <v>-1331820.3517211154</v>
      </c>
      <c r="E90">
        <v>-472720.77548802487</v>
      </c>
      <c r="F90">
        <v>843736.49390132888</v>
      </c>
      <c r="G90">
        <v>-646556.65495747246</v>
      </c>
      <c r="H90">
        <v>178427.93329094048</v>
      </c>
      <c r="I90">
        <v>-739668.44082106708</v>
      </c>
      <c r="J90">
        <v>-942713.8866181731</v>
      </c>
      <c r="K90">
        <v>-312930.49136648572</v>
      </c>
      <c r="L90">
        <v>500203.62725008983</v>
      </c>
      <c r="M90">
        <v>-618952.46182499686</v>
      </c>
      <c r="N90">
        <v>-630293.21142654703</v>
      </c>
      <c r="O90">
        <v>-1307119.3830607033</v>
      </c>
      <c r="P90">
        <v>-140857.8149262002</v>
      </c>
      <c r="Y90">
        <v>641153.88590018125</v>
      </c>
      <c r="Z90">
        <v>90043.93331872276</v>
      </c>
      <c r="AA90">
        <v>-141968.79965041176</v>
      </c>
      <c r="AB90">
        <v>54750.027892868769</v>
      </c>
      <c r="AC90">
        <v>-32122.623338283986</v>
      </c>
      <c r="AD90">
        <v>649749.9695515018</v>
      </c>
      <c r="AE90">
        <v>-111054.69175905967</v>
      </c>
      <c r="AF90">
        <v>-25416.924142710923</v>
      </c>
      <c r="AG90">
        <v>-4818.1722774086256</v>
      </c>
      <c r="AH90">
        <v>-378.06751679618009</v>
      </c>
      <c r="AI90">
        <v>1279.2398676582864</v>
      </c>
      <c r="AJ90">
        <v>-13638.766975790712</v>
      </c>
      <c r="AK90">
        <v>-497.7639587925305</v>
      </c>
      <c r="AL90">
        <v>-12061.228566488722</v>
      </c>
      <c r="AM90" s="8">
        <v>2649296.4724967168</v>
      </c>
      <c r="AN90">
        <v>-14619681.74264428</v>
      </c>
      <c r="AO90">
        <v>-1711741.329227282</v>
      </c>
      <c r="AP90">
        <v>7746929.2535752701</v>
      </c>
      <c r="AQ90">
        <v>-19235001.677326914</v>
      </c>
      <c r="AR90">
        <v>-102701.01188784601</v>
      </c>
      <c r="AS90">
        <v>25847317.316392295</v>
      </c>
      <c r="AT90">
        <v>-49137404.230455622</v>
      </c>
      <c r="AU90">
        <v>12208537.357765356</v>
      </c>
      <c r="AV90">
        <v>-54767004.559287474</v>
      </c>
      <c r="AW90">
        <v>-31471064.959600199</v>
      </c>
      <c r="AX90">
        <v>29392888.030706096</v>
      </c>
      <c r="AY90">
        <v>13988589.940170027</v>
      </c>
      <c r="AZ90">
        <v>-4780429.5261997413</v>
      </c>
      <c r="BA90">
        <v>-31673789.010351859</v>
      </c>
      <c r="BB90">
        <v>538170.91099261644</v>
      </c>
      <c r="BC90">
        <v>27503040.283789139</v>
      </c>
      <c r="BD90">
        <v>303101.23420685966</v>
      </c>
      <c r="BE90">
        <v>66971.210493188337</v>
      </c>
      <c r="BF90">
        <v>195461.58759939478</v>
      </c>
      <c r="BG90">
        <v>251169.42746735073</v>
      </c>
      <c r="BH90">
        <v>-285400.39406903589</v>
      </c>
      <c r="BI90">
        <v>-5929.3545469837745</v>
      </c>
      <c r="BJ90">
        <v>14117379.485338664</v>
      </c>
      <c r="BK90">
        <v>12986759.579761662</v>
      </c>
      <c r="BL90">
        <v>8249374.6689378181</v>
      </c>
      <c r="BM90">
        <v>7539929.8319835337</v>
      </c>
      <c r="BN90">
        <v>6820567.9945104541</v>
      </c>
      <c r="BO90">
        <v>7229981.7898079921</v>
      </c>
      <c r="BP90">
        <v>57.729051145639055</v>
      </c>
      <c r="BQ90">
        <v>7458907.7435953673</v>
      </c>
      <c r="BR90">
        <v>8136026.9779918958</v>
      </c>
      <c r="BS90">
        <v>50.810482914510658</v>
      </c>
      <c r="BT90">
        <v>-100.34197770645311</v>
      </c>
      <c r="BU90">
        <v>-3811.1380933749851</v>
      </c>
      <c r="BV90">
        <v>-2508.1065281197289</v>
      </c>
      <c r="BW90">
        <v>-3834.8209082509202</v>
      </c>
      <c r="BX90">
        <v>-8233.8470403534302</v>
      </c>
      <c r="BY90">
        <v>-11423.989442119118</v>
      </c>
      <c r="BZ90">
        <v>-233612.92645100632</v>
      </c>
      <c r="CA90">
        <v>-224224.76604482793</v>
      </c>
      <c r="CB90">
        <v>-145476895.54642555</v>
      </c>
      <c r="CC90">
        <v>272058143.49859959</v>
      </c>
      <c r="CD90">
        <v>1428820.2453726016</v>
      </c>
      <c r="CE90">
        <v>-2606303.9563481873</v>
      </c>
      <c r="CF90">
        <v>-29163.739769570519</v>
      </c>
      <c r="CG90">
        <v>55354.949821477967</v>
      </c>
      <c r="CH90">
        <v>-34368.712650767709</v>
      </c>
      <c r="CI90">
        <v>64703.458869070608</v>
      </c>
      <c r="CJ90">
        <v>-189263969.09343612</v>
      </c>
      <c r="CK90">
        <v>358880065.36859959</v>
      </c>
      <c r="CL90">
        <v>111559542.73629569</v>
      </c>
      <c r="CM90">
        <v>-211339393.34207761</v>
      </c>
      <c r="CN90">
        <v>809220.1326938743</v>
      </c>
      <c r="CO90">
        <v>-1367658.6237743981</v>
      </c>
      <c r="CP90">
        <v>-31622.964420958539</v>
      </c>
      <c r="CQ90">
        <v>55697.118079073662</v>
      </c>
      <c r="CR90">
        <v>-855176.1101374639</v>
      </c>
      <c r="CS90">
        <v>67453.30256562728</v>
      </c>
      <c r="CT90">
        <v>-519194.76709097653</v>
      </c>
    </row>
    <row r="91" spans="1:98" x14ac:dyDescent="0.35">
      <c r="A91" t="s">
        <v>119</v>
      </c>
      <c r="B91">
        <v>-374966.29030315322</v>
      </c>
      <c r="C91">
        <v>-148690.48124742613</v>
      </c>
      <c r="D91">
        <v>2482302.7380932993</v>
      </c>
      <c r="E91">
        <v>887645.4521609759</v>
      </c>
      <c r="F91">
        <v>-1557962.0084737379</v>
      </c>
      <c r="G91">
        <v>1214761.6137369005</v>
      </c>
      <c r="H91">
        <v>-341490.08025388274</v>
      </c>
      <c r="I91">
        <v>1376134.2016619162</v>
      </c>
      <c r="J91">
        <v>1745259.3566306592</v>
      </c>
      <c r="K91">
        <v>587317.61413437058</v>
      </c>
      <c r="L91">
        <v>-925562.10277346137</v>
      </c>
      <c r="M91">
        <v>1142132.8429232573</v>
      </c>
      <c r="N91">
        <v>1165728.3619357115</v>
      </c>
      <c r="O91">
        <v>2458192.6213173298</v>
      </c>
      <c r="P91">
        <v>276303.98998191487</v>
      </c>
      <c r="Y91">
        <v>-1191613.154120862</v>
      </c>
      <c r="Z91">
        <v>-172081.47747903795</v>
      </c>
      <c r="AA91">
        <v>288806.96810663427</v>
      </c>
      <c r="AB91">
        <v>-118917.8159078613</v>
      </c>
      <c r="AC91">
        <v>78496.241445708947</v>
      </c>
      <c r="AD91">
        <v>-1206525.5839907255</v>
      </c>
      <c r="AE91">
        <v>232426.04707777774</v>
      </c>
      <c r="AF91">
        <v>66706.842527066925</v>
      </c>
      <c r="AG91">
        <v>8442.9633538548478</v>
      </c>
      <c r="AH91">
        <v>644.4707388113427</v>
      </c>
      <c r="AI91">
        <v>-2423.1653492862083</v>
      </c>
      <c r="AJ91">
        <v>25676.138172743689</v>
      </c>
      <c r="AK91">
        <v>1155.9019988351015</v>
      </c>
      <c r="AL91">
        <v>22657.052712850564</v>
      </c>
      <c r="AM91" s="8">
        <v>-3930542.9486566596</v>
      </c>
      <c r="AN91">
        <v>26996605.854624789</v>
      </c>
      <c r="AO91">
        <v>4751506.0981300846</v>
      </c>
      <c r="AP91">
        <v>-15313606.813875677</v>
      </c>
      <c r="AQ91">
        <v>36221903.383229233</v>
      </c>
      <c r="AR91">
        <v>1280843.4899717201</v>
      </c>
      <c r="AS91">
        <v>-49967421.24850513</v>
      </c>
      <c r="AT91">
        <v>91876673.883795142</v>
      </c>
      <c r="AU91">
        <v>-22641859.363439832</v>
      </c>
      <c r="AV91">
        <v>104123398.31330633</v>
      </c>
      <c r="AW91">
        <v>59617878.353474759</v>
      </c>
      <c r="AX91">
        <v>-56170646.951416887</v>
      </c>
      <c r="AY91">
        <v>-26038509.806988083</v>
      </c>
      <c r="AZ91">
        <v>9663300.4178230595</v>
      </c>
      <c r="BA91">
        <v>60552872.567161746</v>
      </c>
      <c r="BB91">
        <v>-1242780.2492109316</v>
      </c>
      <c r="BC91">
        <v>-49732016.832376868</v>
      </c>
      <c r="BD91">
        <v>-517004.96362987021</v>
      </c>
      <c r="BE91">
        <v>-69154.275801876211</v>
      </c>
      <c r="BF91">
        <v>-314803.98369789805</v>
      </c>
      <c r="BG91">
        <v>-418588.68609982094</v>
      </c>
      <c r="BH91">
        <v>559105.391747699</v>
      </c>
      <c r="BI91">
        <v>13127.779323693521</v>
      </c>
      <c r="BJ91">
        <v>-26744949.762804575</v>
      </c>
      <c r="BK91">
        <v>-24572663.054862358</v>
      </c>
      <c r="BL91">
        <v>-15535480.077732712</v>
      </c>
      <c r="BM91">
        <v>-14198456.13516048</v>
      </c>
      <c r="BN91">
        <v>-13450078.173449989</v>
      </c>
      <c r="BO91">
        <v>-14556587.067874627</v>
      </c>
      <c r="BP91">
        <v>-108.64962607959663</v>
      </c>
      <c r="BQ91">
        <v>-14527334.120340914</v>
      </c>
      <c r="BR91">
        <v>-16109036.860675147</v>
      </c>
      <c r="BS91">
        <v>-95.6345774983388</v>
      </c>
      <c r="BT91">
        <v>295.46391814804622</v>
      </c>
      <c r="BU91">
        <v>7437.4206363749809</v>
      </c>
      <c r="BV91">
        <v>5103.6129198918425</v>
      </c>
      <c r="BW91">
        <v>7736.1380823888358</v>
      </c>
      <c r="BX91">
        <v>16459.325042817582</v>
      </c>
      <c r="BY91">
        <v>20501.580684202436</v>
      </c>
      <c r="BZ91">
        <v>445242.37080611003</v>
      </c>
      <c r="CA91">
        <v>429975.7792388965</v>
      </c>
      <c r="CB91">
        <v>272753143.23198938</v>
      </c>
      <c r="CC91">
        <v>-510045294.54839867</v>
      </c>
      <c r="CD91">
        <v>-2641793.4142694226</v>
      </c>
      <c r="CE91">
        <v>4822227.3889984405</v>
      </c>
      <c r="CF91">
        <v>54973.795033576665</v>
      </c>
      <c r="CG91">
        <v>-104654.47523743134</v>
      </c>
      <c r="CH91">
        <v>64652.3017545529</v>
      </c>
      <c r="CI91">
        <v>-121945.69862187305</v>
      </c>
      <c r="CJ91">
        <v>356089892.35575998</v>
      </c>
      <c r="CK91">
        <v>-675716620.23834515</v>
      </c>
      <c r="CL91">
        <v>-211339393.34207761</v>
      </c>
      <c r="CM91">
        <v>401510104.78203541</v>
      </c>
      <c r="CN91">
        <v>-1397790.3905893015</v>
      </c>
      <c r="CO91">
        <v>2334932.796554782</v>
      </c>
      <c r="CP91">
        <v>59504.559120920676</v>
      </c>
      <c r="CQ91">
        <v>-104789.08057243442</v>
      </c>
      <c r="CR91">
        <v>1597891.0272076742</v>
      </c>
      <c r="CS91">
        <v>-75179.123019965773</v>
      </c>
      <c r="CT91">
        <v>1818961.739642435</v>
      </c>
    </row>
    <row r="92" spans="1:98" x14ac:dyDescent="0.35">
      <c r="A92" t="s">
        <v>120</v>
      </c>
      <c r="B92">
        <v>-55330.349366790986</v>
      </c>
      <c r="C92">
        <v>46125.97155320258</v>
      </c>
      <c r="D92">
        <v>16768.528036545838</v>
      </c>
      <c r="E92">
        <v>32593.091661543669</v>
      </c>
      <c r="F92">
        <v>10414.001176466181</v>
      </c>
      <c r="G92">
        <v>19486.119941555757</v>
      </c>
      <c r="H92">
        <v>22438.903911569632</v>
      </c>
      <c r="I92">
        <v>2633.8099865272729</v>
      </c>
      <c r="J92">
        <v>4769.3499431318523</v>
      </c>
      <c r="K92">
        <v>33283.963288267521</v>
      </c>
      <c r="L92">
        <v>-76591.691037667886</v>
      </c>
      <c r="M92">
        <v>-35319.336970548997</v>
      </c>
      <c r="N92">
        <v>-34420.86073322528</v>
      </c>
      <c r="O92">
        <v>-41030.49747513223</v>
      </c>
      <c r="P92">
        <v>-7114.361783004555</v>
      </c>
      <c r="Y92">
        <v>60870.315559233422</v>
      </c>
      <c r="Z92">
        <v>-1882.8843488753589</v>
      </c>
      <c r="AA92">
        <v>-26219.010173786828</v>
      </c>
      <c r="AB92">
        <v>-4055.7510624069769</v>
      </c>
      <c r="AC92">
        <v>-28799.279380637479</v>
      </c>
      <c r="AD92">
        <v>61371.511207417549</v>
      </c>
      <c r="AE92">
        <v>-11001.020096542918</v>
      </c>
      <c r="AF92">
        <v>-27368.92806943462</v>
      </c>
      <c r="AG92">
        <v>1194.1015129272512</v>
      </c>
      <c r="AH92">
        <v>1506.9427473197038</v>
      </c>
      <c r="AI92">
        <v>199.28375534355916</v>
      </c>
      <c r="AJ92">
        <v>212.50015810036658</v>
      </c>
      <c r="AK92">
        <v>359.8452464899583</v>
      </c>
      <c r="AL92">
        <v>111.65190515100264</v>
      </c>
      <c r="AM92" s="8">
        <v>656672.47585494281</v>
      </c>
      <c r="AN92">
        <v>-812087.1978014115</v>
      </c>
      <c r="AO92">
        <v>1041895.0484300927</v>
      </c>
      <c r="AP92">
        <v>-723525.57507822837</v>
      </c>
      <c r="AQ92">
        <v>-778688.88560114091</v>
      </c>
      <c r="AR92">
        <v>-357816.45938155003</v>
      </c>
      <c r="AS92">
        <v>829654.94127762516</v>
      </c>
      <c r="AT92">
        <v>-166929.23613302776</v>
      </c>
      <c r="AU92">
        <v>86118.490413635809</v>
      </c>
      <c r="AV92">
        <v>-973884.46546926559</v>
      </c>
      <c r="AW92">
        <v>-751568.83157691965</v>
      </c>
      <c r="AX92">
        <v>-265595.53876868729</v>
      </c>
      <c r="AY92">
        <v>1656934.2056883208</v>
      </c>
      <c r="AZ92">
        <v>-351620.79348493705</v>
      </c>
      <c r="BA92">
        <v>794005.63587738038</v>
      </c>
      <c r="BB92">
        <v>541630.6293130283</v>
      </c>
      <c r="BC92">
        <v>2537370.0022221068</v>
      </c>
      <c r="BD92">
        <v>5577.4994885319602</v>
      </c>
      <c r="BE92">
        <v>2771.8583206093426</v>
      </c>
      <c r="BF92">
        <v>3362.0274378976246</v>
      </c>
      <c r="BG92">
        <v>2196.3584122735797</v>
      </c>
      <c r="BH92">
        <v>-12050.863533134017</v>
      </c>
      <c r="BI92">
        <v>196.85071995553395</v>
      </c>
      <c r="BJ92">
        <v>1060320.9747167325</v>
      </c>
      <c r="BK92">
        <v>1031518.577316389</v>
      </c>
      <c r="BL92">
        <v>117141.84339740091</v>
      </c>
      <c r="BM92">
        <v>140841.68541985514</v>
      </c>
      <c r="BN92">
        <v>-1297848.1534624225</v>
      </c>
      <c r="BO92">
        <v>-1842887.0183587272</v>
      </c>
      <c r="BP92">
        <v>-1.725674346442196</v>
      </c>
      <c r="BQ92">
        <v>-1099242.2813168941</v>
      </c>
      <c r="BR92">
        <v>-1462190.4225756074</v>
      </c>
      <c r="BS92">
        <v>-1.4737346820827406</v>
      </c>
      <c r="BT92">
        <v>203.18111875913283</v>
      </c>
      <c r="BU92">
        <v>-38.97472604832231</v>
      </c>
      <c r="BV92">
        <v>945.81082010796956</v>
      </c>
      <c r="BW92">
        <v>972.03484967662314</v>
      </c>
      <c r="BX92">
        <v>992.90941902714837</v>
      </c>
      <c r="BY92">
        <v>-227.73254801180343</v>
      </c>
      <c r="BZ92">
        <v>-4836.3846908034466</v>
      </c>
      <c r="CA92">
        <v>-8705.8004009783181</v>
      </c>
      <c r="CB92">
        <v>-1503391.6955020935</v>
      </c>
      <c r="CC92">
        <v>2772406.9932779409</v>
      </c>
      <c r="CD92">
        <v>264355.51926486951</v>
      </c>
      <c r="CE92">
        <v>-479865.95144861331</v>
      </c>
      <c r="CF92">
        <v>-1832.731332071241</v>
      </c>
      <c r="CG92">
        <v>3473.2263733220711</v>
      </c>
      <c r="CH92">
        <v>-1573.9716382675174</v>
      </c>
      <c r="CI92">
        <v>2947.0622644981204</v>
      </c>
      <c r="CJ92">
        <v>-4954255.0245241364</v>
      </c>
      <c r="CK92">
        <v>9437884.3034371193</v>
      </c>
      <c r="CL92">
        <v>809220.1326938743</v>
      </c>
      <c r="CM92">
        <v>-1397790.3905893015</v>
      </c>
      <c r="CN92">
        <v>797812.24779835623</v>
      </c>
      <c r="CO92">
        <v>-1492490.8844244569</v>
      </c>
      <c r="CP92">
        <v>2113.6295002538882</v>
      </c>
      <c r="CQ92">
        <v>-3923.0186258516442</v>
      </c>
      <c r="CR92">
        <v>41894.176352321323</v>
      </c>
      <c r="CS92">
        <v>-59.945495731398466</v>
      </c>
      <c r="CT92">
        <v>-617935.44766422792</v>
      </c>
    </row>
    <row r="93" spans="1:98" x14ac:dyDescent="0.35">
      <c r="A93" t="s">
        <v>163</v>
      </c>
      <c r="B93">
        <v>106986.57483207136</v>
      </c>
      <c r="C93">
        <v>-86870.98573603369</v>
      </c>
      <c r="D93">
        <v>-36599.256917094885</v>
      </c>
      <c r="E93">
        <v>-64972.901359405121</v>
      </c>
      <c r="F93">
        <v>-18728.877122422902</v>
      </c>
      <c r="G93">
        <v>-38503.734212616342</v>
      </c>
      <c r="H93">
        <v>-40855.515407827093</v>
      </c>
      <c r="I93">
        <v>-8854.3796038015789</v>
      </c>
      <c r="J93">
        <v>-12190.848947921366</v>
      </c>
      <c r="K93">
        <v>-66169.849237356888</v>
      </c>
      <c r="L93">
        <v>147821.66556256646</v>
      </c>
      <c r="M93">
        <v>62837.651077276736</v>
      </c>
      <c r="N93">
        <v>60446.115037687341</v>
      </c>
      <c r="O93">
        <v>74736.659136229093</v>
      </c>
      <c r="P93">
        <v>15941.37819589364</v>
      </c>
      <c r="Y93">
        <v>-108872.46463990239</v>
      </c>
      <c r="Z93">
        <v>3937.9820309611227</v>
      </c>
      <c r="AA93">
        <v>46177.739593920516</v>
      </c>
      <c r="AB93">
        <v>7514.4389028577216</v>
      </c>
      <c r="AC93">
        <v>51120.405499069791</v>
      </c>
      <c r="AD93">
        <v>-109766.4336197643</v>
      </c>
      <c r="AE93">
        <v>16762.062654903471</v>
      </c>
      <c r="AF93">
        <v>48375.621221517009</v>
      </c>
      <c r="AG93">
        <v>-2180.1955815104243</v>
      </c>
      <c r="AH93">
        <v>-2821.5638602739964</v>
      </c>
      <c r="AI93">
        <v>-360.65548824181229</v>
      </c>
      <c r="AJ93">
        <v>-440.06804940983642</v>
      </c>
      <c r="AK93">
        <v>-656.499367951012</v>
      </c>
      <c r="AL93">
        <v>-224.97937046931835</v>
      </c>
      <c r="AM93" s="8">
        <v>-1177858.5869830512</v>
      </c>
      <c r="AN93">
        <v>1515179.8562602433</v>
      </c>
      <c r="AO93">
        <v>-1795912.1178532087</v>
      </c>
      <c r="AP93">
        <v>1253431.384079054</v>
      </c>
      <c r="AQ93">
        <v>1455894.1407460796</v>
      </c>
      <c r="AR93">
        <v>632724.85654432396</v>
      </c>
      <c r="AS93">
        <v>-1565360.8986854821</v>
      </c>
      <c r="AT93">
        <v>213641.12802439069</v>
      </c>
      <c r="AU93">
        <v>145999.20459460112</v>
      </c>
      <c r="AV93">
        <v>1816128.3114067041</v>
      </c>
      <c r="AW93">
        <v>1448125.6450326408</v>
      </c>
      <c r="AX93">
        <v>438989.01905665576</v>
      </c>
      <c r="AY93">
        <v>-3143026.5286331717</v>
      </c>
      <c r="AZ93">
        <v>756083.62103943573</v>
      </c>
      <c r="BA93">
        <v>-1457026.9877278709</v>
      </c>
      <c r="BB93">
        <v>-991902.71534059756</v>
      </c>
      <c r="BC93">
        <v>-4748920.4226764292</v>
      </c>
      <c r="BD93">
        <v>-2094.3798844045341</v>
      </c>
      <c r="BE93">
        <v>2313.1486473080317</v>
      </c>
      <c r="BF93">
        <v>1933.0912931485857</v>
      </c>
      <c r="BG93">
        <v>3834.7091511553372</v>
      </c>
      <c r="BH93">
        <v>23883.76479092447</v>
      </c>
      <c r="BI93">
        <v>-436.45749477410709</v>
      </c>
      <c r="BJ93">
        <v>-1984680.3803074886</v>
      </c>
      <c r="BK93">
        <v>-1935801.2660006729</v>
      </c>
      <c r="BL93">
        <v>-190534.35871042253</v>
      </c>
      <c r="BM93">
        <v>-239646.69194750948</v>
      </c>
      <c r="BN93">
        <v>2425917.0000068024</v>
      </c>
      <c r="BO93">
        <v>3423296.2266363013</v>
      </c>
      <c r="BP93">
        <v>3.5462096742627773</v>
      </c>
      <c r="BQ93">
        <v>2064820.0813669267</v>
      </c>
      <c r="BR93">
        <v>2733393.3604757609</v>
      </c>
      <c r="BS93">
        <v>3.0464360676546529</v>
      </c>
      <c r="BT93">
        <v>-394.04950256386854</v>
      </c>
      <c r="BU93">
        <v>51.436404193624305</v>
      </c>
      <c r="BV93">
        <v>-1734.4977584041619</v>
      </c>
      <c r="BW93">
        <v>-1865.3051824434667</v>
      </c>
      <c r="BX93">
        <v>-1907.6334586750193</v>
      </c>
      <c r="BY93">
        <v>413.73814016319517</v>
      </c>
      <c r="BZ93">
        <v>7408.9125887958644</v>
      </c>
      <c r="CA93">
        <v>15257.714122722969</v>
      </c>
      <c r="CB93">
        <v>2038856.5174141638</v>
      </c>
      <c r="CC93">
        <v>-3754532.4599779476</v>
      </c>
      <c r="CD93">
        <v>-486332.58945546416</v>
      </c>
      <c r="CE93">
        <v>884766.74784752924</v>
      </c>
      <c r="CF93">
        <v>3399.950124938031</v>
      </c>
      <c r="CG93">
        <v>-6446.2700494814935</v>
      </c>
      <c r="CH93">
        <v>2881.9911960660379</v>
      </c>
      <c r="CI93">
        <v>-5399.8728456892977</v>
      </c>
      <c r="CJ93">
        <v>8578199.9735180996</v>
      </c>
      <c r="CK93">
        <v>-16356941.93178842</v>
      </c>
      <c r="CL93">
        <v>-1367658.6237743981</v>
      </c>
      <c r="CM93">
        <v>2334932.796554782</v>
      </c>
      <c r="CN93">
        <v>-1492490.8844244569</v>
      </c>
      <c r="CO93">
        <v>2797808.3632396827</v>
      </c>
      <c r="CP93">
        <v>-4113.6005741151375</v>
      </c>
      <c r="CQ93">
        <v>7629.9780998487395</v>
      </c>
      <c r="CR93">
        <v>-84516.867001816427</v>
      </c>
      <c r="CS93">
        <v>6796.9243219349755</v>
      </c>
      <c r="CT93">
        <v>1160151.7577511447</v>
      </c>
    </row>
    <row r="94" spans="1:98" x14ac:dyDescent="0.35">
      <c r="A94" t="s">
        <v>164</v>
      </c>
      <c r="B94">
        <v>-202.72751608791179</v>
      </c>
      <c r="C94">
        <v>29.87188026140597</v>
      </c>
      <c r="D94">
        <v>370.79971336916492</v>
      </c>
      <c r="E94">
        <v>285.78184509988074</v>
      </c>
      <c r="F94">
        <v>-155.06247152674192</v>
      </c>
      <c r="G94">
        <v>148.60160066324991</v>
      </c>
      <c r="H94">
        <v>-172.2489786016969</v>
      </c>
      <c r="I94">
        <v>120.06379392013287</v>
      </c>
      <c r="J94">
        <v>289.78914077338425</v>
      </c>
      <c r="K94">
        <v>211.53834221534299</v>
      </c>
      <c r="L94">
        <v>-390.47786094552509</v>
      </c>
      <c r="M94">
        <v>-50.880504199016912</v>
      </c>
      <c r="N94">
        <v>-130.54346012283384</v>
      </c>
      <c r="O94">
        <v>418.71265758669483</v>
      </c>
      <c r="P94">
        <v>611.62929214286828</v>
      </c>
      <c r="Y94">
        <v>120.38601165777976</v>
      </c>
      <c r="Z94">
        <v>-13.658168275100675</v>
      </c>
      <c r="AA94">
        <v>40.846329878413663</v>
      </c>
      <c r="AB94">
        <v>4.2603881820245837</v>
      </c>
      <c r="AC94">
        <v>-25.603701674709214</v>
      </c>
      <c r="AD94">
        <v>122.15675195879328</v>
      </c>
      <c r="AE94">
        <v>27.667907504506896</v>
      </c>
      <c r="AF94">
        <v>-61.062215874176388</v>
      </c>
      <c r="AG94">
        <v>-5.910877390796859</v>
      </c>
      <c r="AH94">
        <v>-7.4173580974942288</v>
      </c>
      <c r="AI94">
        <v>-1.4847306494819272</v>
      </c>
      <c r="AJ94">
        <v>5.5414655634791066</v>
      </c>
      <c r="AK94">
        <v>-0.81429855071828161</v>
      </c>
      <c r="AL94">
        <v>6.7808092975373375</v>
      </c>
      <c r="AM94" s="8">
        <v>20097.920849334234</v>
      </c>
      <c r="AN94">
        <v>-7077.4398626182065</v>
      </c>
      <c r="AO94">
        <v>28946.738267755791</v>
      </c>
      <c r="AP94">
        <v>-21682.013808711439</v>
      </c>
      <c r="AQ94">
        <v>-12633.214192279967</v>
      </c>
      <c r="AR94">
        <v>-3690.0873434622727</v>
      </c>
      <c r="AS94">
        <v>-2726.7362805833054</v>
      </c>
      <c r="AT94">
        <v>31163.434415128359</v>
      </c>
      <c r="AU94">
        <v>-4191.8539909675092</v>
      </c>
      <c r="AV94">
        <v>17936.47175485755</v>
      </c>
      <c r="AW94">
        <v>12589.562268636762</v>
      </c>
      <c r="AX94">
        <v>-7909.4072929728318</v>
      </c>
      <c r="AY94">
        <v>-10809.84705154732</v>
      </c>
      <c r="AZ94">
        <v>-17442.612100269122</v>
      </c>
      <c r="BA94">
        <v>2620.8128528631869</v>
      </c>
      <c r="BB94">
        <v>-2162.1406689675991</v>
      </c>
      <c r="BC94">
        <v>18976.318487083819</v>
      </c>
      <c r="BD94">
        <v>41.342533930782643</v>
      </c>
      <c r="BE94">
        <v>113.07666414238885</v>
      </c>
      <c r="BF94">
        <v>102.85882628467485</v>
      </c>
      <c r="BG94">
        <v>82.201936058068924</v>
      </c>
      <c r="BH94">
        <v>142.18184237950845</v>
      </c>
      <c r="BI94">
        <v>-1.7721967722188721</v>
      </c>
      <c r="BJ94">
        <v>-355.7600951910627</v>
      </c>
      <c r="BK94">
        <v>-831.06471533278341</v>
      </c>
      <c r="BL94">
        <v>-1965.9600680673077</v>
      </c>
      <c r="BM94">
        <v>-2167.9831313415516</v>
      </c>
      <c r="BN94">
        <v>326.6853181119958</v>
      </c>
      <c r="BO94">
        <v>1268.3673805238634</v>
      </c>
      <c r="BP94">
        <v>-1.6729575957848342E-2</v>
      </c>
      <c r="BQ94">
        <v>-99.538393275340496</v>
      </c>
      <c r="BR94">
        <v>720.99061123510023</v>
      </c>
      <c r="BS94">
        <v>-1.4900428036221358E-2</v>
      </c>
      <c r="BT94">
        <v>17.934552634621102</v>
      </c>
      <c r="BU94">
        <v>21.279995912570193</v>
      </c>
      <c r="BV94">
        <v>-15.110498608876325</v>
      </c>
      <c r="BW94">
        <v>24.691598926050215</v>
      </c>
      <c r="BX94">
        <v>28.334041470114148</v>
      </c>
      <c r="BY94">
        <v>-19.19612386898261</v>
      </c>
      <c r="BZ94">
        <v>80.33113710711315</v>
      </c>
      <c r="CA94">
        <v>61.976766313377517</v>
      </c>
      <c r="CB94">
        <v>83161.050374164144</v>
      </c>
      <c r="CC94">
        <v>-155797.87290704719</v>
      </c>
      <c r="CD94">
        <v>356.27544264952894</v>
      </c>
      <c r="CE94">
        <v>-679.62856815648377</v>
      </c>
      <c r="CF94">
        <v>5.252783201635256</v>
      </c>
      <c r="CG94">
        <v>-9.5771400301314582</v>
      </c>
      <c r="CH94">
        <v>17.621274654169433</v>
      </c>
      <c r="CI94">
        <v>-32.755163083986993</v>
      </c>
      <c r="CJ94">
        <v>83402.996580865045</v>
      </c>
      <c r="CK94">
        <v>-157645.90689600594</v>
      </c>
      <c r="CL94">
        <v>-31622.964420958539</v>
      </c>
      <c r="CM94">
        <v>59504.559120920676</v>
      </c>
      <c r="CN94">
        <v>2113.6295002538882</v>
      </c>
      <c r="CO94">
        <v>-4113.6005741151375</v>
      </c>
      <c r="CP94">
        <v>83.40198834490171</v>
      </c>
      <c r="CQ94">
        <v>-156.11241855550645</v>
      </c>
      <c r="CR94">
        <v>210.31892870056623</v>
      </c>
      <c r="CS94">
        <v>166.60323390300195</v>
      </c>
      <c r="CT94">
        <v>-11442.655503798678</v>
      </c>
    </row>
    <row r="95" spans="1:98" x14ac:dyDescent="0.35">
      <c r="A95" t="s">
        <v>46</v>
      </c>
      <c r="B95">
        <v>389.71443197190388</v>
      </c>
      <c r="C95">
        <v>-44.594583322205658</v>
      </c>
      <c r="D95">
        <v>-688.50979753861168</v>
      </c>
      <c r="E95">
        <v>-560.42713845997503</v>
      </c>
      <c r="F95">
        <v>203.88520392335764</v>
      </c>
      <c r="G95">
        <v>-264.8001850963073</v>
      </c>
      <c r="H95">
        <v>348.82616443810963</v>
      </c>
      <c r="I95">
        <v>-230.67544297996915</v>
      </c>
      <c r="J95">
        <v>-553.58036777808138</v>
      </c>
      <c r="K95">
        <v>-418.05713243480432</v>
      </c>
      <c r="L95">
        <v>647.50471310394198</v>
      </c>
      <c r="M95">
        <v>65.74682367927339</v>
      </c>
      <c r="N95">
        <v>229.78007242017981</v>
      </c>
      <c r="O95">
        <v>-796.42892283672347</v>
      </c>
      <c r="P95">
        <v>-1251.8817952789539</v>
      </c>
      <c r="Y95">
        <v>-280.72330409408301</v>
      </c>
      <c r="Z95">
        <v>10.299482553890673</v>
      </c>
      <c r="AA95">
        <v>-67.669065808299536</v>
      </c>
      <c r="AB95">
        <v>-4.5419017161563309</v>
      </c>
      <c r="AC95">
        <v>55.431957415809386</v>
      </c>
      <c r="AD95">
        <v>-290.25411747868327</v>
      </c>
      <c r="AE95">
        <v>-45.012184594726037</v>
      </c>
      <c r="AF95">
        <v>118.55785446154849</v>
      </c>
      <c r="AG95">
        <v>13.031828503074971</v>
      </c>
      <c r="AH95">
        <v>14.799784979045592</v>
      </c>
      <c r="AI95">
        <v>2.7709581918154687</v>
      </c>
      <c r="AJ95">
        <v>-10.124798632848437</v>
      </c>
      <c r="AK95">
        <v>1.3464096736309148</v>
      </c>
      <c r="AL95">
        <v>-12.279938971808512</v>
      </c>
      <c r="AM95" s="8">
        <v>-38700.22365111432</v>
      </c>
      <c r="AN95">
        <v>15707.226078783786</v>
      </c>
      <c r="AO95">
        <v>-55701.592062377778</v>
      </c>
      <c r="AP95">
        <v>40241.166834917676</v>
      </c>
      <c r="AQ95">
        <v>27051.604601089453</v>
      </c>
      <c r="AR95">
        <v>6457.8932367581583</v>
      </c>
      <c r="AS95">
        <v>3220.1309163742185</v>
      </c>
      <c r="AT95">
        <v>-54739.486409500591</v>
      </c>
      <c r="AU95">
        <v>6202.7885959627247</v>
      </c>
      <c r="AV95">
        <v>-32256.790489745916</v>
      </c>
      <c r="AW95">
        <v>-22592.429580791333</v>
      </c>
      <c r="AX95">
        <v>14679.786535385068</v>
      </c>
      <c r="AY95">
        <v>21672.165022894915</v>
      </c>
      <c r="AZ95">
        <v>32616.371090273078</v>
      </c>
      <c r="BA95">
        <v>-3663.7934704479067</v>
      </c>
      <c r="BB95">
        <v>4193.3420570339767</v>
      </c>
      <c r="BC95">
        <v>-31971.656306102272</v>
      </c>
      <c r="BD95">
        <v>-124.32006660544894</v>
      </c>
      <c r="BE95">
        <v>-241.02896917542259</v>
      </c>
      <c r="BF95">
        <v>-230.80891525687323</v>
      </c>
      <c r="BG95">
        <v>-188.06425097593265</v>
      </c>
      <c r="BH95">
        <v>-239.28112237139763</v>
      </c>
      <c r="BI95">
        <v>3.1815764839732457</v>
      </c>
      <c r="BJ95">
        <v>-630.6105314951318</v>
      </c>
      <c r="BK95">
        <v>413.9016497499739</v>
      </c>
      <c r="BL95">
        <v>3026.8894892464346</v>
      </c>
      <c r="BM95">
        <v>3526.7705155121175</v>
      </c>
      <c r="BN95">
        <v>-886.34139913041145</v>
      </c>
      <c r="BO95">
        <v>-2642.5554650888862</v>
      </c>
      <c r="BP95">
        <v>2.7470954105772698E-2</v>
      </c>
      <c r="BQ95">
        <v>-79.542951881246921</v>
      </c>
      <c r="BR95">
        <v>-1483.3995174820484</v>
      </c>
      <c r="BS95">
        <v>2.4704540646463474E-2</v>
      </c>
      <c r="BT95">
        <v>-33.539044658584992</v>
      </c>
      <c r="BU95">
        <v>-39.578737171274966</v>
      </c>
      <c r="BV95">
        <v>30.220870529568696</v>
      </c>
      <c r="BW95">
        <v>-45.972427006724068</v>
      </c>
      <c r="BX95">
        <v>-52.406100776795668</v>
      </c>
      <c r="BY95">
        <v>38.047463197975695</v>
      </c>
      <c r="BZ95">
        <v>-152.43579253573239</v>
      </c>
      <c r="CA95">
        <v>-115.27889335743217</v>
      </c>
      <c r="CB95">
        <v>-151062.60643936275</v>
      </c>
      <c r="CC95">
        <v>283375.38204915571</v>
      </c>
      <c r="CD95">
        <v>-705.69392878125461</v>
      </c>
      <c r="CE95">
        <v>1344.9815518580235</v>
      </c>
      <c r="CF95">
        <v>-9.3340224182737543</v>
      </c>
      <c r="CG95">
        <v>17.050850989701889</v>
      </c>
      <c r="CH95">
        <v>-32.956852693680311</v>
      </c>
      <c r="CI95">
        <v>61.344194182684809</v>
      </c>
      <c r="CJ95">
        <v>-150785.87848248257</v>
      </c>
      <c r="CK95">
        <v>285331.92037383188</v>
      </c>
      <c r="CL95">
        <v>55697.118079073662</v>
      </c>
      <c r="CM95">
        <v>-104789.08057243442</v>
      </c>
      <c r="CN95">
        <v>-3923.0186258516442</v>
      </c>
      <c r="CO95">
        <v>7629.9780998487395</v>
      </c>
      <c r="CP95">
        <v>-156.11241855550645</v>
      </c>
      <c r="CQ95">
        <v>293.73585998874023</v>
      </c>
      <c r="CR95">
        <v>-400.94737840818249</v>
      </c>
      <c r="CS95">
        <v>-332.95792813120403</v>
      </c>
      <c r="CT95">
        <v>23541.328830689232</v>
      </c>
    </row>
    <row r="96" spans="1:98" x14ac:dyDescent="0.35">
      <c r="A96" t="s">
        <v>47</v>
      </c>
      <c r="B96">
        <v>-25365.138480621532</v>
      </c>
      <c r="C96">
        <v>9703.8960143696931</v>
      </c>
      <c r="D96">
        <v>62878.814982893397</v>
      </c>
      <c r="E96">
        <v>24567.818587889011</v>
      </c>
      <c r="F96">
        <v>-22456.428810564626</v>
      </c>
      <c r="G96">
        <v>20542.976022065544</v>
      </c>
      <c r="H96">
        <v>2583.9977212115559</v>
      </c>
      <c r="I96">
        <v>37348.466709855522</v>
      </c>
      <c r="J96">
        <v>50091.982611053747</v>
      </c>
      <c r="K96">
        <v>19061.208218199132</v>
      </c>
      <c r="L96">
        <v>-31143.496862348606</v>
      </c>
      <c r="M96">
        <v>36951.150349353011</v>
      </c>
      <c r="N96">
        <v>38480.050143987464</v>
      </c>
      <c r="O96">
        <v>30079.885048768134</v>
      </c>
      <c r="P96">
        <v>-8002.1283002783248</v>
      </c>
      <c r="Y96">
        <v>-31908.55343045152</v>
      </c>
      <c r="Z96">
        <v>-3163.2838949333473</v>
      </c>
      <c r="AA96">
        <v>7982.8087822104344</v>
      </c>
      <c r="AB96">
        <v>674.70847264118402</v>
      </c>
      <c r="AC96">
        <v>6964.055143984152</v>
      </c>
      <c r="AD96">
        <v>-32833.604518163454</v>
      </c>
      <c r="AE96">
        <v>10202.720825657112</v>
      </c>
      <c r="AF96">
        <v>8032.9097074711472</v>
      </c>
      <c r="AG96">
        <v>-304.46790490263515</v>
      </c>
      <c r="AH96">
        <v>-292.1733477695015</v>
      </c>
      <c r="AI96">
        <v>-40.645556074910594</v>
      </c>
      <c r="AJ96">
        <v>202.75792193470113</v>
      </c>
      <c r="AK96">
        <v>-73.223330925333471</v>
      </c>
      <c r="AL96">
        <v>137.63787659050257</v>
      </c>
      <c r="AM96" s="8">
        <v>-426095.5123758688</v>
      </c>
      <c r="AN96">
        <v>287290.01403777982</v>
      </c>
      <c r="AO96">
        <v>-750020.36879672972</v>
      </c>
      <c r="AP96">
        <v>222823.45063071401</v>
      </c>
      <c r="AQ96">
        <v>421864.22482345579</v>
      </c>
      <c r="AR96">
        <v>-291146.1157243012</v>
      </c>
      <c r="AS96">
        <v>68499.631918642743</v>
      </c>
      <c r="AT96">
        <v>632880.94990282878</v>
      </c>
      <c r="AU96">
        <v>-735559.49740862544</v>
      </c>
      <c r="AV96">
        <v>665776.75143329543</v>
      </c>
      <c r="AW96">
        <v>405167.26788614219</v>
      </c>
      <c r="AX96">
        <v>102045.22482751776</v>
      </c>
      <c r="AY96">
        <v>312794.6386736756</v>
      </c>
      <c r="AZ96">
        <v>-293941.63844715728</v>
      </c>
      <c r="BA96">
        <v>118700.32208578965</v>
      </c>
      <c r="BB96">
        <v>116657.84337729415</v>
      </c>
      <c r="BC96">
        <v>-316659.53138728446</v>
      </c>
      <c r="BD96">
        <v>-34872.267044775355</v>
      </c>
      <c r="BE96">
        <v>-31405.170568988287</v>
      </c>
      <c r="BF96">
        <v>-34113.553057827863</v>
      </c>
      <c r="BG96">
        <v>-34887.669097712285</v>
      </c>
      <c r="BH96">
        <v>-6066.8358443323432</v>
      </c>
      <c r="BI96">
        <v>-1052.5654286760557</v>
      </c>
      <c r="BJ96">
        <v>-202219.75911842319</v>
      </c>
      <c r="BK96">
        <v>-176152.08604871517</v>
      </c>
      <c r="BL96">
        <v>-234047.73814700515</v>
      </c>
      <c r="BM96">
        <v>-210103.92909693863</v>
      </c>
      <c r="BN96">
        <v>-467411.78493532521</v>
      </c>
      <c r="BO96">
        <v>-535220.07190467312</v>
      </c>
      <c r="BP96">
        <v>-1.9193086698155279</v>
      </c>
      <c r="BQ96">
        <v>-490132.33883281698</v>
      </c>
      <c r="BR96">
        <v>-583068.28082101734</v>
      </c>
      <c r="BS96">
        <v>-1.77275260191025</v>
      </c>
      <c r="BT96">
        <v>-180.47206233305144</v>
      </c>
      <c r="BU96">
        <v>-125.02549258086997</v>
      </c>
      <c r="BV96">
        <v>24.414919169132414</v>
      </c>
      <c r="BW96">
        <v>-6.3488689451425095</v>
      </c>
      <c r="BX96">
        <v>21.964151360072986</v>
      </c>
      <c r="BY96">
        <v>290.3076972008725</v>
      </c>
      <c r="BZ96">
        <v>-2221.5522968922892</v>
      </c>
      <c r="CA96">
        <v>-4204.2201306174647</v>
      </c>
      <c r="CB96">
        <v>2436901.0616673804</v>
      </c>
      <c r="CC96">
        <v>-4553374.5201114872</v>
      </c>
      <c r="CD96">
        <v>-12055.934234910939</v>
      </c>
      <c r="CE96">
        <v>20530.278962123648</v>
      </c>
      <c r="CF96">
        <v>261.2960968776232</v>
      </c>
      <c r="CG96">
        <v>-485.53944072753183</v>
      </c>
      <c r="CH96">
        <v>443.57328570866889</v>
      </c>
      <c r="CI96">
        <v>-833.83794906666378</v>
      </c>
      <c r="CJ96">
        <v>2814016.4841842195</v>
      </c>
      <c r="CK96">
        <v>-5329032.4643094586</v>
      </c>
      <c r="CL96">
        <v>-855176.1101374639</v>
      </c>
      <c r="CM96">
        <v>1597891.0272076742</v>
      </c>
      <c r="CN96">
        <v>41894.176352321323</v>
      </c>
      <c r="CO96">
        <v>-84516.867001816427</v>
      </c>
      <c r="CP96">
        <v>210.31892870056623</v>
      </c>
      <c r="CQ96">
        <v>-400.94737840818249</v>
      </c>
      <c r="CR96">
        <v>50050.818954561815</v>
      </c>
      <c r="CS96">
        <v>-30322.727141151965</v>
      </c>
      <c r="CT96">
        <v>116179.53344425648</v>
      </c>
    </row>
    <row r="97" spans="1:99" x14ac:dyDescent="0.35">
      <c r="A97" t="s">
        <v>129</v>
      </c>
      <c r="B97">
        <v>22457.988050995111</v>
      </c>
      <c r="C97">
        <v>-5858.5108605067071</v>
      </c>
      <c r="D97">
        <v>-37151.990846670167</v>
      </c>
      <c r="E97">
        <v>-8707.2334165360298</v>
      </c>
      <c r="F97">
        <v>19816.108101414204</v>
      </c>
      <c r="G97">
        <v>-4899.5784804385148</v>
      </c>
      <c r="H97">
        <v>-2320.060148547117</v>
      </c>
      <c r="I97">
        <v>-23267.711441975567</v>
      </c>
      <c r="J97">
        <v>-30861.723350924665</v>
      </c>
      <c r="K97">
        <v>-6659.4982499097387</v>
      </c>
      <c r="L97">
        <v>21681.854869798881</v>
      </c>
      <c r="M97">
        <v>-21081.496328201378</v>
      </c>
      <c r="N97">
        <v>-26540.694584415309</v>
      </c>
      <c r="O97">
        <v>-5823.1279537191667</v>
      </c>
      <c r="P97">
        <v>27545.876269188982</v>
      </c>
      <c r="Y97">
        <v>55284.062126072204</v>
      </c>
      <c r="Z97">
        <v>2420.5995206552625</v>
      </c>
      <c r="AA97">
        <v>-8542.4618265934478</v>
      </c>
      <c r="AB97">
        <v>-2068.9008418400481</v>
      </c>
      <c r="AC97">
        <v>-8796.7529814860609</v>
      </c>
      <c r="AD97">
        <v>56428.577435193969</v>
      </c>
      <c r="AE97">
        <v>-11075.398503077657</v>
      </c>
      <c r="AF97">
        <v>-9962.3068515738887</v>
      </c>
      <c r="AG97">
        <v>398.95671880143192</v>
      </c>
      <c r="AH97">
        <v>141.68655816030699</v>
      </c>
      <c r="AI97">
        <v>39.61952069083862</v>
      </c>
      <c r="AJ97">
        <v>-234.67496945643498</v>
      </c>
      <c r="AK97">
        <v>109.27874203658916</v>
      </c>
      <c r="AL97">
        <v>-229.37643562894581</v>
      </c>
      <c r="AM97" s="8">
        <v>392282.09249403881</v>
      </c>
      <c r="AN97">
        <v>-134014.81634629815</v>
      </c>
      <c r="AO97">
        <v>1114030.4263169598</v>
      </c>
      <c r="AP97">
        <v>-862893.53463169734</v>
      </c>
      <c r="AQ97">
        <v>-130666.33925330541</v>
      </c>
      <c r="AR97">
        <v>268159.566280153</v>
      </c>
      <c r="AS97">
        <v>-411542.98098180379</v>
      </c>
      <c r="AT97">
        <v>-528626.53498872975</v>
      </c>
      <c r="AU97">
        <v>657203.73988155462</v>
      </c>
      <c r="AV97">
        <v>-365308.95465785702</v>
      </c>
      <c r="AW97">
        <v>-431676.58495729556</v>
      </c>
      <c r="AX97">
        <v>-397232.03012382926</v>
      </c>
      <c r="AY97">
        <v>-336193.28812628583</v>
      </c>
      <c r="AZ97">
        <v>345867.23756341083</v>
      </c>
      <c r="BA97">
        <v>214884.12721287858</v>
      </c>
      <c r="BB97">
        <v>-53152.578918441228</v>
      </c>
      <c r="BC97">
        <v>329276.22155281215</v>
      </c>
      <c r="BD97">
        <v>59717.809876770523</v>
      </c>
      <c r="BE97">
        <v>60409.830761034158</v>
      </c>
      <c r="BF97">
        <v>63424.672463258939</v>
      </c>
      <c r="BG97">
        <v>61776.214335329125</v>
      </c>
      <c r="BH97">
        <v>22537.375154131936</v>
      </c>
      <c r="BI97">
        <v>1992.4453075262695</v>
      </c>
      <c r="BJ97">
        <v>180652.30077358498</v>
      </c>
      <c r="BK97">
        <v>142277.85991714272</v>
      </c>
      <c r="BL97">
        <v>209841.99582763543</v>
      </c>
      <c r="BM97">
        <v>179209.82268982023</v>
      </c>
      <c r="BN97">
        <v>245991.63687275624</v>
      </c>
      <c r="BO97">
        <v>179634.94240059328</v>
      </c>
      <c r="BP97">
        <v>1.6338066675268226</v>
      </c>
      <c r="BQ97">
        <v>287488.27376691927</v>
      </c>
      <c r="BR97">
        <v>262769.06214984396</v>
      </c>
      <c r="BS97">
        <v>1.5665083980400651</v>
      </c>
      <c r="BT97">
        <v>165.23357364281671</v>
      </c>
      <c r="BU97">
        <v>135.71961260462916</v>
      </c>
      <c r="BV97">
        <v>-149.56630400865953</v>
      </c>
      <c r="BW97">
        <v>-2.1873323852661386</v>
      </c>
      <c r="BX97">
        <v>-59.701448889744505</v>
      </c>
      <c r="BY97">
        <v>-405.18109450829525</v>
      </c>
      <c r="BZ97">
        <v>5644.9599404537512</v>
      </c>
      <c r="CA97">
        <v>8300.280201677886</v>
      </c>
      <c r="CB97">
        <v>-1992651.3859176047</v>
      </c>
      <c r="CC97">
        <v>3656142.2116508805</v>
      </c>
      <c r="CD97">
        <v>24554.077599031454</v>
      </c>
      <c r="CE97">
        <v>-42541.276971793173</v>
      </c>
      <c r="CF97">
        <v>-219.55516334870995</v>
      </c>
      <c r="CG97">
        <v>409.81779245431352</v>
      </c>
      <c r="CH97">
        <v>-476.12094727517962</v>
      </c>
      <c r="CI97">
        <v>884.37359446586493</v>
      </c>
      <c r="CJ97">
        <v>-2187469.7394566997</v>
      </c>
      <c r="CK97">
        <v>4108990.115040035</v>
      </c>
      <c r="CL97">
        <v>67453.30256562728</v>
      </c>
      <c r="CM97">
        <v>-75179.123019965773</v>
      </c>
      <c r="CN97">
        <v>-59.945495731398466</v>
      </c>
      <c r="CO97">
        <v>6796.9243219349755</v>
      </c>
      <c r="CP97">
        <v>166.60323390300195</v>
      </c>
      <c r="CQ97">
        <v>-332.95792813120403</v>
      </c>
      <c r="CR97">
        <v>-30322.727141151965</v>
      </c>
      <c r="CS97">
        <v>58372.099496405339</v>
      </c>
      <c r="CT97">
        <v>-54679.407791741658</v>
      </c>
    </row>
    <row r="98" spans="1:99" x14ac:dyDescent="0.35">
      <c r="A98" t="s">
        <v>159</v>
      </c>
      <c r="B98">
        <v>11443.626313279317</v>
      </c>
      <c r="C98">
        <v>-2085.2953792063727</v>
      </c>
      <c r="D98">
        <v>248412.27464918408</v>
      </c>
      <c r="E98">
        <v>25978.878121589543</v>
      </c>
      <c r="F98">
        <v>-53174.518492020092</v>
      </c>
      <c r="G98">
        <v>15527.575911358643</v>
      </c>
      <c r="H98">
        <v>103322.05424777172</v>
      </c>
      <c r="I98">
        <v>131227.94200540884</v>
      </c>
      <c r="J98">
        <v>224915.06830849915</v>
      </c>
      <c r="K98">
        <v>-16181.789739166465</v>
      </c>
      <c r="L98">
        <v>31908.383618433858</v>
      </c>
      <c r="M98">
        <v>305727.69407339575</v>
      </c>
      <c r="N98">
        <v>174660.56745063575</v>
      </c>
      <c r="O98">
        <v>456420.36695011234</v>
      </c>
      <c r="P98">
        <v>-21590.258207527895</v>
      </c>
      <c r="Y98">
        <v>-417590.74252058909</v>
      </c>
      <c r="Z98">
        <v>-38197.342377746703</v>
      </c>
      <c r="AA98">
        <v>190491.30348666644</v>
      </c>
      <c r="AB98">
        <v>-8887.7570666685842</v>
      </c>
      <c r="AC98">
        <v>207901.24708414599</v>
      </c>
      <c r="AD98">
        <v>-438517.91124034935</v>
      </c>
      <c r="AE98">
        <v>189161.82875205972</v>
      </c>
      <c r="AF98">
        <v>202631.18998546034</v>
      </c>
      <c r="AG98">
        <v>-9091.1733757218481</v>
      </c>
      <c r="AH98">
        <v>-11329.105670291798</v>
      </c>
      <c r="AI98">
        <v>-415.56559852362989</v>
      </c>
      <c r="AJ98">
        <v>-1116.0556020876722</v>
      </c>
      <c r="AK98">
        <v>-1952.8674900145145</v>
      </c>
      <c r="AL98">
        <v>-1275.8533777961984</v>
      </c>
      <c r="AM98" s="8">
        <v>-16693838.373425685</v>
      </c>
      <c r="AN98">
        <v>22665846.2395528</v>
      </c>
      <c r="AO98">
        <v>-27380133.138463147</v>
      </c>
      <c r="AP98">
        <v>16574041.134277271</v>
      </c>
      <c r="AQ98">
        <v>43140312.34150786</v>
      </c>
      <c r="AR98">
        <v>-1584851.6329511462</v>
      </c>
      <c r="AS98">
        <v>-7458687.6384727918</v>
      </c>
      <c r="AT98">
        <v>2957135.1780142453</v>
      </c>
      <c r="AU98">
        <v>-17547532.539265491</v>
      </c>
      <c r="AV98">
        <v>12816390.833325909</v>
      </c>
      <c r="AW98">
        <v>-4595120.2604962625</v>
      </c>
      <c r="AX98">
        <v>8335285.9280301426</v>
      </c>
      <c r="AY98">
        <v>4887127.75407355</v>
      </c>
      <c r="AZ98">
        <v>11336364.13609935</v>
      </c>
      <c r="BA98">
        <v>-6427348.8927329881</v>
      </c>
      <c r="BB98">
        <v>7124955.0220206473</v>
      </c>
      <c r="BC98">
        <v>540756.63948173879</v>
      </c>
      <c r="BD98">
        <v>-206298.75002427356</v>
      </c>
      <c r="BE98">
        <v>-116499.49394520151</v>
      </c>
      <c r="BF98">
        <v>-138931.72064739835</v>
      </c>
      <c r="BG98">
        <v>-129504.10351397764</v>
      </c>
      <c r="BH98">
        <v>349027.97045924776</v>
      </c>
      <c r="BI98">
        <v>-30543.089847948439</v>
      </c>
      <c r="BJ98">
        <v>-8184785.1565561304</v>
      </c>
      <c r="BK98">
        <v>-7247487.3719254201</v>
      </c>
      <c r="BL98">
        <v>-3037164.1528298305</v>
      </c>
      <c r="BM98">
        <v>-2434026.516275201</v>
      </c>
      <c r="BN98">
        <v>-636108.54154153867</v>
      </c>
      <c r="BO98">
        <v>820547.12619287858</v>
      </c>
      <c r="BP98">
        <v>-14.744324008261996</v>
      </c>
      <c r="BQ98">
        <v>-157053.40994270262</v>
      </c>
      <c r="BR98">
        <v>2184430.6877259719</v>
      </c>
      <c r="BS98">
        <v>-12.323766427690012</v>
      </c>
      <c r="BT98">
        <v>-6091.9543393275681</v>
      </c>
      <c r="BU98">
        <v>-6620.5254533306079</v>
      </c>
      <c r="BV98">
        <v>39.912745778074907</v>
      </c>
      <c r="BW98">
        <v>-1749.388331448175</v>
      </c>
      <c r="BX98">
        <v>-3515.8882881732347</v>
      </c>
      <c r="BY98">
        <v>11015.194237289505</v>
      </c>
      <c r="BZ98">
        <v>-199004.50495119137</v>
      </c>
      <c r="CA98">
        <v>-178812.14522829981</v>
      </c>
      <c r="CB98">
        <v>2170076.8578365934</v>
      </c>
      <c r="CC98">
        <v>-3901473.3169603893</v>
      </c>
      <c r="CD98">
        <v>-357314.45895164413</v>
      </c>
      <c r="CE98">
        <v>699787.10626058816</v>
      </c>
      <c r="CF98">
        <v>10281.42322721842</v>
      </c>
      <c r="CG98">
        <v>-19713.465280556156</v>
      </c>
      <c r="CH98">
        <v>11543.775287561893</v>
      </c>
      <c r="CI98">
        <v>-21664.409860703083</v>
      </c>
      <c r="CJ98">
        <v>30403260.157350451</v>
      </c>
      <c r="CK98">
        <v>-58193623.462794773</v>
      </c>
      <c r="CL98">
        <v>-519194.76709097653</v>
      </c>
      <c r="CM98">
        <v>1818961.739642435</v>
      </c>
      <c r="CN98">
        <v>-617935.44766422792</v>
      </c>
      <c r="CO98">
        <v>1160151.7577511447</v>
      </c>
      <c r="CP98">
        <v>-11442.655503798678</v>
      </c>
      <c r="CQ98">
        <v>23541.328830689232</v>
      </c>
      <c r="CR98">
        <v>116179.53344425648</v>
      </c>
      <c r="CS98">
        <v>-54679.407791741658</v>
      </c>
      <c r="CT98">
        <v>49050031.347948439</v>
      </c>
    </row>
    <row r="99" spans="1:99" x14ac:dyDescent="0.35">
      <c r="A99" t="s">
        <v>176</v>
      </c>
      <c r="CU99">
        <v>10000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I9"/>
  <sheetViews>
    <sheetView workbookViewId="0">
      <selection activeCell="G19" sqref="G19"/>
    </sheetView>
  </sheetViews>
  <sheetFormatPr defaultRowHeight="14.5" x14ac:dyDescent="0.35"/>
  <sheetData>
    <row r="1" spans="1:9" x14ac:dyDescent="0.35">
      <c r="B1" t="s">
        <v>177</v>
      </c>
      <c r="C1" t="s">
        <v>20</v>
      </c>
      <c r="D1" t="s">
        <v>18</v>
      </c>
      <c r="E1" t="s">
        <v>16</v>
      </c>
      <c r="F1" t="s">
        <v>63</v>
      </c>
      <c r="G1" t="s">
        <v>9</v>
      </c>
      <c r="H1" t="s">
        <v>10</v>
      </c>
      <c r="I1" t="s">
        <v>190</v>
      </c>
    </row>
    <row r="2" spans="1:9" x14ac:dyDescent="0.35">
      <c r="A2" t="s">
        <v>177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</row>
    <row r="3" spans="1:9" x14ac:dyDescent="0.35">
      <c r="A3" t="s">
        <v>20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</row>
    <row r="4" spans="1:9" x14ac:dyDescent="0.35">
      <c r="A4" t="s">
        <v>18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</row>
    <row r="5" spans="1:9" x14ac:dyDescent="0.35">
      <c r="A5" t="s">
        <v>16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</row>
    <row r="6" spans="1:9" x14ac:dyDescent="0.35">
      <c r="A6" t="s">
        <v>63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</row>
    <row r="8" spans="1:9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 x14ac:dyDescent="0.35">
      <c r="A9" t="s">
        <v>190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B5" sqref="B5"/>
    </sheetView>
  </sheetViews>
  <sheetFormatPr defaultRowHeight="14.5" x14ac:dyDescent="0.35"/>
  <sheetData>
    <row r="1" spans="1:2" x14ac:dyDescent="0.35">
      <c r="A1" t="s">
        <v>199</v>
      </c>
      <c r="B1">
        <v>220841</v>
      </c>
    </row>
    <row r="2" spans="1:2" x14ac:dyDescent="0.35">
      <c r="A2" t="s">
        <v>200</v>
      </c>
      <c r="B2">
        <v>51995</v>
      </c>
    </row>
    <row r="3" spans="1:2" x14ac:dyDescent="0.35">
      <c r="A3" t="s">
        <v>201</v>
      </c>
      <c r="B3">
        <v>664</v>
      </c>
    </row>
    <row r="4" spans="1:2" x14ac:dyDescent="0.35">
      <c r="A4" t="s">
        <v>202</v>
      </c>
      <c r="B4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PARSTEST</vt:lpstr>
      <vt:lpstr>PARS</vt:lpstr>
      <vt:lpstr>MOMS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  <vt:lpstr>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2022-07-08T04:03:40Z</dcterms:modified>
</cp:coreProperties>
</file>