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053" documentId="8_{1257A13C-7CDD-45B3-91A9-B5EE2763487A}" xr6:coauthVersionLast="47" xr6:coauthVersionMax="47" xr10:uidLastSave="{7DA50221-B509-4907-97E5-934FE91D83C0}"/>
  <bookViews>
    <workbookView xWindow="3740" yWindow="3740" windowWidth="2370" windowHeight="5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3" l="1"/>
  <c r="X27" i="3"/>
  <c r="E27" i="3" s="1"/>
  <c r="C23" i="3"/>
  <c r="C19" i="3"/>
  <c r="D19" i="3"/>
  <c r="C10" i="3"/>
  <c r="S4" i="3"/>
  <c r="C8" i="11"/>
  <c r="D8" i="11"/>
  <c r="W53" i="3"/>
  <c r="W57" i="3"/>
  <c r="P53" i="3"/>
  <c r="S53" i="3"/>
  <c r="U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P58" i="3"/>
  <c r="S58" i="3"/>
  <c r="U58" i="3" s="1"/>
  <c r="W58" i="3" s="1"/>
  <c r="P59" i="3"/>
  <c r="S59" i="3"/>
  <c r="U59" i="3"/>
  <c r="W59" i="3" s="1"/>
  <c r="P60" i="3"/>
  <c r="S60" i="3"/>
  <c r="U60" i="3" s="1"/>
  <c r="V60" i="3" s="1"/>
  <c r="B11" i="3"/>
  <c r="B2" i="3"/>
  <c r="E7" i="3"/>
  <c r="E34" i="3"/>
  <c r="X6" i="3"/>
  <c r="E3" i="3"/>
  <c r="X17" i="3"/>
  <c r="E17" i="3" s="1"/>
  <c r="E40" i="3"/>
  <c r="E41" i="3"/>
  <c r="E49" i="3"/>
  <c r="E50" i="3"/>
  <c r="E51" i="3"/>
  <c r="E52" i="3"/>
  <c r="E39" i="3"/>
  <c r="X29" i="3"/>
  <c r="E29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D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D25" i="3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D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C29" i="11" l="1"/>
  <c r="D29" i="11"/>
  <c r="U49" i="3"/>
  <c r="W49" i="3" s="1"/>
  <c r="F49" i="11"/>
  <c r="B24" i="11"/>
  <c r="U48" i="3"/>
  <c r="W48" i="3" s="1"/>
  <c r="C28" i="3"/>
  <c r="C28" i="11" s="1"/>
  <c r="C6" i="11"/>
  <c r="B6" i="11" s="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8" i="3"/>
  <c r="J19" i="3"/>
  <c r="F45" i="3"/>
  <c r="G45" i="3" s="1"/>
  <c r="F44" i="3"/>
  <c r="G44" i="3" s="1"/>
  <c r="G12" i="3"/>
  <c r="F12" i="3"/>
  <c r="G11" i="3"/>
  <c r="G7" i="3"/>
  <c r="G2" i="3"/>
  <c r="D2" i="3" s="1"/>
  <c r="D2" i="11" s="1"/>
  <c r="F2" i="3"/>
  <c r="C2" i="3" s="1"/>
  <c r="C2" i="11" s="1"/>
  <c r="B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V6" i="3" l="1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D28" i="3"/>
  <c r="C20" i="1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H21" i="1" l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3"/>
  <c r="D46" i="11" s="1"/>
  <c r="B46" i="11" s="1"/>
  <c r="C14" i="11"/>
  <c r="D14" i="11"/>
  <c r="D12" i="3"/>
  <c r="D12" i="11" s="1"/>
  <c r="C12" i="3"/>
  <c r="C12" i="11" s="1"/>
  <c r="C13" i="3"/>
  <c r="C13" i="11" s="1"/>
  <c r="D13" i="3"/>
  <c r="D13" i="11" s="1"/>
  <c r="C16" i="11"/>
  <c r="D16" i="11"/>
  <c r="D45" i="3"/>
  <c r="D45" i="11" s="1"/>
  <c r="D44" i="3"/>
  <c r="D44" i="11" s="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1" i="3"/>
  <c r="D21" i="3"/>
  <c r="C22" i="3"/>
  <c r="D22" i="3"/>
  <c r="D37" i="3"/>
  <c r="D37" i="11" s="1"/>
  <c r="C37" i="3"/>
  <c r="C37" i="11" s="1"/>
  <c r="D26" i="3"/>
  <c r="D18" i="11" s="1"/>
  <c r="C26" i="3"/>
  <c r="C18" i="11" s="1"/>
  <c r="D10" i="3"/>
  <c r="D10" i="11" s="1"/>
  <c r="C10" i="11"/>
  <c r="D9" i="3"/>
  <c r="D9" i="11" s="1"/>
  <c r="C9" i="3"/>
  <c r="C9" i="11" s="1"/>
  <c r="D36" i="3"/>
  <c r="D36" i="11" s="1"/>
  <c r="C36" i="3"/>
  <c r="C36" i="11" s="1"/>
  <c r="D35" i="3"/>
  <c r="D35" i="11" s="1"/>
  <c r="C35" i="3"/>
  <c r="C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3" i="3"/>
  <c r="C23" i="11"/>
  <c r="D4" i="3"/>
  <c r="D4" i="11" s="1"/>
  <c r="C4" i="3"/>
  <c r="C4" i="11" s="1"/>
  <c r="D27" i="3"/>
  <c r="D19" i="11" s="1"/>
  <c r="C19" i="11"/>
  <c r="D38" i="3"/>
  <c r="D38" i="11" s="1"/>
  <c r="C38" i="3"/>
  <c r="C38" i="11" s="1"/>
  <c r="X33" i="3"/>
  <c r="X13" i="3"/>
  <c r="C40" i="3"/>
  <c r="C43" i="3"/>
  <c r="C43" i="11" s="1"/>
  <c r="C50" i="3"/>
  <c r="C50" i="11" s="1"/>
  <c r="C51" i="3"/>
  <c r="C51" i="11" s="1"/>
  <c r="C52" i="3"/>
  <c r="C52" i="11" s="1"/>
  <c r="C39" i="3"/>
  <c r="C7" i="3"/>
  <c r="C7" i="11" s="1"/>
  <c r="D7" i="3"/>
  <c r="D7" i="11" s="1"/>
  <c r="D47" i="3"/>
  <c r="D47" i="11" s="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3"/>
  <c r="D15" i="11" s="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2" i="3" l="1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3"/>
  <c r="D5" i="11" s="1"/>
  <c r="C42" i="3"/>
  <c r="C42" i="11" s="1"/>
  <c r="X16" i="3"/>
  <c r="G2" i="13"/>
  <c r="F2" i="13"/>
  <c r="Z7" i="8" a="1"/>
  <c r="Z7" i="8" s="1"/>
  <c r="X5" i="10" s="1"/>
  <c r="D39" i="3"/>
  <c r="D40" i="3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3" i="11" s="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3"/>
  <c r="D50" i="11" s="1"/>
  <c r="B50" i="11" s="1"/>
  <c r="D43" i="3"/>
  <c r="D43" i="11" s="1"/>
  <c r="B43" i="11" s="1"/>
  <c r="D42" i="3"/>
  <c r="D42" i="11" s="1"/>
  <c r="U11" i="3"/>
  <c r="V11" i="3" s="1"/>
  <c r="D51" i="3"/>
  <c r="D51" i="11" s="1"/>
  <c r="B51" i="11" s="1"/>
  <c r="D52" i="3"/>
  <c r="D52" i="11" s="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V47" i="3" l="1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6" i="14" l="1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3" l="1"/>
  <c r="D41" i="11" s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B10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2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3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4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<sst xmlns="http://schemas.openxmlformats.org/spreadsheetml/2006/main" count="831" uniqueCount="272">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</sst>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I9" sqref="I9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0.59633398094685197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0.90248164689526245</v>
      </c>
    </row>
    <row r="4" spans="1:9" x14ac:dyDescent="0.35">
      <c r="A4" t="s">
        <v>74</v>
      </c>
      <c r="B4">
        <f>PARS!B4*$I$7+G4*(1-$I$7)*C4+(1-G4)*(1-$I$7)*D4</f>
        <v>3.9091608223829066E-3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0.79975946242120954</v>
      </c>
    </row>
    <row r="5" spans="1:9" x14ac:dyDescent="0.35">
      <c r="A5" t="s">
        <v>75</v>
      </c>
      <c r="B5">
        <f>PARS!B5*$I$7+G5*(1-$I$7)*C5+(1-G5)*(1-$I$7)*D5</f>
        <v>-4.2421365620940912E-2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0.76474929004700243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0.61280725310033002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0.40296617627314679</v>
      </c>
      <c r="I7">
        <v>0.7</v>
      </c>
    </row>
    <row r="8" spans="1:9" x14ac:dyDescent="0.35">
      <c r="A8" t="s">
        <v>73</v>
      </c>
      <c r="B8">
        <f>PARS!B8*$I$7+G8*(1-$I$7)*C8+(1-G8)*(1-$I$7)*D8</f>
        <v>-1.6488324950749054</v>
      </c>
      <c r="C8">
        <f>PARS!C8</f>
        <v>-1.7</v>
      </c>
      <c r="D8">
        <f>PARS!D8</f>
        <v>-1.6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0.4213384385549086</v>
      </c>
    </row>
    <row r="9" spans="1:9" x14ac:dyDescent="0.35">
      <c r="A9" t="s">
        <v>91</v>
      </c>
      <c r="B9">
        <f>PARS!B9*$I$7+G9*(1-$I$7)*C9+(1-G9)*(1-$I$7)*D9</f>
        <v>9.700110267267463E-2</v>
      </c>
      <c r="C9">
        <f>PARS!C9</f>
        <v>-0.16251892949777494</v>
      </c>
      <c r="D9">
        <f>PARS!D9</f>
        <v>0.40546510810816438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0.32709384452660606</v>
      </c>
    </row>
    <row r="10" spans="1:9" x14ac:dyDescent="0.35">
      <c r="A10" t="s">
        <v>92</v>
      </c>
      <c r="B10">
        <f>PARS!B10*$I$7+G10*(1-$I$7)*C10+(1-G10)*(1-$I$7)*D10</f>
        <v>1.0861024989715591</v>
      </c>
      <c r="C10">
        <f>PARS!C10</f>
        <v>0.40546510810816438</v>
      </c>
      <c r="D10">
        <f>PARS!D10</f>
        <v>2.1972245773362196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0.69700194391578518</v>
      </c>
    </row>
    <row r="11" spans="1:9" x14ac:dyDescent="0.35">
      <c r="A11" t="s">
        <v>97</v>
      </c>
      <c r="B11">
        <f>PARS!B11*$I$7+G11*(1-$I$7)*C11+(1-G11)*(1-$I$7)*D11</f>
        <v>9.4734937882947623E-3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0.81771244936781495</v>
      </c>
    </row>
    <row r="12" spans="1:9" x14ac:dyDescent="0.35">
      <c r="A12" t="s">
        <v>94</v>
      </c>
      <c r="B12" t="e">
        <f>PARS!B12*$I$7+G12*(1-$I$7)*C12+(1-G12)*(1-$I$7)*D12</f>
        <v>#NUM!</v>
      </c>
      <c r="C12" t="e">
        <f>PARS!C12</f>
        <v>#NUM!</v>
      </c>
      <c r="D12" t="e">
        <f>PARS!D12</f>
        <v>#NUM!</v>
      </c>
      <c r="E12" t="e">
        <f t="shared" si="0"/>
        <v>#NUM!</v>
      </c>
      <c r="F12">
        <f>VLOOKUP(A12,PARS!A:X,19,0)</f>
        <v>0</v>
      </c>
      <c r="G12">
        <v>0.40146147876001714</v>
      </c>
      <c r="H12">
        <f t="shared" ca="1" si="1"/>
        <v>0.43139696265330651</v>
      </c>
    </row>
    <row r="13" spans="1:9" x14ac:dyDescent="0.35">
      <c r="A13" t="s">
        <v>93</v>
      </c>
      <c r="B13">
        <f>PARS!B13*$I$7+G13*(1-$I$7)*C13+(1-G13)*(1-$I$7)*D13</f>
        <v>0.11978457337067949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0.72544910142381613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0.98519302854830337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0.52781029086833253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0.92743568466027526</v>
      </c>
    </row>
    <row r="17" spans="1:8" x14ac:dyDescent="0.35">
      <c r="A17" t="s">
        <v>76</v>
      </c>
      <c r="B17">
        <f>PARS!B17*$I$7+G17*(1-$I$7)*C17+(1-G17)*(1-$I$7)*D17</f>
        <v>-1.4732798241417262</v>
      </c>
      <c r="C17">
        <f>PARS!C17</f>
        <v>-1.6094379124341003</v>
      </c>
      <c r="D17">
        <f>PARS!D17</f>
        <v>-1.3470736479666092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0.72129088606161107</v>
      </c>
    </row>
    <row r="18" spans="1:8" x14ac:dyDescent="0.35">
      <c r="A18" t="s">
        <v>95</v>
      </c>
      <c r="B18">
        <f>PARS!B18*$I$7+G18*(1-$I$7)*C18+(1-G18)*(1-$I$7)*D18</f>
        <v>0.98161120044497241</v>
      </c>
      <c r="C18">
        <f>PARS!C18</f>
        <v>0.5</v>
      </c>
      <c r="D18">
        <f>PARS!D18</f>
        <v>1.3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0.52659024048358183</v>
      </c>
    </row>
    <row r="19" spans="1:8" x14ac:dyDescent="0.35">
      <c r="A19" t="s">
        <v>70</v>
      </c>
      <c r="B19">
        <f>PARS!B19*$I$7+G19*(1-$I$7)*C19+(1-G19)*(1-$I$7)*D19</f>
        <v>3.5850209586761772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0.72511245166316629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0.86154485525985525</v>
      </c>
    </row>
    <row r="21" spans="1:8" x14ac:dyDescent="0.35">
      <c r="A21" t="s">
        <v>72</v>
      </c>
      <c r="B21">
        <f>PARS!B21*$I$7+G21*(1-$I$7)*C21+(1-G21)*(1-$I$7)*D21</f>
        <v>-0.13058504277060537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0.88254727752966999</v>
      </c>
    </row>
    <row r="22" spans="1:8" x14ac:dyDescent="0.35">
      <c r="A22" t="s">
        <v>67</v>
      </c>
      <c r="B22">
        <f>PARS!B22*$I$7+G22*(1-$I$7)*C22+(1-G22)*(1-$I$7)*D22</f>
        <v>0.10105070072709536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0.65803384909655571</v>
      </c>
    </row>
    <row r="23" spans="1:8" x14ac:dyDescent="0.35">
      <c r="A23" t="s">
        <v>78</v>
      </c>
      <c r="B23">
        <f>PARS!B23*$I$7+G23*(1-$I$7)*C23+(1-G23)*(1-$I$7)*D23</f>
        <v>-1.2506888070736322</v>
      </c>
      <c r="C23">
        <f>PARS!C23</f>
        <v>-2.3025850929940455</v>
      </c>
      <c r="D23">
        <f>PARS!D23</f>
        <v>9.5310179804324935E-2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0.99654823255997116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0.22562203526165658</v>
      </c>
    </row>
    <row r="25" spans="1:8" x14ac:dyDescent="0.35">
      <c r="A25" t="s">
        <v>189</v>
      </c>
      <c r="B25">
        <f>PARS!B25*$I$7+G25*(1-$I$7)*C25+(1-G25)*(1-$I$7)*D25</f>
        <v>2.3899786900162326E-2</v>
      </c>
      <c r="C25">
        <f>PARS!C25</f>
        <v>0</v>
      </c>
      <c r="D25">
        <f>PARS!D25</f>
        <v>0.3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9.1890785837046574E-3</v>
      </c>
    </row>
    <row r="26" spans="1:8" x14ac:dyDescent="0.35">
      <c r="A26" t="s">
        <v>80</v>
      </c>
      <c r="B26">
        <f>PARS!B26*$I$7+G26*(1-$I$7)*C26+(1-G26)*(1-$I$7)*D26</f>
        <v>-0.88137932167493582</v>
      </c>
      <c r="C26">
        <f>PARS!C26</f>
        <v>-2.3025850929940455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0.30149732298739162</v>
      </c>
    </row>
    <row r="27" spans="1:8" x14ac:dyDescent="0.35">
      <c r="A27" t="s">
        <v>81</v>
      </c>
      <c r="B27">
        <f>PARS!B27*$I$7+G27*(1-$I$7)*C27+(1-G27)*(1-$I$7)*D27</f>
        <v>1.3447315335024519</v>
      </c>
      <c r="C27">
        <f>PARS!C27</f>
        <v>-2.3025850929940455</v>
      </c>
      <c r="D27">
        <f>PARS!D27</f>
        <v>2.341805806147327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0.75988377901036364</v>
      </c>
    </row>
    <row r="28" spans="1:8" x14ac:dyDescent="0.35">
      <c r="A28" t="s">
        <v>99</v>
      </c>
      <c r="B28">
        <f>PARS!B28*$I$7+G28*(1-$I$7)*C28+(1-G28)*(1-$I$7)*D28</f>
        <v>2000.0000000000002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0.93257883699990785</v>
      </c>
    </row>
    <row r="29" spans="1:8" x14ac:dyDescent="0.35">
      <c r="A29" t="s">
        <v>102</v>
      </c>
      <c r="B29">
        <f>PARS!B29*$I$7+G29*(1-$I$7)*C29+(1-G29)*(1-$I$7)*D29</f>
        <v>0.55519683636753037</v>
      </c>
      <c r="C29">
        <f>PARS!C29</f>
        <v>0</v>
      </c>
      <c r="D29">
        <f>PARS!D29</f>
        <v>2.0067069546215124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0.67494442441525238</v>
      </c>
    </row>
    <row r="30" spans="1:8" x14ac:dyDescent="0.35">
      <c r="A30" t="s">
        <v>85</v>
      </c>
      <c r="B30">
        <f>PARS!B30*$I$7+G30*(1-$I$7)*C30+(1-G30)*(1-$I$7)*D30</f>
        <v>1.109476051936453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0.12264047919435428</v>
      </c>
    </row>
    <row r="31" spans="1:8" x14ac:dyDescent="0.35">
      <c r="A31" t="s">
        <v>82</v>
      </c>
      <c r="B31">
        <f>PARS!B31*$I$7+G31*(1-$I$7)*C31+(1-G31)*(1-$I$7)*D31</f>
        <v>1.7379065772620836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2.1615347247495365E-2</v>
      </c>
    </row>
    <row r="32" spans="1:8" x14ac:dyDescent="0.35">
      <c r="A32" t="s">
        <v>83</v>
      </c>
      <c r="B32">
        <f>PARS!B32*$I$7+G32*(1-$I$7)*C32+(1-G32)*(1-$I$7)*D32</f>
        <v>2.1164060412185317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9.5753631802811934E-2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0.33855277869801836</v>
      </c>
    </row>
    <row r="34" spans="1:8" x14ac:dyDescent="0.35">
      <c r="A34" t="s">
        <v>86</v>
      </c>
      <c r="B34">
        <f>PARS!B34*$I$7+G34*(1-$I$7)*C34+(1-G34)*(1-$I$7)*D34</f>
        <v>0.32007161253318228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0.78998632396523971</v>
      </c>
    </row>
    <row r="35" spans="1:8" x14ac:dyDescent="0.35">
      <c r="A35" t="s">
        <v>87</v>
      </c>
      <c r="B35">
        <f>PARS!B35*$I$7+G35*(1-$I$7)*C35+(1-G35)*(1-$I$7)*D35</f>
        <v>-0.84759966494689776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0.44143148203459037</v>
      </c>
    </row>
    <row r="36" spans="1:8" x14ac:dyDescent="0.35">
      <c r="A36" t="s">
        <v>88</v>
      </c>
      <c r="B36">
        <f>PARS!B36*$I$7+G36*(1-$I$7)*C36+(1-G36)*(1-$I$7)*D36</f>
        <v>1.8610704220173209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0.86036833165743565</v>
      </c>
    </row>
    <row r="37" spans="1:8" x14ac:dyDescent="0.35">
      <c r="A37" t="s">
        <v>101</v>
      </c>
      <c r="B37">
        <f>PARS!B37*$I$7+G37*(1-$I$7)*C37+(1-G37)*(1-$I$7)*D37</f>
        <v>2.4732997787256092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0.8664108361771371</v>
      </c>
    </row>
    <row r="38" spans="1:8" x14ac:dyDescent="0.35">
      <c r="A38" s="5" t="s">
        <v>68</v>
      </c>
      <c r="B38">
        <f>PARS!B38*$I$7+G38*(1-$I$7)*C38+(1-G38)*(1-$I$7)*D38</f>
        <v>0.33531869380108781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0.90501994201694635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0.2140375244313627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0.36651145112386208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0.54570189423277482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8.213609308804215E-3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0.44837805164729605</v>
      </c>
    </row>
    <row r="44" spans="1:8" x14ac:dyDescent="0.35">
      <c r="A44" t="s">
        <v>89</v>
      </c>
      <c r="B44">
        <f>PARS!B44*$I$7+G44*(1-$I$7)*C44+(1-G44)*(1-$I$7)*D44</f>
        <v>0.14489999999999997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0.89307722941738621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6.9302234802443574E-2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0.74766377023862685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0.13097796779601434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0.70724306470090792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0.6950989543344499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0.34730831661299622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7.6937645951829281E-2</v>
      </c>
    </row>
    <row r="52" spans="1:8" x14ac:dyDescent="0.35">
      <c r="A52" t="s">
        <v>180</v>
      </c>
      <c r="B52">
        <f>PARS!B52*$I$7+G52*(1-$I$7)*C52+(1-G52)*(1-$I$7)*D52</f>
        <v>0.92210899999999985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0.41456561420523408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0"/>
  <sheetViews>
    <sheetView tabSelected="1" zoomScale="161" zoomScaleNormal="4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36" sqref="B36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36328125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'OUTSIDE MOMENT'!G27</f>
        <v>24.382751079030985</v>
      </c>
      <c r="C2">
        <f>F2</f>
        <v>24.382751079030985</v>
      </c>
      <c r="D2">
        <f>G2</f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f>LN(G4)</f>
        <v>0.18232155679395459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f>D4</f>
        <v>0.18232155679395459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f>C6</f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f>B7</f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-1.6671641468146401</v>
      </c>
      <c r="C8">
        <v>-1.7</v>
      </c>
      <c r="D8">
        <v>-1.6</v>
      </c>
      <c r="E8" s="15">
        <f>X8</f>
        <v>0.18878166434291913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5.2971246094298365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0.18878166434291913</v>
      </c>
    </row>
    <row r="9" spans="1:27" x14ac:dyDescent="0.35">
      <c r="A9" t="s">
        <v>91</v>
      </c>
      <c r="B9">
        <v>0.169446031499319</v>
      </c>
      <c r="C9">
        <f t="shared" ref="C9:D10" si="8">LN(F9)</f>
        <v>-0.16251892949777494</v>
      </c>
      <c r="D9">
        <f t="shared" si="8"/>
        <v>0.40546510810816438</v>
      </c>
      <c r="E9" s="15">
        <f>X9</f>
        <v>1.1846484116092784</v>
      </c>
      <c r="F9">
        <v>0.85</v>
      </c>
      <c r="G9">
        <v>1.5</v>
      </c>
      <c r="H9">
        <v>5.1100000000000003</v>
      </c>
      <c r="I9">
        <v>1.1000000000000001</v>
      </c>
      <c r="J9">
        <f t="shared" si="6"/>
        <v>0.84413230980621179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1.1846484116092784</v>
      </c>
    </row>
    <row r="10" spans="1:27" ht="15" x14ac:dyDescent="0.4">
      <c r="A10" t="s">
        <v>92</v>
      </c>
      <c r="B10" s="23">
        <v>0.72480015404904796</v>
      </c>
      <c r="C10">
        <f t="shared" si="8"/>
        <v>0.40546510810816438</v>
      </c>
      <c r="D10">
        <f t="shared" si="8"/>
        <v>2.1972245773362196</v>
      </c>
      <c r="E10" s="15">
        <f>X10</f>
        <v>2.0643185130446393</v>
      </c>
      <c r="F10">
        <v>1.5</v>
      </c>
      <c r="G10">
        <v>9</v>
      </c>
      <c r="H10">
        <v>5.12</v>
      </c>
      <c r="I10">
        <v>1.1000000000000001</v>
      </c>
      <c r="J10">
        <f t="shared" si="6"/>
        <v>0.48442136893163434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2.0643185130446393</v>
      </c>
    </row>
    <row r="11" spans="1:27" hidden="1" x14ac:dyDescent="0.35">
      <c r="A11" t="s">
        <v>97</v>
      </c>
      <c r="B11">
        <f>B9</f>
        <v>0.169446031499319</v>
      </c>
      <c r="C11">
        <f>C4</f>
        <v>-0.51082562376599072</v>
      </c>
      <c r="D11">
        <f>D4</f>
        <v>0.18232155679395459</v>
      </c>
      <c r="E11" s="15">
        <f>E9</f>
        <v>1.1846484116092784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0.84413230980621179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hidden="1" x14ac:dyDescent="0.35">
      <c r="A12" t="s">
        <v>94</v>
      </c>
      <c r="B12">
        <v>0</v>
      </c>
      <c r="C12" t="e">
        <f>LN(F12)</f>
        <v>#NUM!</v>
      </c>
      <c r="D12" t="e">
        <f>LN(G12)</f>
        <v>#NUM!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f>-LN(1/G13 -1)</f>
        <v>1.0551933911457412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f>B15*1.3</f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hidden="1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x14ac:dyDescent="0.35">
      <c r="A17" t="s">
        <v>76</v>
      </c>
      <c r="B17">
        <v>-1.46009105273221</v>
      </c>
      <c r="C17">
        <f>LN(-G17)</f>
        <v>-1.6094379124341003</v>
      </c>
      <c r="D17">
        <f>LN(-F17)</f>
        <v>-1.3470736479666092</v>
      </c>
      <c r="E17" s="15">
        <f>X17</f>
        <v>-0.23221512994508622</v>
      </c>
      <c r="F17">
        <v>-0.26</v>
      </c>
      <c r="G17">
        <v>-0.2</v>
      </c>
      <c r="H17">
        <v>5.4</v>
      </c>
      <c r="I17">
        <v>1.4</v>
      </c>
      <c r="J17">
        <f>1/E17</f>
        <v>-4.3063516155750836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-0.23221512994508622</v>
      </c>
    </row>
    <row r="18" spans="1:28" x14ac:dyDescent="0.35">
      <c r="A18" t="s">
        <v>67</v>
      </c>
      <c r="B18">
        <v>0.89430689289781695</v>
      </c>
      <c r="C18">
        <v>0.5</v>
      </c>
      <c r="D18">
        <v>1.3</v>
      </c>
      <c r="E18" s="15">
        <f>X18</f>
        <v>24.456401113563601</v>
      </c>
      <c r="F18">
        <v>14.5</v>
      </c>
      <c r="G18">
        <v>18.5</v>
      </c>
      <c r="H18">
        <v>4</v>
      </c>
      <c r="I18">
        <v>4</v>
      </c>
      <c r="J18">
        <f>1/E18</f>
        <v>4.0889090563917707E-2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24.456401113563601</v>
      </c>
    </row>
    <row r="19" spans="1:28" x14ac:dyDescent="0.35">
      <c r="A19" t="s">
        <v>78</v>
      </c>
      <c r="B19">
        <v>3.99632796566465</v>
      </c>
      <c r="C19">
        <f>1-LN(1/(F19-1) -1)</f>
        <v>1</v>
      </c>
      <c r="D19">
        <f>1-LN(1/(G19-1) -1)</f>
        <v>7.9067547786486871</v>
      </c>
      <c r="E19" s="15">
        <f>X19</f>
        <v>1.9524079606172031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22.061887615672685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1.9524079606172031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x14ac:dyDescent="0.35">
      <c r="A21" t="s">
        <v>189</v>
      </c>
      <c r="B21">
        <v>-0.19118993788181199</v>
      </c>
      <c r="C21">
        <f>F21</f>
        <v>-0.35</v>
      </c>
      <c r="D21">
        <f>G21</f>
        <v>0.05</v>
      </c>
      <c r="E21" s="15">
        <f>X21</f>
        <v>-0.19118993788181199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-0.19118993788181199</v>
      </c>
      <c r="AB21" s="14"/>
    </row>
    <row r="22" spans="1:28" x14ac:dyDescent="0.35">
      <c r="A22" t="s">
        <v>80</v>
      </c>
      <c r="B22">
        <v>0.104739364163563</v>
      </c>
      <c r="C22">
        <f>F22</f>
        <v>0</v>
      </c>
      <c r="D22">
        <f>G22</f>
        <v>0.5</v>
      </c>
      <c r="E22" s="15">
        <f>X22</f>
        <v>0.104739364163563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0.104739364163563</v>
      </c>
    </row>
    <row r="23" spans="1:28" x14ac:dyDescent="0.35">
      <c r="A23" t="s">
        <v>81</v>
      </c>
      <c r="B23">
        <v>-1.09785202832184</v>
      </c>
      <c r="C23">
        <f>LN(F23)</f>
        <v>-2.3025850929940455</v>
      </c>
      <c r="D23">
        <f>LN(G23)</f>
        <v>9.5310179804324935E-2</v>
      </c>
      <c r="E23" s="15">
        <f>X23</f>
        <v>0.33358684980580616</v>
      </c>
      <c r="F23">
        <v>0.1</v>
      </c>
      <c r="G23">
        <v>1.1000000000000001</v>
      </c>
      <c r="H23">
        <v>4.0549999999999997</v>
      </c>
      <c r="I23">
        <v>4</v>
      </c>
      <c r="J23">
        <f>1/E23</f>
        <v>2.9977200857352102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0.33358684980580616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f>G25</f>
        <v>0.3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x14ac:dyDescent="0.35">
      <c r="A26" t="s">
        <v>95</v>
      </c>
      <c r="B26">
        <v>-1.0099225196428001</v>
      </c>
      <c r="C26">
        <f>LN(F26)</f>
        <v>-2.3025850929940455</v>
      </c>
      <c r="D26">
        <f>LN(G26)</f>
        <v>0</v>
      </c>
      <c r="E26" s="15">
        <f>X26</f>
        <v>0.36424720048142845</v>
      </c>
      <c r="F26">
        <v>0.1</v>
      </c>
      <c r="G26">
        <v>1</v>
      </c>
      <c r="H26">
        <v>4.0999999999999996</v>
      </c>
      <c r="I26">
        <v>4.0999999999999996</v>
      </c>
      <c r="J26">
        <f>1/E26</f>
        <v>2.745388293110536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0.36424720048142845</v>
      </c>
    </row>
    <row r="27" spans="1:28" x14ac:dyDescent="0.35">
      <c r="A27" t="s">
        <v>70</v>
      </c>
      <c r="B27">
        <v>0.99941289163461</v>
      </c>
      <c r="C27">
        <f>LN(F27)</f>
        <v>-2.3025850929940455</v>
      </c>
      <c r="D27">
        <f>LN(G27)</f>
        <v>2.341805806147327</v>
      </c>
      <c r="E27" s="15">
        <f>X27</f>
        <v>2.7166863708571505</v>
      </c>
      <c r="F27">
        <v>0.1</v>
      </c>
      <c r="G27">
        <v>10.4</v>
      </c>
      <c r="H27">
        <v>0.1</v>
      </c>
      <c r="I27">
        <v>4.0999999999999996</v>
      </c>
      <c r="J27">
        <f>1/E27</f>
        <v>0.36809548968454786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2.7166863708571505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f>C28</f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f>-LN(1/G29 -1)*10</f>
        <v>2.0067069546215124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0.85735125725918004</v>
      </c>
      <c r="C30">
        <f>LN(F30)</f>
        <v>0</v>
      </c>
      <c r="D30">
        <f>LN(G30)</f>
        <v>2.3025850929940459</v>
      </c>
      <c r="E30" s="15">
        <f>X30</f>
        <v>2.356909571435057</v>
      </c>
      <c r="F30">
        <v>1</v>
      </c>
      <c r="G30">
        <v>10</v>
      </c>
      <c r="H30">
        <v>4.0199999999999996</v>
      </c>
      <c r="I30">
        <v>5.01</v>
      </c>
      <c r="J30">
        <f>1/E30</f>
        <v>0.42428441554129193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2.356909571435057</v>
      </c>
    </row>
    <row r="31" spans="1:28" x14ac:dyDescent="0.35">
      <c r="A31" t="s">
        <v>82</v>
      </c>
      <c r="B31">
        <v>1.6227569870369001</v>
      </c>
      <c r="C31">
        <f>LN(F31)</f>
        <v>0.58778666490211906</v>
      </c>
      <c r="D31">
        <f>LN(G31)</f>
        <v>2.3025850929940459</v>
      </c>
      <c r="E31" s="15">
        <f>X31</f>
        <v>5.0670408429366347</v>
      </c>
      <c r="F31">
        <v>1.8</v>
      </c>
      <c r="G31">
        <v>10</v>
      </c>
      <c r="H31">
        <v>4.01</v>
      </c>
      <c r="I31">
        <v>5.0199999999999996</v>
      </c>
      <c r="J31">
        <f>1/E31</f>
        <v>0.19735384635669206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5.0670408429366347</v>
      </c>
    </row>
    <row r="32" spans="1:28" x14ac:dyDescent="0.35">
      <c r="A32" t="s">
        <v>83</v>
      </c>
      <c r="B32">
        <v>0.496352513217799</v>
      </c>
      <c r="C32">
        <f>-LN(1/F32 -1)</f>
        <v>-1.3862943611198906</v>
      </c>
      <c r="D32">
        <f>-LN(1/G32 -1)</f>
        <v>6.9067547786484651</v>
      </c>
      <c r="E32" s="15">
        <f>X32</f>
        <v>0.62160177617551737</v>
      </c>
      <c r="F32">
        <v>0.2</v>
      </c>
      <c r="G32">
        <v>0.999</v>
      </c>
      <c r="H32">
        <v>6</v>
      </c>
      <c r="I32">
        <v>5.03</v>
      </c>
      <c r="J32">
        <f>1/(E32*(1-E32))</f>
        <v>4.2514655476383227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0.62160177617551737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0.23964619494806799</v>
      </c>
      <c r="C34">
        <f>F34</f>
        <v>0</v>
      </c>
      <c r="D34">
        <f>G34</f>
        <v>2</v>
      </c>
      <c r="E34" s="15">
        <f>B34</f>
        <v>0.23964619494806799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7"/>
        <v>1</v>
      </c>
      <c r="X34">
        <f>B34</f>
        <v>0.23964619494806799</v>
      </c>
    </row>
    <row r="35" spans="1:24" x14ac:dyDescent="0.35">
      <c r="A35" t="s">
        <v>87</v>
      </c>
      <c r="B35">
        <v>-0.99702214998281602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0.36897656369408177</v>
      </c>
      <c r="F35">
        <v>0.1</v>
      </c>
      <c r="G35">
        <v>1.5</v>
      </c>
      <c r="H35">
        <v>6.01</v>
      </c>
      <c r="I35">
        <v>6</v>
      </c>
      <c r="J35">
        <f>1/E35</f>
        <v>2.7101992332204041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7"/>
        <v>1</v>
      </c>
      <c r="X35">
        <f>EXP(B35)</f>
        <v>0.36897656369408177</v>
      </c>
    </row>
    <row r="36" spans="1:24" x14ac:dyDescent="0.35">
      <c r="A36" t="s">
        <v>88</v>
      </c>
      <c r="B36">
        <v>1.7257216205380801</v>
      </c>
      <c r="C36">
        <f t="shared" si="11"/>
        <v>-6.9077552789821368</v>
      </c>
      <c r="D36">
        <f t="shared" si="11"/>
        <v>4.6051701859880918</v>
      </c>
      <c r="E36" s="15">
        <f>X36</f>
        <v>5.6165726018115993</v>
      </c>
      <c r="F36">
        <v>1E-3</v>
      </c>
      <c r="G36">
        <v>100</v>
      </c>
      <c r="H36">
        <v>6.02</v>
      </c>
      <c r="I36">
        <v>6</v>
      </c>
      <c r="J36">
        <f>1/E36</f>
        <v>0.17804452481882896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7"/>
        <v>1</v>
      </c>
      <c r="X36">
        <f>EXP(B36)</f>
        <v>5.6165726018115993</v>
      </c>
    </row>
    <row r="37" spans="1:24" x14ac:dyDescent="0.35">
      <c r="A37" t="s">
        <v>101</v>
      </c>
      <c r="B37">
        <v>2.0027907528051601</v>
      </c>
      <c r="C37">
        <f t="shared" si="11"/>
        <v>-6.9077552789821368</v>
      </c>
      <c r="D37">
        <f t="shared" si="11"/>
        <v>4.6051701859880918</v>
      </c>
      <c r="E37" s="15">
        <f>X37</f>
        <v>7.4097059288493554</v>
      </c>
      <c r="F37">
        <v>1E-3</v>
      </c>
      <c r="G37">
        <v>100</v>
      </c>
      <c r="H37">
        <v>6.03</v>
      </c>
      <c r="I37">
        <v>6</v>
      </c>
      <c r="J37">
        <f>1/E37</f>
        <v>0.13495812244134348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7"/>
        <v>1</v>
      </c>
      <c r="X37">
        <f>EXP(B37)</f>
        <v>7.4097059288493554</v>
      </c>
    </row>
    <row r="38" spans="1:24" x14ac:dyDescent="0.35">
      <c r="A38" s="5" t="s">
        <v>68</v>
      </c>
      <c r="B38">
        <v>0.19913041786430499</v>
      </c>
      <c r="C38">
        <f>-LN(1/F38 -1)</f>
        <v>-4.0005334613699206E-2</v>
      </c>
      <c r="D38">
        <f>-LN(1/G38 -1)</f>
        <v>0.84729786038720356</v>
      </c>
      <c r="E38" s="15">
        <f>X38</f>
        <v>0.54961875200852051</v>
      </c>
      <c r="F38">
        <v>0.49</v>
      </c>
      <c r="G38">
        <v>0.7</v>
      </c>
      <c r="H38">
        <v>86</v>
      </c>
      <c r="I38">
        <v>87</v>
      </c>
      <c r="J38">
        <f>1/(E38*(1-E38))</f>
        <v>4.0397841261589384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7"/>
        <v>1</v>
      </c>
      <c r="X38">
        <f>1/(1+EXP(-B38))</f>
        <v>0.54961875200852051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f>C39</f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7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f>C40</f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f>E41</f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7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f>G44</f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f>G45</f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f>G46</f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f>B47</f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f>B48</f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f>G49</f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D52" si="13">B50</f>
        <v>1.023617</v>
      </c>
      <c r="D50">
        <f t="shared" si="13"/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f t="shared" si="13"/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f t="shared" si="13"/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-1.6671641468146401</v>
      </c>
      <c r="C8">
        <f t="shared" si="6"/>
        <v>-2.3025850929940455</v>
      </c>
      <c r="D8">
        <f t="shared" si="6"/>
        <v>-0.916290731874155</v>
      </c>
      <c r="E8" s="15">
        <f>PARS!E8</f>
        <v>0.18878166434291913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5.2971246094298365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0.18878166434291913</v>
      </c>
    </row>
    <row r="9" spans="1:22" x14ac:dyDescent="0.35">
      <c r="A9" t="s">
        <v>91</v>
      </c>
      <c r="B9">
        <f t="shared" si="6"/>
        <v>0.16944603149931903</v>
      </c>
      <c r="C9">
        <f t="shared" si="6"/>
        <v>-0.16251892949777494</v>
      </c>
      <c r="D9">
        <f t="shared" si="6"/>
        <v>0.69314718055994529</v>
      </c>
      <c r="E9" s="15">
        <f>PARS!E9</f>
        <v>1.1846484116092784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0.84413230980621179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1.1846484116092784</v>
      </c>
    </row>
    <row r="10" spans="1:22" x14ac:dyDescent="0.35">
      <c r="A10" t="s">
        <v>92</v>
      </c>
      <c r="B10">
        <f t="shared" si="6"/>
        <v>0.72480015404904785</v>
      </c>
      <c r="C10">
        <f t="shared" si="6"/>
        <v>0.69314718055994529</v>
      </c>
      <c r="D10">
        <f t="shared" si="6"/>
        <v>1.791759469228055</v>
      </c>
      <c r="E10" s="15">
        <f>PARS!E10</f>
        <v>2.0643185130446393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0.48442136893163434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2.0643185130446393</v>
      </c>
    </row>
    <row r="11" spans="1:22" x14ac:dyDescent="0.35">
      <c r="A11" t="s">
        <v>97</v>
      </c>
      <c r="B11">
        <f>LN(E11)</f>
        <v>0.16944603149931903</v>
      </c>
      <c r="C11">
        <f>C4</f>
        <v>-0.51082562376599072</v>
      </c>
      <c r="D11">
        <f>D4</f>
        <v>0.18232155679395459</v>
      </c>
      <c r="E11" s="15">
        <f>PARS!E11</f>
        <v>1.1846484116092784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0.84413230980621179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-1.46009105273221</v>
      </c>
      <c r="C17">
        <f>LN(-G17)</f>
        <v>-2.3025850929940455</v>
      </c>
      <c r="D17">
        <f>LN(-F17)</f>
        <v>-1.1647520911726548</v>
      </c>
      <c r="E17" s="15">
        <f>PARS!E17</f>
        <v>-0.23221512994508622</v>
      </c>
      <c r="F17">
        <v>-0.312</v>
      </c>
      <c r="G17">
        <v>-0.1</v>
      </c>
      <c r="H17">
        <v>1.4</v>
      </c>
      <c r="I17">
        <v>1.4</v>
      </c>
      <c r="J17">
        <f t="shared" si="8"/>
        <v>-4.3063516155750836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-0.23221512994508622</v>
      </c>
    </row>
    <row r="18" spans="1:26" x14ac:dyDescent="0.35">
      <c r="A18" t="s">
        <v>95</v>
      </c>
      <c r="B18">
        <f t="shared" ref="B18:D19" si="9">LN(E18)</f>
        <v>3.1968919858918623</v>
      </c>
      <c r="C18">
        <f t="shared" si="9"/>
        <v>-1.2039728043259361</v>
      </c>
      <c r="D18">
        <f t="shared" si="9"/>
        <v>-0.43078291609245423</v>
      </c>
      <c r="E18" s="15">
        <f>PARS!E18</f>
        <v>24.456401113563601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4.0889090563917707E-2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24.456401113563597</v>
      </c>
    </row>
    <row r="19" spans="1:26" x14ac:dyDescent="0.35">
      <c r="A19" t="s">
        <v>70</v>
      </c>
      <c r="B19">
        <f t="shared" si="9"/>
        <v>0.66906346237206316</v>
      </c>
      <c r="C19">
        <f t="shared" si="9"/>
        <v>1.6094379124341003</v>
      </c>
      <c r="D19">
        <f t="shared" si="9"/>
        <v>2.341805806147327</v>
      </c>
      <c r="E19" s="15">
        <f>PARS!E19</f>
        <v>1.9524079606172031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0.51218803660474521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1.9524079606172031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-0.19118993788181199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-4390.9040972281664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-4.5588653537603863</v>
      </c>
      <c r="C22">
        <f>LN(F22/10)</f>
        <v>0.37156355643248301</v>
      </c>
      <c r="D22">
        <f>LN(G22/10)</f>
        <v>0.61518563909023349</v>
      </c>
      <c r="E22" s="15">
        <f>PARS!E22</f>
        <v>0.104739364163563</v>
      </c>
      <c r="F22">
        <v>14.5</v>
      </c>
      <c r="G22">
        <v>18.5</v>
      </c>
      <c r="H22">
        <v>4</v>
      </c>
      <c r="I22">
        <v>4</v>
      </c>
      <c r="J22">
        <f t="shared" si="8"/>
        <v>9.5475087898985223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0.10473936416356297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0.33358684980580616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-0.90047934924421069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0.36424720048142845</v>
      </c>
      <c r="C26">
        <f t="shared" si="10"/>
        <v>0</v>
      </c>
      <c r="D26">
        <f t="shared" si="10"/>
        <v>0.5</v>
      </c>
      <c r="E26" s="15">
        <f>PARS!E26</f>
        <v>0.36424720048142845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0.99941289163460989</v>
      </c>
      <c r="C27">
        <f>LN(F27)</f>
        <v>-0.35667494393873245</v>
      </c>
      <c r="D27">
        <f>LN(G27)</f>
        <v>1.0986122886681098</v>
      </c>
      <c r="E27" s="15">
        <f>PARS!E27</f>
        <v>2.7166863708571505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0.36809548968454786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2.7166863708571505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0.85735125725918004</v>
      </c>
      <c r="C30">
        <f t="shared" si="12"/>
        <v>0</v>
      </c>
      <c r="D30">
        <f t="shared" si="12"/>
        <v>2.3025850929940459</v>
      </c>
      <c r="E30" s="15">
        <f>PARS!E30</f>
        <v>2.356909571435057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0.42428441554129193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2.356909571435057</v>
      </c>
    </row>
    <row r="31" spans="1:26" x14ac:dyDescent="0.35">
      <c r="A31" t="s">
        <v>82</v>
      </c>
      <c r="B31">
        <f t="shared" si="12"/>
        <v>1.6227569870369001</v>
      </c>
      <c r="C31">
        <f t="shared" si="12"/>
        <v>0.58778666490211906</v>
      </c>
      <c r="D31">
        <f t="shared" si="12"/>
        <v>1.3862943611198906</v>
      </c>
      <c r="E31" s="15">
        <f>PARS!E31</f>
        <v>5.0670408429366347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0.19735384635669206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5.0670408429366347</v>
      </c>
    </row>
    <row r="32" spans="1:26" x14ac:dyDescent="0.35">
      <c r="A32" t="s">
        <v>83</v>
      </c>
      <c r="B32">
        <f t="shared" ref="B32:D32" si="14">-LN(1/E32 -1)</f>
        <v>0.49635251321779905</v>
      </c>
      <c r="C32">
        <f t="shared" si="14"/>
        <v>-2.1972245773362196</v>
      </c>
      <c r="D32">
        <f t="shared" si="14"/>
        <v>6.9067547786484651</v>
      </c>
      <c r="E32" s="15">
        <f>PARS!E32</f>
        <v>0.62160177617551737</v>
      </c>
      <c r="F32">
        <v>0.1</v>
      </c>
      <c r="G32">
        <v>0.999</v>
      </c>
      <c r="H32">
        <v>5.01</v>
      </c>
      <c r="I32">
        <v>5.03</v>
      </c>
      <c r="J32">
        <f>1/(E32*(1-E32))</f>
        <v>4.2514655476383227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0.62160177617551737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-1.4285916310403388</v>
      </c>
      <c r="C34">
        <f t="shared" si="15"/>
        <v>-2.3025850929940455</v>
      </c>
      <c r="D34">
        <f t="shared" si="15"/>
        <v>0.69314718055994529</v>
      </c>
      <c r="E34" s="15">
        <f>PARS!E34</f>
        <v>0.23964619494806799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4.1728181839761858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0.23964619494806799</v>
      </c>
    </row>
    <row r="35" spans="1:22" x14ac:dyDescent="0.35">
      <c r="A35" t="s">
        <v>87</v>
      </c>
      <c r="B35">
        <f t="shared" si="15"/>
        <v>-0.99702214998281602</v>
      </c>
      <c r="C35">
        <f t="shared" si="15"/>
        <v>-0.71334988787746489</v>
      </c>
      <c r="D35">
        <f t="shared" si="15"/>
        <v>-9.4310679471241415E-2</v>
      </c>
      <c r="E35" s="15">
        <f>PARS!E35</f>
        <v>0.36897656369408177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2.7101992332204041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0.36897656369408177</v>
      </c>
    </row>
    <row r="36" spans="1:22" x14ac:dyDescent="0.35">
      <c r="A36" t="s">
        <v>88</v>
      </c>
      <c r="B36">
        <f t="shared" si="15"/>
        <v>1.7257216205380801</v>
      </c>
      <c r="C36">
        <f t="shared" si="15"/>
        <v>-6.9077552789821368</v>
      </c>
      <c r="D36">
        <f t="shared" si="15"/>
        <v>2.9957322735539909</v>
      </c>
      <c r="E36" s="15">
        <f>PARS!E36</f>
        <v>5.6165726018115993</v>
      </c>
      <c r="F36">
        <v>1E-3</v>
      </c>
      <c r="G36">
        <v>20</v>
      </c>
      <c r="H36">
        <v>6.02</v>
      </c>
      <c r="I36">
        <v>6</v>
      </c>
      <c r="J36">
        <f t="shared" si="16"/>
        <v>0.17804452481882896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5.6165726018115993</v>
      </c>
    </row>
    <row r="37" spans="1:22" x14ac:dyDescent="0.35">
      <c r="A37" t="s">
        <v>101</v>
      </c>
      <c r="B37">
        <f t="shared" si="15"/>
        <v>2.0027907528051601</v>
      </c>
      <c r="C37">
        <f t="shared" si="15"/>
        <v>-6.9077552789821368</v>
      </c>
      <c r="D37">
        <f t="shared" si="15"/>
        <v>3.1010977891993172</v>
      </c>
      <c r="E37" s="15">
        <f>PARS!E37</f>
        <v>7.4097059288493554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0.13495812244134348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7.4097059288493554</v>
      </c>
    </row>
    <row r="38" spans="1:22" x14ac:dyDescent="0.35">
      <c r="A38" s="5" t="s">
        <v>68</v>
      </c>
      <c r="B38">
        <f>-LN(1/E38 -1)</f>
        <v>0.19913041786430505</v>
      </c>
      <c r="C38">
        <f>-LN(1/F38 -1)</f>
        <v>-4.0005334613699206E-2</v>
      </c>
      <c r="D38">
        <f>-LN(1/G38 -1)</f>
        <v>0.84729786038720356</v>
      </c>
      <c r="E38" s="15">
        <f>PARS!E38</f>
        <v>0.54961875200852051</v>
      </c>
      <c r="F38">
        <v>0.49</v>
      </c>
      <c r="G38">
        <v>0.7</v>
      </c>
      <c r="H38">
        <v>87</v>
      </c>
      <c r="I38">
        <v>87</v>
      </c>
      <c r="J38">
        <f>1/(E38*(1-E38))</f>
        <v>4.0397841261589384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0.54961875200852051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7.4097059288493554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2023-02-16T00:39:15Z</dcterms:modified>
</cp:coreProperties>
</file>