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ch-my.sharepoint.com/personal/tranosov_umich_edu/Documents/Documents/D/Michigan/Res/Female careers in location/Codes/matlab/JMP/input/"/>
    </mc:Choice>
  </mc:AlternateContent>
  <xr:revisionPtr revIDLastSave="6" documentId="13_ncr:1_{EF9D61E6-B168-4AD1-B5B4-FCA6F5A94DFF}" xr6:coauthVersionLast="47" xr6:coauthVersionMax="47" xr10:uidLastSave="{7DACCC5C-7091-4339-A57D-7F77F9393916}"/>
  <bookViews>
    <workbookView xWindow="350" yWindow="170" windowWidth="18850" windowHeight="10630" xr2:uid="{3C89D72B-78E5-4CC5-9BC1-023C2A9E36C5}"/>
  </bookViews>
  <sheets>
    <sheet name="PARSTEST" sheetId="11" r:id="rId1"/>
    <sheet name="PARS" sheetId="3" r:id="rId2"/>
    <sheet name="MOMS" sheetId="2" r:id="rId3"/>
    <sheet name="W" sheetId="10" r:id="rId4"/>
    <sheet name="W_" sheetId="8" r:id="rId5"/>
    <sheet name="parskickedout" sheetId="5" r:id="rId6"/>
    <sheet name="Moments_other" sheetId="7" r:id="rId7"/>
    <sheet name="Moments_psid" sheetId="6" r:id="rId8"/>
    <sheet name="OUTSIDE MOMENT" sheetId="1" r:id="rId9"/>
    <sheet name="W_psid" sheetId="4" r:id="rId10"/>
    <sheet name="W_other" sheetId="9" r:id="rId11"/>
    <sheet name="Ns" sheetId="12" r:id="rId12"/>
  </sheets>
  <externalReferences>
    <externalReference r:id="rId13"/>
  </externalReferences>
  <definedNames>
    <definedName name="_xlnm._FilterDatabase" localSheetId="2" hidden="1">MOMS!$A$1:$I$56</definedName>
    <definedName name="_xlnm._FilterDatabase" localSheetId="1" hidden="1">PARS!$A$1:$U$49</definedName>
    <definedName name="_xlnm._FilterDatabase" localSheetId="9" hidden="1">W_psid!$A$1:$CT$98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3" i="11" l="1"/>
  <c r="B33" i="11" s="1"/>
  <c r="D33" i="3"/>
  <c r="F24" i="3"/>
  <c r="B4" i="11"/>
  <c r="S4" i="11"/>
  <c r="D16" i="3"/>
  <c r="C16" i="3"/>
  <c r="B16" i="3"/>
  <c r="C16" i="11"/>
  <c r="C15" i="11"/>
  <c r="D15" i="11"/>
  <c r="D16" i="11"/>
  <c r="C17" i="11"/>
  <c r="D17" i="11"/>
  <c r="C18" i="11"/>
  <c r="D18" i="11"/>
  <c r="C19" i="11"/>
  <c r="D19" i="11"/>
  <c r="C20" i="11"/>
  <c r="D20" i="11"/>
  <c r="C21" i="11"/>
  <c r="D21" i="11"/>
  <c r="C22" i="11"/>
  <c r="D22" i="11"/>
  <c r="C23" i="11"/>
  <c r="D23" i="11"/>
  <c r="C25" i="11"/>
  <c r="D25" i="11"/>
  <c r="C26" i="11"/>
  <c r="D26" i="11"/>
  <c r="C27" i="11"/>
  <c r="D27" i="11"/>
  <c r="C28" i="11"/>
  <c r="D28" i="11"/>
  <c r="C29" i="11"/>
  <c r="D29" i="11"/>
  <c r="C30" i="11"/>
  <c r="D30" i="11"/>
  <c r="C31" i="11"/>
  <c r="D31" i="11"/>
  <c r="C32" i="11"/>
  <c r="D32" i="11"/>
  <c r="C33" i="11"/>
  <c r="C34" i="11"/>
  <c r="D34" i="11"/>
  <c r="C35" i="11"/>
  <c r="D35" i="11"/>
  <c r="C36" i="11"/>
  <c r="D36" i="11"/>
  <c r="C37" i="11"/>
  <c r="D37" i="11"/>
  <c r="C38" i="11"/>
  <c r="D38" i="11"/>
  <c r="C39" i="11"/>
  <c r="D39" i="11"/>
  <c r="C40" i="11"/>
  <c r="D40" i="11"/>
  <c r="C41" i="11"/>
  <c r="D41" i="11"/>
  <c r="C42" i="11"/>
  <c r="D42" i="11"/>
  <c r="C43" i="11"/>
  <c r="D43" i="11"/>
  <c r="C44" i="11"/>
  <c r="D44" i="11"/>
  <c r="C45" i="11"/>
  <c r="D45" i="11"/>
  <c r="C46" i="11"/>
  <c r="D46" i="11"/>
  <c r="C47" i="11"/>
  <c r="D47" i="11"/>
  <c r="C48" i="11"/>
  <c r="D48" i="11"/>
  <c r="C49" i="11"/>
  <c r="D49" i="11"/>
  <c r="B2" i="11"/>
  <c r="E2" i="11" s="1"/>
  <c r="B2" i="3"/>
  <c r="D2" i="3"/>
  <c r="C2" i="3"/>
  <c r="G2" i="3"/>
  <c r="F2" i="3"/>
  <c r="B22" i="3"/>
  <c r="E5" i="3"/>
  <c r="B5" i="3" s="1"/>
  <c r="F5" i="3"/>
  <c r="G5" i="3"/>
  <c r="F21" i="1"/>
  <c r="H21" i="1" s="1"/>
  <c r="H19" i="1"/>
  <c r="F19" i="1"/>
  <c r="C16" i="1"/>
  <c r="B48" i="3"/>
  <c r="B49" i="3"/>
  <c r="B47" i="3"/>
  <c r="E24" i="3"/>
  <c r="B24" i="3" s="1"/>
  <c r="F16" i="1"/>
  <c r="G6" i="3"/>
  <c r="F6" i="3"/>
  <c r="B6" i="3"/>
  <c r="C17" i="1"/>
  <c r="U16" i="3"/>
  <c r="T5" i="3"/>
  <c r="T39" i="3"/>
  <c r="T2" i="3"/>
  <c r="T3" i="3"/>
  <c r="T4" i="3"/>
  <c r="T7" i="3"/>
  <c r="T8" i="3"/>
  <c r="T9" i="3"/>
  <c r="T10" i="3"/>
  <c r="T11" i="3"/>
  <c r="T12" i="3"/>
  <c r="T13" i="3"/>
  <c r="T14" i="3"/>
  <c r="T15" i="3"/>
  <c r="T16" i="3"/>
  <c r="T17" i="3"/>
  <c r="T18" i="3"/>
  <c r="T19" i="3"/>
  <c r="T20" i="3"/>
  <c r="T21" i="3"/>
  <c r="T22" i="3"/>
  <c r="T23" i="3"/>
  <c r="T24" i="3"/>
  <c r="T25" i="3"/>
  <c r="T26" i="3"/>
  <c r="T27" i="3"/>
  <c r="T28" i="3"/>
  <c r="T29" i="3"/>
  <c r="T30" i="3"/>
  <c r="T31" i="3"/>
  <c r="T32" i="3"/>
  <c r="T33" i="3"/>
  <c r="T34" i="3"/>
  <c r="T35" i="3"/>
  <c r="T36" i="3"/>
  <c r="T37" i="3"/>
  <c r="T38" i="3"/>
  <c r="T41" i="3"/>
  <c r="C57" i="2"/>
  <c r="B40" i="3"/>
  <c r="B39" i="3"/>
  <c r="C56" i="8"/>
  <c r="C55" i="8"/>
  <c r="B56" i="8"/>
  <c r="B55" i="8"/>
  <c r="BD2" i="8"/>
  <c r="BC2" i="8"/>
  <c r="A38" i="8"/>
  <c r="AU46" i="10"/>
  <c r="T42" i="3"/>
  <c r="T43" i="3"/>
  <c r="T44" i="3"/>
  <c r="T45" i="3"/>
  <c r="T46" i="3"/>
  <c r="T47" i="3"/>
  <c r="T48" i="3"/>
  <c r="T49" i="3"/>
  <c r="O27" i="3"/>
  <c r="B44" i="3"/>
  <c r="B43" i="3"/>
  <c r="B10" i="3"/>
  <c r="F24" i="1" l="1"/>
  <c r="F27" i="1" s="1"/>
  <c r="J21" i="1" s="1"/>
  <c r="B3" i="3"/>
  <c r="J19" i="1" l="1"/>
  <c r="J24" i="1" s="1"/>
  <c r="J27" i="1" s="1"/>
  <c r="F48" i="3"/>
  <c r="G48" i="3"/>
  <c r="F49" i="3"/>
  <c r="G49" i="3"/>
  <c r="G47" i="3"/>
  <c r="F47" i="3"/>
  <c r="R7" i="11" l="1"/>
  <c r="C19" i="3"/>
  <c r="D19" i="3"/>
  <c r="B19" i="3"/>
  <c r="B17" i="2" l="1"/>
  <c r="C17" i="2" s="1"/>
  <c r="D45" i="3"/>
  <c r="C13" i="3"/>
  <c r="D13" i="3"/>
  <c r="B13" i="3"/>
  <c r="G11" i="3"/>
  <c r="D11" i="3" s="1"/>
  <c r="F11" i="3"/>
  <c r="C11" i="3" s="1"/>
  <c r="C12" i="3"/>
  <c r="D12" i="3"/>
  <c r="C15" i="3"/>
  <c r="D15" i="3"/>
  <c r="F10" i="3"/>
  <c r="G10" i="3"/>
  <c r="B9" i="3"/>
  <c r="U9" i="3" s="1"/>
  <c r="F44" i="3"/>
  <c r="G44" i="3" s="1"/>
  <c r="D44" i="3" s="1"/>
  <c r="F43" i="3"/>
  <c r="G43" i="3" s="1"/>
  <c r="D43" i="3" s="1"/>
  <c r="U19" i="3"/>
  <c r="C21" i="3"/>
  <c r="D21" i="3"/>
  <c r="B21" i="3"/>
  <c r="U21" i="3" s="1"/>
  <c r="A54" i="10"/>
  <c r="A53" i="10"/>
  <c r="B54" i="8"/>
  <c r="A52" i="10" s="1"/>
  <c r="B53" i="8"/>
  <c r="A51" i="10" s="1"/>
  <c r="B52" i="8"/>
  <c r="A50" i="10" s="1"/>
  <c r="BB1" i="10"/>
  <c r="BA1" i="10"/>
  <c r="BB2" i="8"/>
  <c r="BA2" i="8"/>
  <c r="AZ2" i="8"/>
  <c r="B5" i="1"/>
  <c r="C19" i="2"/>
  <c r="D22" i="3"/>
  <c r="C22" i="3"/>
  <c r="U22" i="3"/>
  <c r="B20" i="3"/>
  <c r="C24" i="3"/>
  <c r="C24" i="11" s="1"/>
  <c r="D24" i="3"/>
  <c r="D24" i="11" s="1"/>
  <c r="C25" i="3"/>
  <c r="D25" i="3"/>
  <c r="B25" i="3"/>
  <c r="D36" i="3"/>
  <c r="C36" i="3"/>
  <c r="D17" i="3"/>
  <c r="C17" i="3"/>
  <c r="D9" i="3"/>
  <c r="C9" i="3"/>
  <c r="D8" i="3"/>
  <c r="C8" i="3"/>
  <c r="D35" i="3"/>
  <c r="C35" i="3"/>
  <c r="D34" i="3"/>
  <c r="C34" i="3"/>
  <c r="C33" i="3"/>
  <c r="D29" i="3"/>
  <c r="C29" i="3"/>
  <c r="D32" i="3"/>
  <c r="C32" i="3"/>
  <c r="D31" i="3"/>
  <c r="C31" i="3"/>
  <c r="D30" i="3"/>
  <c r="C30" i="3"/>
  <c r="D26" i="3"/>
  <c r="C26" i="3"/>
  <c r="D4" i="3"/>
  <c r="D5" i="3" s="1"/>
  <c r="C4" i="3"/>
  <c r="C5" i="3" s="1"/>
  <c r="D7" i="3"/>
  <c r="C7" i="3"/>
  <c r="D20" i="3"/>
  <c r="C20" i="3"/>
  <c r="D18" i="3"/>
  <c r="C18" i="3"/>
  <c r="D37" i="3"/>
  <c r="C37" i="3"/>
  <c r="B37" i="3"/>
  <c r="B18" i="3"/>
  <c r="U18" i="3" s="1"/>
  <c r="B7" i="3"/>
  <c r="B4" i="3"/>
  <c r="U4" i="3" s="1"/>
  <c r="B26" i="3"/>
  <c r="U26" i="3" s="1"/>
  <c r="B30" i="3"/>
  <c r="U30" i="3" s="1"/>
  <c r="B31" i="3"/>
  <c r="U31" i="3" s="1"/>
  <c r="B32" i="3"/>
  <c r="U32" i="3" s="1"/>
  <c r="B29" i="3"/>
  <c r="U29" i="3" s="1"/>
  <c r="B33" i="3"/>
  <c r="U33" i="3" s="1"/>
  <c r="B34" i="3"/>
  <c r="B35" i="3"/>
  <c r="U35" i="3" s="1"/>
  <c r="B8" i="3"/>
  <c r="U8" i="3" s="1"/>
  <c r="B17" i="3"/>
  <c r="U17" i="3" s="1"/>
  <c r="B36" i="3"/>
  <c r="B15" i="3"/>
  <c r="U15" i="3" s="1"/>
  <c r="B11" i="3"/>
  <c r="B12" i="3"/>
  <c r="U12" i="3" s="1"/>
  <c r="C40" i="3"/>
  <c r="D40" i="3" s="1"/>
  <c r="C42" i="3"/>
  <c r="C47" i="3"/>
  <c r="C48" i="3"/>
  <c r="C49" i="3"/>
  <c r="C39" i="3"/>
  <c r="D39" i="3" s="1"/>
  <c r="C6" i="3"/>
  <c r="C6" i="11" s="1"/>
  <c r="D6" i="3"/>
  <c r="D6" i="11" s="1"/>
  <c r="D46" i="3"/>
  <c r="C46" i="3"/>
  <c r="F2" i="11"/>
  <c r="G2" i="11"/>
  <c r="H2" i="11"/>
  <c r="I2" i="11"/>
  <c r="J2" i="11"/>
  <c r="L2" i="11"/>
  <c r="M2" i="11"/>
  <c r="F3" i="11"/>
  <c r="G3" i="11"/>
  <c r="H3" i="11"/>
  <c r="I3" i="11"/>
  <c r="J3" i="11"/>
  <c r="L3" i="11"/>
  <c r="M3" i="11"/>
  <c r="F4" i="11"/>
  <c r="G4" i="11"/>
  <c r="H4" i="11"/>
  <c r="I4" i="11"/>
  <c r="J4" i="11"/>
  <c r="L4" i="11"/>
  <c r="M4" i="11"/>
  <c r="F5" i="11"/>
  <c r="G5" i="11"/>
  <c r="H5" i="11"/>
  <c r="I5" i="11"/>
  <c r="J5" i="11"/>
  <c r="L5" i="11"/>
  <c r="M5" i="11"/>
  <c r="F6" i="11"/>
  <c r="G6" i="11"/>
  <c r="H6" i="11"/>
  <c r="I6" i="11"/>
  <c r="J6" i="11"/>
  <c r="L6" i="11"/>
  <c r="M6" i="11"/>
  <c r="F7" i="11"/>
  <c r="G7" i="11"/>
  <c r="H7" i="11"/>
  <c r="I7" i="11"/>
  <c r="J7" i="11"/>
  <c r="L7" i="11"/>
  <c r="M7" i="11"/>
  <c r="F8" i="11"/>
  <c r="G8" i="11"/>
  <c r="H8" i="11"/>
  <c r="I8" i="11"/>
  <c r="J8" i="11"/>
  <c r="L8" i="11"/>
  <c r="M8" i="11"/>
  <c r="F9" i="11"/>
  <c r="G9" i="11"/>
  <c r="H9" i="11"/>
  <c r="I9" i="11"/>
  <c r="J9" i="11"/>
  <c r="L9" i="11"/>
  <c r="M9" i="11"/>
  <c r="F10" i="11"/>
  <c r="G10" i="11"/>
  <c r="H10" i="11"/>
  <c r="I10" i="11"/>
  <c r="J10" i="11"/>
  <c r="L10" i="11"/>
  <c r="M10" i="11"/>
  <c r="F11" i="11"/>
  <c r="G11" i="11"/>
  <c r="H11" i="11"/>
  <c r="I11" i="11"/>
  <c r="J11" i="11"/>
  <c r="L11" i="11"/>
  <c r="M11" i="11"/>
  <c r="F12" i="11"/>
  <c r="G12" i="11"/>
  <c r="H12" i="11"/>
  <c r="I12" i="11"/>
  <c r="J12" i="11"/>
  <c r="L12" i="11"/>
  <c r="M12" i="11"/>
  <c r="F13" i="11"/>
  <c r="G13" i="11"/>
  <c r="H13" i="11"/>
  <c r="I13" i="11"/>
  <c r="J13" i="11"/>
  <c r="L13" i="11"/>
  <c r="M13" i="11"/>
  <c r="F14" i="11"/>
  <c r="G14" i="11"/>
  <c r="H14" i="11"/>
  <c r="I14" i="11"/>
  <c r="J14" i="11"/>
  <c r="L14" i="11"/>
  <c r="M14" i="11"/>
  <c r="F15" i="11"/>
  <c r="G15" i="11"/>
  <c r="H15" i="11"/>
  <c r="I15" i="11"/>
  <c r="J15" i="11"/>
  <c r="L15" i="11"/>
  <c r="M15" i="11"/>
  <c r="F16" i="11"/>
  <c r="G16" i="11"/>
  <c r="H16" i="11"/>
  <c r="I16" i="11"/>
  <c r="J16" i="11"/>
  <c r="L16" i="11"/>
  <c r="M16" i="11"/>
  <c r="F17" i="11"/>
  <c r="G17" i="11"/>
  <c r="H17" i="11"/>
  <c r="I17" i="11"/>
  <c r="J17" i="11"/>
  <c r="L17" i="11"/>
  <c r="M17" i="11"/>
  <c r="F18" i="11"/>
  <c r="G18" i="11"/>
  <c r="H18" i="11"/>
  <c r="I18" i="11"/>
  <c r="J18" i="11"/>
  <c r="L18" i="11"/>
  <c r="M18" i="11"/>
  <c r="F19" i="11"/>
  <c r="G19" i="11"/>
  <c r="H19" i="11"/>
  <c r="I19" i="11"/>
  <c r="J19" i="11"/>
  <c r="L19" i="11"/>
  <c r="M19" i="11"/>
  <c r="F20" i="11"/>
  <c r="G20" i="11"/>
  <c r="H20" i="11"/>
  <c r="I20" i="11"/>
  <c r="J20" i="11"/>
  <c r="L20" i="11"/>
  <c r="M20" i="11"/>
  <c r="F21" i="11"/>
  <c r="G21" i="11"/>
  <c r="H21" i="11"/>
  <c r="I21" i="11"/>
  <c r="J21" i="11"/>
  <c r="L21" i="11"/>
  <c r="M21" i="11"/>
  <c r="F22" i="11"/>
  <c r="G22" i="11"/>
  <c r="H22" i="11"/>
  <c r="I22" i="11"/>
  <c r="J22" i="11"/>
  <c r="L22" i="11"/>
  <c r="M22" i="11"/>
  <c r="F23" i="11"/>
  <c r="G23" i="11"/>
  <c r="H23" i="11"/>
  <c r="I23" i="11"/>
  <c r="J23" i="11"/>
  <c r="L23" i="11"/>
  <c r="M23" i="11"/>
  <c r="F24" i="11"/>
  <c r="G24" i="11"/>
  <c r="H24" i="11"/>
  <c r="I24" i="11"/>
  <c r="J24" i="11"/>
  <c r="L24" i="11"/>
  <c r="M24" i="11"/>
  <c r="F25" i="11"/>
  <c r="G25" i="11"/>
  <c r="H25" i="11"/>
  <c r="I25" i="11"/>
  <c r="J25" i="11"/>
  <c r="L25" i="11"/>
  <c r="M25" i="11"/>
  <c r="F26" i="11"/>
  <c r="G26" i="11"/>
  <c r="H26" i="11"/>
  <c r="I26" i="11"/>
  <c r="J26" i="11"/>
  <c r="L26" i="11"/>
  <c r="M26" i="11"/>
  <c r="F27" i="11"/>
  <c r="G27" i="11"/>
  <c r="H27" i="11"/>
  <c r="I27" i="11"/>
  <c r="J27" i="11"/>
  <c r="L27" i="11"/>
  <c r="M27" i="11"/>
  <c r="F28" i="11"/>
  <c r="G28" i="11"/>
  <c r="H28" i="11"/>
  <c r="I28" i="11"/>
  <c r="J28" i="11"/>
  <c r="L28" i="11"/>
  <c r="M28" i="11"/>
  <c r="F29" i="11"/>
  <c r="G29" i="11"/>
  <c r="H29" i="11"/>
  <c r="I29" i="11"/>
  <c r="J29" i="11"/>
  <c r="L29" i="11"/>
  <c r="M29" i="11"/>
  <c r="F30" i="11"/>
  <c r="G30" i="11"/>
  <c r="H30" i="11"/>
  <c r="I30" i="11"/>
  <c r="J30" i="11"/>
  <c r="L30" i="11"/>
  <c r="M30" i="11"/>
  <c r="F31" i="11"/>
  <c r="G31" i="11"/>
  <c r="H31" i="11"/>
  <c r="I31" i="11"/>
  <c r="J31" i="11"/>
  <c r="L31" i="11"/>
  <c r="M31" i="11"/>
  <c r="F32" i="11"/>
  <c r="G32" i="11"/>
  <c r="H32" i="11"/>
  <c r="I32" i="11"/>
  <c r="J32" i="11"/>
  <c r="L32" i="11"/>
  <c r="M32" i="11"/>
  <c r="F33" i="11"/>
  <c r="G33" i="11"/>
  <c r="H33" i="11"/>
  <c r="I33" i="11"/>
  <c r="J33" i="11"/>
  <c r="L33" i="11"/>
  <c r="M33" i="11"/>
  <c r="F34" i="11"/>
  <c r="G34" i="11"/>
  <c r="H34" i="11"/>
  <c r="I34" i="11"/>
  <c r="J34" i="11"/>
  <c r="L34" i="11"/>
  <c r="M34" i="11"/>
  <c r="F35" i="11"/>
  <c r="G35" i="11"/>
  <c r="H35" i="11"/>
  <c r="I35" i="11"/>
  <c r="J35" i="11"/>
  <c r="L35" i="11"/>
  <c r="M35" i="11"/>
  <c r="F36" i="11"/>
  <c r="G36" i="11"/>
  <c r="H36" i="11"/>
  <c r="I36" i="11"/>
  <c r="J36" i="11"/>
  <c r="L36" i="11"/>
  <c r="M36" i="11"/>
  <c r="F37" i="11"/>
  <c r="G37" i="11"/>
  <c r="H37" i="11"/>
  <c r="I37" i="11"/>
  <c r="J37" i="11"/>
  <c r="L37" i="11"/>
  <c r="M37" i="11"/>
  <c r="F38" i="11"/>
  <c r="G38" i="11"/>
  <c r="H38" i="11"/>
  <c r="I38" i="11"/>
  <c r="J38" i="11"/>
  <c r="L38" i="11"/>
  <c r="M38" i="11"/>
  <c r="F39" i="11"/>
  <c r="G39" i="11"/>
  <c r="H39" i="11"/>
  <c r="I39" i="11"/>
  <c r="J39" i="11"/>
  <c r="L39" i="11"/>
  <c r="M39" i="11"/>
  <c r="F40" i="11"/>
  <c r="G40" i="11"/>
  <c r="H40" i="11"/>
  <c r="I40" i="11"/>
  <c r="J40" i="11"/>
  <c r="L40" i="11"/>
  <c r="M40" i="11"/>
  <c r="F41" i="11"/>
  <c r="G41" i="11"/>
  <c r="H41" i="11"/>
  <c r="I41" i="11"/>
  <c r="J41" i="11"/>
  <c r="L41" i="11"/>
  <c r="M41" i="11"/>
  <c r="F42" i="11"/>
  <c r="G42" i="11"/>
  <c r="H42" i="11"/>
  <c r="I42" i="11"/>
  <c r="J42" i="11"/>
  <c r="L42" i="11"/>
  <c r="M42" i="11"/>
  <c r="F43" i="11"/>
  <c r="G43" i="11"/>
  <c r="H43" i="11"/>
  <c r="I43" i="11"/>
  <c r="J43" i="11"/>
  <c r="L43" i="11"/>
  <c r="M43" i="11"/>
  <c r="F44" i="11"/>
  <c r="G44" i="11"/>
  <c r="H44" i="11"/>
  <c r="I44" i="11"/>
  <c r="J44" i="11"/>
  <c r="L44" i="11"/>
  <c r="M44" i="11"/>
  <c r="F45" i="11"/>
  <c r="G45" i="11"/>
  <c r="H45" i="11"/>
  <c r="I45" i="11"/>
  <c r="J45" i="11"/>
  <c r="L45" i="11"/>
  <c r="M45" i="11"/>
  <c r="F46" i="11"/>
  <c r="G46" i="11"/>
  <c r="H46" i="11"/>
  <c r="I46" i="11"/>
  <c r="J46" i="11"/>
  <c r="L46" i="11"/>
  <c r="M46" i="11"/>
  <c r="F47" i="11"/>
  <c r="G47" i="11"/>
  <c r="H47" i="11"/>
  <c r="I47" i="11"/>
  <c r="J47" i="11"/>
  <c r="L47" i="11"/>
  <c r="M47" i="11"/>
  <c r="F48" i="11"/>
  <c r="G48" i="11"/>
  <c r="H48" i="11"/>
  <c r="I48" i="11"/>
  <c r="J48" i="11"/>
  <c r="L48" i="11"/>
  <c r="M48" i="11"/>
  <c r="F49" i="11"/>
  <c r="G49" i="11"/>
  <c r="H49" i="11"/>
  <c r="I49" i="11"/>
  <c r="J49" i="11"/>
  <c r="L49" i="11"/>
  <c r="M49" i="11"/>
  <c r="G1" i="11"/>
  <c r="H1" i="11"/>
  <c r="I1" i="11"/>
  <c r="J1" i="11"/>
  <c r="K1" i="11"/>
  <c r="L1" i="11"/>
  <c r="M1" i="11"/>
  <c r="N1" i="11"/>
  <c r="O1" i="11"/>
  <c r="F1" i="11"/>
  <c r="R24" i="3"/>
  <c r="S24" i="3" s="1"/>
  <c r="O24" i="3"/>
  <c r="B54" i="2"/>
  <c r="A56" i="8" s="1"/>
  <c r="B10" i="7"/>
  <c r="R47" i="3"/>
  <c r="S47" i="3" s="1"/>
  <c r="O47" i="11" s="1"/>
  <c r="R48" i="3"/>
  <c r="S48" i="3" s="1"/>
  <c r="O48" i="11" s="1"/>
  <c r="R49" i="3"/>
  <c r="S49" i="3" s="1"/>
  <c r="O49" i="11" s="1"/>
  <c r="O47" i="3"/>
  <c r="K47" i="11" s="1"/>
  <c r="O48" i="3"/>
  <c r="K48" i="11" s="1"/>
  <c r="O49" i="3"/>
  <c r="K49" i="11" s="1"/>
  <c r="O21" i="3"/>
  <c r="R21" i="3"/>
  <c r="S21" i="3" s="1"/>
  <c r="O37" i="3"/>
  <c r="R37" i="3"/>
  <c r="S37" i="3" s="1"/>
  <c r="O15" i="3"/>
  <c r="R15" i="3"/>
  <c r="O18" i="3"/>
  <c r="R18" i="3"/>
  <c r="S18" i="3" s="1"/>
  <c r="O19" i="3"/>
  <c r="R19" i="3"/>
  <c r="S19" i="3" s="1"/>
  <c r="O20" i="3"/>
  <c r="R20" i="3"/>
  <c r="S20" i="3" s="1"/>
  <c r="O7" i="3"/>
  <c r="R7" i="3"/>
  <c r="O4" i="3"/>
  <c r="R4" i="3"/>
  <c r="S4" i="3" s="1"/>
  <c r="O5" i="3"/>
  <c r="R5" i="3"/>
  <c r="S5" i="3" s="1"/>
  <c r="O16" i="3"/>
  <c r="R16" i="3"/>
  <c r="S16" i="3" s="1"/>
  <c r="O2" i="3"/>
  <c r="R2" i="3"/>
  <c r="O22" i="3"/>
  <c r="R22" i="3"/>
  <c r="S22" i="3" s="1"/>
  <c r="O23" i="3"/>
  <c r="R23" i="3"/>
  <c r="S23" i="3" s="1"/>
  <c r="O25" i="3"/>
  <c r="R25" i="3"/>
  <c r="S25" i="3" s="1"/>
  <c r="O26" i="3"/>
  <c r="R26" i="3"/>
  <c r="O30" i="3"/>
  <c r="R30" i="3"/>
  <c r="S30" i="3" s="1"/>
  <c r="O31" i="3"/>
  <c r="R31" i="3"/>
  <c r="S31" i="3" s="1"/>
  <c r="O32" i="3"/>
  <c r="R32" i="3"/>
  <c r="S32" i="3" s="1"/>
  <c r="O29" i="3"/>
  <c r="R29" i="3"/>
  <c r="O33" i="3"/>
  <c r="R33" i="3"/>
  <c r="S33" i="3" s="1"/>
  <c r="O22" i="11" s="1"/>
  <c r="O34" i="3"/>
  <c r="K23" i="11" s="1"/>
  <c r="R34" i="3"/>
  <c r="S34" i="3" s="1"/>
  <c r="O35" i="3"/>
  <c r="R35" i="3"/>
  <c r="S35" i="3" s="1"/>
  <c r="O43" i="3"/>
  <c r="R43" i="3"/>
  <c r="O44" i="3"/>
  <c r="R44" i="3"/>
  <c r="S44" i="3" s="1"/>
  <c r="O8" i="3"/>
  <c r="R8" i="3"/>
  <c r="S8" i="3" s="1"/>
  <c r="O9" i="3"/>
  <c r="R9" i="3"/>
  <c r="S9" i="3" s="1"/>
  <c r="O12" i="3"/>
  <c r="R12" i="3"/>
  <c r="O11" i="3"/>
  <c r="R11" i="3"/>
  <c r="S11" i="3" s="1"/>
  <c r="O17" i="3"/>
  <c r="R17" i="3"/>
  <c r="S17" i="3" s="1"/>
  <c r="O13" i="3"/>
  <c r="R13" i="3"/>
  <c r="S13" i="3" s="1"/>
  <c r="O10" i="3"/>
  <c r="R10" i="3"/>
  <c r="C14" i="3"/>
  <c r="D14" i="3"/>
  <c r="O14" i="3"/>
  <c r="R14" i="3"/>
  <c r="S14" i="3" s="1"/>
  <c r="R27" i="3"/>
  <c r="S27" i="3" s="1"/>
  <c r="O45" i="3"/>
  <c r="R45" i="3"/>
  <c r="S45" i="3" s="1"/>
  <c r="O36" i="3"/>
  <c r="R36" i="3"/>
  <c r="O28" i="3"/>
  <c r="R28" i="3"/>
  <c r="S28" i="3" s="1"/>
  <c r="O46" i="3"/>
  <c r="R46" i="3"/>
  <c r="S46" i="3" s="1"/>
  <c r="B41" i="3"/>
  <c r="C41" i="3" s="1"/>
  <c r="O41" i="3"/>
  <c r="R41" i="3"/>
  <c r="S41" i="3" s="1"/>
  <c r="O6" i="3"/>
  <c r="R6" i="3"/>
  <c r="O38" i="3"/>
  <c r="R38" i="3"/>
  <c r="S38" i="3" s="1"/>
  <c r="O39" i="3"/>
  <c r="R39" i="3"/>
  <c r="S39" i="3" s="1"/>
  <c r="O40" i="3"/>
  <c r="R40" i="3"/>
  <c r="S40" i="3" s="1"/>
  <c r="O42" i="3"/>
  <c r="R42" i="3"/>
  <c r="O3" i="3"/>
  <c r="R3" i="3"/>
  <c r="S3" i="3" s="1"/>
  <c r="AW2" i="8"/>
  <c r="AX2" i="8"/>
  <c r="AY2" i="8"/>
  <c r="AV2" i="8"/>
  <c r="AU2" i="8"/>
  <c r="AT2" i="8"/>
  <c r="AR1" i="10" s="1"/>
  <c r="AS2" i="8"/>
  <c r="AQ1" i="10" s="1"/>
  <c r="AR2" i="8"/>
  <c r="AP1" i="10" s="1"/>
  <c r="AQ2" i="8"/>
  <c r="AP2" i="8"/>
  <c r="AO2" i="8"/>
  <c r="AM1" i="10" s="1"/>
  <c r="AN2" i="8"/>
  <c r="AL1" i="10" s="1"/>
  <c r="AM2" i="8"/>
  <c r="AL2" i="8"/>
  <c r="AJ1" i="10" s="1"/>
  <c r="AK2" i="8"/>
  <c r="AI1" i="10" s="1"/>
  <c r="AJ2" i="8"/>
  <c r="AH1" i="10" s="1"/>
  <c r="AI2" i="8"/>
  <c r="AH2" i="8"/>
  <c r="AF1" i="10" s="1"/>
  <c r="AG2" i="8"/>
  <c r="AE1" i="10" s="1"/>
  <c r="AF2" i="8"/>
  <c r="AD1" i="10" s="1"/>
  <c r="AE2" i="8"/>
  <c r="AD2" i="8"/>
  <c r="AB1" i="10" s="1"/>
  <c r="AC2" i="8"/>
  <c r="AA1" i="10" s="1"/>
  <c r="AB2" i="8"/>
  <c r="AA2" i="8"/>
  <c r="Z2" i="8"/>
  <c r="Y2" i="8"/>
  <c r="W1" i="10" s="1"/>
  <c r="X2" i="8"/>
  <c r="V1" i="10" s="1"/>
  <c r="W2" i="8"/>
  <c r="V2" i="8"/>
  <c r="U2" i="8"/>
  <c r="S1" i="10" s="1"/>
  <c r="T2" i="8"/>
  <c r="R1" i="10" s="1"/>
  <c r="S2" i="8"/>
  <c r="R2" i="8"/>
  <c r="Q2" i="8"/>
  <c r="O1" i="10" s="1"/>
  <c r="P2" i="8"/>
  <c r="N1" i="10" s="1"/>
  <c r="O2" i="8"/>
  <c r="N2" i="8"/>
  <c r="L1" i="10" s="1"/>
  <c r="M2" i="8"/>
  <c r="K1" i="10" s="1"/>
  <c r="L2" i="8"/>
  <c r="J1" i="10" s="1"/>
  <c r="K2" i="8"/>
  <c r="J2" i="8"/>
  <c r="I2" i="8"/>
  <c r="G1" i="10" s="1"/>
  <c r="H2" i="8"/>
  <c r="F1" i="10" s="1"/>
  <c r="G2" i="8"/>
  <c r="F2" i="8"/>
  <c r="F3" i="8" s="1"/>
  <c r="F1" i="8" s="1"/>
  <c r="E2" i="8"/>
  <c r="C1" i="10" s="1"/>
  <c r="D2" i="8"/>
  <c r="B51" i="8"/>
  <c r="A49" i="10" s="1"/>
  <c r="B50" i="8"/>
  <c r="A48" i="10" s="1"/>
  <c r="B49" i="8"/>
  <c r="A47" i="10" s="1"/>
  <c r="B48" i="8"/>
  <c r="A46" i="10" s="1"/>
  <c r="B47" i="8"/>
  <c r="A45" i="10" s="1"/>
  <c r="B46" i="8"/>
  <c r="A44" i="10" s="1"/>
  <c r="B45" i="8"/>
  <c r="A43" i="10" s="1"/>
  <c r="B44" i="8"/>
  <c r="A42" i="10" s="1"/>
  <c r="B43" i="8"/>
  <c r="A41" i="10" s="1"/>
  <c r="B42" i="8"/>
  <c r="A40" i="10" s="1"/>
  <c r="B41" i="8"/>
  <c r="A39" i="10" s="1"/>
  <c r="B40" i="8"/>
  <c r="A38" i="10" s="1"/>
  <c r="B39" i="8"/>
  <c r="A37" i="10" s="1"/>
  <c r="B38" i="8"/>
  <c r="A36" i="10" s="1"/>
  <c r="B37" i="8"/>
  <c r="A35" i="10" s="1"/>
  <c r="B36" i="8"/>
  <c r="A34" i="10" s="1"/>
  <c r="B35" i="8"/>
  <c r="A33" i="10" s="1"/>
  <c r="B34" i="8"/>
  <c r="A32" i="10" s="1"/>
  <c r="B33" i="8"/>
  <c r="A31" i="10" s="1"/>
  <c r="B32" i="8"/>
  <c r="A30" i="10" s="1"/>
  <c r="B31" i="8"/>
  <c r="A29" i="10" s="1"/>
  <c r="B30" i="8"/>
  <c r="A28" i="10" s="1"/>
  <c r="B29" i="8"/>
  <c r="A27" i="10" s="1"/>
  <c r="B28" i="8"/>
  <c r="A26" i="10" s="1"/>
  <c r="B27" i="8"/>
  <c r="A25" i="10" s="1"/>
  <c r="B26" i="8"/>
  <c r="A24" i="10" s="1"/>
  <c r="B25" i="8"/>
  <c r="A23" i="10" s="1"/>
  <c r="B24" i="8"/>
  <c r="A22" i="10" s="1"/>
  <c r="B23" i="8"/>
  <c r="A21" i="10" s="1"/>
  <c r="B22" i="8"/>
  <c r="A20" i="10" s="1"/>
  <c r="B21" i="8"/>
  <c r="A19" i="10" s="1"/>
  <c r="B20" i="8"/>
  <c r="A18" i="10" s="1"/>
  <c r="B19" i="8"/>
  <c r="A17" i="10" s="1"/>
  <c r="B18" i="8"/>
  <c r="A16" i="10" s="1"/>
  <c r="B17" i="8"/>
  <c r="A15" i="10" s="1"/>
  <c r="B16" i="8"/>
  <c r="A14" i="10" s="1"/>
  <c r="B15" i="8"/>
  <c r="A13" i="10" s="1"/>
  <c r="B14" i="8"/>
  <c r="A12" i="10" s="1"/>
  <c r="B13" i="8"/>
  <c r="A11" i="10" s="1"/>
  <c r="B12" i="8"/>
  <c r="A10" i="10" s="1"/>
  <c r="B11" i="8"/>
  <c r="A9" i="10" s="1"/>
  <c r="B10" i="8"/>
  <c r="A8" i="10" s="1"/>
  <c r="B9" i="8"/>
  <c r="A7" i="10" s="1"/>
  <c r="B8" i="8"/>
  <c r="A6" i="10" s="1"/>
  <c r="B7" i="8"/>
  <c r="A5" i="10" s="1"/>
  <c r="B6" i="8"/>
  <c r="A4" i="10" s="1"/>
  <c r="B5" i="8"/>
  <c r="A3" i="10" s="1"/>
  <c r="B4" i="8"/>
  <c r="A2" i="10" s="1"/>
  <c r="AU4" i="10"/>
  <c r="AV4" i="10"/>
  <c r="AW4" i="10"/>
  <c r="AX4" i="10"/>
  <c r="AY4" i="10"/>
  <c r="AZ4" i="10"/>
  <c r="BA4" i="10"/>
  <c r="BB4" i="10"/>
  <c r="AU5" i="10"/>
  <c r="AV5" i="10"/>
  <c r="AW5" i="10"/>
  <c r="AX5" i="10"/>
  <c r="AY5" i="10"/>
  <c r="AZ5" i="10"/>
  <c r="BA5" i="10"/>
  <c r="BB5" i="10"/>
  <c r="AU6" i="10"/>
  <c r="AV6" i="10"/>
  <c r="AW6" i="10"/>
  <c r="AX6" i="10"/>
  <c r="AY6" i="10"/>
  <c r="AZ6" i="10"/>
  <c r="BA6" i="10"/>
  <c r="BB6" i="10"/>
  <c r="AU7" i="10"/>
  <c r="AV7" i="10"/>
  <c r="AW7" i="10"/>
  <c r="AX7" i="10"/>
  <c r="AY7" i="10"/>
  <c r="AZ7" i="10"/>
  <c r="BA7" i="10"/>
  <c r="BB7" i="10"/>
  <c r="AU8" i="10"/>
  <c r="AV8" i="10"/>
  <c r="AW8" i="10"/>
  <c r="AX8" i="10"/>
  <c r="AY8" i="10"/>
  <c r="AZ8" i="10"/>
  <c r="BA8" i="10"/>
  <c r="BB8" i="10"/>
  <c r="AU9" i="10"/>
  <c r="AV9" i="10"/>
  <c r="AW9" i="10"/>
  <c r="AX9" i="10"/>
  <c r="AY9" i="10"/>
  <c r="AZ9" i="10"/>
  <c r="BA9" i="10"/>
  <c r="BB9" i="10"/>
  <c r="AU10" i="10"/>
  <c r="AV10" i="10"/>
  <c r="AW10" i="10"/>
  <c r="AX10" i="10"/>
  <c r="AY10" i="10"/>
  <c r="AZ10" i="10"/>
  <c r="BA10" i="10"/>
  <c r="BB10" i="10"/>
  <c r="AU11" i="10"/>
  <c r="AV11" i="10"/>
  <c r="AW11" i="10"/>
  <c r="AX11" i="10"/>
  <c r="AY11" i="10"/>
  <c r="AZ11" i="10"/>
  <c r="BA11" i="10"/>
  <c r="BB11" i="10"/>
  <c r="AU12" i="10"/>
  <c r="AV12" i="10"/>
  <c r="AW12" i="10"/>
  <c r="AX12" i="10"/>
  <c r="AY12" i="10"/>
  <c r="AZ12" i="10"/>
  <c r="BA12" i="10"/>
  <c r="BB12" i="10"/>
  <c r="AU13" i="10"/>
  <c r="AV13" i="10"/>
  <c r="AW13" i="10"/>
  <c r="AX13" i="10"/>
  <c r="AY13" i="10"/>
  <c r="AZ13" i="10"/>
  <c r="BA13" i="10"/>
  <c r="BB13" i="10"/>
  <c r="AU14" i="10"/>
  <c r="AV14" i="10"/>
  <c r="AW14" i="10"/>
  <c r="AX14" i="10"/>
  <c r="AY14" i="10"/>
  <c r="AZ14" i="10"/>
  <c r="BA14" i="10"/>
  <c r="BB14" i="10"/>
  <c r="AU15" i="10"/>
  <c r="AV15" i="10"/>
  <c r="AW15" i="10"/>
  <c r="AX15" i="10"/>
  <c r="AY15" i="10"/>
  <c r="AZ15" i="10"/>
  <c r="BA15" i="10"/>
  <c r="BB15" i="10"/>
  <c r="AU16" i="10"/>
  <c r="AV16" i="10"/>
  <c r="AW16" i="10"/>
  <c r="AX16" i="10"/>
  <c r="AY16" i="10"/>
  <c r="AZ16" i="10"/>
  <c r="BA16" i="10"/>
  <c r="BB16" i="10"/>
  <c r="AU17" i="10"/>
  <c r="AV17" i="10"/>
  <c r="AW17" i="10"/>
  <c r="AX17" i="10"/>
  <c r="AY17" i="10"/>
  <c r="AZ17" i="10"/>
  <c r="BA17" i="10"/>
  <c r="BB17" i="10"/>
  <c r="AU18" i="10"/>
  <c r="AV18" i="10"/>
  <c r="AW18" i="10"/>
  <c r="AX18" i="10"/>
  <c r="AY18" i="10"/>
  <c r="AZ18" i="10"/>
  <c r="BA18" i="10"/>
  <c r="BB18" i="10"/>
  <c r="AU19" i="10"/>
  <c r="AV19" i="10"/>
  <c r="AW19" i="10"/>
  <c r="AX19" i="10"/>
  <c r="AY19" i="10"/>
  <c r="AZ19" i="10"/>
  <c r="BA19" i="10"/>
  <c r="BB19" i="10"/>
  <c r="AU20" i="10"/>
  <c r="AV20" i="10"/>
  <c r="AW20" i="10"/>
  <c r="AX20" i="10"/>
  <c r="AY20" i="10"/>
  <c r="AZ20" i="10"/>
  <c r="BA20" i="10"/>
  <c r="BB20" i="10"/>
  <c r="AU21" i="10"/>
  <c r="AV21" i="10"/>
  <c r="AW21" i="10"/>
  <c r="AX21" i="10"/>
  <c r="AY21" i="10"/>
  <c r="AZ21" i="10"/>
  <c r="BA21" i="10"/>
  <c r="BB21" i="10"/>
  <c r="AU22" i="10"/>
  <c r="AV22" i="10"/>
  <c r="AW22" i="10"/>
  <c r="AX22" i="10"/>
  <c r="AY22" i="10"/>
  <c r="AZ22" i="10"/>
  <c r="BA22" i="10"/>
  <c r="BB22" i="10"/>
  <c r="AU23" i="10"/>
  <c r="AV23" i="10"/>
  <c r="AW23" i="10"/>
  <c r="AX23" i="10"/>
  <c r="AY23" i="10"/>
  <c r="AZ23" i="10"/>
  <c r="BA23" i="10"/>
  <c r="BB23" i="10"/>
  <c r="AU24" i="10"/>
  <c r="AV24" i="10"/>
  <c r="AW24" i="10"/>
  <c r="AX24" i="10"/>
  <c r="AY24" i="10"/>
  <c r="AZ24" i="10"/>
  <c r="BA24" i="10"/>
  <c r="BB24" i="10"/>
  <c r="AU25" i="10"/>
  <c r="AV25" i="10"/>
  <c r="AW25" i="10"/>
  <c r="AX25" i="10"/>
  <c r="AY25" i="10"/>
  <c r="AZ25" i="10"/>
  <c r="BA25" i="10"/>
  <c r="BB25" i="10"/>
  <c r="AU26" i="10"/>
  <c r="AV26" i="10"/>
  <c r="AW26" i="10"/>
  <c r="AX26" i="10"/>
  <c r="AY26" i="10"/>
  <c r="AZ26" i="10"/>
  <c r="BA26" i="10"/>
  <c r="BB26" i="10"/>
  <c r="AU27" i="10"/>
  <c r="AV27" i="10"/>
  <c r="AW27" i="10"/>
  <c r="AX27" i="10"/>
  <c r="AY27" i="10"/>
  <c r="AZ27" i="10"/>
  <c r="BA27" i="10"/>
  <c r="BB27" i="10"/>
  <c r="AU28" i="10"/>
  <c r="AV28" i="10"/>
  <c r="AW28" i="10"/>
  <c r="AX28" i="10"/>
  <c r="AY28" i="10"/>
  <c r="AZ28" i="10"/>
  <c r="BA28" i="10"/>
  <c r="BB28" i="10"/>
  <c r="AU29" i="10"/>
  <c r="AV29" i="10"/>
  <c r="AW29" i="10"/>
  <c r="AX29" i="10"/>
  <c r="AY29" i="10"/>
  <c r="AZ29" i="10"/>
  <c r="BA29" i="10"/>
  <c r="BB29" i="10"/>
  <c r="AU30" i="10"/>
  <c r="AV30" i="10"/>
  <c r="AW30" i="10"/>
  <c r="AX30" i="10"/>
  <c r="AY30" i="10"/>
  <c r="AZ30" i="10"/>
  <c r="BA30" i="10"/>
  <c r="BB30" i="10"/>
  <c r="AU31" i="10"/>
  <c r="AV31" i="10"/>
  <c r="AW31" i="10"/>
  <c r="AX31" i="10"/>
  <c r="AY31" i="10"/>
  <c r="AZ31" i="10"/>
  <c r="BA31" i="10"/>
  <c r="BB31" i="10"/>
  <c r="AU32" i="10"/>
  <c r="AV32" i="10"/>
  <c r="AW32" i="10"/>
  <c r="AX32" i="10"/>
  <c r="AY32" i="10"/>
  <c r="AZ32" i="10"/>
  <c r="BA32" i="10"/>
  <c r="BB32" i="10"/>
  <c r="AU33" i="10"/>
  <c r="AV33" i="10"/>
  <c r="AW33" i="10"/>
  <c r="AX33" i="10"/>
  <c r="AY33" i="10"/>
  <c r="AZ33" i="10"/>
  <c r="BA33" i="10"/>
  <c r="BB33" i="10"/>
  <c r="AU34" i="10"/>
  <c r="AV34" i="10"/>
  <c r="AW34" i="10"/>
  <c r="AX34" i="10"/>
  <c r="AY34" i="10"/>
  <c r="AZ34" i="10"/>
  <c r="BA34" i="10"/>
  <c r="BB34" i="10"/>
  <c r="AU35" i="10"/>
  <c r="AV35" i="10"/>
  <c r="AW35" i="10"/>
  <c r="AX35" i="10"/>
  <c r="AY35" i="10"/>
  <c r="AZ35" i="10"/>
  <c r="BA35" i="10"/>
  <c r="BB35" i="10"/>
  <c r="AU36" i="10"/>
  <c r="AV36" i="10"/>
  <c r="AW36" i="10"/>
  <c r="AX36" i="10"/>
  <c r="AY36" i="10"/>
  <c r="AZ36" i="10"/>
  <c r="BA36" i="10"/>
  <c r="BB36" i="10"/>
  <c r="AU37" i="10"/>
  <c r="AV37" i="10"/>
  <c r="AW37" i="10"/>
  <c r="AX37" i="10"/>
  <c r="AY37" i="10"/>
  <c r="AZ37" i="10"/>
  <c r="BA37" i="10"/>
  <c r="BB37" i="10"/>
  <c r="AU38" i="10"/>
  <c r="AV38" i="10"/>
  <c r="AW38" i="10"/>
  <c r="AX38" i="10"/>
  <c r="AY38" i="10"/>
  <c r="AZ38" i="10"/>
  <c r="BA38" i="10"/>
  <c r="BB38" i="10"/>
  <c r="AU39" i="10"/>
  <c r="AV39" i="10"/>
  <c r="AW39" i="10"/>
  <c r="AX39" i="10"/>
  <c r="AY39" i="10"/>
  <c r="AZ39" i="10"/>
  <c r="BA39" i="10"/>
  <c r="BB39" i="10"/>
  <c r="AU40" i="10"/>
  <c r="AV40" i="10"/>
  <c r="AW40" i="10"/>
  <c r="AX40" i="10"/>
  <c r="AY40" i="10"/>
  <c r="AZ40" i="10"/>
  <c r="BA40" i="10"/>
  <c r="BB40" i="10"/>
  <c r="AU41" i="10"/>
  <c r="AV41" i="10"/>
  <c r="AW41" i="10"/>
  <c r="AX41" i="10"/>
  <c r="AY41" i="10"/>
  <c r="AZ41" i="10"/>
  <c r="BA41" i="10"/>
  <c r="BB41" i="10"/>
  <c r="AU42" i="10"/>
  <c r="AV42" i="10"/>
  <c r="AW42" i="10"/>
  <c r="AX42" i="10"/>
  <c r="AY42" i="10"/>
  <c r="AZ42" i="10"/>
  <c r="BA42" i="10"/>
  <c r="BB42" i="10"/>
  <c r="AU43" i="10"/>
  <c r="AV43" i="10"/>
  <c r="AW43" i="10"/>
  <c r="AX43" i="10"/>
  <c r="AY43" i="10"/>
  <c r="AZ43" i="10"/>
  <c r="BA43" i="10"/>
  <c r="BB43" i="10"/>
  <c r="AU44" i="10"/>
  <c r="AV44" i="10"/>
  <c r="AW44" i="10"/>
  <c r="AX44" i="10"/>
  <c r="AY44" i="10"/>
  <c r="AZ44" i="10"/>
  <c r="BA44" i="10"/>
  <c r="BB44" i="10"/>
  <c r="AU45" i="10"/>
  <c r="B47" i="10"/>
  <c r="C47" i="10"/>
  <c r="D47" i="10"/>
  <c r="E47" i="10"/>
  <c r="F47" i="10"/>
  <c r="G47" i="10"/>
  <c r="H47" i="10"/>
  <c r="I47" i="10"/>
  <c r="J47" i="10"/>
  <c r="K47" i="10"/>
  <c r="L47" i="10"/>
  <c r="M47" i="10"/>
  <c r="N47" i="10"/>
  <c r="O47" i="10"/>
  <c r="P47" i="10"/>
  <c r="Q47" i="10"/>
  <c r="R47" i="10"/>
  <c r="S47" i="10"/>
  <c r="T47" i="10"/>
  <c r="U47" i="10"/>
  <c r="V47" i="10"/>
  <c r="W47" i="10"/>
  <c r="X47" i="10"/>
  <c r="Y47" i="10"/>
  <c r="Z47" i="10"/>
  <c r="AA47" i="10"/>
  <c r="AB47" i="10"/>
  <c r="AC47" i="10"/>
  <c r="AD47" i="10"/>
  <c r="AE47" i="10"/>
  <c r="AF47" i="10"/>
  <c r="AG47" i="10"/>
  <c r="AH47" i="10"/>
  <c r="AI47" i="10"/>
  <c r="AJ47" i="10"/>
  <c r="AK47" i="10"/>
  <c r="AL47" i="10"/>
  <c r="AM47" i="10"/>
  <c r="AN47" i="10"/>
  <c r="AO47" i="10"/>
  <c r="AP47" i="10"/>
  <c r="AQ47" i="10"/>
  <c r="AR47" i="10"/>
  <c r="AS47" i="10"/>
  <c r="B48" i="10"/>
  <c r="C48" i="10"/>
  <c r="D48" i="10"/>
  <c r="E48" i="10"/>
  <c r="F48" i="10"/>
  <c r="G48" i="10"/>
  <c r="H48" i="10"/>
  <c r="I48" i="10"/>
  <c r="J48" i="10"/>
  <c r="K48" i="10"/>
  <c r="L48" i="10"/>
  <c r="M48" i="10"/>
  <c r="N48" i="10"/>
  <c r="O48" i="10"/>
  <c r="P48" i="10"/>
  <c r="Q48" i="10"/>
  <c r="R48" i="10"/>
  <c r="S48" i="10"/>
  <c r="T48" i="10"/>
  <c r="U48" i="10"/>
  <c r="V48" i="10"/>
  <c r="W48" i="10"/>
  <c r="X48" i="10"/>
  <c r="Y48" i="10"/>
  <c r="Z48" i="10"/>
  <c r="AA48" i="10"/>
  <c r="AB48" i="10"/>
  <c r="AC48" i="10"/>
  <c r="AD48" i="10"/>
  <c r="AE48" i="10"/>
  <c r="AF48" i="10"/>
  <c r="AG48" i="10"/>
  <c r="AH48" i="10"/>
  <c r="AI48" i="10"/>
  <c r="AJ48" i="10"/>
  <c r="AK48" i="10"/>
  <c r="AL48" i="10"/>
  <c r="AM48" i="10"/>
  <c r="AN48" i="10"/>
  <c r="AO48" i="10"/>
  <c r="AP48" i="10"/>
  <c r="AQ48" i="10"/>
  <c r="AR48" i="10"/>
  <c r="AS48" i="10"/>
  <c r="B49" i="10"/>
  <c r="C49" i="10"/>
  <c r="D49" i="10"/>
  <c r="E49" i="10"/>
  <c r="F49" i="10"/>
  <c r="G49" i="10"/>
  <c r="H49" i="10"/>
  <c r="I49" i="10"/>
  <c r="J49" i="10"/>
  <c r="K49" i="10"/>
  <c r="L49" i="10"/>
  <c r="M49" i="10"/>
  <c r="N49" i="10"/>
  <c r="O49" i="10"/>
  <c r="P49" i="10"/>
  <c r="Q49" i="10"/>
  <c r="R49" i="10"/>
  <c r="S49" i="10"/>
  <c r="T49" i="10"/>
  <c r="U49" i="10"/>
  <c r="V49" i="10"/>
  <c r="W49" i="10"/>
  <c r="X49" i="10"/>
  <c r="Y49" i="10"/>
  <c r="Z49" i="10"/>
  <c r="AA49" i="10"/>
  <c r="AB49" i="10"/>
  <c r="AC49" i="10"/>
  <c r="AD49" i="10"/>
  <c r="AE49" i="10"/>
  <c r="AF49" i="10"/>
  <c r="AG49" i="10"/>
  <c r="AH49" i="10"/>
  <c r="AI49" i="10"/>
  <c r="AJ49" i="10"/>
  <c r="AK49" i="10"/>
  <c r="AL49" i="10"/>
  <c r="AM49" i="10"/>
  <c r="AN49" i="10"/>
  <c r="AO49" i="10"/>
  <c r="AP49" i="10"/>
  <c r="AQ49" i="10"/>
  <c r="AR49" i="10"/>
  <c r="AS49" i="10"/>
  <c r="B50" i="10"/>
  <c r="C50" i="10"/>
  <c r="D50" i="10"/>
  <c r="E50" i="10"/>
  <c r="F50" i="10"/>
  <c r="G50" i="10"/>
  <c r="H50" i="10"/>
  <c r="I50" i="10"/>
  <c r="J50" i="10"/>
  <c r="K50" i="10"/>
  <c r="L50" i="10"/>
  <c r="M50" i="10"/>
  <c r="N50" i="10"/>
  <c r="O50" i="10"/>
  <c r="P50" i="10"/>
  <c r="Q50" i="10"/>
  <c r="R50" i="10"/>
  <c r="S50" i="10"/>
  <c r="T50" i="10"/>
  <c r="U50" i="10"/>
  <c r="V50" i="10"/>
  <c r="W50" i="10"/>
  <c r="X50" i="10"/>
  <c r="Y50" i="10"/>
  <c r="Z50" i="10"/>
  <c r="AA50" i="10"/>
  <c r="AB50" i="10"/>
  <c r="AC50" i="10"/>
  <c r="AD50" i="10"/>
  <c r="AE50" i="10"/>
  <c r="AF50" i="10"/>
  <c r="AG50" i="10"/>
  <c r="AH50" i="10"/>
  <c r="AI50" i="10"/>
  <c r="AJ50" i="10"/>
  <c r="AK50" i="10"/>
  <c r="AL50" i="10"/>
  <c r="AM50" i="10"/>
  <c r="AN50" i="10"/>
  <c r="AO50" i="10"/>
  <c r="AP50" i="10"/>
  <c r="AQ50" i="10"/>
  <c r="AR50" i="10"/>
  <c r="AS50" i="10"/>
  <c r="B51" i="10"/>
  <c r="C51" i="10"/>
  <c r="D51" i="10"/>
  <c r="E51" i="10"/>
  <c r="F51" i="10"/>
  <c r="G51" i="10"/>
  <c r="H51" i="10"/>
  <c r="I51" i="10"/>
  <c r="J51" i="10"/>
  <c r="K51" i="10"/>
  <c r="L51" i="10"/>
  <c r="M51" i="10"/>
  <c r="N51" i="10"/>
  <c r="O51" i="10"/>
  <c r="P51" i="10"/>
  <c r="Q51" i="10"/>
  <c r="R51" i="10"/>
  <c r="S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AG51" i="10"/>
  <c r="AH51" i="10"/>
  <c r="AI51" i="10"/>
  <c r="AJ51" i="10"/>
  <c r="AK51" i="10"/>
  <c r="AL51" i="10"/>
  <c r="AM51" i="10"/>
  <c r="AN51" i="10"/>
  <c r="AO51" i="10"/>
  <c r="AP51" i="10"/>
  <c r="AQ51" i="10"/>
  <c r="AR51" i="10"/>
  <c r="AS51" i="10"/>
  <c r="B52" i="10"/>
  <c r="C52" i="10"/>
  <c r="D52" i="10"/>
  <c r="E52" i="10"/>
  <c r="F52" i="10"/>
  <c r="G52" i="10"/>
  <c r="H52" i="10"/>
  <c r="I52" i="10"/>
  <c r="J52" i="10"/>
  <c r="K52" i="10"/>
  <c r="L52" i="10"/>
  <c r="M52" i="10"/>
  <c r="N52" i="10"/>
  <c r="O52" i="10"/>
  <c r="P52" i="10"/>
  <c r="Q52" i="10"/>
  <c r="R52" i="10"/>
  <c r="S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AG52" i="10"/>
  <c r="AH52" i="10"/>
  <c r="AI52" i="10"/>
  <c r="AJ52" i="10"/>
  <c r="AK52" i="10"/>
  <c r="AL52" i="10"/>
  <c r="AM52" i="10"/>
  <c r="AN52" i="10"/>
  <c r="AO52" i="10"/>
  <c r="AP52" i="10"/>
  <c r="AQ52" i="10"/>
  <c r="AR52" i="10"/>
  <c r="AS52" i="10"/>
  <c r="B53" i="10"/>
  <c r="C53" i="10"/>
  <c r="D53" i="10"/>
  <c r="E53" i="10"/>
  <c r="F53" i="10"/>
  <c r="G53" i="10"/>
  <c r="H53" i="10"/>
  <c r="I53" i="10"/>
  <c r="J53" i="10"/>
  <c r="K53" i="10"/>
  <c r="L53" i="10"/>
  <c r="M53" i="10"/>
  <c r="N53" i="10"/>
  <c r="O53" i="10"/>
  <c r="P53" i="10"/>
  <c r="Q53" i="10"/>
  <c r="R53" i="10"/>
  <c r="S53" i="10"/>
  <c r="T53" i="10"/>
  <c r="U53" i="10"/>
  <c r="V53" i="10"/>
  <c r="W53" i="10"/>
  <c r="X53" i="10"/>
  <c r="Y53" i="10"/>
  <c r="Z53" i="10"/>
  <c r="AA53" i="10"/>
  <c r="AB53" i="10"/>
  <c r="AC53" i="10"/>
  <c r="AD53" i="10"/>
  <c r="AE53" i="10"/>
  <c r="AF53" i="10"/>
  <c r="AG53" i="10"/>
  <c r="AH53" i="10"/>
  <c r="AI53" i="10"/>
  <c r="AJ53" i="10"/>
  <c r="AK53" i="10"/>
  <c r="AL53" i="10"/>
  <c r="AM53" i="10"/>
  <c r="AN53" i="10"/>
  <c r="AO53" i="10"/>
  <c r="AP53" i="10"/>
  <c r="AQ53" i="10"/>
  <c r="AR53" i="10"/>
  <c r="AS53" i="10"/>
  <c r="B54" i="10"/>
  <c r="C54" i="10"/>
  <c r="D54" i="10"/>
  <c r="E54" i="10"/>
  <c r="F54" i="10"/>
  <c r="G54" i="10"/>
  <c r="H54" i="10"/>
  <c r="I54" i="10"/>
  <c r="J54" i="10"/>
  <c r="K54" i="10"/>
  <c r="L54" i="10"/>
  <c r="M54" i="10"/>
  <c r="N54" i="10"/>
  <c r="O54" i="10"/>
  <c r="P54" i="10"/>
  <c r="Q54" i="10"/>
  <c r="R54" i="10"/>
  <c r="S54" i="10"/>
  <c r="T54" i="10"/>
  <c r="U54" i="10"/>
  <c r="V54" i="10"/>
  <c r="W54" i="10"/>
  <c r="X54" i="10"/>
  <c r="Y54" i="10"/>
  <c r="Z54" i="10"/>
  <c r="AA54" i="10"/>
  <c r="AB54" i="10"/>
  <c r="AC54" i="10"/>
  <c r="AD54" i="10"/>
  <c r="AE54" i="10"/>
  <c r="AF54" i="10"/>
  <c r="AG54" i="10"/>
  <c r="AH54" i="10"/>
  <c r="AI54" i="10"/>
  <c r="AJ54" i="10"/>
  <c r="AK54" i="10"/>
  <c r="AL54" i="10"/>
  <c r="AM54" i="10"/>
  <c r="AN54" i="10"/>
  <c r="AO54" i="10"/>
  <c r="AP54" i="10"/>
  <c r="AQ54" i="10"/>
  <c r="AR54" i="10"/>
  <c r="AS54" i="10"/>
  <c r="AZ2" i="10"/>
  <c r="BA2" i="10"/>
  <c r="BB2" i="10"/>
  <c r="AZ3" i="10"/>
  <c r="BA3" i="10"/>
  <c r="BB3" i="10"/>
  <c r="AU2" i="10"/>
  <c r="AV2" i="10"/>
  <c r="AW2" i="10"/>
  <c r="AX2" i="10"/>
  <c r="AY2" i="10"/>
  <c r="AU3" i="10"/>
  <c r="AV3" i="10"/>
  <c r="AW3" i="10"/>
  <c r="AX3" i="10"/>
  <c r="AY3" i="10"/>
  <c r="D17" i="2"/>
  <c r="D18" i="2"/>
  <c r="D5" i="2"/>
  <c r="D2" i="2"/>
  <c r="D20" i="2"/>
  <c r="D3" i="2"/>
  <c r="D4" i="2"/>
  <c r="D38" i="2"/>
  <c r="D32" i="2"/>
  <c r="D39" i="2"/>
  <c r="D33" i="2"/>
  <c r="D43" i="2"/>
  <c r="D37" i="2"/>
  <c r="D40" i="2"/>
  <c r="D34" i="2"/>
  <c r="D35" i="2"/>
  <c r="D41" i="2"/>
  <c r="D21" i="2"/>
  <c r="D28" i="2"/>
  <c r="D27" i="2"/>
  <c r="D29" i="2"/>
  <c r="D42" i="2"/>
  <c r="D9" i="2"/>
  <c r="D6" i="2"/>
  <c r="D7" i="2"/>
  <c r="D8" i="2"/>
  <c r="D10" i="2"/>
  <c r="D11" i="2"/>
  <c r="D12" i="2"/>
  <c r="D13" i="2"/>
  <c r="D14" i="2"/>
  <c r="D22" i="2"/>
  <c r="D23" i="2"/>
  <c r="D24" i="2"/>
  <c r="D25" i="2"/>
  <c r="D31" i="2"/>
  <c r="D19" i="2"/>
  <c r="D16" i="2"/>
  <c r="D48" i="2"/>
  <c r="D51" i="2"/>
  <c r="D52" i="2"/>
  <c r="D53" i="2"/>
  <c r="D54" i="2"/>
  <c r="D50" i="2"/>
  <c r="D26" i="2"/>
  <c r="B49" i="2"/>
  <c r="C49" i="2" s="1"/>
  <c r="B50" i="2"/>
  <c r="G7" i="9"/>
  <c r="AO1" i="10"/>
  <c r="Z1" i="10"/>
  <c r="Y1" i="10"/>
  <c r="I1" i="10"/>
  <c r="B4" i="1"/>
  <c r="B9" i="7" s="1"/>
  <c r="B47" i="2"/>
  <c r="B8" i="7"/>
  <c r="B7" i="7"/>
  <c r="B52" i="2"/>
  <c r="C52" i="2" s="1"/>
  <c r="C46" i="2"/>
  <c r="C44" i="2"/>
  <c r="C3" i="2"/>
  <c r="C4" i="2"/>
  <c r="C45" i="2"/>
  <c r="C29" i="2"/>
  <c r="C30" i="2"/>
  <c r="B53" i="2"/>
  <c r="A55" i="8" s="1"/>
  <c r="B1" i="5"/>
  <c r="B18" i="2"/>
  <c r="C18" i="2" s="1"/>
  <c r="B5" i="2"/>
  <c r="C7" i="8" s="1"/>
  <c r="A7" i="8" s="1"/>
  <c r="B2" i="2"/>
  <c r="C2" i="2" s="1"/>
  <c r="B20" i="2"/>
  <c r="C20" i="2" s="1"/>
  <c r="B38" i="2"/>
  <c r="C38" i="2" s="1"/>
  <c r="B32" i="2"/>
  <c r="C32" i="2" s="1"/>
  <c r="B39" i="2"/>
  <c r="C39" i="2" s="1"/>
  <c r="B33" i="2"/>
  <c r="C33" i="2" s="1"/>
  <c r="B43" i="2"/>
  <c r="C43" i="2" s="1"/>
  <c r="B37" i="2"/>
  <c r="C37" i="2" s="1"/>
  <c r="B40" i="2"/>
  <c r="C40" i="2" s="1"/>
  <c r="B34" i="2"/>
  <c r="C34" i="2" s="1"/>
  <c r="B35" i="2"/>
  <c r="C35" i="2" s="1"/>
  <c r="B41" i="2"/>
  <c r="C41" i="2" s="1"/>
  <c r="B21" i="2"/>
  <c r="C21" i="2" s="1"/>
  <c r="B28" i="2"/>
  <c r="C28" i="2" s="1"/>
  <c r="B27" i="2"/>
  <c r="C27" i="2" s="1"/>
  <c r="B36" i="2"/>
  <c r="C36" i="2" s="1"/>
  <c r="B42" i="2"/>
  <c r="C42" i="2" s="1"/>
  <c r="B9" i="2"/>
  <c r="C9" i="2" s="1"/>
  <c r="B6" i="2"/>
  <c r="C6" i="2" s="1"/>
  <c r="B7" i="2"/>
  <c r="C7" i="2" s="1"/>
  <c r="B8" i="2"/>
  <c r="C8" i="2" s="1"/>
  <c r="B10" i="2"/>
  <c r="C10" i="2" s="1"/>
  <c r="B11" i="2"/>
  <c r="C11" i="2" s="1"/>
  <c r="B12" i="2"/>
  <c r="C12" i="2" s="1"/>
  <c r="B13" i="2"/>
  <c r="C13" i="2" s="1"/>
  <c r="B14" i="2"/>
  <c r="C14" i="2" s="1"/>
  <c r="B15" i="2"/>
  <c r="C15" i="2" s="1"/>
  <c r="B22" i="2"/>
  <c r="C22" i="2" s="1"/>
  <c r="B23" i="2"/>
  <c r="C23" i="2" s="1"/>
  <c r="B24" i="2"/>
  <c r="C24" i="2" s="1"/>
  <c r="B25" i="2"/>
  <c r="C25" i="2" s="1"/>
  <c r="B31" i="2"/>
  <c r="C31" i="2" s="1"/>
  <c r="B48" i="2"/>
  <c r="B51" i="2"/>
  <c r="C51" i="2" s="1"/>
  <c r="B16" i="2"/>
  <c r="C16" i="2" s="1"/>
  <c r="C26" i="2"/>
  <c r="F45" i="8" l="1" a="1"/>
  <c r="F45" i="8" s="1"/>
  <c r="F25" i="8" a="1"/>
  <c r="F25" i="8" s="1"/>
  <c r="F46" i="8" a="1"/>
  <c r="F46" i="8" s="1"/>
  <c r="F47" i="8" a="1"/>
  <c r="F47" i="8" s="1"/>
  <c r="F48" i="8" a="1"/>
  <c r="F48" i="8" s="1"/>
  <c r="F28" i="8" a="1"/>
  <c r="F28" i="8" s="1"/>
  <c r="C2" i="11"/>
  <c r="N37" i="11"/>
  <c r="C24" i="8"/>
  <c r="A24" i="8" s="1"/>
  <c r="Z3" i="8"/>
  <c r="Z1" i="8" s="1"/>
  <c r="J3" i="8"/>
  <c r="J1" i="8" s="1"/>
  <c r="C10" i="8"/>
  <c r="A10" i="8" s="1"/>
  <c r="C3" i="3"/>
  <c r="C4" i="11" s="1"/>
  <c r="C53" i="8"/>
  <c r="A53" i="8" s="1"/>
  <c r="C46" i="8"/>
  <c r="A46" i="8" s="1"/>
  <c r="C25" i="8"/>
  <c r="A25" i="8" s="1"/>
  <c r="C54" i="8"/>
  <c r="A54" i="8" s="1"/>
  <c r="C11" i="8"/>
  <c r="A11" i="8" s="1"/>
  <c r="C26" i="8"/>
  <c r="A26" i="8" s="1"/>
  <c r="F26" i="8" s="1" a="1"/>
  <c r="F26" i="8" s="1"/>
  <c r="C48" i="8"/>
  <c r="A48" i="8" s="1"/>
  <c r="K3" i="8"/>
  <c r="K1" i="8" s="1"/>
  <c r="AA3" i="8"/>
  <c r="AA1" i="8" s="1"/>
  <c r="BB3" i="8"/>
  <c r="BB1" i="8" s="1"/>
  <c r="C16" i="8"/>
  <c r="A16" i="8" s="1"/>
  <c r="C27" i="8"/>
  <c r="A27" i="8" s="1"/>
  <c r="D3" i="8"/>
  <c r="D1" i="8" s="1"/>
  <c r="AV3" i="8"/>
  <c r="AV1" i="8" s="1"/>
  <c r="D1" i="10"/>
  <c r="C45" i="8"/>
  <c r="A45" i="8" s="1"/>
  <c r="AZ3" i="8"/>
  <c r="AZ1" i="8" s="1"/>
  <c r="AZ56" i="8" s="1" a="1"/>
  <c r="AZ56" i="8" s="1"/>
  <c r="F24" i="8" a="1"/>
  <c r="F24" i="8" s="1"/>
  <c r="F10" i="8" a="1"/>
  <c r="F10" i="8" s="1"/>
  <c r="F7" i="8" a="1"/>
  <c r="F7" i="8" s="1"/>
  <c r="R3" i="8"/>
  <c r="R1" i="8" s="1"/>
  <c r="V3" i="8"/>
  <c r="V1" i="8" s="1"/>
  <c r="B1" i="10"/>
  <c r="X1" i="10"/>
  <c r="C52" i="8"/>
  <c r="A52" i="8" s="1"/>
  <c r="C13" i="11"/>
  <c r="K21" i="11"/>
  <c r="K22" i="11"/>
  <c r="K16" i="11"/>
  <c r="O23" i="11"/>
  <c r="N21" i="11"/>
  <c r="K32" i="11"/>
  <c r="K34" i="11"/>
  <c r="O31" i="11"/>
  <c r="N29" i="11"/>
  <c r="N25" i="11"/>
  <c r="O19" i="11"/>
  <c r="N17" i="11"/>
  <c r="B35" i="11"/>
  <c r="E35" i="11" s="1"/>
  <c r="K42" i="11"/>
  <c r="K30" i="11"/>
  <c r="K26" i="11"/>
  <c r="K24" i="11"/>
  <c r="K18" i="11"/>
  <c r="N41" i="11"/>
  <c r="K36" i="11"/>
  <c r="N4" i="11"/>
  <c r="N33" i="11"/>
  <c r="K45" i="11"/>
  <c r="K41" i="11"/>
  <c r="O35" i="11"/>
  <c r="K33" i="11"/>
  <c r="C8" i="11"/>
  <c r="D7" i="11"/>
  <c r="O44" i="11"/>
  <c r="K39" i="11"/>
  <c r="K4" i="11"/>
  <c r="B39" i="11"/>
  <c r="E39" i="11" s="1"/>
  <c r="K46" i="11"/>
  <c r="O34" i="11"/>
  <c r="O30" i="11"/>
  <c r="O24" i="11"/>
  <c r="O18" i="11"/>
  <c r="C7" i="11"/>
  <c r="B15" i="11"/>
  <c r="E15" i="11" s="1"/>
  <c r="N45" i="11"/>
  <c r="K38" i="11"/>
  <c r="K20" i="11"/>
  <c r="K13" i="11"/>
  <c r="K11" i="11"/>
  <c r="K9" i="11"/>
  <c r="K7" i="11"/>
  <c r="K5" i="11"/>
  <c r="D13" i="11"/>
  <c r="K28" i="11"/>
  <c r="K3" i="11"/>
  <c r="C3" i="11"/>
  <c r="K43" i="11"/>
  <c r="O39" i="11"/>
  <c r="N12" i="11"/>
  <c r="N8" i="11"/>
  <c r="O40" i="11"/>
  <c r="K37" i="11"/>
  <c r="K35" i="11"/>
  <c r="K31" i="11"/>
  <c r="K29" i="11"/>
  <c r="K27" i="11"/>
  <c r="K25" i="11"/>
  <c r="K19" i="11"/>
  <c r="K17" i="11"/>
  <c r="K14" i="11"/>
  <c r="K12" i="11"/>
  <c r="K10" i="11"/>
  <c r="K8" i="11"/>
  <c r="K6" i="11"/>
  <c r="K2" i="11"/>
  <c r="K15" i="11"/>
  <c r="C5" i="11"/>
  <c r="K44" i="11"/>
  <c r="K40" i="11"/>
  <c r="O38" i="11"/>
  <c r="O28" i="11"/>
  <c r="O20" i="11"/>
  <c r="O9" i="11"/>
  <c r="B38" i="11"/>
  <c r="E38" i="11" s="1"/>
  <c r="B21" i="11"/>
  <c r="E21" i="11" s="1"/>
  <c r="B36" i="11"/>
  <c r="E36" i="11" s="1"/>
  <c r="B22" i="11"/>
  <c r="E22" i="11" s="1"/>
  <c r="B28" i="11"/>
  <c r="E28" i="11" s="1"/>
  <c r="D10" i="3"/>
  <c r="D10" i="11" s="1"/>
  <c r="C10" i="3"/>
  <c r="C11" i="11" s="1"/>
  <c r="C44" i="3"/>
  <c r="C43" i="3"/>
  <c r="AW3" i="8"/>
  <c r="AW1" i="8" s="1"/>
  <c r="AT1" i="10"/>
  <c r="AS3" i="8"/>
  <c r="AS1" i="8" s="1"/>
  <c r="AH3" i="8"/>
  <c r="AH1" i="8" s="1"/>
  <c r="AP3" i="8"/>
  <c r="AP1" i="8" s="1"/>
  <c r="H1" i="10"/>
  <c r="P1" i="10"/>
  <c r="C5" i="8"/>
  <c r="A5" i="8" s="1"/>
  <c r="C17" i="8"/>
  <c r="A17" i="8" s="1"/>
  <c r="G3" i="8"/>
  <c r="G1" i="8" s="1"/>
  <c r="O3" i="8"/>
  <c r="O1" i="8" s="1"/>
  <c r="S3" i="8"/>
  <c r="S1" i="8" s="1"/>
  <c r="W3" i="8"/>
  <c r="AE3" i="8"/>
  <c r="AE1" i="8" s="1"/>
  <c r="AI3" i="8"/>
  <c r="AI1" i="8" s="1"/>
  <c r="AM3" i="8"/>
  <c r="AM1" i="8" s="1"/>
  <c r="AQ3" i="8"/>
  <c r="AQ1" i="8" s="1"/>
  <c r="AU3" i="8"/>
  <c r="AU1" i="8" s="1"/>
  <c r="Y3" i="8"/>
  <c r="Y1" i="8" s="1"/>
  <c r="C6" i="8"/>
  <c r="A6" i="8" s="1"/>
  <c r="C12" i="8"/>
  <c r="A12" i="8" s="1"/>
  <c r="C20" i="8"/>
  <c r="A20" i="8" s="1"/>
  <c r="L3" i="8"/>
  <c r="L1" i="8" s="1"/>
  <c r="P3" i="8"/>
  <c r="P1" i="8" s="1"/>
  <c r="T3" i="8"/>
  <c r="T1" i="8" s="1"/>
  <c r="AB3" i="8"/>
  <c r="AB1" i="8" s="1"/>
  <c r="AF3" i="8"/>
  <c r="AF1" i="8" s="1"/>
  <c r="AJ3" i="8"/>
  <c r="AJ1" i="8" s="1"/>
  <c r="AR3" i="8"/>
  <c r="AR1" i="8" s="1"/>
  <c r="U3" i="8"/>
  <c r="U1" i="8" s="1"/>
  <c r="AL3" i="8"/>
  <c r="AL1" i="8" s="1"/>
  <c r="T1" i="10"/>
  <c r="AN1" i="10"/>
  <c r="C50" i="2"/>
  <c r="C9" i="8"/>
  <c r="A9" i="8" s="1"/>
  <c r="C13" i="8"/>
  <c r="A13" i="8" s="1"/>
  <c r="C21" i="8"/>
  <c r="A21" i="8" s="1"/>
  <c r="AY3" i="8"/>
  <c r="AY1" i="8" s="1"/>
  <c r="AY56" i="8" s="1" a="1"/>
  <c r="AY56" i="8" s="1"/>
  <c r="C29" i="8"/>
  <c r="A29" i="8" s="1"/>
  <c r="C49" i="8"/>
  <c r="A49" i="8" s="1"/>
  <c r="BC3" i="8"/>
  <c r="BC1" i="8" s="1"/>
  <c r="BC55" i="8" s="1" a="1"/>
  <c r="BC55" i="8" s="1"/>
  <c r="AO3" i="8"/>
  <c r="AO1" i="8" s="1"/>
  <c r="AK3" i="8"/>
  <c r="AK1" i="8" s="1"/>
  <c r="AG3" i="8"/>
  <c r="AG1" i="8" s="1"/>
  <c r="AC3" i="8"/>
  <c r="AC1" i="8" s="1"/>
  <c r="C5" i="2"/>
  <c r="C48" i="2"/>
  <c r="M1" i="10"/>
  <c r="AC1" i="10"/>
  <c r="AS1" i="10"/>
  <c r="C8" i="8"/>
  <c r="A8" i="8" s="1"/>
  <c r="C28" i="8"/>
  <c r="A28" i="8" s="1"/>
  <c r="C32" i="8"/>
  <c r="A32" i="8" s="1"/>
  <c r="C36" i="8"/>
  <c r="A36" i="8" s="1"/>
  <c r="C40" i="8"/>
  <c r="A40" i="8" s="1"/>
  <c r="C44" i="8"/>
  <c r="A44" i="8" s="1"/>
  <c r="BD3" i="8"/>
  <c r="BD1" i="8" s="1"/>
  <c r="BD56" i="8" s="1" a="1"/>
  <c r="BD56" i="8" s="1"/>
  <c r="AX3" i="8"/>
  <c r="AX1" i="8" s="1"/>
  <c r="AX56" i="8" s="1" a="1"/>
  <c r="AX56" i="8" s="1"/>
  <c r="AT3" i="8"/>
  <c r="AT1" i="8" s="1"/>
  <c r="AD3" i="8"/>
  <c r="AD1" i="8" s="1"/>
  <c r="N3" i="8"/>
  <c r="N1" i="8" s="1"/>
  <c r="Q3" i="8"/>
  <c r="Q1" i="8" s="1"/>
  <c r="M3" i="8"/>
  <c r="M1" i="8" s="1"/>
  <c r="I3" i="8"/>
  <c r="I1" i="8" s="1"/>
  <c r="E3" i="8"/>
  <c r="E1" i="8" s="1"/>
  <c r="C33" i="8"/>
  <c r="A33" i="8" s="1"/>
  <c r="C37" i="8"/>
  <c r="A37" i="8" s="1"/>
  <c r="C41" i="8"/>
  <c r="A41" i="8" s="1"/>
  <c r="E1" i="10"/>
  <c r="U1" i="10"/>
  <c r="AK1" i="10"/>
  <c r="C14" i="8"/>
  <c r="A14" i="8" s="1"/>
  <c r="AN3" i="8"/>
  <c r="AN1" i="8" s="1"/>
  <c r="X3" i="8"/>
  <c r="X1" i="8" s="1"/>
  <c r="H3" i="8"/>
  <c r="H1" i="8" s="1"/>
  <c r="C18" i="8"/>
  <c r="A18" i="8" s="1"/>
  <c r="C22" i="8"/>
  <c r="A22" i="8" s="1"/>
  <c r="C30" i="8"/>
  <c r="A30" i="8" s="1"/>
  <c r="C34" i="8"/>
  <c r="A34" i="8" s="1"/>
  <c r="C38" i="8"/>
  <c r="C42" i="8"/>
  <c r="A42" i="8" s="1"/>
  <c r="C50" i="8"/>
  <c r="A50" i="8" s="1"/>
  <c r="Q1" i="10"/>
  <c r="AG1" i="10"/>
  <c r="C15" i="8"/>
  <c r="A15" i="8" s="1"/>
  <c r="C19" i="8"/>
  <c r="A19" i="8" s="1"/>
  <c r="C23" i="8"/>
  <c r="A23" i="8" s="1"/>
  <c r="C31" i="8"/>
  <c r="A31" i="8" s="1"/>
  <c r="C35" i="8"/>
  <c r="A35" i="8" s="1"/>
  <c r="C39" i="8"/>
  <c r="A39" i="8" s="1"/>
  <c r="C43" i="8"/>
  <c r="A43" i="8" s="1"/>
  <c r="C47" i="8"/>
  <c r="A47" i="8" s="1"/>
  <c r="C51" i="8"/>
  <c r="A51" i="8" s="1"/>
  <c r="U34" i="3"/>
  <c r="U36" i="3"/>
  <c r="D5" i="11"/>
  <c r="D2" i="11"/>
  <c r="C9" i="11"/>
  <c r="D9" i="11"/>
  <c r="U37" i="3"/>
  <c r="S15" i="3"/>
  <c r="O4" i="11" s="1"/>
  <c r="U20" i="3"/>
  <c r="S29" i="3"/>
  <c r="O21" i="11" s="1"/>
  <c r="D8" i="11"/>
  <c r="S42" i="3"/>
  <c r="O45" i="11" s="1"/>
  <c r="S26" i="3"/>
  <c r="O17" i="11" s="1"/>
  <c r="U7" i="3"/>
  <c r="S12" i="3"/>
  <c r="S36" i="3"/>
  <c r="O37" i="11" s="1"/>
  <c r="S2" i="3"/>
  <c r="O3" i="11" s="1"/>
  <c r="U11" i="3"/>
  <c r="S6" i="3"/>
  <c r="O41" i="11" s="1"/>
  <c r="S43" i="3"/>
  <c r="O25" i="11" s="1"/>
  <c r="S7" i="3"/>
  <c r="O8" i="11" s="1"/>
  <c r="N44" i="11"/>
  <c r="N43" i="11"/>
  <c r="D47" i="3"/>
  <c r="B47" i="11" s="1"/>
  <c r="E47" i="11" s="1"/>
  <c r="D42" i="3"/>
  <c r="N48" i="11"/>
  <c r="N46" i="11"/>
  <c r="N42" i="11"/>
  <c r="N40" i="11"/>
  <c r="N38" i="11"/>
  <c r="N36" i="11"/>
  <c r="N34" i="11"/>
  <c r="N32" i="11"/>
  <c r="N30" i="11"/>
  <c r="N28" i="11"/>
  <c r="N26" i="11"/>
  <c r="N24" i="11"/>
  <c r="N22" i="11"/>
  <c r="N20" i="11"/>
  <c r="N18" i="11"/>
  <c r="N16" i="11"/>
  <c r="N14" i="11"/>
  <c r="N10" i="11"/>
  <c r="N6" i="11"/>
  <c r="N2" i="11"/>
  <c r="D41" i="3"/>
  <c r="S10" i="3"/>
  <c r="O33" i="11" s="1"/>
  <c r="D48" i="3"/>
  <c r="B48" i="11" s="1"/>
  <c r="E48" i="11" s="1"/>
  <c r="N49" i="11"/>
  <c r="N47" i="11"/>
  <c r="N39" i="11"/>
  <c r="N35" i="11"/>
  <c r="N31" i="11"/>
  <c r="N27" i="11"/>
  <c r="N23" i="11"/>
  <c r="N19" i="11"/>
  <c r="N15" i="11"/>
  <c r="N13" i="11"/>
  <c r="N11" i="11"/>
  <c r="N9" i="11"/>
  <c r="N7" i="11"/>
  <c r="N5" i="11"/>
  <c r="N3" i="11"/>
  <c r="D49" i="3"/>
  <c r="B49" i="11" s="1"/>
  <c r="E49" i="11" s="1"/>
  <c r="C53" i="2"/>
  <c r="BA3" i="8"/>
  <c r="BA1" i="8" s="1"/>
  <c r="BA56" i="8" s="1" a="1"/>
  <c r="BA56" i="8" s="1"/>
  <c r="C54" i="2"/>
  <c r="C4" i="8"/>
  <c r="A4" i="8" s="1"/>
  <c r="AW1" i="10"/>
  <c r="AX1" i="10"/>
  <c r="AU1" i="10"/>
  <c r="AY1" i="10"/>
  <c r="AV1" i="10"/>
  <c r="AZ1" i="10"/>
  <c r="C47" i="2"/>
  <c r="B40" i="11" l="1"/>
  <c r="E40" i="11" s="1"/>
  <c r="B24" i="11"/>
  <c r="E24" i="11" s="1"/>
  <c r="AZ55" i="8" a="1"/>
  <c r="AZ55" i="8" s="1"/>
  <c r="M10" i="8" a="1"/>
  <c r="M10" i="8" s="1"/>
  <c r="M46" i="8" a="1"/>
  <c r="M46" i="8" s="1"/>
  <c r="M48" i="8" a="1"/>
  <c r="M48" i="8" s="1"/>
  <c r="M45" i="8" a="1"/>
  <c r="M45" i="8" s="1"/>
  <c r="K43" i="10" s="1"/>
  <c r="M47" i="8" a="1"/>
  <c r="M47" i="8" s="1"/>
  <c r="AT48" i="8" a="1"/>
  <c r="AT48" i="8" s="1"/>
  <c r="AT10" i="8" a="1"/>
  <c r="AT10" i="8" s="1"/>
  <c r="AT11" i="8" a="1"/>
  <c r="AT11" i="8" s="1"/>
  <c r="AR9" i="10" s="1"/>
  <c r="AT18" i="8" a="1"/>
  <c r="AT18" i="8" s="1"/>
  <c r="AT19" i="8" a="1"/>
  <c r="AT19" i="8" s="1"/>
  <c r="AT4" i="8" a="1"/>
  <c r="AT4" i="8" s="1"/>
  <c r="AT17" i="8" a="1"/>
  <c r="AT17" i="8" s="1"/>
  <c r="AT23" i="8" a="1"/>
  <c r="AT23" i="8" s="1"/>
  <c r="AT24" i="8" a="1"/>
  <c r="AT24" i="8" s="1"/>
  <c r="AT28" i="8" a="1"/>
  <c r="AT28" i="8" s="1"/>
  <c r="AT29" i="8" a="1"/>
  <c r="AT29" i="8" s="1"/>
  <c r="AT36" i="8" a="1"/>
  <c r="AT36" i="8" s="1"/>
  <c r="AT37" i="8" a="1"/>
  <c r="AT37" i="8" s="1"/>
  <c r="AT44" i="8" a="1"/>
  <c r="AT44" i="8" s="1"/>
  <c r="AT31" i="8" a="1"/>
  <c r="AT31" i="8" s="1"/>
  <c r="AT39" i="8" a="1"/>
  <c r="AT39" i="8" s="1"/>
  <c r="AT9" i="8" a="1"/>
  <c r="AT9" i="8" s="1"/>
  <c r="AT15" i="8" a="1"/>
  <c r="AT15" i="8" s="1"/>
  <c r="AT16" i="8" a="1"/>
  <c r="AT16" i="8" s="1"/>
  <c r="AT21" i="8" a="1"/>
  <c r="AT21" i="8" s="1"/>
  <c r="AT22" i="8" a="1"/>
  <c r="AT22" i="8" s="1"/>
  <c r="AT30" i="8" a="1"/>
  <c r="AT30" i="8" s="1"/>
  <c r="AT38" i="8" a="1"/>
  <c r="AT38" i="8" s="1"/>
  <c r="AT45" i="8" a="1"/>
  <c r="AT45" i="8" s="1"/>
  <c r="AT46" i="8" a="1"/>
  <c r="AT46" i="8" s="1"/>
  <c r="AT7" i="8" a="1"/>
  <c r="AT7" i="8" s="1"/>
  <c r="AT14" i="8" a="1"/>
  <c r="AT14" i="8" s="1"/>
  <c r="AT33" i="8" a="1"/>
  <c r="AT33" i="8" s="1"/>
  <c r="AT40" i="8" a="1"/>
  <c r="AT40" i="8" s="1"/>
  <c r="AT5" i="8" a="1"/>
  <c r="AT5" i="8" s="1"/>
  <c r="AT26" i="8" a="1"/>
  <c r="AT26" i="8" s="1"/>
  <c r="AR24" i="10" s="1"/>
  <c r="AT8" i="8" a="1"/>
  <c r="AT8" i="8" s="1"/>
  <c r="AT20" i="8" a="1"/>
  <c r="AT20" i="8" s="1"/>
  <c r="AT41" i="8" a="1"/>
  <c r="AT41" i="8" s="1"/>
  <c r="AT25" i="8" a="1"/>
  <c r="AT25" i="8" s="1"/>
  <c r="AR23" i="10" s="1"/>
  <c r="AT34" i="8" a="1"/>
  <c r="AT34" i="8" s="1"/>
  <c r="AT47" i="8" a="1"/>
  <c r="AT47" i="8" s="1"/>
  <c r="AT12" i="8" a="1"/>
  <c r="AT12" i="8" s="1"/>
  <c r="AT35" i="8" a="1"/>
  <c r="AT35" i="8" s="1"/>
  <c r="AT42" i="8" a="1"/>
  <c r="AT42" i="8" s="1"/>
  <c r="AT13" i="8" a="1"/>
  <c r="AT13" i="8" s="1"/>
  <c r="AT32" i="8" a="1"/>
  <c r="AT32" i="8" s="1"/>
  <c r="AT6" i="8" a="1"/>
  <c r="AT6" i="8" s="1"/>
  <c r="AT27" i="8" a="1"/>
  <c r="AT27" i="8" s="1"/>
  <c r="AT43" i="8" a="1"/>
  <c r="AT43" i="8" s="1"/>
  <c r="AF24" i="8" a="1"/>
  <c r="AF24" i="8" s="1"/>
  <c r="AF45" i="8" a="1"/>
  <c r="AF45" i="8" s="1"/>
  <c r="AD43" i="10" s="1"/>
  <c r="AF46" i="8" a="1"/>
  <c r="AF46" i="8" s="1"/>
  <c r="AF47" i="8" a="1"/>
  <c r="AF47" i="8" s="1"/>
  <c r="AF48" i="8" a="1"/>
  <c r="AF48" i="8" s="1"/>
  <c r="AI46" i="8" a="1"/>
  <c r="AI46" i="8" s="1"/>
  <c r="AG44" i="10" s="1"/>
  <c r="AI47" i="8" a="1"/>
  <c r="AI47" i="8" s="1"/>
  <c r="AI48" i="8" a="1"/>
  <c r="AI48" i="8" s="1"/>
  <c r="AI45" i="8" a="1"/>
  <c r="AI45" i="8" s="1"/>
  <c r="AN24" i="8" a="1"/>
  <c r="AN24" i="8" s="1"/>
  <c r="AN45" i="8" a="1"/>
  <c r="AN45" i="8" s="1"/>
  <c r="AN46" i="8" a="1"/>
  <c r="AN46" i="8" s="1"/>
  <c r="AN47" i="8" a="1"/>
  <c r="AN47" i="8" s="1"/>
  <c r="AN48" i="8" a="1"/>
  <c r="AN48" i="8" s="1"/>
  <c r="E46" i="8" a="1"/>
  <c r="E46" i="8" s="1"/>
  <c r="E47" i="8" a="1"/>
  <c r="E47" i="8" s="1"/>
  <c r="E48" i="8" a="1"/>
  <c r="E48" i="8" s="1"/>
  <c r="E45" i="8" a="1"/>
  <c r="E45" i="8" s="1"/>
  <c r="AC10" i="8" a="1"/>
  <c r="AC10" i="8" s="1"/>
  <c r="AC46" i="8" a="1"/>
  <c r="AC46" i="8" s="1"/>
  <c r="AC45" i="8" a="1"/>
  <c r="AC45" i="8" s="1"/>
  <c r="AC47" i="8" a="1"/>
  <c r="AC47" i="8" s="1"/>
  <c r="AC48" i="8" a="1"/>
  <c r="AC48" i="8" s="1"/>
  <c r="AR24" i="8" a="1"/>
  <c r="AR24" i="8" s="1"/>
  <c r="AR47" i="8" a="1"/>
  <c r="AR47" i="8" s="1"/>
  <c r="AR45" i="8" a="1"/>
  <c r="AR45" i="8" s="1"/>
  <c r="AP43" i="10" s="1"/>
  <c r="AR46" i="8" a="1"/>
  <c r="AR46" i="8" s="1"/>
  <c r="AR48" i="8" a="1"/>
  <c r="AR48" i="8" s="1"/>
  <c r="T46" i="8" a="1"/>
  <c r="T46" i="8" s="1"/>
  <c r="T48" i="8" a="1"/>
  <c r="T48" i="8" s="1"/>
  <c r="R46" i="10" s="1"/>
  <c r="T45" i="8" a="1"/>
  <c r="T45" i="8" s="1"/>
  <c r="T47" i="8" a="1"/>
  <c r="T47" i="8" s="1"/>
  <c r="AQ24" i="8" a="1"/>
  <c r="AQ24" i="8" s="1"/>
  <c r="AQ47" i="8" a="1"/>
  <c r="AQ47" i="8" s="1"/>
  <c r="AQ48" i="8" a="1"/>
  <c r="AQ48" i="8" s="1"/>
  <c r="AQ45" i="8" a="1"/>
  <c r="AQ45" i="8" s="1"/>
  <c r="AQ46" i="8" a="1"/>
  <c r="AQ46" i="8" s="1"/>
  <c r="AP24" i="8" a="1"/>
  <c r="AP24" i="8" s="1"/>
  <c r="AP46" i="8" a="1"/>
  <c r="AP46" i="8" s="1"/>
  <c r="AP45" i="8" a="1"/>
  <c r="AP45" i="8" s="1"/>
  <c r="AP47" i="8" a="1"/>
  <c r="AP47" i="8" s="1"/>
  <c r="AP48" i="8" a="1"/>
  <c r="AP48" i="8" s="1"/>
  <c r="AW54" i="8" a="1"/>
  <c r="AW54" i="8" s="1"/>
  <c r="AW53" i="8" a="1"/>
  <c r="AW53" i="8" s="1"/>
  <c r="AW51" i="8" a="1"/>
  <c r="AW51" i="8" s="1"/>
  <c r="AW52" i="8" a="1"/>
  <c r="AW52" i="8" s="1"/>
  <c r="AW50" i="8" a="1"/>
  <c r="AW50" i="8" s="1"/>
  <c r="V7" i="8" a="1"/>
  <c r="V7" i="8" s="1"/>
  <c r="V46" i="8" a="1"/>
  <c r="V46" i="8" s="1"/>
  <c r="V47" i="8" a="1"/>
  <c r="V47" i="8" s="1"/>
  <c r="V48" i="8" a="1"/>
  <c r="V48" i="8" s="1"/>
  <c r="V45" i="8" a="1"/>
  <c r="V45" i="8" s="1"/>
  <c r="AV46" i="8" a="1"/>
  <c r="AV46" i="8" s="1"/>
  <c r="AV48" i="8" a="1"/>
  <c r="AV48" i="8" s="1"/>
  <c r="AT46" i="10" s="1"/>
  <c r="AV4" i="8" a="1"/>
  <c r="AV4" i="8" s="1"/>
  <c r="AV5" i="8" a="1"/>
  <c r="AV5" i="8" s="1"/>
  <c r="AV12" i="8" a="1"/>
  <c r="AV12" i="8" s="1"/>
  <c r="AV13" i="8" a="1"/>
  <c r="AV13" i="8" s="1"/>
  <c r="AV20" i="8" a="1"/>
  <c r="AV20" i="8" s="1"/>
  <c r="AV21" i="8" a="1"/>
  <c r="AV21" i="8" s="1"/>
  <c r="AV7" i="8" a="1"/>
  <c r="AV7" i="8" s="1"/>
  <c r="AV8" i="8" a="1"/>
  <c r="AV8" i="8" s="1"/>
  <c r="AV14" i="8" a="1"/>
  <c r="AV14" i="8" s="1"/>
  <c r="AV30" i="8" a="1"/>
  <c r="AV30" i="8" s="1"/>
  <c r="AV31" i="8" a="1"/>
  <c r="AV31" i="8" s="1"/>
  <c r="AV38" i="8" a="1"/>
  <c r="AV38" i="8" s="1"/>
  <c r="AV39" i="8" a="1"/>
  <c r="AV39" i="8" s="1"/>
  <c r="AV19" i="8" a="1"/>
  <c r="AV19" i="8" s="1"/>
  <c r="AV25" i="8" a="1"/>
  <c r="AV25" i="8" s="1"/>
  <c r="AV32" i="8" a="1"/>
  <c r="AV32" i="8" s="1"/>
  <c r="AV41" i="8" a="1"/>
  <c r="AV41" i="8" s="1"/>
  <c r="AV6" i="8" a="1"/>
  <c r="AV6" i="8" s="1"/>
  <c r="AV33" i="8" a="1"/>
  <c r="AV33" i="8" s="1"/>
  <c r="AV40" i="8" a="1"/>
  <c r="AV40" i="8" s="1"/>
  <c r="AV45" i="8" a="1"/>
  <c r="AV45" i="8" s="1"/>
  <c r="AV11" i="8" a="1"/>
  <c r="AV11" i="8" s="1"/>
  <c r="AV18" i="8" a="1"/>
  <c r="AV18" i="8" s="1"/>
  <c r="AV23" i="8" a="1"/>
  <c r="AV23" i="8" s="1"/>
  <c r="AV27" i="8" a="1"/>
  <c r="AV27" i="8" s="1"/>
  <c r="AV34" i="8" a="1"/>
  <c r="AV34" i="8" s="1"/>
  <c r="AV43" i="8" a="1"/>
  <c r="AV43" i="8" s="1"/>
  <c r="AV9" i="8" a="1"/>
  <c r="AV9" i="8" s="1"/>
  <c r="AV36" i="8" a="1"/>
  <c r="AV36" i="8" s="1"/>
  <c r="AV24" i="8" a="1"/>
  <c r="AV24" i="8" s="1"/>
  <c r="AV10" i="8" a="1"/>
  <c r="AV10" i="8" s="1"/>
  <c r="AV28" i="8" a="1"/>
  <c r="AV28" i="8" s="1"/>
  <c r="AV16" i="8" a="1"/>
  <c r="AV16" i="8" s="1"/>
  <c r="AV29" i="8" a="1"/>
  <c r="AV29" i="8" s="1"/>
  <c r="AV17" i="8" a="1"/>
  <c r="AV17" i="8" s="1"/>
  <c r="AV26" i="8" a="1"/>
  <c r="AV26" i="8" s="1"/>
  <c r="AT24" i="10" s="1"/>
  <c r="AV35" i="8" a="1"/>
  <c r="AV35" i="8" s="1"/>
  <c r="AV42" i="8" a="1"/>
  <c r="AV42" i="8" s="1"/>
  <c r="AV15" i="8" a="1"/>
  <c r="AV15" i="8" s="1"/>
  <c r="AV22" i="8" a="1"/>
  <c r="AV22" i="8" s="1"/>
  <c r="AV37" i="8" a="1"/>
  <c r="AV37" i="8" s="1"/>
  <c r="AV44" i="8" a="1"/>
  <c r="AV44" i="8" s="1"/>
  <c r="BB53" i="8" a="1"/>
  <c r="BB53" i="8" s="1"/>
  <c r="BB50" i="8" a="1"/>
  <c r="BB50" i="8" s="1"/>
  <c r="AZ48" i="10" s="1"/>
  <c r="BB49" i="8" a="1"/>
  <c r="BB49" i="8" s="1"/>
  <c r="BB52" i="8" a="1"/>
  <c r="BB52" i="8" s="1"/>
  <c r="BB47" i="8" a="1"/>
  <c r="BB47" i="8" s="1"/>
  <c r="AZ45" i="10" s="1"/>
  <c r="BB51" i="8" a="1"/>
  <c r="BB51" i="8" s="1"/>
  <c r="BB54" i="8" a="1"/>
  <c r="BB54" i="8" s="1"/>
  <c r="AX55" i="8" a="1"/>
  <c r="AX55" i="8" s="1"/>
  <c r="BB56" i="8" a="1"/>
  <c r="BB56" i="8" s="1"/>
  <c r="BA50" i="8" a="1"/>
  <c r="BA50" i="8" s="1"/>
  <c r="BA49" i="8" a="1"/>
  <c r="BA49" i="8" s="1"/>
  <c r="BA52" i="8" a="1"/>
  <c r="BA52" i="8" s="1"/>
  <c r="BA51" i="8" a="1"/>
  <c r="BA51" i="8" s="1"/>
  <c r="BA54" i="8" a="1"/>
  <c r="BA54" i="8" s="1"/>
  <c r="AY52" i="10" s="1"/>
  <c r="BA47" i="8" a="1"/>
  <c r="BA47" i="8" s="1"/>
  <c r="AY45" i="10" s="1"/>
  <c r="BA53" i="8" a="1"/>
  <c r="BA53" i="8" s="1"/>
  <c r="AL24" i="8" a="1"/>
  <c r="AL24" i="8" s="1"/>
  <c r="AL45" i="8" a="1"/>
  <c r="AL45" i="8" s="1"/>
  <c r="AJ43" i="10" s="1"/>
  <c r="AL46" i="8" a="1"/>
  <c r="AL46" i="8" s="1"/>
  <c r="AL47" i="8" a="1"/>
  <c r="AL47" i="8" s="1"/>
  <c r="AL48" i="8" a="1"/>
  <c r="AL48" i="8" s="1"/>
  <c r="Y47" i="8" a="1"/>
  <c r="Y47" i="8" s="1"/>
  <c r="Y45" i="8" a="1"/>
  <c r="Y45" i="8" s="1"/>
  <c r="Y46" i="8" a="1"/>
  <c r="Y46" i="8" s="1"/>
  <c r="Y48" i="8" a="1"/>
  <c r="Y48" i="8" s="1"/>
  <c r="O10" i="8" a="1"/>
  <c r="O10" i="8" s="1"/>
  <c r="M8" i="10" s="1"/>
  <c r="O45" i="8" a="1"/>
  <c r="O45" i="8" s="1"/>
  <c r="O47" i="8" a="1"/>
  <c r="O47" i="8" s="1"/>
  <c r="O46" i="8" a="1"/>
  <c r="O46" i="8" s="1"/>
  <c r="O48" i="8" a="1"/>
  <c r="O48" i="8" s="1"/>
  <c r="M46" i="10" s="1"/>
  <c r="K45" i="8" a="1"/>
  <c r="K45" i="8" s="1"/>
  <c r="K46" i="8" a="1"/>
  <c r="K46" i="8" s="1"/>
  <c r="K47" i="8" a="1"/>
  <c r="K47" i="8" s="1"/>
  <c r="K48" i="8" a="1"/>
  <c r="K48" i="8" s="1"/>
  <c r="I46" i="10" s="1"/>
  <c r="N24" i="8" a="1"/>
  <c r="N24" i="8" s="1"/>
  <c r="N48" i="8" a="1"/>
  <c r="N48" i="8" s="1"/>
  <c r="N45" i="8" a="1"/>
  <c r="N45" i="8" s="1"/>
  <c r="N46" i="8" a="1"/>
  <c r="N46" i="8" s="1"/>
  <c r="L44" i="10" s="1"/>
  <c r="N47" i="8" a="1"/>
  <c r="N47" i="8" s="1"/>
  <c r="I47" i="8" a="1"/>
  <c r="I47" i="8" s="1"/>
  <c r="I46" i="8" a="1"/>
  <c r="I46" i="8" s="1"/>
  <c r="I48" i="8" a="1"/>
  <c r="I48" i="8" s="1"/>
  <c r="I45" i="8" a="1"/>
  <c r="I45" i="8" s="1"/>
  <c r="AD11" i="8" a="1"/>
  <c r="AD11" i="8" s="1"/>
  <c r="AD48" i="8" a="1"/>
  <c r="AD48" i="8" s="1"/>
  <c r="AD47" i="8" a="1"/>
  <c r="AD47" i="8" s="1"/>
  <c r="AD45" i="8" a="1"/>
  <c r="AD45" i="8" s="1"/>
  <c r="AD46" i="8" a="1"/>
  <c r="AD46" i="8" s="1"/>
  <c r="AG27" i="8" a="1"/>
  <c r="AG27" i="8" s="1"/>
  <c r="AG48" i="8" a="1"/>
  <c r="AG48" i="8" s="1"/>
  <c r="AG45" i="8" a="1"/>
  <c r="AG45" i="8" s="1"/>
  <c r="AG46" i="8" a="1"/>
  <c r="AG46" i="8" s="1"/>
  <c r="AG47" i="8" a="1"/>
  <c r="AG47" i="8" s="1"/>
  <c r="AJ46" i="8" a="1"/>
  <c r="AJ46" i="8" s="1"/>
  <c r="AH44" i="10" s="1"/>
  <c r="AJ48" i="8" a="1"/>
  <c r="AJ48" i="8" s="1"/>
  <c r="AJ45" i="8" a="1"/>
  <c r="AJ45" i="8" s="1"/>
  <c r="AJ47" i="8" a="1"/>
  <c r="AJ47" i="8" s="1"/>
  <c r="P7" i="8" a="1"/>
  <c r="P7" i="8" s="1"/>
  <c r="P45" i="8" a="1"/>
  <c r="P45" i="8" s="1"/>
  <c r="P46" i="8" a="1"/>
  <c r="P46" i="8" s="1"/>
  <c r="P47" i="8" a="1"/>
  <c r="P47" i="8" s="1"/>
  <c r="P48" i="8" a="1"/>
  <c r="P48" i="8" s="1"/>
  <c r="N46" i="10" s="1"/>
  <c r="AM46" i="8" a="1"/>
  <c r="AM46" i="8" s="1"/>
  <c r="AM48" i="8" a="1"/>
  <c r="AM48" i="8" s="1"/>
  <c r="AM47" i="8" a="1"/>
  <c r="AM47" i="8" s="1"/>
  <c r="AM45" i="8" a="1"/>
  <c r="AM45" i="8" s="1"/>
  <c r="S45" i="8" a="1"/>
  <c r="S45" i="8" s="1"/>
  <c r="S46" i="8" a="1"/>
  <c r="S46" i="8" s="1"/>
  <c r="S47" i="8" a="1"/>
  <c r="S47" i="8" s="1"/>
  <c r="S48" i="8" a="1"/>
  <c r="S48" i="8" s="1"/>
  <c r="Q46" i="10" s="1"/>
  <c r="AH45" i="8" a="1"/>
  <c r="AH45" i="8" s="1"/>
  <c r="AH47" i="8" a="1"/>
  <c r="AH47" i="8" s="1"/>
  <c r="AH46" i="8" a="1"/>
  <c r="AH46" i="8" s="1"/>
  <c r="AH48" i="8" a="1"/>
  <c r="AH48" i="8" s="1"/>
  <c r="R45" i="8" a="1"/>
  <c r="R45" i="8" s="1"/>
  <c r="R47" i="8" a="1"/>
  <c r="R47" i="8" s="1"/>
  <c r="R46" i="8" a="1"/>
  <c r="R46" i="8" s="1"/>
  <c r="R48" i="8" a="1"/>
  <c r="R48" i="8" s="1"/>
  <c r="P46" i="10" s="1"/>
  <c r="AZ51" i="8" a="1"/>
  <c r="AZ51" i="8" s="1"/>
  <c r="AZ52" i="8" a="1"/>
  <c r="AZ52" i="8" s="1"/>
  <c r="AZ53" i="8" a="1"/>
  <c r="AZ53" i="8" s="1"/>
  <c r="AZ47" i="8" a="1"/>
  <c r="AZ47" i="8" s="1"/>
  <c r="AX45" i="10" s="1"/>
  <c r="AZ54" i="8" a="1"/>
  <c r="AZ54" i="8" s="1"/>
  <c r="AZ50" i="8" a="1"/>
  <c r="AZ50" i="8" s="1"/>
  <c r="AZ49" i="8" a="1"/>
  <c r="AZ49" i="8" s="1"/>
  <c r="D46" i="8" a="1"/>
  <c r="D46" i="8" s="1"/>
  <c r="B44" i="10" s="1"/>
  <c r="D48" i="8" a="1"/>
  <c r="D48" i="8" s="1"/>
  <c r="D45" i="8" a="1"/>
  <c r="D45" i="8" s="1"/>
  <c r="D47" i="8" a="1"/>
  <c r="D47" i="8" s="1"/>
  <c r="AA24" i="8" a="1"/>
  <c r="AA24" i="8" s="1"/>
  <c r="AA45" i="8" a="1"/>
  <c r="AA45" i="8" s="1"/>
  <c r="AA46" i="8" a="1"/>
  <c r="AA46" i="8" s="1"/>
  <c r="AA47" i="8" a="1"/>
  <c r="AA47" i="8" s="1"/>
  <c r="AA48" i="8" a="1"/>
  <c r="AA48" i="8" s="1"/>
  <c r="J7" i="8" a="1"/>
  <c r="J7" i="8" s="1"/>
  <c r="J46" i="8" a="1"/>
  <c r="J46" i="8" s="1"/>
  <c r="J45" i="8" a="1"/>
  <c r="J45" i="8" s="1"/>
  <c r="J47" i="8" a="1"/>
  <c r="J47" i="8" s="1"/>
  <c r="J48" i="8" a="1"/>
  <c r="J48" i="8" s="1"/>
  <c r="AY55" i="8" a="1"/>
  <c r="AY55" i="8" s="1"/>
  <c r="H10" i="8" a="1"/>
  <c r="H10" i="8" s="1"/>
  <c r="H45" i="8" a="1"/>
  <c r="H45" i="8" s="1"/>
  <c r="H46" i="8" a="1"/>
  <c r="H46" i="8" s="1"/>
  <c r="H47" i="8" a="1"/>
  <c r="H47" i="8" s="1"/>
  <c r="H48" i="8" a="1"/>
  <c r="H48" i="8" s="1"/>
  <c r="AK24" i="8" a="1"/>
  <c r="AK24" i="8" s="1"/>
  <c r="AK45" i="8" a="1"/>
  <c r="AK45" i="8" s="1"/>
  <c r="AK46" i="8" a="1"/>
  <c r="AK46" i="8" s="1"/>
  <c r="AK47" i="8" a="1"/>
  <c r="AK47" i="8" s="1"/>
  <c r="AK48" i="8" a="1"/>
  <c r="AK48" i="8" s="1"/>
  <c r="AI46" i="10" s="1"/>
  <c r="L10" i="8" a="1"/>
  <c r="L10" i="8" s="1"/>
  <c r="L47" i="8" a="1"/>
  <c r="L47" i="8" s="1"/>
  <c r="L45" i="8" a="1"/>
  <c r="L45" i="8" s="1"/>
  <c r="L46" i="8" a="1"/>
  <c r="L46" i="8" s="1"/>
  <c r="J44" i="10" s="1"/>
  <c r="L48" i="8" a="1"/>
  <c r="L48" i="8" s="1"/>
  <c r="AS46" i="8" a="1"/>
  <c r="AS46" i="8" s="1"/>
  <c r="AS45" i="8" a="1"/>
  <c r="AS45" i="8" s="1"/>
  <c r="AS47" i="8" a="1"/>
  <c r="AS47" i="8" s="1"/>
  <c r="AS48" i="8" a="1"/>
  <c r="AS48" i="8" s="1"/>
  <c r="Z7" i="8" a="1"/>
  <c r="Z7" i="8" s="1"/>
  <c r="Z46" i="8" a="1"/>
  <c r="Z46" i="8" s="1"/>
  <c r="Z47" i="8" a="1"/>
  <c r="Z47" i="8" s="1"/>
  <c r="Z48" i="8" a="1"/>
  <c r="Z48" i="8" s="1"/>
  <c r="Z45" i="8" a="1"/>
  <c r="Z45" i="8" s="1"/>
  <c r="BA55" i="8" a="1"/>
  <c r="BA55" i="8" s="1"/>
  <c r="X24" i="8" a="1"/>
  <c r="X24" i="8" s="1"/>
  <c r="X45" i="8" a="1"/>
  <c r="X45" i="8" s="1"/>
  <c r="X46" i="8" a="1"/>
  <c r="X46" i="8" s="1"/>
  <c r="X48" i="8" a="1"/>
  <c r="X48" i="8" s="1"/>
  <c r="X47" i="8" a="1"/>
  <c r="X47" i="8" s="1"/>
  <c r="Q48" i="8" a="1"/>
  <c r="Q48" i="8" s="1"/>
  <c r="Q47" i="8" a="1"/>
  <c r="Q47" i="8" s="1"/>
  <c r="Q45" i="8" a="1"/>
  <c r="Q45" i="8" s="1"/>
  <c r="Q46" i="8" a="1"/>
  <c r="Q46" i="8" s="1"/>
  <c r="O44" i="10" s="1"/>
  <c r="AX51" i="8" a="1"/>
  <c r="AX51" i="8" s="1"/>
  <c r="AX54" i="8" a="1"/>
  <c r="AX54" i="8" s="1"/>
  <c r="AX50" i="8" a="1"/>
  <c r="AX50" i="8" s="1"/>
  <c r="AV48" i="10" s="1"/>
  <c r="AX47" i="8" a="1"/>
  <c r="AX47" i="8" s="1"/>
  <c r="AV45" i="10" s="1"/>
  <c r="AX52" i="8" a="1"/>
  <c r="AX52" i="8" s="1"/>
  <c r="AX53" i="8" a="1"/>
  <c r="AX53" i="8" s="1"/>
  <c r="AO47" i="8" a="1"/>
  <c r="AO47" i="8" s="1"/>
  <c r="AO46" i="8" a="1"/>
  <c r="AO46" i="8" s="1"/>
  <c r="AM44" i="10" s="1"/>
  <c r="AO45" i="8" a="1"/>
  <c r="AO45" i="8" s="1"/>
  <c r="AO48" i="8" a="1"/>
  <c r="AO48" i="8" s="1"/>
  <c r="AY53" i="8" a="1"/>
  <c r="AY53" i="8" s="1"/>
  <c r="AY54" i="8" a="1"/>
  <c r="AY54" i="8" s="1"/>
  <c r="AY50" i="8" a="1"/>
  <c r="AY50" i="8" s="1"/>
  <c r="AY49" i="8" a="1"/>
  <c r="AY49" i="8" s="1"/>
  <c r="AY51" i="8" a="1"/>
  <c r="AY51" i="8" s="1"/>
  <c r="AY47" i="8" a="1"/>
  <c r="AY47" i="8" s="1"/>
  <c r="AW45" i="10" s="1"/>
  <c r="AY52" i="8" a="1"/>
  <c r="AY52" i="8" s="1"/>
  <c r="U45" i="8" a="1"/>
  <c r="U45" i="8" s="1"/>
  <c r="U46" i="8" a="1"/>
  <c r="U46" i="8" s="1"/>
  <c r="U47" i="8" a="1"/>
  <c r="U47" i="8" s="1"/>
  <c r="U48" i="8" a="1"/>
  <c r="U48" i="8" s="1"/>
  <c r="AB24" i="8" a="1"/>
  <c r="AB24" i="8" s="1"/>
  <c r="AB47" i="8" a="1"/>
  <c r="AB47" i="8" s="1"/>
  <c r="AB45" i="8" a="1"/>
  <c r="AB45" i="8" s="1"/>
  <c r="Z43" i="10" s="1"/>
  <c r="AB46" i="8" a="1"/>
  <c r="AB46" i="8" s="1"/>
  <c r="AB48" i="8" a="1"/>
  <c r="AB48" i="8" s="1"/>
  <c r="AU48" i="8" a="1"/>
  <c r="AU48" i="8" s="1"/>
  <c r="AU7" i="8" a="1"/>
  <c r="AU7" i="8" s="1"/>
  <c r="AU8" i="8" a="1"/>
  <c r="AU8" i="8" s="1"/>
  <c r="AU15" i="8" a="1"/>
  <c r="AU15" i="8" s="1"/>
  <c r="AU16" i="8" a="1"/>
  <c r="AU16" i="8" s="1"/>
  <c r="AU23" i="8" a="1"/>
  <c r="AU23" i="8" s="1"/>
  <c r="AU24" i="8" a="1"/>
  <c r="AU24" i="8" s="1"/>
  <c r="AU47" i="8" a="1"/>
  <c r="AU47" i="8" s="1"/>
  <c r="AU6" i="8" a="1"/>
  <c r="AU6" i="8" s="1"/>
  <c r="AU12" i="8" a="1"/>
  <c r="AU12" i="8" s="1"/>
  <c r="AU13" i="8" a="1"/>
  <c r="AU13" i="8" s="1"/>
  <c r="AU18" i="8" a="1"/>
  <c r="AU18" i="8" s="1"/>
  <c r="AU19" i="8" a="1"/>
  <c r="AU19" i="8" s="1"/>
  <c r="AU25" i="8" a="1"/>
  <c r="AU25" i="8" s="1"/>
  <c r="AS23" i="10" s="1"/>
  <c r="AU26" i="8" a="1"/>
  <c r="AU26" i="8" s="1"/>
  <c r="AU33" i="8" a="1"/>
  <c r="AU33" i="8" s="1"/>
  <c r="AU34" i="8" a="1"/>
  <c r="AU34" i="8" s="1"/>
  <c r="AU41" i="8" a="1"/>
  <c r="AU41" i="8" s="1"/>
  <c r="AU42" i="8" a="1"/>
  <c r="AU42" i="8" s="1"/>
  <c r="AU45" i="8" a="1"/>
  <c r="AU45" i="8" s="1"/>
  <c r="AU11" i="8" a="1"/>
  <c r="AU11" i="8" s="1"/>
  <c r="AU27" i="8" a="1"/>
  <c r="AU27" i="8" s="1"/>
  <c r="AU35" i="8" a="1"/>
  <c r="AU35" i="8" s="1"/>
  <c r="AU43" i="8" a="1"/>
  <c r="AU43" i="8" s="1"/>
  <c r="AU4" i="8" a="1"/>
  <c r="AU4" i="8" s="1"/>
  <c r="AU5" i="8" a="1"/>
  <c r="AU5" i="8" s="1"/>
  <c r="AU10" i="8" a="1"/>
  <c r="AU10" i="8" s="1"/>
  <c r="AU17" i="8" a="1"/>
  <c r="AU17" i="8" s="1"/>
  <c r="AU28" i="8" a="1"/>
  <c r="AU28" i="8" s="1"/>
  <c r="AU36" i="8" a="1"/>
  <c r="AU36" i="8" s="1"/>
  <c r="AU44" i="8" a="1"/>
  <c r="AU44" i="8" s="1"/>
  <c r="AU9" i="8" a="1"/>
  <c r="AU9" i="8" s="1"/>
  <c r="AU29" i="8" a="1"/>
  <c r="AU29" i="8" s="1"/>
  <c r="AU38" i="8" a="1"/>
  <c r="AU38" i="8" s="1"/>
  <c r="AU46" i="8" a="1"/>
  <c r="AU46" i="8" s="1"/>
  <c r="AU14" i="8" a="1"/>
  <c r="AU14" i="8" s="1"/>
  <c r="AU21" i="8" a="1"/>
  <c r="AU21" i="8" s="1"/>
  <c r="AU31" i="8" a="1"/>
  <c r="AU31" i="8" s="1"/>
  <c r="AU40" i="8" a="1"/>
  <c r="AU40" i="8" s="1"/>
  <c r="AU30" i="8" a="1"/>
  <c r="AU30" i="8" s="1"/>
  <c r="AU37" i="8" a="1"/>
  <c r="AU37" i="8" s="1"/>
  <c r="AU20" i="8" a="1"/>
  <c r="AU20" i="8" s="1"/>
  <c r="AU39" i="8" a="1"/>
  <c r="AU39" i="8" s="1"/>
  <c r="AU22" i="8" a="1"/>
  <c r="AU22" i="8" s="1"/>
  <c r="AU32" i="8" a="1"/>
  <c r="AU32" i="8" s="1"/>
  <c r="AE45" i="8" a="1"/>
  <c r="AE45" i="8" s="1"/>
  <c r="AC43" i="10" s="1"/>
  <c r="AE47" i="8" a="1"/>
  <c r="AE47" i="8" s="1"/>
  <c r="AE46" i="8" a="1"/>
  <c r="AE46" i="8" s="1"/>
  <c r="AE48" i="8" a="1"/>
  <c r="AE48" i="8" s="1"/>
  <c r="G46" i="8" a="1"/>
  <c r="G46" i="8" s="1"/>
  <c r="E44" i="10" s="1"/>
  <c r="G48" i="8" a="1"/>
  <c r="G48" i="8" s="1"/>
  <c r="G47" i="8" a="1"/>
  <c r="G47" i="8" s="1"/>
  <c r="G45" i="8" a="1"/>
  <c r="G45" i="8" s="1"/>
  <c r="BB55" i="8" a="1"/>
  <c r="BB55" i="8" s="1"/>
  <c r="AW55" i="8" a="1"/>
  <c r="AW55" i="8" s="1"/>
  <c r="AW56" i="8" a="1"/>
  <c r="AW56" i="8" s="1"/>
  <c r="BD53" i="8" a="1"/>
  <c r="BD53" i="8" s="1"/>
  <c r="BD55" i="8" a="1"/>
  <c r="BD55" i="8" s="1"/>
  <c r="BB53" i="10" s="1"/>
  <c r="BD50" i="8" a="1"/>
  <c r="BD50" i="8" s="1"/>
  <c r="BD54" i="8" a="1"/>
  <c r="BD54" i="8" s="1"/>
  <c r="BB52" i="10" s="1"/>
  <c r="BD48" i="8" a="1"/>
  <c r="BD48" i="8" s="1"/>
  <c r="BD49" i="8" a="1"/>
  <c r="BD49" i="8" s="1"/>
  <c r="BB47" i="10" s="1"/>
  <c r="BD51" i="8" a="1"/>
  <c r="BD51" i="8" s="1"/>
  <c r="BD52" i="8" a="1"/>
  <c r="BD52" i="8" s="1"/>
  <c r="BD47" i="8" a="1"/>
  <c r="BD47" i="8" s="1"/>
  <c r="BB45" i="10" s="1"/>
  <c r="BC50" i="8" a="1"/>
  <c r="BC50" i="8" s="1"/>
  <c r="BA48" i="10" s="1"/>
  <c r="BC52" i="8" a="1"/>
  <c r="BC52" i="8" s="1"/>
  <c r="BC54" i="8" a="1"/>
  <c r="BC54" i="8" s="1"/>
  <c r="BA53" i="10"/>
  <c r="BC48" i="8" a="1"/>
  <c r="BC48" i="8" s="1"/>
  <c r="BC49" i="8" a="1"/>
  <c r="BC49" i="8" s="1"/>
  <c r="BC51" i="8" a="1"/>
  <c r="BC51" i="8" s="1"/>
  <c r="BC53" i="8" a="1"/>
  <c r="BC53" i="8" s="1"/>
  <c r="BA51" i="10" s="1"/>
  <c r="BC56" i="8" a="1"/>
  <c r="BC56" i="8" s="1"/>
  <c r="BA54" i="10" s="1"/>
  <c r="BC47" i="8" a="1"/>
  <c r="BC47" i="8" s="1"/>
  <c r="BA45" i="10" s="1"/>
  <c r="K11" i="8" a="1"/>
  <c r="K11" i="8" s="1"/>
  <c r="G11" i="8" a="1"/>
  <c r="G11" i="8" s="1"/>
  <c r="B13" i="11"/>
  <c r="E13" i="11" s="1"/>
  <c r="J10" i="8" a="1"/>
  <c r="J10" i="8" s="1"/>
  <c r="Z24" i="8" a="1"/>
  <c r="Z24" i="8" s="1"/>
  <c r="AA11" i="8" a="1"/>
  <c r="AA11" i="8" s="1"/>
  <c r="Y9" i="10" s="1"/>
  <c r="AA27" i="8" a="1"/>
  <c r="AA27" i="8" s="1"/>
  <c r="AA7" i="8" a="1"/>
  <c r="AA7" i="8" s="1"/>
  <c r="J24" i="8" a="1"/>
  <c r="J24" i="8" s="1"/>
  <c r="Z11" i="8" a="1"/>
  <c r="Z11" i="8" s="1"/>
  <c r="Z16" i="8" a="1"/>
  <c r="Z16" i="8" s="1"/>
  <c r="Z10" i="8" a="1"/>
  <c r="Z10" i="8" s="1"/>
  <c r="X8" i="10" s="1"/>
  <c r="AJ10" i="8" a="1"/>
  <c r="AJ10" i="8" s="1"/>
  <c r="AH8" i="10" s="1"/>
  <c r="AM10" i="8" a="1"/>
  <c r="AM10" i="8" s="1"/>
  <c r="S10" i="8" a="1"/>
  <c r="S10" i="8" s="1"/>
  <c r="Q8" i="10" s="1"/>
  <c r="B46" i="10"/>
  <c r="AA25" i="8" a="1"/>
  <c r="AA25" i="8" s="1"/>
  <c r="O43" i="11"/>
  <c r="B27" i="11"/>
  <c r="E27" i="11" s="1"/>
  <c r="B7" i="11"/>
  <c r="E7" i="11" s="1"/>
  <c r="B18" i="11"/>
  <c r="E18" i="11" s="1"/>
  <c r="E16" i="8" a="1"/>
  <c r="E16" i="8" s="1"/>
  <c r="T46" i="10"/>
  <c r="D11" i="8" a="1"/>
  <c r="D11" i="8" s="1"/>
  <c r="H44" i="10"/>
  <c r="AH11" i="8" a="1"/>
  <c r="AH11" i="8" s="1"/>
  <c r="AF9" i="10" s="1"/>
  <c r="Z27" i="8" a="1"/>
  <c r="Z27" i="8" s="1"/>
  <c r="X25" i="10" s="1"/>
  <c r="D7" i="8" a="1"/>
  <c r="D7" i="8" s="1"/>
  <c r="J11" i="8" a="1"/>
  <c r="J11" i="8" s="1"/>
  <c r="H9" i="10" s="1"/>
  <c r="D10" i="8" a="1"/>
  <c r="D10" i="8" s="1"/>
  <c r="B8" i="10" s="1"/>
  <c r="D24" i="8" a="1"/>
  <c r="D24" i="8" s="1"/>
  <c r="D16" i="8" a="1"/>
  <c r="D16" i="8" s="1"/>
  <c r="H46" i="10"/>
  <c r="D25" i="8" a="1"/>
  <c r="D25" i="8" s="1"/>
  <c r="J27" i="8" a="1"/>
  <c r="J27" i="8" s="1"/>
  <c r="F11" i="8" a="1"/>
  <c r="F11" i="8" s="1"/>
  <c r="AA10" i="8" a="1"/>
  <c r="AA10" i="8" s="1"/>
  <c r="Y8" i="10" s="1"/>
  <c r="Q25" i="8" a="1"/>
  <c r="Q25" i="8" s="1"/>
  <c r="AD46" i="10"/>
  <c r="Z46" i="10"/>
  <c r="T25" i="8" a="1"/>
  <c r="T25" i="8" s="1"/>
  <c r="R23" i="10" s="1"/>
  <c r="F16" i="8" a="1"/>
  <c r="F16" i="8" s="1"/>
  <c r="Z25" i="8" a="1"/>
  <c r="Z25" i="8" s="1"/>
  <c r="D23" i="10"/>
  <c r="Y25" i="8" a="1"/>
  <c r="Y25" i="8" s="1"/>
  <c r="W23" i="10" s="1"/>
  <c r="AI25" i="8" a="1"/>
  <c r="AI25" i="8" s="1"/>
  <c r="AG23" i="10" s="1"/>
  <c r="AS25" i="8" a="1"/>
  <c r="AS25" i="8" s="1"/>
  <c r="AQ23" i="10" s="1"/>
  <c r="R25" i="8" a="1"/>
  <c r="R25" i="8" s="1"/>
  <c r="P23" i="10" s="1"/>
  <c r="AA16" i="8" a="1"/>
  <c r="AA16" i="8" s="1"/>
  <c r="J25" i="8" a="1"/>
  <c r="J25" i="8" s="1"/>
  <c r="H23" i="10" s="1"/>
  <c r="U16" i="8" a="1"/>
  <c r="U16" i="8" s="1"/>
  <c r="AE25" i="8" a="1"/>
  <c r="AE25" i="8" s="1"/>
  <c r="AC23" i="10" s="1"/>
  <c r="J16" i="8" a="1"/>
  <c r="J16" i="8" s="1"/>
  <c r="H43" i="10"/>
  <c r="K27" i="8" a="1"/>
  <c r="K27" i="8" s="1"/>
  <c r="I25" i="10" s="1"/>
  <c r="D27" i="8" a="1"/>
  <c r="D27" i="8" s="1"/>
  <c r="B25" i="10" s="1"/>
  <c r="AE16" i="8" a="1"/>
  <c r="AE16" i="8" s="1"/>
  <c r="K7" i="8" a="1"/>
  <c r="K7" i="8" s="1"/>
  <c r="N44" i="10"/>
  <c r="AK44" i="10"/>
  <c r="K10" i="8" a="1"/>
  <c r="K10" i="8" s="1"/>
  <c r="K24" i="8" a="1"/>
  <c r="K24" i="8" s="1"/>
  <c r="G16" i="8" a="1"/>
  <c r="G16" i="8" s="1"/>
  <c r="AT43" i="10"/>
  <c r="G27" i="8" a="1"/>
  <c r="G27" i="8" s="1"/>
  <c r="E25" i="10" s="1"/>
  <c r="AD27" i="8" a="1"/>
  <c r="AD27" i="8" s="1"/>
  <c r="AB25" i="10" s="1"/>
  <c r="K16" i="8" a="1"/>
  <c r="K16" i="8" s="1"/>
  <c r="AB7" i="8" a="1"/>
  <c r="AB7" i="8" s="1"/>
  <c r="I44" i="10"/>
  <c r="K25" i="8" a="1"/>
  <c r="K25" i="8" s="1"/>
  <c r="I23" i="10" s="1"/>
  <c r="H24" i="8" a="1"/>
  <c r="H24" i="8" s="1"/>
  <c r="AA26" i="8" a="1"/>
  <c r="AA26" i="8" s="1"/>
  <c r="AB11" i="8" a="1"/>
  <c r="AB11" i="8" s="1"/>
  <c r="Z9" i="10" s="1"/>
  <c r="U25" i="8" a="1"/>
  <c r="U25" i="8" s="1"/>
  <c r="S23" i="10" s="1"/>
  <c r="G25" i="8" a="1"/>
  <c r="G25" i="8" s="1"/>
  <c r="E23" i="10" s="1"/>
  <c r="D3" i="3"/>
  <c r="D4" i="11" s="1"/>
  <c r="E4" i="11" s="1"/>
  <c r="F27" i="8" a="1"/>
  <c r="F27" i="8" s="1"/>
  <c r="D25" i="10" s="1"/>
  <c r="AJ7" i="8" a="1"/>
  <c r="AJ7" i="8" s="1"/>
  <c r="M26" i="8" a="1"/>
  <c r="M26" i="8" s="1"/>
  <c r="S11" i="8" a="1"/>
  <c r="S11" i="8" s="1"/>
  <c r="T44" i="10"/>
  <c r="V24" i="8" a="1"/>
  <c r="V24" i="8" s="1"/>
  <c r="R27" i="8" a="1"/>
  <c r="R27" i="8" s="1"/>
  <c r="P25" i="10" s="1"/>
  <c r="G43" i="10"/>
  <c r="Q43" i="10"/>
  <c r="Y27" i="8" a="1"/>
  <c r="Y27" i="8" s="1"/>
  <c r="N27" i="8" a="1"/>
  <c r="N27" i="8" s="1"/>
  <c r="L25" i="10" s="1"/>
  <c r="AM16" i="8" a="1"/>
  <c r="AM16" i="8" s="1"/>
  <c r="N16" i="8" a="1"/>
  <c r="N16" i="8" s="1"/>
  <c r="AN7" i="8" a="1"/>
  <c r="AN7" i="8" s="1"/>
  <c r="E26" i="8" a="1"/>
  <c r="E26" i="8" s="1"/>
  <c r="C24" i="10" s="1"/>
  <c r="AF26" i="8" a="1"/>
  <c r="AF26" i="8" s="1"/>
  <c r="AD24" i="10" s="1"/>
  <c r="AS26" i="8" a="1"/>
  <c r="AS26" i="8" s="1"/>
  <c r="AQ24" i="10" s="1"/>
  <c r="J26" i="8" a="1"/>
  <c r="J26" i="8" s="1"/>
  <c r="L11" i="8" a="1"/>
  <c r="L11" i="8" s="1"/>
  <c r="J9" i="10" s="1"/>
  <c r="E25" i="8" a="1"/>
  <c r="E25" i="8" s="1"/>
  <c r="C23" i="10" s="1"/>
  <c r="Y10" i="8" a="1"/>
  <c r="Y10" i="8" s="1"/>
  <c r="AI10" i="8" a="1"/>
  <c r="AI10" i="8" s="1"/>
  <c r="AG8" i="10" s="1"/>
  <c r="AK10" i="8" a="1"/>
  <c r="AK10" i="8" s="1"/>
  <c r="AI8" i="10" s="1"/>
  <c r="Y24" i="8" a="1"/>
  <c r="Y24" i="8" s="1"/>
  <c r="AA43" i="10"/>
  <c r="AF7" i="8" a="1"/>
  <c r="AF7" i="8" s="1"/>
  <c r="L26" i="8" a="1"/>
  <c r="L26" i="8" s="1"/>
  <c r="L25" i="8" a="1"/>
  <c r="L25" i="8" s="1"/>
  <c r="AT25" i="10"/>
  <c r="AK26" i="8" a="1"/>
  <c r="AK26" i="8" s="1"/>
  <c r="AI24" i="10" s="1"/>
  <c r="AJ46" i="10"/>
  <c r="J43" i="10"/>
  <c r="V27" i="8" a="1"/>
  <c r="V27" i="8" s="1"/>
  <c r="T25" i="10" s="1"/>
  <c r="O27" i="8" a="1"/>
  <c r="O27" i="8" s="1"/>
  <c r="M25" i="10" s="1"/>
  <c r="O16" i="8" a="1"/>
  <c r="O16" i="8" s="1"/>
  <c r="AK7" i="8" a="1"/>
  <c r="AK7" i="8" s="1"/>
  <c r="H7" i="8" a="1"/>
  <c r="H7" i="8" s="1"/>
  <c r="Y26" i="8" a="1"/>
  <c r="Y26" i="8" s="1"/>
  <c r="W24" i="10" s="1"/>
  <c r="Z26" i="8" a="1"/>
  <c r="Z26" i="8" s="1"/>
  <c r="X24" i="10" s="1"/>
  <c r="AG26" i="8" a="1"/>
  <c r="AG26" i="8" s="1"/>
  <c r="AE24" i="10" s="1"/>
  <c r="D26" i="8" a="1"/>
  <c r="D26" i="8" s="1"/>
  <c r="H11" i="8" a="1"/>
  <c r="H11" i="8" s="1"/>
  <c r="F9" i="10" s="1"/>
  <c r="AD44" i="10"/>
  <c r="AG25" i="8" a="1"/>
  <c r="AG25" i="8" s="1"/>
  <c r="AE23" i="10" s="1"/>
  <c r="AM25" i="8" a="1"/>
  <c r="AM25" i="8" s="1"/>
  <c r="G10" i="8" a="1"/>
  <c r="G10" i="8" s="1"/>
  <c r="E8" i="10" s="1"/>
  <c r="AE10" i="8" a="1"/>
  <c r="AE10" i="8" s="1"/>
  <c r="AC8" i="10" s="1"/>
  <c r="U10" i="8" a="1"/>
  <c r="U10" i="8" s="1"/>
  <c r="S8" i="10" s="1"/>
  <c r="AM24" i="8" a="1"/>
  <c r="AM24" i="8" s="1"/>
  <c r="U24" i="8" a="1"/>
  <c r="U24" i="8" s="1"/>
  <c r="AF16" i="8" a="1"/>
  <c r="AF16" i="8" s="1"/>
  <c r="AT23" i="10"/>
  <c r="P26" i="8" a="1"/>
  <c r="P26" i="8" s="1"/>
  <c r="N24" i="10" s="1"/>
  <c r="AG43" i="10"/>
  <c r="AI27" i="8" a="1"/>
  <c r="AI27" i="8" s="1"/>
  <c r="AG25" i="10" s="1"/>
  <c r="AE27" i="8" a="1"/>
  <c r="AE27" i="8" s="1"/>
  <c r="AC25" i="10" s="1"/>
  <c r="E7" i="8" a="1"/>
  <c r="E7" i="8" s="1"/>
  <c r="S7" i="8" a="1"/>
  <c r="S7" i="8" s="1"/>
  <c r="AE26" i="8" a="1"/>
  <c r="AE26" i="8" s="1"/>
  <c r="AC24" i="10" s="1"/>
  <c r="K26" i="8" a="1"/>
  <c r="K26" i="8" s="1"/>
  <c r="I24" i="10" s="1"/>
  <c r="AN11" i="8" a="1"/>
  <c r="AN11" i="8" s="1"/>
  <c r="AL9" i="10" s="1"/>
  <c r="AM11" i="8" a="1"/>
  <c r="AM11" i="8" s="1"/>
  <c r="AK9" i="10" s="1"/>
  <c r="AI11" i="8" a="1"/>
  <c r="AI11" i="8" s="1"/>
  <c r="AJ44" i="10"/>
  <c r="AF25" i="8" a="1"/>
  <c r="AF25" i="8" s="1"/>
  <c r="AD23" i="10" s="1"/>
  <c r="V25" i="8" a="1"/>
  <c r="V25" i="8" s="1"/>
  <c r="AF10" i="8" a="1"/>
  <c r="AF10" i="8" s="1"/>
  <c r="AD8" i="10" s="1"/>
  <c r="I10" i="8" a="1"/>
  <c r="I10" i="8" s="1"/>
  <c r="G8" i="10" s="1"/>
  <c r="E10" i="8" a="1"/>
  <c r="E10" i="8" s="1"/>
  <c r="C8" i="10" s="1"/>
  <c r="G24" i="8" a="1"/>
  <c r="G24" i="8" s="1"/>
  <c r="E39" i="8" a="1"/>
  <c r="E39" i="8" s="1"/>
  <c r="H39" i="8" a="1"/>
  <c r="H39" i="8" s="1"/>
  <c r="K39" i="8" a="1"/>
  <c r="K39" i="8" s="1"/>
  <c r="N39" i="8" a="1"/>
  <c r="N39" i="8" s="1"/>
  <c r="U39" i="8" a="1"/>
  <c r="U39" i="8" s="1"/>
  <c r="X39" i="8" a="1"/>
  <c r="X39" i="8" s="1"/>
  <c r="AA39" i="8" a="1"/>
  <c r="AA39" i="8" s="1"/>
  <c r="AD39" i="8" a="1"/>
  <c r="AD39" i="8" s="1"/>
  <c r="AK39" i="8" a="1"/>
  <c r="AK39" i="8" s="1"/>
  <c r="AN39" i="8" a="1"/>
  <c r="AN39" i="8" s="1"/>
  <c r="AQ39" i="8" a="1"/>
  <c r="AQ39" i="8" s="1"/>
  <c r="I39" i="8" a="1"/>
  <c r="I39" i="8" s="1"/>
  <c r="L39" i="8" a="1"/>
  <c r="L39" i="8" s="1"/>
  <c r="O39" i="8" a="1"/>
  <c r="O39" i="8" s="1"/>
  <c r="R39" i="8" a="1"/>
  <c r="R39" i="8" s="1"/>
  <c r="Y39" i="8" a="1"/>
  <c r="Y39" i="8" s="1"/>
  <c r="AB39" i="8" a="1"/>
  <c r="AB39" i="8" s="1"/>
  <c r="AE39" i="8" a="1"/>
  <c r="AE39" i="8" s="1"/>
  <c r="AH39" i="8" a="1"/>
  <c r="AH39" i="8" s="1"/>
  <c r="AO39" i="8" a="1"/>
  <c r="AO39" i="8" s="1"/>
  <c r="AR39" i="8" a="1"/>
  <c r="AR39" i="8" s="1"/>
  <c r="F39" i="8" a="1"/>
  <c r="F39" i="8" s="1"/>
  <c r="M39" i="8" a="1"/>
  <c r="M39" i="8" s="1"/>
  <c r="P39" i="8" a="1"/>
  <c r="P39" i="8" s="1"/>
  <c r="S39" i="8" a="1"/>
  <c r="S39" i="8" s="1"/>
  <c r="V39" i="8" a="1"/>
  <c r="V39" i="8" s="1"/>
  <c r="AC39" i="8" a="1"/>
  <c r="AC39" i="8" s="1"/>
  <c r="AF39" i="8" a="1"/>
  <c r="AF39" i="8" s="1"/>
  <c r="AI39" i="8" a="1"/>
  <c r="AI39" i="8" s="1"/>
  <c r="AL39" i="8" a="1"/>
  <c r="AL39" i="8" s="1"/>
  <c r="AS39" i="8" a="1"/>
  <c r="AS39" i="8" s="1"/>
  <c r="Z39" i="8" a="1"/>
  <c r="Z39" i="8" s="1"/>
  <c r="AM39" i="8" a="1"/>
  <c r="AM39" i="8" s="1"/>
  <c r="D39" i="8" a="1"/>
  <c r="D39" i="8" s="1"/>
  <c r="Q39" i="8" a="1"/>
  <c r="Q39" i="8" s="1"/>
  <c r="AP39" i="8" a="1"/>
  <c r="AP39" i="8" s="1"/>
  <c r="G39" i="8" a="1"/>
  <c r="G39" i="8" s="1"/>
  <c r="T39" i="8" a="1"/>
  <c r="T39" i="8" s="1"/>
  <c r="AG39" i="8" a="1"/>
  <c r="AG39" i="8" s="1"/>
  <c r="J39" i="8" a="1"/>
  <c r="J39" i="8" s="1"/>
  <c r="AJ39" i="8" a="1"/>
  <c r="AJ39" i="8" s="1"/>
  <c r="AW48" i="10"/>
  <c r="AX48" i="10"/>
  <c r="F14" i="8" a="1"/>
  <c r="F14" i="8" s="1"/>
  <c r="J14" i="8" a="1"/>
  <c r="J14" i="8" s="1"/>
  <c r="G14" i="8" a="1"/>
  <c r="G14" i="8" s="1"/>
  <c r="K14" i="8" a="1"/>
  <c r="K14" i="8" s="1"/>
  <c r="D14" i="8" a="1"/>
  <c r="D14" i="8" s="1"/>
  <c r="H14" i="8" a="1"/>
  <c r="H14" i="8" s="1"/>
  <c r="L14" i="8" a="1"/>
  <c r="L14" i="8" s="1"/>
  <c r="E14" i="8" a="1"/>
  <c r="E14" i="8" s="1"/>
  <c r="I14" i="8" a="1"/>
  <c r="I14" i="8" s="1"/>
  <c r="M14" i="8" a="1"/>
  <c r="M14" i="8" s="1"/>
  <c r="Q14" i="8" a="1"/>
  <c r="Q14" i="8" s="1"/>
  <c r="U14" i="8" a="1"/>
  <c r="U14" i="8" s="1"/>
  <c r="Y14" i="8" a="1"/>
  <c r="Y14" i="8" s="1"/>
  <c r="AC14" i="8" a="1"/>
  <c r="AC14" i="8" s="1"/>
  <c r="AG14" i="8" a="1"/>
  <c r="AG14" i="8" s="1"/>
  <c r="AK14" i="8" a="1"/>
  <c r="AK14" i="8" s="1"/>
  <c r="AO14" i="8" a="1"/>
  <c r="AO14" i="8" s="1"/>
  <c r="AS14" i="8" a="1"/>
  <c r="AS14" i="8" s="1"/>
  <c r="N14" i="8" a="1"/>
  <c r="N14" i="8" s="1"/>
  <c r="R14" i="8" a="1"/>
  <c r="R14" i="8" s="1"/>
  <c r="V14" i="8" a="1"/>
  <c r="V14" i="8" s="1"/>
  <c r="Z14" i="8" a="1"/>
  <c r="Z14" i="8" s="1"/>
  <c r="AD14" i="8" a="1"/>
  <c r="AD14" i="8" s="1"/>
  <c r="AH14" i="8" a="1"/>
  <c r="AH14" i="8" s="1"/>
  <c r="AL14" i="8" a="1"/>
  <c r="AL14" i="8" s="1"/>
  <c r="AP14" i="8" a="1"/>
  <c r="AP14" i="8" s="1"/>
  <c r="O14" i="8" a="1"/>
  <c r="O14" i="8" s="1"/>
  <c r="S14" i="8" a="1"/>
  <c r="S14" i="8" s="1"/>
  <c r="AA14" i="8" a="1"/>
  <c r="AA14" i="8" s="1"/>
  <c r="AE14" i="8" a="1"/>
  <c r="AE14" i="8" s="1"/>
  <c r="AI14" i="8" a="1"/>
  <c r="AI14" i="8" s="1"/>
  <c r="AM14" i="8" a="1"/>
  <c r="AM14" i="8" s="1"/>
  <c r="AQ14" i="8" a="1"/>
  <c r="AQ14" i="8" s="1"/>
  <c r="P14" i="8" a="1"/>
  <c r="P14" i="8" s="1"/>
  <c r="T14" i="8" a="1"/>
  <c r="T14" i="8" s="1"/>
  <c r="X14" i="8" a="1"/>
  <c r="X14" i="8" s="1"/>
  <c r="AB14" i="8" a="1"/>
  <c r="AB14" i="8" s="1"/>
  <c r="AF14" i="8" a="1"/>
  <c r="AF14" i="8" s="1"/>
  <c r="AJ14" i="8" a="1"/>
  <c r="AJ14" i="8" s="1"/>
  <c r="AN14" i="8" a="1"/>
  <c r="AN14" i="8" s="1"/>
  <c r="AR14" i="8" a="1"/>
  <c r="AR14" i="8" s="1"/>
  <c r="E33" i="8" a="1"/>
  <c r="E33" i="8" s="1"/>
  <c r="H33" i="8" a="1"/>
  <c r="H33" i="8" s="1"/>
  <c r="K33" i="8" a="1"/>
  <c r="K33" i="8" s="1"/>
  <c r="N33" i="8" a="1"/>
  <c r="N33" i="8" s="1"/>
  <c r="U33" i="8" a="1"/>
  <c r="U33" i="8" s="1"/>
  <c r="X33" i="8" a="1"/>
  <c r="X33" i="8" s="1"/>
  <c r="AA33" i="8" a="1"/>
  <c r="AA33" i="8" s="1"/>
  <c r="AG33" i="8" a="1"/>
  <c r="AG33" i="8" s="1"/>
  <c r="AL33" i="8" a="1"/>
  <c r="AL33" i="8" s="1"/>
  <c r="AR33" i="8" a="1"/>
  <c r="AR33" i="8" s="1"/>
  <c r="I33" i="8" a="1"/>
  <c r="I33" i="8" s="1"/>
  <c r="L33" i="8" a="1"/>
  <c r="L33" i="8" s="1"/>
  <c r="O33" i="8" a="1"/>
  <c r="O33" i="8" s="1"/>
  <c r="R33" i="8" a="1"/>
  <c r="R33" i="8" s="1"/>
  <c r="Y33" i="8" a="1"/>
  <c r="Y33" i="8" s="1"/>
  <c r="AD33" i="8" a="1"/>
  <c r="AD33" i="8" s="1"/>
  <c r="AJ33" i="8" a="1"/>
  <c r="AJ33" i="8" s="1"/>
  <c r="AM33" i="8" a="1"/>
  <c r="AM33" i="8" s="1"/>
  <c r="AP33" i="8" a="1"/>
  <c r="AP33" i="8" s="1"/>
  <c r="AS33" i="8" a="1"/>
  <c r="AS33" i="8" s="1"/>
  <c r="F33" i="8" a="1"/>
  <c r="F33" i="8" s="1"/>
  <c r="M33" i="8" a="1"/>
  <c r="M33" i="8" s="1"/>
  <c r="P33" i="8" a="1"/>
  <c r="P33" i="8" s="1"/>
  <c r="S33" i="8" a="1"/>
  <c r="S33" i="8" s="1"/>
  <c r="V33" i="8" a="1"/>
  <c r="V33" i="8" s="1"/>
  <c r="AB33" i="8" a="1"/>
  <c r="AB33" i="8" s="1"/>
  <c r="G33" i="8" a="1"/>
  <c r="G33" i="8" s="1"/>
  <c r="T33" i="8" a="1"/>
  <c r="T33" i="8" s="1"/>
  <c r="AE33" i="8" a="1"/>
  <c r="AE33" i="8" s="1"/>
  <c r="AK33" i="8" a="1"/>
  <c r="AK33" i="8" s="1"/>
  <c r="AQ33" i="8" a="1"/>
  <c r="AQ33" i="8" s="1"/>
  <c r="J33" i="8" a="1"/>
  <c r="J33" i="8" s="1"/>
  <c r="AF33" i="8" a="1"/>
  <c r="AF33" i="8" s="1"/>
  <c r="Z33" i="8" a="1"/>
  <c r="Z33" i="8" s="1"/>
  <c r="AH33" i="8" a="1"/>
  <c r="AH33" i="8" s="1"/>
  <c r="AN33" i="8" a="1"/>
  <c r="AN33" i="8" s="1"/>
  <c r="AC33" i="8" a="1"/>
  <c r="AC33" i="8" s="1"/>
  <c r="AI33" i="8" a="1"/>
  <c r="AI33" i="8" s="1"/>
  <c r="D33" i="8" a="1"/>
  <c r="D33" i="8" s="1"/>
  <c r="AO33" i="8" a="1"/>
  <c r="AO33" i="8" s="1"/>
  <c r="Q33" i="8" a="1"/>
  <c r="Q33" i="8" s="1"/>
  <c r="I36" i="8" a="1"/>
  <c r="I36" i="8" s="1"/>
  <c r="L36" i="8" a="1"/>
  <c r="L36" i="8" s="1"/>
  <c r="O36" i="8" a="1"/>
  <c r="O36" i="8" s="1"/>
  <c r="R36" i="8" a="1"/>
  <c r="R36" i="8" s="1"/>
  <c r="Y36" i="8" a="1"/>
  <c r="Y36" i="8" s="1"/>
  <c r="AB36" i="8" a="1"/>
  <c r="AB36" i="8" s="1"/>
  <c r="AE36" i="8" a="1"/>
  <c r="AE36" i="8" s="1"/>
  <c r="AH36" i="8" a="1"/>
  <c r="AH36" i="8" s="1"/>
  <c r="AO36" i="8" a="1"/>
  <c r="AO36" i="8" s="1"/>
  <c r="AR36" i="8" a="1"/>
  <c r="AR36" i="8" s="1"/>
  <c r="F36" i="8" a="1"/>
  <c r="F36" i="8" s="1"/>
  <c r="M36" i="8" a="1"/>
  <c r="M36" i="8" s="1"/>
  <c r="P36" i="8" a="1"/>
  <c r="P36" i="8" s="1"/>
  <c r="S36" i="8" a="1"/>
  <c r="S36" i="8" s="1"/>
  <c r="V36" i="8" a="1"/>
  <c r="V36" i="8" s="1"/>
  <c r="AC36" i="8" a="1"/>
  <c r="AC36" i="8" s="1"/>
  <c r="AF36" i="8" a="1"/>
  <c r="AF36" i="8" s="1"/>
  <c r="AI36" i="8" a="1"/>
  <c r="AI36" i="8" s="1"/>
  <c r="AL36" i="8" a="1"/>
  <c r="AL36" i="8" s="1"/>
  <c r="AS36" i="8" a="1"/>
  <c r="AS36" i="8" s="1"/>
  <c r="D36" i="8" a="1"/>
  <c r="D36" i="8" s="1"/>
  <c r="G36" i="8" a="1"/>
  <c r="G36" i="8" s="1"/>
  <c r="J36" i="8" a="1"/>
  <c r="J36" i="8" s="1"/>
  <c r="Q36" i="8" a="1"/>
  <c r="Q36" i="8" s="1"/>
  <c r="T36" i="8" a="1"/>
  <c r="T36" i="8" s="1"/>
  <c r="Z36" i="8" a="1"/>
  <c r="Z36" i="8" s="1"/>
  <c r="AG36" i="8" a="1"/>
  <c r="AG36" i="8" s="1"/>
  <c r="AJ36" i="8" a="1"/>
  <c r="AJ36" i="8" s="1"/>
  <c r="AM36" i="8" a="1"/>
  <c r="AM36" i="8" s="1"/>
  <c r="AP36" i="8" a="1"/>
  <c r="AP36" i="8" s="1"/>
  <c r="E36" i="8" a="1"/>
  <c r="E36" i="8" s="1"/>
  <c r="AD36" i="8" a="1"/>
  <c r="AD36" i="8" s="1"/>
  <c r="AQ36" i="8" a="1"/>
  <c r="AQ36" i="8" s="1"/>
  <c r="H36" i="8" a="1"/>
  <c r="H36" i="8" s="1"/>
  <c r="U36" i="8" a="1"/>
  <c r="U36" i="8" s="1"/>
  <c r="K36" i="8" a="1"/>
  <c r="K36" i="8" s="1"/>
  <c r="X36" i="8" a="1"/>
  <c r="X36" i="8" s="1"/>
  <c r="AK36" i="8" a="1"/>
  <c r="AK36" i="8" s="1"/>
  <c r="N36" i="8" a="1"/>
  <c r="N36" i="8" s="1"/>
  <c r="AA36" i="8" a="1"/>
  <c r="AA36" i="8" s="1"/>
  <c r="AN36" i="8" a="1"/>
  <c r="AN36" i="8" s="1"/>
  <c r="F12" i="8" a="1"/>
  <c r="F12" i="8" s="1"/>
  <c r="J12" i="8" a="1"/>
  <c r="J12" i="8" s="1"/>
  <c r="N12" i="8" a="1"/>
  <c r="N12" i="8" s="1"/>
  <c r="R12" i="8" a="1"/>
  <c r="R12" i="8" s="1"/>
  <c r="V12" i="8" a="1"/>
  <c r="V12" i="8" s="1"/>
  <c r="Z12" i="8" a="1"/>
  <c r="Z12" i="8" s="1"/>
  <c r="AD12" i="8" a="1"/>
  <c r="AD12" i="8" s="1"/>
  <c r="AH12" i="8" a="1"/>
  <c r="AH12" i="8" s="1"/>
  <c r="AL12" i="8" a="1"/>
  <c r="AL12" i="8" s="1"/>
  <c r="AP12" i="8" a="1"/>
  <c r="AP12" i="8" s="1"/>
  <c r="G12" i="8" a="1"/>
  <c r="G12" i="8" s="1"/>
  <c r="K12" i="8" a="1"/>
  <c r="K12" i="8" s="1"/>
  <c r="O12" i="8" a="1"/>
  <c r="O12" i="8" s="1"/>
  <c r="S12" i="8" a="1"/>
  <c r="S12" i="8" s="1"/>
  <c r="AA12" i="8" a="1"/>
  <c r="AA12" i="8" s="1"/>
  <c r="AE12" i="8" a="1"/>
  <c r="AE12" i="8" s="1"/>
  <c r="AI12" i="8" a="1"/>
  <c r="AI12" i="8" s="1"/>
  <c r="AM12" i="8" a="1"/>
  <c r="AM12" i="8" s="1"/>
  <c r="AQ12" i="8" a="1"/>
  <c r="AQ12" i="8" s="1"/>
  <c r="D12" i="8" a="1"/>
  <c r="D12" i="8" s="1"/>
  <c r="H12" i="8" a="1"/>
  <c r="H12" i="8" s="1"/>
  <c r="L12" i="8" a="1"/>
  <c r="L12" i="8" s="1"/>
  <c r="P12" i="8" a="1"/>
  <c r="P12" i="8" s="1"/>
  <c r="T12" i="8" a="1"/>
  <c r="T12" i="8" s="1"/>
  <c r="X12" i="8" a="1"/>
  <c r="X12" i="8" s="1"/>
  <c r="AB12" i="8" a="1"/>
  <c r="AB12" i="8" s="1"/>
  <c r="AF12" i="8" a="1"/>
  <c r="AF12" i="8" s="1"/>
  <c r="AJ12" i="8" a="1"/>
  <c r="AJ12" i="8" s="1"/>
  <c r="AN12" i="8" a="1"/>
  <c r="AN12" i="8" s="1"/>
  <c r="AR12" i="8" a="1"/>
  <c r="AR12" i="8" s="1"/>
  <c r="E12" i="8" a="1"/>
  <c r="E12" i="8" s="1"/>
  <c r="I12" i="8" a="1"/>
  <c r="I12" i="8" s="1"/>
  <c r="M12" i="8" a="1"/>
  <c r="M12" i="8" s="1"/>
  <c r="Q12" i="8" a="1"/>
  <c r="Q12" i="8" s="1"/>
  <c r="U12" i="8" a="1"/>
  <c r="U12" i="8" s="1"/>
  <c r="Y12" i="8" a="1"/>
  <c r="Y12" i="8" s="1"/>
  <c r="AC12" i="8" a="1"/>
  <c r="AC12" i="8" s="1"/>
  <c r="AG12" i="8" a="1"/>
  <c r="AG12" i="8" s="1"/>
  <c r="AK12" i="8" a="1"/>
  <c r="AK12" i="8" s="1"/>
  <c r="AO12" i="8" a="1"/>
  <c r="AO12" i="8" s="1"/>
  <c r="AS12" i="8" a="1"/>
  <c r="AS12" i="8" s="1"/>
  <c r="AQ16" i="8" a="1"/>
  <c r="AQ16" i="8" s="1"/>
  <c r="AR26" i="8" a="1"/>
  <c r="AR26" i="8" s="1"/>
  <c r="AP24" i="10" s="1"/>
  <c r="X26" i="8" a="1"/>
  <c r="X26" i="8" s="1"/>
  <c r="V24" i="10" s="1"/>
  <c r="X11" i="8" a="1"/>
  <c r="X11" i="8" s="1"/>
  <c r="AN44" i="10"/>
  <c r="AO24" i="8" a="1"/>
  <c r="AO24" i="8" s="1"/>
  <c r="AX49" i="10"/>
  <c r="AV49" i="10"/>
  <c r="AW49" i="10"/>
  <c r="E35" i="8" a="1"/>
  <c r="E35" i="8" s="1"/>
  <c r="H35" i="8" a="1"/>
  <c r="H35" i="8" s="1"/>
  <c r="K35" i="8" a="1"/>
  <c r="K35" i="8" s="1"/>
  <c r="Q35" i="8" a="1"/>
  <c r="Q35" i="8" s="1"/>
  <c r="V35" i="8" a="1"/>
  <c r="V35" i="8" s="1"/>
  <c r="AB35" i="8" a="1"/>
  <c r="AB35" i="8" s="1"/>
  <c r="AE35" i="8" a="1"/>
  <c r="AE35" i="8" s="1"/>
  <c r="AH35" i="8" a="1"/>
  <c r="AH35" i="8" s="1"/>
  <c r="AO35" i="8" a="1"/>
  <c r="AO35" i="8" s="1"/>
  <c r="I35" i="8" a="1"/>
  <c r="I35" i="8" s="1"/>
  <c r="N35" i="8" a="1"/>
  <c r="N35" i="8" s="1"/>
  <c r="T35" i="8" a="1"/>
  <c r="T35" i="8" s="1"/>
  <c r="Z35" i="8" a="1"/>
  <c r="Z35" i="8" s="1"/>
  <c r="AC35" i="8" a="1"/>
  <c r="AC35" i="8" s="1"/>
  <c r="AF35" i="8" a="1"/>
  <c r="AF35" i="8" s="1"/>
  <c r="AI35" i="8" a="1"/>
  <c r="AI35" i="8" s="1"/>
  <c r="AL35" i="8" a="1"/>
  <c r="AL35" i="8" s="1"/>
  <c r="AR35" i="8" a="1"/>
  <c r="AR35" i="8" s="1"/>
  <c r="F35" i="8" a="1"/>
  <c r="F35" i="8" s="1"/>
  <c r="L35" i="8" a="1"/>
  <c r="L35" i="8" s="1"/>
  <c r="O35" i="8" a="1"/>
  <c r="O35" i="8" s="1"/>
  <c r="R35" i="8" a="1"/>
  <c r="R35" i="8" s="1"/>
  <c r="U35" i="8" a="1"/>
  <c r="U35" i="8" s="1"/>
  <c r="X35" i="8" a="1"/>
  <c r="X35" i="8" s="1"/>
  <c r="AA35" i="8" a="1"/>
  <c r="AA35" i="8" s="1"/>
  <c r="AG35" i="8" a="1"/>
  <c r="AG35" i="8" s="1"/>
  <c r="AJ35" i="8" a="1"/>
  <c r="AJ35" i="8" s="1"/>
  <c r="AM35" i="8" a="1"/>
  <c r="AM35" i="8" s="1"/>
  <c r="AP35" i="8" a="1"/>
  <c r="AP35" i="8" s="1"/>
  <c r="AS35" i="8" a="1"/>
  <c r="AS35" i="8" s="1"/>
  <c r="M35" i="8" a="1"/>
  <c r="M35" i="8" s="1"/>
  <c r="Y35" i="8" a="1"/>
  <c r="Y35" i="8" s="1"/>
  <c r="AK35" i="8" a="1"/>
  <c r="AK35" i="8" s="1"/>
  <c r="D35" i="8" a="1"/>
  <c r="D35" i="8" s="1"/>
  <c r="P35" i="8" a="1"/>
  <c r="P35" i="8" s="1"/>
  <c r="AN35" i="8" a="1"/>
  <c r="AN35" i="8" s="1"/>
  <c r="G35" i="8" a="1"/>
  <c r="G35" i="8" s="1"/>
  <c r="S35" i="8" a="1"/>
  <c r="S35" i="8" s="1"/>
  <c r="AD35" i="8" a="1"/>
  <c r="AD35" i="8" s="1"/>
  <c r="AQ35" i="8" a="1"/>
  <c r="AQ35" i="8" s="1"/>
  <c r="J35" i="8" a="1"/>
  <c r="J35" i="8" s="1"/>
  <c r="E15" i="8" a="1"/>
  <c r="E15" i="8" s="1"/>
  <c r="I15" i="8" a="1"/>
  <c r="I15" i="8" s="1"/>
  <c r="M15" i="8" a="1"/>
  <c r="M15" i="8" s="1"/>
  <c r="Q15" i="8" a="1"/>
  <c r="Q15" i="8" s="1"/>
  <c r="U15" i="8" a="1"/>
  <c r="U15" i="8" s="1"/>
  <c r="Y15" i="8" a="1"/>
  <c r="Y15" i="8" s="1"/>
  <c r="AC15" i="8" a="1"/>
  <c r="AC15" i="8" s="1"/>
  <c r="AG15" i="8" a="1"/>
  <c r="AG15" i="8" s="1"/>
  <c r="AK15" i="8" a="1"/>
  <c r="AK15" i="8" s="1"/>
  <c r="AO15" i="8" a="1"/>
  <c r="AO15" i="8" s="1"/>
  <c r="AS15" i="8" a="1"/>
  <c r="AS15" i="8" s="1"/>
  <c r="F15" i="8" a="1"/>
  <c r="F15" i="8" s="1"/>
  <c r="J15" i="8" a="1"/>
  <c r="J15" i="8" s="1"/>
  <c r="N15" i="8" a="1"/>
  <c r="N15" i="8" s="1"/>
  <c r="R15" i="8" a="1"/>
  <c r="R15" i="8" s="1"/>
  <c r="V15" i="8" a="1"/>
  <c r="V15" i="8" s="1"/>
  <c r="Z15" i="8" a="1"/>
  <c r="Z15" i="8" s="1"/>
  <c r="AD15" i="8" a="1"/>
  <c r="AD15" i="8" s="1"/>
  <c r="AH15" i="8" a="1"/>
  <c r="AH15" i="8" s="1"/>
  <c r="AL15" i="8" a="1"/>
  <c r="AL15" i="8" s="1"/>
  <c r="AP15" i="8" a="1"/>
  <c r="AP15" i="8" s="1"/>
  <c r="G15" i="8" a="1"/>
  <c r="G15" i="8" s="1"/>
  <c r="K15" i="8" a="1"/>
  <c r="K15" i="8" s="1"/>
  <c r="O15" i="8" a="1"/>
  <c r="O15" i="8" s="1"/>
  <c r="S15" i="8" a="1"/>
  <c r="S15" i="8" s="1"/>
  <c r="AA15" i="8" a="1"/>
  <c r="AA15" i="8" s="1"/>
  <c r="AE15" i="8" a="1"/>
  <c r="AE15" i="8" s="1"/>
  <c r="AI15" i="8" a="1"/>
  <c r="AI15" i="8" s="1"/>
  <c r="AM15" i="8" a="1"/>
  <c r="AM15" i="8" s="1"/>
  <c r="AQ15" i="8" a="1"/>
  <c r="AQ15" i="8" s="1"/>
  <c r="D15" i="8" a="1"/>
  <c r="D15" i="8" s="1"/>
  <c r="H15" i="8" a="1"/>
  <c r="H15" i="8" s="1"/>
  <c r="L15" i="8" a="1"/>
  <c r="L15" i="8" s="1"/>
  <c r="P15" i="8" a="1"/>
  <c r="P15" i="8" s="1"/>
  <c r="T15" i="8" a="1"/>
  <c r="T15" i="8" s="1"/>
  <c r="X15" i="8" a="1"/>
  <c r="X15" i="8" s="1"/>
  <c r="AB15" i="8" a="1"/>
  <c r="AB15" i="8" s="1"/>
  <c r="AF15" i="8" a="1"/>
  <c r="AF15" i="8" s="1"/>
  <c r="AJ15" i="8" a="1"/>
  <c r="AJ15" i="8" s="1"/>
  <c r="AN15" i="8" a="1"/>
  <c r="AN15" i="8" s="1"/>
  <c r="AR15" i="8" a="1"/>
  <c r="AR15" i="8" s="1"/>
  <c r="F42" i="8" a="1"/>
  <c r="F42" i="8" s="1"/>
  <c r="I42" i="8" a="1"/>
  <c r="I42" i="8" s="1"/>
  <c r="L42" i="8" a="1"/>
  <c r="L42" i="8" s="1"/>
  <c r="O42" i="8" a="1"/>
  <c r="O42" i="8" s="1"/>
  <c r="U42" i="8" a="1"/>
  <c r="U42" i="8" s="1"/>
  <c r="Z42" i="8" a="1"/>
  <c r="Z42" i="8" s="1"/>
  <c r="AF42" i="8" a="1"/>
  <c r="AF42" i="8" s="1"/>
  <c r="AI42" i="8" a="1"/>
  <c r="AI42" i="8" s="1"/>
  <c r="AL42" i="8" a="1"/>
  <c r="AL42" i="8" s="1"/>
  <c r="AO42" i="8" a="1"/>
  <c r="AO42" i="8" s="1"/>
  <c r="AR42" i="8" a="1"/>
  <c r="AR42" i="8" s="1"/>
  <c r="D42" i="8" a="1"/>
  <c r="D42" i="8" s="1"/>
  <c r="G42" i="8" a="1"/>
  <c r="G42" i="8" s="1"/>
  <c r="M42" i="8" a="1"/>
  <c r="M42" i="8" s="1"/>
  <c r="R42" i="8" a="1"/>
  <c r="R42" i="8" s="1"/>
  <c r="X42" i="8" a="1"/>
  <c r="X42" i="8" s="1"/>
  <c r="AA42" i="8" a="1"/>
  <c r="AA42" i="8" s="1"/>
  <c r="AD42" i="8" a="1"/>
  <c r="AD42" i="8" s="1"/>
  <c r="AG42" i="8" a="1"/>
  <c r="AG42" i="8" s="1"/>
  <c r="AJ42" i="8" a="1"/>
  <c r="AJ42" i="8" s="1"/>
  <c r="AM42" i="8" a="1"/>
  <c r="AM42" i="8" s="1"/>
  <c r="AS42" i="8" a="1"/>
  <c r="AS42" i="8" s="1"/>
  <c r="H42" i="8" a="1"/>
  <c r="H42" i="8" s="1"/>
  <c r="N42" i="8" a="1"/>
  <c r="N42" i="8" s="1"/>
  <c r="T42" i="8" a="1"/>
  <c r="T42" i="8" s="1"/>
  <c r="AQ42" i="8" a="1"/>
  <c r="AQ42" i="8" s="1"/>
  <c r="E42" i="8" a="1"/>
  <c r="E42" i="8" s="1"/>
  <c r="J42" i="8" a="1"/>
  <c r="J42" i="8" s="1"/>
  <c r="P42" i="8" a="1"/>
  <c r="P42" i="8" s="1"/>
  <c r="V42" i="8" a="1"/>
  <c r="V42" i="8" s="1"/>
  <c r="AB42" i="8" a="1"/>
  <c r="AB42" i="8" s="1"/>
  <c r="K42" i="8" a="1"/>
  <c r="K42" i="8" s="1"/>
  <c r="Q42" i="8" a="1"/>
  <c r="Q42" i="8" s="1"/>
  <c r="AC42" i="8" a="1"/>
  <c r="AC42" i="8" s="1"/>
  <c r="AH42" i="8" a="1"/>
  <c r="AH42" i="8" s="1"/>
  <c r="AN42" i="8" a="1"/>
  <c r="AN42" i="8" s="1"/>
  <c r="S42" i="8" a="1"/>
  <c r="S42" i="8" s="1"/>
  <c r="Y42" i="8" a="1"/>
  <c r="Y42" i="8" s="1"/>
  <c r="AE42" i="8" a="1"/>
  <c r="AE42" i="8" s="1"/>
  <c r="AK42" i="8" a="1"/>
  <c r="AK42" i="8" s="1"/>
  <c r="AP42" i="8" a="1"/>
  <c r="AP42" i="8" s="1"/>
  <c r="D22" i="8" a="1"/>
  <c r="D22" i="8" s="1"/>
  <c r="H22" i="8" a="1"/>
  <c r="H22" i="8" s="1"/>
  <c r="N22" i="8" a="1"/>
  <c r="N22" i="8" s="1"/>
  <c r="S22" i="8" a="1"/>
  <c r="S22" i="8" s="1"/>
  <c r="Y22" i="8" a="1"/>
  <c r="Y22" i="8" s="1"/>
  <c r="AB22" i="8" a="1"/>
  <c r="AB22" i="8" s="1"/>
  <c r="AE22" i="8" a="1"/>
  <c r="AE22" i="8" s="1"/>
  <c r="AH22" i="8" a="1"/>
  <c r="AH22" i="8" s="1"/>
  <c r="AK22" i="8" a="1"/>
  <c r="AK22" i="8" s="1"/>
  <c r="AQ22" i="8" a="1"/>
  <c r="AQ22" i="8" s="1"/>
  <c r="F22" i="8" a="1"/>
  <c r="F22" i="8" s="1"/>
  <c r="I22" i="8" a="1"/>
  <c r="I22" i="8" s="1"/>
  <c r="L22" i="8" a="1"/>
  <c r="L22" i="8" s="1"/>
  <c r="O22" i="8" a="1"/>
  <c r="O22" i="8" s="1"/>
  <c r="R22" i="8" a="1"/>
  <c r="R22" i="8" s="1"/>
  <c r="U22" i="8" a="1"/>
  <c r="U22" i="8" s="1"/>
  <c r="X22" i="8" a="1"/>
  <c r="X22" i="8" s="1"/>
  <c r="AD22" i="8" a="1"/>
  <c r="AD22" i="8" s="1"/>
  <c r="AI22" i="8" a="1"/>
  <c r="AI22" i="8" s="1"/>
  <c r="AM22" i="8" a="1"/>
  <c r="AM22" i="8" s="1"/>
  <c r="AP22" i="8" a="1"/>
  <c r="AP22" i="8" s="1"/>
  <c r="AS22" i="8" a="1"/>
  <c r="AS22" i="8" s="1"/>
  <c r="G22" i="8" a="1"/>
  <c r="G22" i="8" s="1"/>
  <c r="J22" i="8" a="1"/>
  <c r="J22" i="8" s="1"/>
  <c r="M22" i="8" a="1"/>
  <c r="M22" i="8" s="1"/>
  <c r="P22" i="8" a="1"/>
  <c r="P22" i="8" s="1"/>
  <c r="V22" i="8" a="1"/>
  <c r="V22" i="8" s="1"/>
  <c r="AA22" i="8" a="1"/>
  <c r="AA22" i="8" s="1"/>
  <c r="AG22" i="8" a="1"/>
  <c r="AG22" i="8" s="1"/>
  <c r="AJ22" i="8" a="1"/>
  <c r="AJ22" i="8" s="1"/>
  <c r="AN22" i="8" a="1"/>
  <c r="AN22" i="8" s="1"/>
  <c r="T22" i="8" a="1"/>
  <c r="T22" i="8" s="1"/>
  <c r="AF22" i="8" a="1"/>
  <c r="AF22" i="8" s="1"/>
  <c r="AR22" i="8" a="1"/>
  <c r="AR22" i="8" s="1"/>
  <c r="K22" i="8" a="1"/>
  <c r="K22" i="8" s="1"/>
  <c r="Z22" i="8" a="1"/>
  <c r="Z22" i="8" s="1"/>
  <c r="AL22" i="8" a="1"/>
  <c r="AL22" i="8" s="1"/>
  <c r="Q22" i="8" a="1"/>
  <c r="Q22" i="8" s="1"/>
  <c r="AC22" i="8" a="1"/>
  <c r="AC22" i="8" s="1"/>
  <c r="AO22" i="8" a="1"/>
  <c r="AO22" i="8" s="1"/>
  <c r="E22" i="8" a="1"/>
  <c r="E22" i="8" s="1"/>
  <c r="D32" i="8" a="1"/>
  <c r="D32" i="8" s="1"/>
  <c r="G32" i="8" a="1"/>
  <c r="G32" i="8" s="1"/>
  <c r="J32" i="8" a="1"/>
  <c r="J32" i="8" s="1"/>
  <c r="Q32" i="8" a="1"/>
  <c r="Q32" i="8" s="1"/>
  <c r="T32" i="8" a="1"/>
  <c r="T32" i="8" s="1"/>
  <c r="Z32" i="8" a="1"/>
  <c r="Z32" i="8" s="1"/>
  <c r="AG32" i="8" a="1"/>
  <c r="AG32" i="8" s="1"/>
  <c r="AJ32" i="8" a="1"/>
  <c r="AJ32" i="8" s="1"/>
  <c r="AM32" i="8" a="1"/>
  <c r="AM32" i="8" s="1"/>
  <c r="AP32" i="8" a="1"/>
  <c r="AP32" i="8" s="1"/>
  <c r="E32" i="8" a="1"/>
  <c r="E32" i="8" s="1"/>
  <c r="H32" i="8" a="1"/>
  <c r="H32" i="8" s="1"/>
  <c r="K32" i="8" a="1"/>
  <c r="K32" i="8" s="1"/>
  <c r="N32" i="8" a="1"/>
  <c r="N32" i="8" s="1"/>
  <c r="U32" i="8" a="1"/>
  <c r="U32" i="8" s="1"/>
  <c r="X32" i="8" a="1"/>
  <c r="X32" i="8" s="1"/>
  <c r="AA32" i="8" a="1"/>
  <c r="AA32" i="8" s="1"/>
  <c r="AD32" i="8" a="1"/>
  <c r="AD32" i="8" s="1"/>
  <c r="AK32" i="8" a="1"/>
  <c r="AK32" i="8" s="1"/>
  <c r="AN32" i="8" a="1"/>
  <c r="AN32" i="8" s="1"/>
  <c r="AQ32" i="8" a="1"/>
  <c r="AQ32" i="8" s="1"/>
  <c r="I32" i="8" a="1"/>
  <c r="I32" i="8" s="1"/>
  <c r="L32" i="8" a="1"/>
  <c r="L32" i="8" s="1"/>
  <c r="O32" i="8" a="1"/>
  <c r="O32" i="8" s="1"/>
  <c r="R32" i="8" a="1"/>
  <c r="R32" i="8" s="1"/>
  <c r="Y32" i="8" a="1"/>
  <c r="Y32" i="8" s="1"/>
  <c r="AB32" i="8" a="1"/>
  <c r="AB32" i="8" s="1"/>
  <c r="AE32" i="8" a="1"/>
  <c r="AE32" i="8" s="1"/>
  <c r="AH32" i="8" a="1"/>
  <c r="AH32" i="8" s="1"/>
  <c r="AO32" i="8" a="1"/>
  <c r="AO32" i="8" s="1"/>
  <c r="AR32" i="8" a="1"/>
  <c r="AR32" i="8" s="1"/>
  <c r="M32" i="8" a="1"/>
  <c r="M32" i="8" s="1"/>
  <c r="AL32" i="8" a="1"/>
  <c r="AL32" i="8" s="1"/>
  <c r="P32" i="8" a="1"/>
  <c r="P32" i="8" s="1"/>
  <c r="AC32" i="8" a="1"/>
  <c r="AC32" i="8" s="1"/>
  <c r="F32" i="8" a="1"/>
  <c r="F32" i="8" s="1"/>
  <c r="S32" i="8" a="1"/>
  <c r="S32" i="8" s="1"/>
  <c r="AF32" i="8" a="1"/>
  <c r="AF32" i="8" s="1"/>
  <c r="AS32" i="8" a="1"/>
  <c r="AS32" i="8" s="1"/>
  <c r="V32" i="8" a="1"/>
  <c r="V32" i="8" s="1"/>
  <c r="AI32" i="8" a="1"/>
  <c r="AI32" i="8" s="1"/>
  <c r="AO46" i="10"/>
  <c r="F13" i="8" a="1"/>
  <c r="F13" i="8" s="1"/>
  <c r="J13" i="8" a="1"/>
  <c r="J13" i="8" s="1"/>
  <c r="N13" i="8" a="1"/>
  <c r="N13" i="8" s="1"/>
  <c r="R13" i="8" a="1"/>
  <c r="R13" i="8" s="1"/>
  <c r="V13" i="8" a="1"/>
  <c r="V13" i="8" s="1"/>
  <c r="Z13" i="8" a="1"/>
  <c r="Z13" i="8" s="1"/>
  <c r="AD13" i="8" a="1"/>
  <c r="AD13" i="8" s="1"/>
  <c r="AH13" i="8" a="1"/>
  <c r="AH13" i="8" s="1"/>
  <c r="AL13" i="8" a="1"/>
  <c r="AL13" i="8" s="1"/>
  <c r="AP13" i="8" a="1"/>
  <c r="AP13" i="8" s="1"/>
  <c r="G13" i="8" a="1"/>
  <c r="G13" i="8" s="1"/>
  <c r="K13" i="8" a="1"/>
  <c r="K13" i="8" s="1"/>
  <c r="O13" i="8" a="1"/>
  <c r="O13" i="8" s="1"/>
  <c r="S13" i="8" a="1"/>
  <c r="S13" i="8" s="1"/>
  <c r="AA13" i="8" a="1"/>
  <c r="AA13" i="8" s="1"/>
  <c r="AE13" i="8" a="1"/>
  <c r="AE13" i="8" s="1"/>
  <c r="AI13" i="8" a="1"/>
  <c r="AI13" i="8" s="1"/>
  <c r="AM13" i="8" a="1"/>
  <c r="AM13" i="8" s="1"/>
  <c r="AQ13" i="8" a="1"/>
  <c r="AQ13" i="8" s="1"/>
  <c r="D13" i="8" a="1"/>
  <c r="D13" i="8" s="1"/>
  <c r="H13" i="8" a="1"/>
  <c r="H13" i="8" s="1"/>
  <c r="L13" i="8" a="1"/>
  <c r="L13" i="8" s="1"/>
  <c r="P13" i="8" a="1"/>
  <c r="P13" i="8" s="1"/>
  <c r="T13" i="8" a="1"/>
  <c r="T13" i="8" s="1"/>
  <c r="X13" i="8" a="1"/>
  <c r="X13" i="8" s="1"/>
  <c r="AB13" i="8" a="1"/>
  <c r="AB13" i="8" s="1"/>
  <c r="AF13" i="8" a="1"/>
  <c r="AF13" i="8" s="1"/>
  <c r="AJ13" i="8" a="1"/>
  <c r="AJ13" i="8" s="1"/>
  <c r="AN13" i="8" a="1"/>
  <c r="AN13" i="8" s="1"/>
  <c r="AR13" i="8" a="1"/>
  <c r="AR13" i="8" s="1"/>
  <c r="E13" i="8" a="1"/>
  <c r="E13" i="8" s="1"/>
  <c r="I13" i="8" a="1"/>
  <c r="I13" i="8" s="1"/>
  <c r="M13" i="8" a="1"/>
  <c r="M13" i="8" s="1"/>
  <c r="Q13" i="8" a="1"/>
  <c r="Q13" i="8" s="1"/>
  <c r="U13" i="8" a="1"/>
  <c r="U13" i="8" s="1"/>
  <c r="Y13" i="8" a="1"/>
  <c r="Y13" i="8" s="1"/>
  <c r="AC13" i="8" a="1"/>
  <c r="AC13" i="8" s="1"/>
  <c r="AG13" i="8" a="1"/>
  <c r="AG13" i="8" s="1"/>
  <c r="AK13" i="8" a="1"/>
  <c r="AK13" i="8" s="1"/>
  <c r="AO13" i="8" a="1"/>
  <c r="AO13" i="8" s="1"/>
  <c r="AS13" i="8" a="1"/>
  <c r="AS13" i="8" s="1"/>
  <c r="D6" i="8" a="1"/>
  <c r="D6" i="8" s="1"/>
  <c r="F6" i="8" a="1"/>
  <c r="F6" i="8" s="1"/>
  <c r="I6" i="8" a="1"/>
  <c r="I6" i="8" s="1"/>
  <c r="L6" i="8" a="1"/>
  <c r="L6" i="8" s="1"/>
  <c r="R6" i="8" a="1"/>
  <c r="R6" i="8" s="1"/>
  <c r="V6" i="8" a="1"/>
  <c r="V6" i="8" s="1"/>
  <c r="Y6" i="8" a="1"/>
  <c r="Y6" i="8" s="1"/>
  <c r="AB6" i="8" a="1"/>
  <c r="AB6" i="8" s="1"/>
  <c r="AH6" i="8" a="1"/>
  <c r="AH6" i="8" s="1"/>
  <c r="AL6" i="8" a="1"/>
  <c r="AL6" i="8" s="1"/>
  <c r="AO6" i="8" a="1"/>
  <c r="AO6" i="8" s="1"/>
  <c r="AR6" i="8" a="1"/>
  <c r="AR6" i="8" s="1"/>
  <c r="G6" i="8" a="1"/>
  <c r="G6" i="8" s="1"/>
  <c r="M6" i="8" a="1"/>
  <c r="M6" i="8" s="1"/>
  <c r="P6" i="8" a="1"/>
  <c r="P6" i="8" s="1"/>
  <c r="S6" i="8" a="1"/>
  <c r="S6" i="8" s="1"/>
  <c r="AC6" i="8" a="1"/>
  <c r="AC6" i="8" s="1"/>
  <c r="AF6" i="8" a="1"/>
  <c r="AF6" i="8" s="1"/>
  <c r="AI6" i="8" a="1"/>
  <c r="AI6" i="8" s="1"/>
  <c r="AM6" i="8" a="1"/>
  <c r="AM6" i="8" s="1"/>
  <c r="AS6" i="8" a="1"/>
  <c r="AS6" i="8" s="1"/>
  <c r="E6" i="8" a="1"/>
  <c r="E6" i="8" s="1"/>
  <c r="K6" i="8" a="1"/>
  <c r="K6" i="8" s="1"/>
  <c r="X6" i="8" a="1"/>
  <c r="X6" i="8" s="1"/>
  <c r="AE6" i="8" a="1"/>
  <c r="AE6" i="8" s="1"/>
  <c r="AK6" i="8" a="1"/>
  <c r="AK6" i="8" s="1"/>
  <c r="AQ6" i="8" a="1"/>
  <c r="AQ6" i="8" s="1"/>
  <c r="N6" i="8" a="1"/>
  <c r="N6" i="8" s="1"/>
  <c r="T6" i="8" a="1"/>
  <c r="T6" i="8" s="1"/>
  <c r="Z6" i="8" a="1"/>
  <c r="Z6" i="8" s="1"/>
  <c r="AG6" i="8" a="1"/>
  <c r="AG6" i="8" s="1"/>
  <c r="H6" i="8" a="1"/>
  <c r="H6" i="8" s="1"/>
  <c r="O6" i="8" a="1"/>
  <c r="O6" i="8" s="1"/>
  <c r="U6" i="8" a="1"/>
  <c r="U6" i="8" s="1"/>
  <c r="AA6" i="8" a="1"/>
  <c r="AA6" i="8" s="1"/>
  <c r="AN6" i="8" a="1"/>
  <c r="AN6" i="8" s="1"/>
  <c r="J6" i="8" a="1"/>
  <c r="J6" i="8" s="1"/>
  <c r="Q6" i="8" a="1"/>
  <c r="Q6" i="8" s="1"/>
  <c r="AD6" i="8" a="1"/>
  <c r="AD6" i="8" s="1"/>
  <c r="AJ6" i="8" a="1"/>
  <c r="AJ6" i="8" s="1"/>
  <c r="AP6" i="8" a="1"/>
  <c r="AP6" i="8" s="1"/>
  <c r="D5" i="8" a="1"/>
  <c r="D5" i="8" s="1"/>
  <c r="G5" i="8" a="1"/>
  <c r="G5" i="8" s="1"/>
  <c r="J5" i="8" a="1"/>
  <c r="J5" i="8" s="1"/>
  <c r="M5" i="8" a="1"/>
  <c r="M5" i="8" s="1"/>
  <c r="P5" i="8" a="1"/>
  <c r="P5" i="8" s="1"/>
  <c r="V5" i="8" a="1"/>
  <c r="V5" i="8" s="1"/>
  <c r="Z5" i="8" a="1"/>
  <c r="Z5" i="8" s="1"/>
  <c r="AC5" i="8" a="1"/>
  <c r="AC5" i="8" s="1"/>
  <c r="AF5" i="8" a="1"/>
  <c r="AF5" i="8" s="1"/>
  <c r="AL5" i="8" a="1"/>
  <c r="AL5" i="8" s="1"/>
  <c r="AP5" i="8" a="1"/>
  <c r="AP5" i="8" s="1"/>
  <c r="AS5" i="8" a="1"/>
  <c r="AS5" i="8" s="1"/>
  <c r="E5" i="8" a="1"/>
  <c r="E5" i="8" s="1"/>
  <c r="H5" i="8" a="1"/>
  <c r="H5" i="8" s="1"/>
  <c r="N5" i="8" a="1"/>
  <c r="N5" i="8" s="1"/>
  <c r="R5" i="8" a="1"/>
  <c r="R5" i="8" s="1"/>
  <c r="U5" i="8" a="1"/>
  <c r="U5" i="8" s="1"/>
  <c r="X5" i="8" a="1"/>
  <c r="X5" i="8" s="1"/>
  <c r="AD5" i="8" a="1"/>
  <c r="AD5" i="8" s="1"/>
  <c r="AH5" i="8" a="1"/>
  <c r="AH5" i="8" s="1"/>
  <c r="AK5" i="8" a="1"/>
  <c r="AK5" i="8" s="1"/>
  <c r="AN5" i="8" a="1"/>
  <c r="AN5" i="8" s="1"/>
  <c r="F5" i="8" a="1"/>
  <c r="F5" i="8" s="1"/>
  <c r="I5" i="8" a="1"/>
  <c r="I5" i="8" s="1"/>
  <c r="L5" i="8" a="1"/>
  <c r="L5" i="8" s="1"/>
  <c r="O5" i="8" a="1"/>
  <c r="O5" i="8" s="1"/>
  <c r="S5" i="8" a="1"/>
  <c r="S5" i="8" s="1"/>
  <c r="Y5" i="8" a="1"/>
  <c r="Y5" i="8" s="1"/>
  <c r="AB5" i="8" a="1"/>
  <c r="AB5" i="8" s="1"/>
  <c r="AE5" i="8" a="1"/>
  <c r="AE5" i="8" s="1"/>
  <c r="AI5" i="8" a="1"/>
  <c r="AI5" i="8" s="1"/>
  <c r="AO5" i="8" a="1"/>
  <c r="AO5" i="8" s="1"/>
  <c r="AR5" i="8" a="1"/>
  <c r="AR5" i="8" s="1"/>
  <c r="K5" i="8" a="1"/>
  <c r="K5" i="8" s="1"/>
  <c r="AJ5" i="8" a="1"/>
  <c r="AJ5" i="8" s="1"/>
  <c r="AA5" i="8" a="1"/>
  <c r="AA5" i="8" s="1"/>
  <c r="AM5" i="8" a="1"/>
  <c r="AM5" i="8" s="1"/>
  <c r="Q5" i="8" a="1"/>
  <c r="Q5" i="8" s="1"/>
  <c r="AQ5" i="8" a="1"/>
  <c r="AQ5" i="8" s="1"/>
  <c r="T5" i="8" a="1"/>
  <c r="T5" i="8" s="1"/>
  <c r="AG5" i="8" a="1"/>
  <c r="AG5" i="8" s="1"/>
  <c r="E43" i="10"/>
  <c r="T43" i="10"/>
  <c r="N43" i="10"/>
  <c r="AN43" i="10"/>
  <c r="AM27" i="8" a="1"/>
  <c r="AM27" i="8" s="1"/>
  <c r="AK25" i="10" s="1"/>
  <c r="M27" i="8" a="1"/>
  <c r="M27" i="8" s="1"/>
  <c r="AR27" i="8" a="1"/>
  <c r="AR27" i="8" s="1"/>
  <c r="AP25" i="10" s="1"/>
  <c r="AF27" i="8" a="1"/>
  <c r="AF27" i="8" s="1"/>
  <c r="AD25" i="10" s="1"/>
  <c r="L27" i="8" a="1"/>
  <c r="L27" i="8" s="1"/>
  <c r="J25" i="10" s="1"/>
  <c r="AQ27" i="8" a="1"/>
  <c r="AQ27" i="8" s="1"/>
  <c r="AP27" i="8" a="1"/>
  <c r="AP27" i="8" s="1"/>
  <c r="AN25" i="10" s="1"/>
  <c r="AJ16" i="8" a="1"/>
  <c r="AJ16" i="8" s="1"/>
  <c r="T16" i="8" a="1"/>
  <c r="T16" i="8" s="1"/>
  <c r="AP16" i="8" a="1"/>
  <c r="AP16" i="8" s="1"/>
  <c r="L16" i="8" a="1"/>
  <c r="L16" i="8" s="1"/>
  <c r="AR16" i="8" a="1"/>
  <c r="AR16" i="8" s="1"/>
  <c r="AB16" i="8" a="1"/>
  <c r="AB16" i="8" s="1"/>
  <c r="AN16" i="8" a="1"/>
  <c r="AN16" i="8" s="1"/>
  <c r="X16" i="8" a="1"/>
  <c r="X16" i="8" s="1"/>
  <c r="AD7" i="8" a="1"/>
  <c r="AD7" i="8" s="1"/>
  <c r="O7" i="8" a="1"/>
  <c r="O7" i="8" s="1"/>
  <c r="AH7" i="8" a="1"/>
  <c r="AH7" i="8" s="1"/>
  <c r="AR7" i="8" a="1"/>
  <c r="AR7" i="8" s="1"/>
  <c r="L7" i="8" a="1"/>
  <c r="L7" i="8" s="1"/>
  <c r="AG7" i="8" a="1"/>
  <c r="AG7" i="8" s="1"/>
  <c r="Q7" i="8" a="1"/>
  <c r="Q7" i="8" s="1"/>
  <c r="AS7" i="8" a="1"/>
  <c r="AS7" i="8" s="1"/>
  <c r="AC7" i="8" a="1"/>
  <c r="AC7" i="8" s="1"/>
  <c r="M7" i="8" a="1"/>
  <c r="M7" i="8" s="1"/>
  <c r="AN26" i="8" a="1"/>
  <c r="AN26" i="8" s="1"/>
  <c r="AL24" i="10" s="1"/>
  <c r="N26" i="8" a="1"/>
  <c r="N26" i="8" s="1"/>
  <c r="L24" i="10" s="1"/>
  <c r="S26" i="8" a="1"/>
  <c r="S26" i="8" s="1"/>
  <c r="Q24" i="10" s="1"/>
  <c r="AO26" i="8" a="1"/>
  <c r="AO26" i="8" s="1"/>
  <c r="U26" i="8" a="1"/>
  <c r="U26" i="8" s="1"/>
  <c r="S24" i="10" s="1"/>
  <c r="I26" i="8" a="1"/>
  <c r="I26" i="8" s="1"/>
  <c r="G24" i="10" s="1"/>
  <c r="AC26" i="8" a="1"/>
  <c r="AC26" i="8" s="1"/>
  <c r="AA24" i="10" s="1"/>
  <c r="Q26" i="8" a="1"/>
  <c r="Q26" i="8" s="1"/>
  <c r="AP26" i="8" a="1"/>
  <c r="AP26" i="8" s="1"/>
  <c r="AN24" i="10" s="1"/>
  <c r="AQ11" i="8" a="1"/>
  <c r="AQ11" i="8" s="1"/>
  <c r="AO9" i="10" s="1"/>
  <c r="Y11" i="8" a="1"/>
  <c r="Y11" i="8" s="1"/>
  <c r="W9" i="10" s="1"/>
  <c r="I11" i="8" a="1"/>
  <c r="I11" i="8" s="1"/>
  <c r="AK11" i="8" a="1"/>
  <c r="AK11" i="8" s="1"/>
  <c r="AI9" i="10" s="1"/>
  <c r="U11" i="8" a="1"/>
  <c r="U11" i="8" s="1"/>
  <c r="S9" i="10" s="1"/>
  <c r="E11" i="8" a="1"/>
  <c r="E11" i="8" s="1"/>
  <c r="C9" i="10" s="1"/>
  <c r="AJ11" i="8" a="1"/>
  <c r="AJ11" i="8" s="1"/>
  <c r="T11" i="8" a="1"/>
  <c r="T11" i="8" s="1"/>
  <c r="R9" i="10" s="1"/>
  <c r="AF11" i="8" a="1"/>
  <c r="AF11" i="8" s="1"/>
  <c r="AD9" i="10" s="1"/>
  <c r="P11" i="8" a="1"/>
  <c r="P11" i="8" s="1"/>
  <c r="N9" i="10" s="1"/>
  <c r="AI44" i="10"/>
  <c r="S44" i="10"/>
  <c r="C44" i="10"/>
  <c r="R44" i="10"/>
  <c r="AE44" i="10"/>
  <c r="N25" i="8" a="1"/>
  <c r="N25" i="8" s="1"/>
  <c r="L23" i="10" s="1"/>
  <c r="H25" i="8" a="1"/>
  <c r="H25" i="8" s="1"/>
  <c r="F23" i="10" s="1"/>
  <c r="AD25" i="8" a="1"/>
  <c r="AD25" i="8" s="1"/>
  <c r="AB23" i="10" s="1"/>
  <c r="O25" i="8" a="1"/>
  <c r="O25" i="8" s="1"/>
  <c r="AO25" i="8" a="1"/>
  <c r="AO25" i="8" s="1"/>
  <c r="AM23" i="10" s="1"/>
  <c r="AC25" i="8" a="1"/>
  <c r="AC25" i="8" s="1"/>
  <c r="AA23" i="10" s="1"/>
  <c r="I25" i="8" a="1"/>
  <c r="I25" i="8" s="1"/>
  <c r="G23" i="10" s="1"/>
  <c r="AH25" i="8" a="1"/>
  <c r="AH25" i="8" s="1"/>
  <c r="S25" i="8" a="1"/>
  <c r="S25" i="8" s="1"/>
  <c r="Q23" i="10" s="1"/>
  <c r="AP10" i="8" a="1"/>
  <c r="AP10" i="8" s="1"/>
  <c r="AN8" i="10" s="1"/>
  <c r="T10" i="8" a="1"/>
  <c r="T10" i="8" s="1"/>
  <c r="R8" i="10" s="1"/>
  <c r="AS10" i="8" a="1"/>
  <c r="AS10" i="8" s="1"/>
  <c r="AB10" i="8" a="1"/>
  <c r="AB10" i="8" s="1"/>
  <c r="AS8" i="10"/>
  <c r="AH10" i="8" a="1"/>
  <c r="AH10" i="8" s="1"/>
  <c r="AF8" i="10" s="1"/>
  <c r="R10" i="8" a="1"/>
  <c r="R10" i="8" s="1"/>
  <c r="P8" i="10" s="1"/>
  <c r="L24" i="8" a="1"/>
  <c r="L24" i="8" s="1"/>
  <c r="I24" i="8" a="1"/>
  <c r="I24" i="8" s="1"/>
  <c r="P24" i="8" a="1"/>
  <c r="P24" i="8" s="1"/>
  <c r="AH24" i="8" a="1"/>
  <c r="AH24" i="8" s="1"/>
  <c r="T24" i="8" a="1"/>
  <c r="T24" i="8" s="1"/>
  <c r="E24" i="8" a="1"/>
  <c r="E24" i="8" s="1"/>
  <c r="AJ24" i="8" a="1"/>
  <c r="AJ24" i="8" s="1"/>
  <c r="S24" i="8" a="1"/>
  <c r="S24" i="8" s="1"/>
  <c r="R24" i="8" a="1"/>
  <c r="R24" i="8" s="1"/>
  <c r="E19" i="8" a="1"/>
  <c r="E19" i="8" s="1"/>
  <c r="H19" i="8" a="1"/>
  <c r="H19" i="8" s="1"/>
  <c r="L19" i="8" a="1"/>
  <c r="L19" i="8" s="1"/>
  <c r="R19" i="8" a="1"/>
  <c r="R19" i="8" s="1"/>
  <c r="AC19" i="8" a="1"/>
  <c r="AC19" i="8" s="1"/>
  <c r="AF19" i="8" a="1"/>
  <c r="AF19" i="8" s="1"/>
  <c r="AI19" i="8" a="1"/>
  <c r="AI19" i="8" s="1"/>
  <c r="AL19" i="8" a="1"/>
  <c r="AL19" i="8" s="1"/>
  <c r="AO19" i="8" a="1"/>
  <c r="AO19" i="8" s="1"/>
  <c r="F19" i="8" a="1"/>
  <c r="F19" i="8" s="1"/>
  <c r="I19" i="8" a="1"/>
  <c r="I19" i="8" s="1"/>
  <c r="O19" i="8" a="1"/>
  <c r="O19" i="8" s="1"/>
  <c r="U19" i="8" a="1"/>
  <c r="U19" i="8" s="1"/>
  <c r="X19" i="8" a="1"/>
  <c r="X19" i="8" s="1"/>
  <c r="AA19" i="8" a="1"/>
  <c r="AA19" i="8" s="1"/>
  <c r="AD19" i="8" a="1"/>
  <c r="AD19" i="8" s="1"/>
  <c r="AG19" i="8" a="1"/>
  <c r="AG19" i="8" s="1"/>
  <c r="AJ19" i="8" a="1"/>
  <c r="AJ19" i="8" s="1"/>
  <c r="AP19" i="8" a="1"/>
  <c r="AP19" i="8" s="1"/>
  <c r="AS19" i="8" a="1"/>
  <c r="AS19" i="8" s="1"/>
  <c r="D19" i="8" a="1"/>
  <c r="D19" i="8" s="1"/>
  <c r="J19" i="8" a="1"/>
  <c r="J19" i="8" s="1"/>
  <c r="M19" i="8" a="1"/>
  <c r="M19" i="8" s="1"/>
  <c r="P19" i="8" a="1"/>
  <c r="P19" i="8" s="1"/>
  <c r="S19" i="8" a="1"/>
  <c r="S19" i="8" s="1"/>
  <c r="V19" i="8" a="1"/>
  <c r="V19" i="8" s="1"/>
  <c r="Y19" i="8" a="1"/>
  <c r="Y19" i="8" s="1"/>
  <c r="AB19" i="8" a="1"/>
  <c r="AB19" i="8" s="1"/>
  <c r="AH19" i="8" a="1"/>
  <c r="AH19" i="8" s="1"/>
  <c r="AM19" i="8" a="1"/>
  <c r="AM19" i="8" s="1"/>
  <c r="AQ19" i="8" a="1"/>
  <c r="AQ19" i="8" s="1"/>
  <c r="G19" i="8" a="1"/>
  <c r="G19" i="8" s="1"/>
  <c r="K19" i="8" a="1"/>
  <c r="K19" i="8" s="1"/>
  <c r="N19" i="8" a="1"/>
  <c r="N19" i="8" s="1"/>
  <c r="Q19" i="8" a="1"/>
  <c r="Q19" i="8" s="1"/>
  <c r="T19" i="8" a="1"/>
  <c r="T19" i="8" s="1"/>
  <c r="Z19" i="8" a="1"/>
  <c r="Z19" i="8" s="1"/>
  <c r="AE19" i="8" a="1"/>
  <c r="AE19" i="8" s="1"/>
  <c r="AK19" i="8" a="1"/>
  <c r="AK19" i="8" s="1"/>
  <c r="AN19" i="8" a="1"/>
  <c r="AN19" i="8" s="1"/>
  <c r="AR19" i="8" a="1"/>
  <c r="AR19" i="8" s="1"/>
  <c r="J30" i="8" a="1"/>
  <c r="J30" i="8" s="1"/>
  <c r="M30" i="8" a="1"/>
  <c r="M30" i="8" s="1"/>
  <c r="P30" i="8" a="1"/>
  <c r="P30" i="8" s="1"/>
  <c r="V30" i="8" a="1"/>
  <c r="V30" i="8" s="1"/>
  <c r="Y30" i="8" a="1"/>
  <c r="Y30" i="8" s="1"/>
  <c r="AB30" i="8" a="1"/>
  <c r="AB30" i="8" s="1"/>
  <c r="AE30" i="8" a="1"/>
  <c r="AE30" i="8" s="1"/>
  <c r="AH30" i="8" a="1"/>
  <c r="AH30" i="8" s="1"/>
  <c r="AO30" i="8" a="1"/>
  <c r="AO30" i="8" s="1"/>
  <c r="AR30" i="8" a="1"/>
  <c r="AR30" i="8" s="1"/>
  <c r="E30" i="8" a="1"/>
  <c r="E30" i="8" s="1"/>
  <c r="H30" i="8" a="1"/>
  <c r="H30" i="8" s="1"/>
  <c r="K30" i="8" a="1"/>
  <c r="K30" i="8" s="1"/>
  <c r="Q30" i="8" a="1"/>
  <c r="Q30" i="8" s="1"/>
  <c r="T30" i="8" a="1"/>
  <c r="T30" i="8" s="1"/>
  <c r="AG30" i="8" a="1"/>
  <c r="AG30" i="8" s="1"/>
  <c r="AJ30" i="8" a="1"/>
  <c r="AJ30" i="8" s="1"/>
  <c r="AM30" i="8" a="1"/>
  <c r="AM30" i="8" s="1"/>
  <c r="AP30" i="8" a="1"/>
  <c r="AP30" i="8" s="1"/>
  <c r="F30" i="8" a="1"/>
  <c r="F30" i="8" s="1"/>
  <c r="I30" i="8" a="1"/>
  <c r="I30" i="8" s="1"/>
  <c r="L30" i="8" a="1"/>
  <c r="L30" i="8" s="1"/>
  <c r="O30" i="8" a="1"/>
  <c r="O30" i="8" s="1"/>
  <c r="R30" i="8" a="1"/>
  <c r="R30" i="8" s="1"/>
  <c r="U30" i="8" a="1"/>
  <c r="U30" i="8" s="1"/>
  <c r="X30" i="8" a="1"/>
  <c r="X30" i="8" s="1"/>
  <c r="AA30" i="8" a="1"/>
  <c r="AA30" i="8" s="1"/>
  <c r="AD30" i="8" a="1"/>
  <c r="AD30" i="8" s="1"/>
  <c r="AK30" i="8" a="1"/>
  <c r="AK30" i="8" s="1"/>
  <c r="AN30" i="8" a="1"/>
  <c r="AN30" i="8" s="1"/>
  <c r="AQ30" i="8" a="1"/>
  <c r="AQ30" i="8" s="1"/>
  <c r="G30" i="8" a="1"/>
  <c r="G30" i="8" s="1"/>
  <c r="S30" i="8" a="1"/>
  <c r="S30" i="8" s="1"/>
  <c r="AF30" i="8" a="1"/>
  <c r="AF30" i="8" s="1"/>
  <c r="AS30" i="8" a="1"/>
  <c r="AS30" i="8" s="1"/>
  <c r="AI30" i="8" a="1"/>
  <c r="AI30" i="8" s="1"/>
  <c r="N30" i="8" a="1"/>
  <c r="N30" i="8" s="1"/>
  <c r="Z30" i="8" a="1"/>
  <c r="Z30" i="8" s="1"/>
  <c r="AL30" i="8" a="1"/>
  <c r="AL30" i="8" s="1"/>
  <c r="D30" i="8" a="1"/>
  <c r="D30" i="8" s="1"/>
  <c r="AC30" i="8" a="1"/>
  <c r="AC30" i="8" s="1"/>
  <c r="F29" i="8" a="1"/>
  <c r="F29" i="8" s="1"/>
  <c r="I29" i="8" a="1"/>
  <c r="I29" i="8" s="1"/>
  <c r="L29" i="8" a="1"/>
  <c r="L29" i="8" s="1"/>
  <c r="R29" i="8" a="1"/>
  <c r="R29" i="8" s="1"/>
  <c r="AC29" i="8" a="1"/>
  <c r="AC29" i="8" s="1"/>
  <c r="AF29" i="8" a="1"/>
  <c r="AF29" i="8" s="1"/>
  <c r="AI29" i="8" a="1"/>
  <c r="AI29" i="8" s="1"/>
  <c r="AP29" i="8" a="1"/>
  <c r="AP29" i="8" s="1"/>
  <c r="G29" i="8" a="1"/>
  <c r="G29" i="8" s="1"/>
  <c r="M29" i="8" a="1"/>
  <c r="M29" i="8" s="1"/>
  <c r="P29" i="8" a="1"/>
  <c r="P29" i="8" s="1"/>
  <c r="S29" i="8" a="1"/>
  <c r="S29" i="8" s="1"/>
  <c r="V29" i="8" a="1"/>
  <c r="V29" i="8" s="1"/>
  <c r="Y29" i="8" a="1"/>
  <c r="Y29" i="8" s="1"/>
  <c r="AB29" i="8" a="1"/>
  <c r="AB29" i="8" s="1"/>
  <c r="AH29" i="8" a="1"/>
  <c r="AH29" i="8" s="1"/>
  <c r="AK29" i="8" a="1"/>
  <c r="AK29" i="8" s="1"/>
  <c r="AN29" i="8" a="1"/>
  <c r="AN29" i="8" s="1"/>
  <c r="AQ29" i="8" a="1"/>
  <c r="AQ29" i="8" s="1"/>
  <c r="E29" i="8" a="1"/>
  <c r="E29" i="8" s="1"/>
  <c r="H29" i="8" a="1"/>
  <c r="H29" i="8" s="1"/>
  <c r="K29" i="8" a="1"/>
  <c r="K29" i="8" s="1"/>
  <c r="N29" i="8" a="1"/>
  <c r="N29" i="8" s="1"/>
  <c r="Q29" i="8" a="1"/>
  <c r="Q29" i="8" s="1"/>
  <c r="T29" i="8" a="1"/>
  <c r="T29" i="8" s="1"/>
  <c r="Z29" i="8" a="1"/>
  <c r="Z29" i="8" s="1"/>
  <c r="AE29" i="8" a="1"/>
  <c r="AE29" i="8" s="1"/>
  <c r="AL29" i="8" a="1"/>
  <c r="AL29" i="8" s="1"/>
  <c r="AO29" i="8" a="1"/>
  <c r="AO29" i="8" s="1"/>
  <c r="AR29" i="8" a="1"/>
  <c r="AR29" i="8" s="1"/>
  <c r="D29" i="8" a="1"/>
  <c r="D29" i="8" s="1"/>
  <c r="O29" i="8" a="1"/>
  <c r="O29" i="8" s="1"/>
  <c r="AA29" i="8" a="1"/>
  <c r="AA29" i="8" s="1"/>
  <c r="AM29" i="8" a="1"/>
  <c r="AM29" i="8" s="1"/>
  <c r="AD29" i="8" a="1"/>
  <c r="AD29" i="8" s="1"/>
  <c r="J29" i="8" a="1"/>
  <c r="J29" i="8" s="1"/>
  <c r="U29" i="8" a="1"/>
  <c r="U29" i="8" s="1"/>
  <c r="AG29" i="8" a="1"/>
  <c r="AG29" i="8" s="1"/>
  <c r="AS29" i="8" a="1"/>
  <c r="AS29" i="8" s="1"/>
  <c r="AJ29" i="8" a="1"/>
  <c r="AJ29" i="8" s="1"/>
  <c r="X29" i="8" a="1"/>
  <c r="X29" i="8" s="1"/>
  <c r="D21" i="8" a="1"/>
  <c r="D21" i="8" s="1"/>
  <c r="J21" i="8" a="1"/>
  <c r="J21" i="8" s="1"/>
  <c r="O21" i="8" a="1"/>
  <c r="O21" i="8" s="1"/>
  <c r="S21" i="8" a="1"/>
  <c r="S21" i="8" s="1"/>
  <c r="V21" i="8" a="1"/>
  <c r="V21" i="8" s="1"/>
  <c r="Y21" i="8" a="1"/>
  <c r="Y21" i="8" s="1"/>
  <c r="AB21" i="8" a="1"/>
  <c r="AB21" i="8" s="1"/>
  <c r="AH21" i="8" a="1"/>
  <c r="AH21" i="8" s="1"/>
  <c r="AM21" i="8" a="1"/>
  <c r="AM21" i="8" s="1"/>
  <c r="AS21" i="8" a="1"/>
  <c r="AS21" i="8" s="1"/>
  <c r="E21" i="8" a="1"/>
  <c r="E21" i="8" s="1"/>
  <c r="H21" i="8" a="1"/>
  <c r="H21" i="8" s="1"/>
  <c r="K21" i="8" a="1"/>
  <c r="K21" i="8" s="1"/>
  <c r="N21" i="8" a="1"/>
  <c r="N21" i="8" s="1"/>
  <c r="Q21" i="8" a="1"/>
  <c r="Q21" i="8" s="1"/>
  <c r="AC21" i="8" a="1"/>
  <c r="AC21" i="8" s="1"/>
  <c r="AF21" i="8" a="1"/>
  <c r="AF21" i="8" s="1"/>
  <c r="AI21" i="8" a="1"/>
  <c r="AI21" i="8" s="1"/>
  <c r="AL21" i="8" a="1"/>
  <c r="AL21" i="8" s="1"/>
  <c r="AO21" i="8" a="1"/>
  <c r="AO21" i="8" s="1"/>
  <c r="AR21" i="8" a="1"/>
  <c r="AR21" i="8" s="1"/>
  <c r="F21" i="8" a="1"/>
  <c r="F21" i="8" s="1"/>
  <c r="I21" i="8" a="1"/>
  <c r="I21" i="8" s="1"/>
  <c r="L21" i="8" a="1"/>
  <c r="L21" i="8" s="1"/>
  <c r="R21" i="8" a="1"/>
  <c r="R21" i="8" s="1"/>
  <c r="U21" i="8" a="1"/>
  <c r="U21" i="8" s="1"/>
  <c r="X21" i="8" a="1"/>
  <c r="X21" i="8" s="1"/>
  <c r="AA21" i="8" a="1"/>
  <c r="AA21" i="8" s="1"/>
  <c r="AD21" i="8" a="1"/>
  <c r="AD21" i="8" s="1"/>
  <c r="AG21" i="8" a="1"/>
  <c r="AG21" i="8" s="1"/>
  <c r="AJ21" i="8" a="1"/>
  <c r="AJ21" i="8" s="1"/>
  <c r="AP21" i="8" a="1"/>
  <c r="AP21" i="8" s="1"/>
  <c r="P21" i="8" a="1"/>
  <c r="P21" i="8" s="1"/>
  <c r="AN21" i="8" a="1"/>
  <c r="AN21" i="8" s="1"/>
  <c r="G21" i="8" a="1"/>
  <c r="G21" i="8" s="1"/>
  <c r="T21" i="8" a="1"/>
  <c r="T21" i="8" s="1"/>
  <c r="AE21" i="8" a="1"/>
  <c r="AE21" i="8" s="1"/>
  <c r="AQ21" i="8" a="1"/>
  <c r="AQ21" i="8" s="1"/>
  <c r="M21" i="8" a="1"/>
  <c r="M21" i="8" s="1"/>
  <c r="Z21" i="8" a="1"/>
  <c r="Z21" i="8" s="1"/>
  <c r="AK21" i="8" a="1"/>
  <c r="AK21" i="8" s="1"/>
  <c r="F17" i="8" a="1"/>
  <c r="F17" i="8" s="1"/>
  <c r="K17" i="8" a="1"/>
  <c r="K17" i="8" s="1"/>
  <c r="N17" i="8" a="1"/>
  <c r="N17" i="8" s="1"/>
  <c r="S17" i="8" a="1"/>
  <c r="S17" i="8" s="1"/>
  <c r="V17" i="8" a="1"/>
  <c r="V17" i="8" s="1"/>
  <c r="AA17" i="8" a="1"/>
  <c r="AA17" i="8" s="1"/>
  <c r="AD17" i="8" a="1"/>
  <c r="AD17" i="8" s="1"/>
  <c r="AI17" i="8" a="1"/>
  <c r="AI17" i="8" s="1"/>
  <c r="AL17" i="8" a="1"/>
  <c r="AL17" i="8" s="1"/>
  <c r="AQ17" i="8" a="1"/>
  <c r="AQ17" i="8" s="1"/>
  <c r="I17" i="8" a="1"/>
  <c r="I17" i="8" s="1"/>
  <c r="L17" i="8" a="1"/>
  <c r="L17" i="8" s="1"/>
  <c r="Q17" i="8" a="1"/>
  <c r="Q17" i="8" s="1"/>
  <c r="T17" i="8" a="1"/>
  <c r="T17" i="8" s="1"/>
  <c r="Y17" i="8" a="1"/>
  <c r="Y17" i="8" s="1"/>
  <c r="AB17" i="8" a="1"/>
  <c r="AB17" i="8" s="1"/>
  <c r="AG17" i="8" a="1"/>
  <c r="AG17" i="8" s="1"/>
  <c r="AJ17" i="8" a="1"/>
  <c r="AJ17" i="8" s="1"/>
  <c r="AO17" i="8" a="1"/>
  <c r="AO17" i="8" s="1"/>
  <c r="AR17" i="8" a="1"/>
  <c r="AR17" i="8" s="1"/>
  <c r="D17" i="8" a="1"/>
  <c r="D17" i="8" s="1"/>
  <c r="G17" i="8" a="1"/>
  <c r="G17" i="8" s="1"/>
  <c r="J17" i="8" a="1"/>
  <c r="J17" i="8" s="1"/>
  <c r="O17" i="8" a="1"/>
  <c r="O17" i="8" s="1"/>
  <c r="R17" i="8" a="1"/>
  <c r="R17" i="8" s="1"/>
  <c r="Z17" i="8" a="1"/>
  <c r="Z17" i="8" s="1"/>
  <c r="AE17" i="8" a="1"/>
  <c r="AE17" i="8" s="1"/>
  <c r="AH17" i="8" a="1"/>
  <c r="AH17" i="8" s="1"/>
  <c r="AM17" i="8" a="1"/>
  <c r="AM17" i="8" s="1"/>
  <c r="AP17" i="8" a="1"/>
  <c r="AP17" i="8" s="1"/>
  <c r="E17" i="8" a="1"/>
  <c r="E17" i="8" s="1"/>
  <c r="H17" i="8" a="1"/>
  <c r="H17" i="8" s="1"/>
  <c r="M17" i="8" a="1"/>
  <c r="M17" i="8" s="1"/>
  <c r="P17" i="8" a="1"/>
  <c r="P17" i="8" s="1"/>
  <c r="U17" i="8" a="1"/>
  <c r="U17" i="8" s="1"/>
  <c r="X17" i="8" a="1"/>
  <c r="X17" i="8" s="1"/>
  <c r="AC17" i="8" a="1"/>
  <c r="AC17" i="8" s="1"/>
  <c r="AF17" i="8" a="1"/>
  <c r="AF17" i="8" s="1"/>
  <c r="AK17" i="8" a="1"/>
  <c r="AK17" i="8" s="1"/>
  <c r="AN17" i="8" a="1"/>
  <c r="AN17" i="8" s="1"/>
  <c r="AS17" i="8" a="1"/>
  <c r="AS17" i="8" s="1"/>
  <c r="AM43" i="10"/>
  <c r="AR25" i="8" a="1"/>
  <c r="AR25" i="8" s="1"/>
  <c r="AP23" i="10" s="1"/>
  <c r="D38" i="8" a="1"/>
  <c r="D38" i="8" s="1"/>
  <c r="G38" i="8" a="1"/>
  <c r="G38" i="8" s="1"/>
  <c r="J38" i="8" a="1"/>
  <c r="J38" i="8" s="1"/>
  <c r="Q38" i="8" a="1"/>
  <c r="Q38" i="8" s="1"/>
  <c r="T38" i="8" a="1"/>
  <c r="T38" i="8" s="1"/>
  <c r="Z38" i="8" a="1"/>
  <c r="Z38" i="8" s="1"/>
  <c r="AG38" i="8" a="1"/>
  <c r="AG38" i="8" s="1"/>
  <c r="AJ38" i="8" a="1"/>
  <c r="AJ38" i="8" s="1"/>
  <c r="AM38" i="8" a="1"/>
  <c r="AM38" i="8" s="1"/>
  <c r="AP38" i="8" a="1"/>
  <c r="AP38" i="8" s="1"/>
  <c r="E38" i="8" a="1"/>
  <c r="E38" i="8" s="1"/>
  <c r="H38" i="8" a="1"/>
  <c r="H38" i="8" s="1"/>
  <c r="K38" i="8" a="1"/>
  <c r="K38" i="8" s="1"/>
  <c r="N38" i="8" a="1"/>
  <c r="N38" i="8" s="1"/>
  <c r="U38" i="8" a="1"/>
  <c r="U38" i="8" s="1"/>
  <c r="X38" i="8" a="1"/>
  <c r="X38" i="8" s="1"/>
  <c r="AA38" i="8" a="1"/>
  <c r="AA38" i="8" s="1"/>
  <c r="AD38" i="8" a="1"/>
  <c r="AD38" i="8" s="1"/>
  <c r="AK38" i="8" a="1"/>
  <c r="AK38" i="8" s="1"/>
  <c r="AN38" i="8" a="1"/>
  <c r="AN38" i="8" s="1"/>
  <c r="AQ38" i="8" a="1"/>
  <c r="AQ38" i="8" s="1"/>
  <c r="I38" i="8" a="1"/>
  <c r="I38" i="8" s="1"/>
  <c r="L38" i="8" a="1"/>
  <c r="L38" i="8" s="1"/>
  <c r="O38" i="8" a="1"/>
  <c r="O38" i="8" s="1"/>
  <c r="R38" i="8" a="1"/>
  <c r="R38" i="8" s="1"/>
  <c r="Y38" i="8" a="1"/>
  <c r="Y38" i="8" s="1"/>
  <c r="AB38" i="8" a="1"/>
  <c r="AB38" i="8" s="1"/>
  <c r="AE38" i="8" a="1"/>
  <c r="AE38" i="8" s="1"/>
  <c r="AH38" i="8" a="1"/>
  <c r="AH38" i="8" s="1"/>
  <c r="AO38" i="8" a="1"/>
  <c r="AO38" i="8" s="1"/>
  <c r="AR38" i="8" a="1"/>
  <c r="AR38" i="8" s="1"/>
  <c r="F38" i="8" a="1"/>
  <c r="F38" i="8" s="1"/>
  <c r="S38" i="8" a="1"/>
  <c r="S38" i="8" s="1"/>
  <c r="AF38" i="8" a="1"/>
  <c r="AF38" i="8" s="1"/>
  <c r="AS38" i="8" a="1"/>
  <c r="AS38" i="8" s="1"/>
  <c r="V38" i="8" a="1"/>
  <c r="V38" i="8" s="1"/>
  <c r="AI38" i="8" a="1"/>
  <c r="AI38" i="8" s="1"/>
  <c r="M38" i="8" a="1"/>
  <c r="M38" i="8" s="1"/>
  <c r="AL38" i="8" a="1"/>
  <c r="AL38" i="8" s="1"/>
  <c r="P38" i="8" a="1"/>
  <c r="P38" i="8" s="1"/>
  <c r="AC38" i="8" a="1"/>
  <c r="AC38" i="8" s="1"/>
  <c r="E18" i="8" a="1"/>
  <c r="E18" i="8" s="1"/>
  <c r="H18" i="8" a="1"/>
  <c r="H18" i="8" s="1"/>
  <c r="N18" i="8" a="1"/>
  <c r="N18" i="8" s="1"/>
  <c r="S18" i="8" a="1"/>
  <c r="S18" i="8" s="1"/>
  <c r="Z18" i="8" a="1"/>
  <c r="Z18" i="8" s="1"/>
  <c r="AC18" i="8" a="1"/>
  <c r="AC18" i="8" s="1"/>
  <c r="AF18" i="8" a="1"/>
  <c r="AF18" i="8" s="1"/>
  <c r="AL18" i="8" a="1"/>
  <c r="AL18" i="8" s="1"/>
  <c r="AQ18" i="8" a="1"/>
  <c r="AQ18" i="8" s="1"/>
  <c r="F18" i="8" a="1"/>
  <c r="F18" i="8" s="1"/>
  <c r="K18" i="8" a="1"/>
  <c r="K18" i="8" s="1"/>
  <c r="Q18" i="8" a="1"/>
  <c r="Q18" i="8" s="1"/>
  <c r="T18" i="8" a="1"/>
  <c r="T18" i="8" s="1"/>
  <c r="X18" i="8" a="1"/>
  <c r="X18" i="8" s="1"/>
  <c r="AD18" i="8" a="1"/>
  <c r="AD18" i="8" s="1"/>
  <c r="AI18" i="8" a="1"/>
  <c r="AI18" i="8" s="1"/>
  <c r="AO18" i="8" a="1"/>
  <c r="AO18" i="8" s="1"/>
  <c r="AR18" i="8" a="1"/>
  <c r="AR18" i="8" s="1"/>
  <c r="I18" i="8" a="1"/>
  <c r="I18" i="8" s="1"/>
  <c r="L18" i="8" a="1"/>
  <c r="L18" i="8" s="1"/>
  <c r="O18" i="8" a="1"/>
  <c r="O18" i="8" s="1"/>
  <c r="R18" i="8" a="1"/>
  <c r="R18" i="8" s="1"/>
  <c r="U18" i="8" a="1"/>
  <c r="U18" i="8" s="1"/>
  <c r="AA18" i="8" a="1"/>
  <c r="AA18" i="8" s="1"/>
  <c r="AG18" i="8" a="1"/>
  <c r="AG18" i="8" s="1"/>
  <c r="AJ18" i="8" a="1"/>
  <c r="AJ18" i="8" s="1"/>
  <c r="AM18" i="8" a="1"/>
  <c r="AM18" i="8" s="1"/>
  <c r="AP18" i="8" a="1"/>
  <c r="AP18" i="8" s="1"/>
  <c r="AS18" i="8" a="1"/>
  <c r="AS18" i="8" s="1"/>
  <c r="D18" i="8" a="1"/>
  <c r="D18" i="8" s="1"/>
  <c r="G18" i="8" a="1"/>
  <c r="G18" i="8" s="1"/>
  <c r="J18" i="8" a="1"/>
  <c r="J18" i="8" s="1"/>
  <c r="M18" i="8" a="1"/>
  <c r="M18" i="8" s="1"/>
  <c r="P18" i="8" a="1"/>
  <c r="P18" i="8" s="1"/>
  <c r="V18" i="8" a="1"/>
  <c r="V18" i="8" s="1"/>
  <c r="Y18" i="8" a="1"/>
  <c r="Y18" i="8" s="1"/>
  <c r="AB18" i="8" a="1"/>
  <c r="AB18" i="8" s="1"/>
  <c r="AE18" i="8" a="1"/>
  <c r="AE18" i="8" s="1"/>
  <c r="AH18" i="8" a="1"/>
  <c r="AH18" i="8" s="1"/>
  <c r="AK18" i="8" a="1"/>
  <c r="AK18" i="8" s="1"/>
  <c r="AN18" i="8" a="1"/>
  <c r="AN18" i="8" s="1"/>
  <c r="D41" i="8" a="1"/>
  <c r="D41" i="8" s="1"/>
  <c r="G41" i="8" a="1"/>
  <c r="G41" i="8" s="1"/>
  <c r="J41" i="8" a="1"/>
  <c r="J41" i="8" s="1"/>
  <c r="Q41" i="8" a="1"/>
  <c r="Q41" i="8" s="1"/>
  <c r="T41" i="8" a="1"/>
  <c r="T41" i="8" s="1"/>
  <c r="Z41" i="8" a="1"/>
  <c r="Z41" i="8" s="1"/>
  <c r="AG41" i="8" a="1"/>
  <c r="AG41" i="8" s="1"/>
  <c r="AL41" i="8" a="1"/>
  <c r="AL41" i="8" s="1"/>
  <c r="AR41" i="8" a="1"/>
  <c r="AR41" i="8" s="1"/>
  <c r="E41" i="8" a="1"/>
  <c r="E41" i="8" s="1"/>
  <c r="H41" i="8" a="1"/>
  <c r="H41" i="8" s="1"/>
  <c r="K41" i="8" a="1"/>
  <c r="K41" i="8" s="1"/>
  <c r="N41" i="8" a="1"/>
  <c r="N41" i="8" s="1"/>
  <c r="U41" i="8" a="1"/>
  <c r="U41" i="8" s="1"/>
  <c r="X41" i="8" a="1"/>
  <c r="X41" i="8" s="1"/>
  <c r="AA41" i="8" a="1"/>
  <c r="AA41" i="8" s="1"/>
  <c r="AD41" i="8" a="1"/>
  <c r="AD41" i="8" s="1"/>
  <c r="AJ41" i="8" a="1"/>
  <c r="AJ41" i="8" s="1"/>
  <c r="AM41" i="8" a="1"/>
  <c r="AM41" i="8" s="1"/>
  <c r="AP41" i="8" a="1"/>
  <c r="AP41" i="8" s="1"/>
  <c r="AS41" i="8" a="1"/>
  <c r="AS41" i="8" s="1"/>
  <c r="P41" i="8" a="1"/>
  <c r="P41" i="8" s="1"/>
  <c r="V41" i="8" a="1"/>
  <c r="V41" i="8" s="1"/>
  <c r="AC41" i="8" a="1"/>
  <c r="AC41" i="8" s="1"/>
  <c r="AI41" i="8" a="1"/>
  <c r="AI41" i="8" s="1"/>
  <c r="AO41" i="8" a="1"/>
  <c r="AO41" i="8" s="1"/>
  <c r="L41" i="8" a="1"/>
  <c r="L41" i="8" s="1"/>
  <c r="R41" i="8" a="1"/>
  <c r="R41" i="8" s="1"/>
  <c r="Y41" i="8" a="1"/>
  <c r="Y41" i="8" s="1"/>
  <c r="AE41" i="8" a="1"/>
  <c r="AE41" i="8" s="1"/>
  <c r="AK41" i="8" a="1"/>
  <c r="AK41" i="8" s="1"/>
  <c r="AQ41" i="8" a="1"/>
  <c r="AQ41" i="8" s="1"/>
  <c r="F41" i="8" a="1"/>
  <c r="F41" i="8" s="1"/>
  <c r="M41" i="8" a="1"/>
  <c r="M41" i="8" s="1"/>
  <c r="S41" i="8" a="1"/>
  <c r="S41" i="8" s="1"/>
  <c r="AF41" i="8" a="1"/>
  <c r="AF41" i="8" s="1"/>
  <c r="I41" i="8" a="1"/>
  <c r="I41" i="8" s="1"/>
  <c r="O41" i="8" a="1"/>
  <c r="O41" i="8" s="1"/>
  <c r="AB41" i="8" a="1"/>
  <c r="AB41" i="8" s="1"/>
  <c r="AH41" i="8" a="1"/>
  <c r="AH41" i="8" s="1"/>
  <c r="AN41" i="8" a="1"/>
  <c r="AN41" i="8" s="1"/>
  <c r="E44" i="8" a="1"/>
  <c r="E44" i="8" s="1"/>
  <c r="K44" i="8" a="1"/>
  <c r="K44" i="8" s="1"/>
  <c r="N44" i="8" a="1"/>
  <c r="N44" i="8" s="1"/>
  <c r="P44" i="8" a="1"/>
  <c r="P44" i="8" s="1"/>
  <c r="S44" i="8" a="1"/>
  <c r="S44" i="8" s="1"/>
  <c r="X44" i="8" a="1"/>
  <c r="X44" i="8" s="1"/>
  <c r="AA44" i="8" a="1"/>
  <c r="AA44" i="8" s="1"/>
  <c r="AF44" i="8" a="1"/>
  <c r="AF44" i="8" s="1"/>
  <c r="AI44" i="8" a="1"/>
  <c r="AI44" i="8" s="1"/>
  <c r="H44" i="8" a="1"/>
  <c r="H44" i="8" s="1"/>
  <c r="L44" i="8" a="1"/>
  <c r="L44" i="8" s="1"/>
  <c r="Q44" i="8" a="1"/>
  <c r="Q44" i="8" s="1"/>
  <c r="V44" i="8" a="1"/>
  <c r="V44" i="8" s="1"/>
  <c r="Y44" i="8" a="1"/>
  <c r="Y44" i="8" s="1"/>
  <c r="AD44" i="8" a="1"/>
  <c r="AD44" i="8" s="1"/>
  <c r="AG44" i="8" a="1"/>
  <c r="AG44" i="8" s="1"/>
  <c r="AL44" i="8" a="1"/>
  <c r="AL44" i="8" s="1"/>
  <c r="D44" i="8" a="1"/>
  <c r="D44" i="8" s="1"/>
  <c r="J44" i="8" a="1"/>
  <c r="J44" i="8" s="1"/>
  <c r="U44" i="8" a="1"/>
  <c r="U44" i="8" s="1"/>
  <c r="Z44" i="8" a="1"/>
  <c r="Z44" i="8" s="1"/>
  <c r="AK44" i="8" a="1"/>
  <c r="AK44" i="8" s="1"/>
  <c r="AO44" i="8" a="1"/>
  <c r="AO44" i="8" s="1"/>
  <c r="F44" i="8" a="1"/>
  <c r="F44" i="8" s="1"/>
  <c r="M44" i="8" a="1"/>
  <c r="M44" i="8" s="1"/>
  <c r="AB44" i="8" a="1"/>
  <c r="AB44" i="8" s="1"/>
  <c r="AM44" i="8" a="1"/>
  <c r="AM44" i="8" s="1"/>
  <c r="AR44" i="8" a="1"/>
  <c r="AR44" i="8" s="1"/>
  <c r="G44" i="8" a="1"/>
  <c r="G44" i="8" s="1"/>
  <c r="R44" i="8" a="1"/>
  <c r="R44" i="8" s="1"/>
  <c r="AC44" i="8" a="1"/>
  <c r="AC44" i="8" s="1"/>
  <c r="AH44" i="8" a="1"/>
  <c r="AH44" i="8" s="1"/>
  <c r="AP44" i="8" a="1"/>
  <c r="AP44" i="8" s="1"/>
  <c r="AS44" i="8" a="1"/>
  <c r="AS44" i="8" s="1"/>
  <c r="I44" i="8" a="1"/>
  <c r="I44" i="8" s="1"/>
  <c r="O44" i="8" a="1"/>
  <c r="O44" i="8" s="1"/>
  <c r="T44" i="8" a="1"/>
  <c r="T44" i="8" s="1"/>
  <c r="AE44" i="8" a="1"/>
  <c r="AE44" i="8" s="1"/>
  <c r="AJ44" i="8" a="1"/>
  <c r="AJ44" i="8" s="1"/>
  <c r="AN44" i="8" a="1"/>
  <c r="AN44" i="8" s="1"/>
  <c r="AQ44" i="8" a="1"/>
  <c r="AQ44" i="8" s="1"/>
  <c r="I28" i="8" a="1"/>
  <c r="I28" i="8" s="1"/>
  <c r="L28" i="8" a="1"/>
  <c r="L28" i="8" s="1"/>
  <c r="O28" i="8" a="1"/>
  <c r="O28" i="8" s="1"/>
  <c r="R28" i="8" a="1"/>
  <c r="R28" i="8" s="1"/>
  <c r="U28" i="8" a="1"/>
  <c r="U28" i="8" s="1"/>
  <c r="X28" i="8" a="1"/>
  <c r="X28" i="8" s="1"/>
  <c r="AD28" i="8" a="1"/>
  <c r="AD28" i="8" s="1"/>
  <c r="AI28" i="8" a="1"/>
  <c r="AI28" i="8" s="1"/>
  <c r="AO28" i="8" a="1"/>
  <c r="AO28" i="8" s="1"/>
  <c r="AR28" i="8" a="1"/>
  <c r="AR28" i="8" s="1"/>
  <c r="E28" i="8" a="1"/>
  <c r="E28" i="8" s="1"/>
  <c r="H28" i="8" a="1"/>
  <c r="H28" i="8" s="1"/>
  <c r="N28" i="8" a="1"/>
  <c r="N28" i="8" s="1"/>
  <c r="S28" i="8" a="1"/>
  <c r="S28" i="8" s="1"/>
  <c r="Y28" i="8" a="1"/>
  <c r="Y28" i="8" s="1"/>
  <c r="AB28" i="8" a="1"/>
  <c r="AB28" i="8" s="1"/>
  <c r="AE28" i="8" a="1"/>
  <c r="AE28" i="8" s="1"/>
  <c r="AH28" i="8" a="1"/>
  <c r="AH28" i="8" s="1"/>
  <c r="AK28" i="8" a="1"/>
  <c r="AK28" i="8" s="1"/>
  <c r="AN28" i="8" a="1"/>
  <c r="AN28" i="8" s="1"/>
  <c r="K28" i="8" a="1"/>
  <c r="K28" i="8" s="1"/>
  <c r="Q28" i="8" a="1"/>
  <c r="Q28" i="8" s="1"/>
  <c r="T28" i="8" a="1"/>
  <c r="T28" i="8" s="1"/>
  <c r="Z28" i="8" a="1"/>
  <c r="Z28" i="8" s="1"/>
  <c r="AC28" i="8" a="1"/>
  <c r="AC28" i="8" s="1"/>
  <c r="AF28" i="8" a="1"/>
  <c r="AF28" i="8" s="1"/>
  <c r="AL28" i="8" a="1"/>
  <c r="AL28" i="8" s="1"/>
  <c r="AQ28" i="8" a="1"/>
  <c r="AQ28" i="8" s="1"/>
  <c r="M28" i="8" a="1"/>
  <c r="M28" i="8" s="1"/>
  <c r="AJ28" i="8" a="1"/>
  <c r="AJ28" i="8" s="1"/>
  <c r="D28" i="8" a="1"/>
  <c r="D28" i="8" s="1"/>
  <c r="P28" i="8" a="1"/>
  <c r="P28" i="8" s="1"/>
  <c r="AA28" i="8" a="1"/>
  <c r="AA28" i="8" s="1"/>
  <c r="AM28" i="8" a="1"/>
  <c r="AM28" i="8" s="1"/>
  <c r="G28" i="8" a="1"/>
  <c r="G28" i="8" s="1"/>
  <c r="AP28" i="8" a="1"/>
  <c r="AP28" i="8" s="1"/>
  <c r="AG28" i="8" a="1"/>
  <c r="AG28" i="8" s="1"/>
  <c r="AS28" i="8" a="1"/>
  <c r="AS28" i="8" s="1"/>
  <c r="J28" i="8" a="1"/>
  <c r="J28" i="8" s="1"/>
  <c r="V28" i="8" a="1"/>
  <c r="V28" i="8" s="1"/>
  <c r="H9" i="8" a="1"/>
  <c r="H9" i="8" s="1"/>
  <c r="K9" i="8" a="1"/>
  <c r="K9" i="8" s="1"/>
  <c r="N9" i="8" a="1"/>
  <c r="N9" i="8" s="1"/>
  <c r="Q9" i="8" a="1"/>
  <c r="Q9" i="8" s="1"/>
  <c r="AB9" i="8" a="1"/>
  <c r="AB9" i="8" s="1"/>
  <c r="AH9" i="8" a="1"/>
  <c r="AH9" i="8" s="1"/>
  <c r="AK9" i="8" a="1"/>
  <c r="AK9" i="8" s="1"/>
  <c r="AN9" i="8" a="1"/>
  <c r="AN9" i="8" s="1"/>
  <c r="AQ9" i="8" a="1"/>
  <c r="AQ9" i="8" s="1"/>
  <c r="F9" i="8" a="1"/>
  <c r="F9" i="8" s="1"/>
  <c r="M9" i="8" a="1"/>
  <c r="M9" i="8" s="1"/>
  <c r="U9" i="8" a="1"/>
  <c r="U9" i="8" s="1"/>
  <c r="Y9" i="8" a="1"/>
  <c r="Y9" i="8" s="1"/>
  <c r="AC9" i="8" a="1"/>
  <c r="AC9" i="8" s="1"/>
  <c r="AG9" i="8" a="1"/>
  <c r="AG9" i="8" s="1"/>
  <c r="AJ9" i="8" a="1"/>
  <c r="AJ9" i="8" s="1"/>
  <c r="AO9" i="8" a="1"/>
  <c r="AO9" i="8" s="1"/>
  <c r="AR9" i="8" a="1"/>
  <c r="AR9" i="8" s="1"/>
  <c r="G9" i="8" a="1"/>
  <c r="G9" i="8" s="1"/>
  <c r="J9" i="8" a="1"/>
  <c r="J9" i="8" s="1"/>
  <c r="O9" i="8" a="1"/>
  <c r="O9" i="8" s="1"/>
  <c r="R9" i="8" a="1"/>
  <c r="R9" i="8" s="1"/>
  <c r="V9" i="8" a="1"/>
  <c r="V9" i="8" s="1"/>
  <c r="Z9" i="8" a="1"/>
  <c r="Z9" i="8" s="1"/>
  <c r="AD9" i="8" a="1"/>
  <c r="AD9" i="8" s="1"/>
  <c r="AL9" i="8" a="1"/>
  <c r="AL9" i="8" s="1"/>
  <c r="AS9" i="8" a="1"/>
  <c r="AS9" i="8" s="1"/>
  <c r="D9" i="8" a="1"/>
  <c r="D9" i="8" s="1"/>
  <c r="S9" i="8" a="1"/>
  <c r="S9" i="8" s="1"/>
  <c r="AA9" i="8" a="1"/>
  <c r="AA9" i="8" s="1"/>
  <c r="AE9" i="8" a="1"/>
  <c r="AE9" i="8" s="1"/>
  <c r="AI9" i="8" a="1"/>
  <c r="AI9" i="8" s="1"/>
  <c r="AM9" i="8" a="1"/>
  <c r="AM9" i="8" s="1"/>
  <c r="AP9" i="8" a="1"/>
  <c r="AP9" i="8" s="1"/>
  <c r="E9" i="8" a="1"/>
  <c r="E9" i="8" s="1"/>
  <c r="I9" i="8" a="1"/>
  <c r="I9" i="8" s="1"/>
  <c r="L9" i="8" a="1"/>
  <c r="L9" i="8" s="1"/>
  <c r="P9" i="8" a="1"/>
  <c r="P9" i="8" s="1"/>
  <c r="T9" i="8" a="1"/>
  <c r="T9" i="8" s="1"/>
  <c r="X9" i="8" a="1"/>
  <c r="X9" i="8" s="1"/>
  <c r="AF9" i="8" a="1"/>
  <c r="AF9" i="8" s="1"/>
  <c r="R43" i="10"/>
  <c r="AE43" i="10"/>
  <c r="O43" i="10"/>
  <c r="AI43" i="10"/>
  <c r="C43" i="10"/>
  <c r="AB27" i="8" a="1"/>
  <c r="AB27" i="8" s="1"/>
  <c r="AS27" i="8" a="1"/>
  <c r="AS27" i="8" s="1"/>
  <c r="AQ25" i="10" s="1"/>
  <c r="AO27" i="8" a="1"/>
  <c r="AO27" i="8" s="1"/>
  <c r="AM25" i="10" s="1"/>
  <c r="AC27" i="8" a="1"/>
  <c r="AC27" i="8" s="1"/>
  <c r="AA25" i="10" s="1"/>
  <c r="I27" i="8" a="1"/>
  <c r="I27" i="8" s="1"/>
  <c r="AN27" i="8" a="1"/>
  <c r="AN27" i="8" s="1"/>
  <c r="AL25" i="10" s="1"/>
  <c r="T27" i="8" a="1"/>
  <c r="T27" i="8" s="1"/>
  <c r="R25" i="10" s="1"/>
  <c r="H27" i="8" a="1"/>
  <c r="H27" i="8" s="1"/>
  <c r="F25" i="10" s="1"/>
  <c r="AJ27" i="8" a="1"/>
  <c r="AJ27" i="8" s="1"/>
  <c r="X27" i="8" a="1"/>
  <c r="X27" i="8" s="1"/>
  <c r="V25" i="10" s="1"/>
  <c r="AG16" i="8" a="1"/>
  <c r="AG16" i="8" s="1"/>
  <c r="Q16" i="8" a="1"/>
  <c r="Q16" i="8" s="1"/>
  <c r="AL16" i="8" a="1"/>
  <c r="AL16" i="8" s="1"/>
  <c r="V16" i="8" a="1"/>
  <c r="V16" i="8" s="1"/>
  <c r="I16" i="8" a="1"/>
  <c r="I16" i="8" s="1"/>
  <c r="AO16" i="8" a="1"/>
  <c r="AO16" i="8" s="1"/>
  <c r="Y16" i="8" a="1"/>
  <c r="Y16" i="8" s="1"/>
  <c r="H16" i="8" a="1"/>
  <c r="H16" i="8" s="1"/>
  <c r="AH16" i="8" a="1"/>
  <c r="AH16" i="8" s="1"/>
  <c r="R16" i="8" a="1"/>
  <c r="R16" i="8" s="1"/>
  <c r="P16" i="8" a="1"/>
  <c r="P16" i="8" s="1"/>
  <c r="X7" i="8" a="1"/>
  <c r="X7" i="8" s="1"/>
  <c r="AO7" i="8" a="1"/>
  <c r="AO7" i="8" s="1"/>
  <c r="I7" i="8" a="1"/>
  <c r="I7" i="8" s="1"/>
  <c r="U7" i="8" a="1"/>
  <c r="U7" i="8" s="1"/>
  <c r="AE7" i="8" a="1"/>
  <c r="AE7" i="8" s="1"/>
  <c r="AQ7" i="8" a="1"/>
  <c r="AQ7" i="8" s="1"/>
  <c r="AP7" i="8" a="1"/>
  <c r="AP7" i="8" s="1"/>
  <c r="AB26" i="8" a="1"/>
  <c r="AB26" i="8" s="1"/>
  <c r="H26" i="8" a="1"/>
  <c r="H26" i="8" s="1"/>
  <c r="F24" i="10" s="1"/>
  <c r="AI26" i="8" a="1"/>
  <c r="AI26" i="8" s="1"/>
  <c r="AG24" i="10" s="1"/>
  <c r="R26" i="8" a="1"/>
  <c r="R26" i="8" s="1"/>
  <c r="AQ26" i="8" a="1"/>
  <c r="AQ26" i="8" s="1"/>
  <c r="AO24" i="10" s="1"/>
  <c r="AM26" i="8" a="1"/>
  <c r="AM26" i="8" s="1"/>
  <c r="AK24" i="10" s="1"/>
  <c r="V26" i="8" a="1"/>
  <c r="V26" i="8" s="1"/>
  <c r="T24" i="10" s="1"/>
  <c r="G26" i="8" a="1"/>
  <c r="G26" i="8" s="1"/>
  <c r="AL11" i="8" a="1"/>
  <c r="AL11" i="8" s="1"/>
  <c r="AJ9" i="10" s="1"/>
  <c r="V11" i="8" a="1"/>
  <c r="V11" i="8" s="1"/>
  <c r="T9" i="10" s="1"/>
  <c r="AE11" i="8" a="1"/>
  <c r="AE11" i="8" s="1"/>
  <c r="AC9" i="10" s="1"/>
  <c r="O11" i="8" a="1"/>
  <c r="O11" i="8" s="1"/>
  <c r="AS9" i="10"/>
  <c r="AG11" i="8" a="1"/>
  <c r="AG11" i="8" s="1"/>
  <c r="AE9" i="10" s="1"/>
  <c r="Q11" i="8" a="1"/>
  <c r="Q11" i="8" s="1"/>
  <c r="O9" i="10" s="1"/>
  <c r="AR11" i="8" a="1"/>
  <c r="AR11" i="8" s="1"/>
  <c r="AC11" i="8" a="1"/>
  <c r="AC11" i="8" s="1"/>
  <c r="AA9" i="10" s="1"/>
  <c r="M11" i="8" a="1"/>
  <c r="M11" i="8" s="1"/>
  <c r="K9" i="10" s="1"/>
  <c r="AL44" i="10"/>
  <c r="F44" i="10"/>
  <c r="AF44" i="10"/>
  <c r="P44" i="10"/>
  <c r="AC44" i="10"/>
  <c r="M44" i="10"/>
  <c r="AR44" i="10"/>
  <c r="AK25" i="8" a="1"/>
  <c r="AK25" i="8" s="1"/>
  <c r="AI23" i="10" s="1"/>
  <c r="AQ25" i="8" a="1"/>
  <c r="AQ25" i="8" s="1"/>
  <c r="AO23" i="10" s="1"/>
  <c r="AN25" i="8" a="1"/>
  <c r="AN25" i="8" s="1"/>
  <c r="AL23" i="10" s="1"/>
  <c r="AP25" i="8" a="1"/>
  <c r="AP25" i="8" s="1"/>
  <c r="AN23" i="10" s="1"/>
  <c r="AL25" i="8" a="1"/>
  <c r="AL25" i="8" s="1"/>
  <c r="AJ23" i="10" s="1"/>
  <c r="AB25" i="8" a="1"/>
  <c r="AB25" i="8" s="1"/>
  <c r="Z23" i="10" s="1"/>
  <c r="P25" i="8" a="1"/>
  <c r="P25" i="8" s="1"/>
  <c r="N23" i="10" s="1"/>
  <c r="AG10" i="8" a="1"/>
  <c r="AG10" i="8" s="1"/>
  <c r="AE8" i="10" s="1"/>
  <c r="P10" i="8" a="1"/>
  <c r="P10" i="8" s="1"/>
  <c r="N8" i="10" s="1"/>
  <c r="AO10" i="8" a="1"/>
  <c r="AO10" i="8" s="1"/>
  <c r="AM8" i="10" s="1"/>
  <c r="AR10" i="8" a="1"/>
  <c r="AR10" i="8" s="1"/>
  <c r="V10" i="8" a="1"/>
  <c r="V10" i="8" s="1"/>
  <c r="T8" i="10" s="1"/>
  <c r="AQ10" i="8" a="1"/>
  <c r="AQ10" i="8" s="1"/>
  <c r="AO8" i="10" s="1"/>
  <c r="Q10" i="8" a="1"/>
  <c r="Q10" i="8" s="1"/>
  <c r="O8" i="10" s="1"/>
  <c r="AD10" i="8" a="1"/>
  <c r="AD10" i="8" s="1"/>
  <c r="AB8" i="10" s="1"/>
  <c r="N10" i="8" a="1"/>
  <c r="N10" i="8" s="1"/>
  <c r="L8" i="10" s="1"/>
  <c r="AI24" i="8" a="1"/>
  <c r="AI24" i="8" s="1"/>
  <c r="AD24" i="8" a="1"/>
  <c r="AD24" i="8" s="1"/>
  <c r="AS24" i="8" a="1"/>
  <c r="AS24" i="8" s="1"/>
  <c r="AE24" i="8" a="1"/>
  <c r="AE24" i="8" s="1"/>
  <c r="Q24" i="8" a="1"/>
  <c r="Q24" i="8" s="1"/>
  <c r="AG24" i="8" a="1"/>
  <c r="AG24" i="8" s="1"/>
  <c r="M24" i="8" a="1"/>
  <c r="M24" i="8" s="1"/>
  <c r="AC24" i="8" a="1"/>
  <c r="AC24" i="8" s="1"/>
  <c r="O24" i="8" a="1"/>
  <c r="O24" i="8" s="1"/>
  <c r="W1" i="8"/>
  <c r="T7" i="8" a="1"/>
  <c r="T7" i="8" s="1"/>
  <c r="T26" i="8" a="1"/>
  <c r="T26" i="8" s="1"/>
  <c r="G4" i="8" a="1"/>
  <c r="G4" i="8" s="1"/>
  <c r="E2" i="10" s="1"/>
  <c r="J4" i="8" a="1"/>
  <c r="J4" i="8" s="1"/>
  <c r="H2" i="10" s="1"/>
  <c r="O4" i="8" a="1"/>
  <c r="O4" i="8" s="1"/>
  <c r="M2" i="10" s="1"/>
  <c r="R4" i="8" a="1"/>
  <c r="R4" i="8" s="1"/>
  <c r="Z4" i="8" a="1"/>
  <c r="Z4" i="8" s="1"/>
  <c r="X2" i="10" s="1"/>
  <c r="AE4" i="8" a="1"/>
  <c r="AE4" i="8" s="1"/>
  <c r="AC2" i="10" s="1"/>
  <c r="AH4" i="8" a="1"/>
  <c r="AH4" i="8" s="1"/>
  <c r="AF2" i="10" s="1"/>
  <c r="AM4" i="8" a="1"/>
  <c r="AM4" i="8" s="1"/>
  <c r="AP4" i="8" a="1"/>
  <c r="AP4" i="8" s="1"/>
  <c r="AN2" i="10" s="1"/>
  <c r="AS2" i="10"/>
  <c r="E4" i="8" a="1"/>
  <c r="E4" i="8" s="1"/>
  <c r="C2" i="10" s="1"/>
  <c r="H4" i="8" a="1"/>
  <c r="H4" i="8" s="1"/>
  <c r="M4" i="8" a="1"/>
  <c r="M4" i="8" s="1"/>
  <c r="K2" i="10" s="1"/>
  <c r="P4" i="8" a="1"/>
  <c r="P4" i="8" s="1"/>
  <c r="N2" i="10" s="1"/>
  <c r="U4" i="8" a="1"/>
  <c r="U4" i="8" s="1"/>
  <c r="S2" i="10" s="1"/>
  <c r="X4" i="8" a="1"/>
  <c r="X4" i="8" s="1"/>
  <c r="AC4" i="8" a="1"/>
  <c r="AC4" i="8" s="1"/>
  <c r="AA2" i="10" s="1"/>
  <c r="AF4" i="8" a="1"/>
  <c r="AF4" i="8" s="1"/>
  <c r="AD2" i="10" s="1"/>
  <c r="AK4" i="8" a="1"/>
  <c r="AK4" i="8" s="1"/>
  <c r="AI2" i="10" s="1"/>
  <c r="AN4" i="8" a="1"/>
  <c r="AN4" i="8" s="1"/>
  <c r="AS4" i="8" a="1"/>
  <c r="AS4" i="8" s="1"/>
  <c r="AQ2" i="10" s="1"/>
  <c r="D4" i="8" a="1"/>
  <c r="D4" i="8" s="1"/>
  <c r="B2" i="10" s="1"/>
  <c r="F4" i="8" a="1"/>
  <c r="F4" i="8" s="1"/>
  <c r="D2" i="10" s="1"/>
  <c r="K4" i="8" a="1"/>
  <c r="K4" i="8" s="1"/>
  <c r="N4" i="8" a="1"/>
  <c r="N4" i="8" s="1"/>
  <c r="L2" i="10" s="1"/>
  <c r="S4" i="8" a="1"/>
  <c r="S4" i="8" s="1"/>
  <c r="Q2" i="10" s="1"/>
  <c r="V4" i="8" a="1"/>
  <c r="V4" i="8" s="1"/>
  <c r="T2" i="10" s="1"/>
  <c r="AA4" i="8" a="1"/>
  <c r="AA4" i="8" s="1"/>
  <c r="AD4" i="8" a="1"/>
  <c r="AD4" i="8" s="1"/>
  <c r="AB2" i="10" s="1"/>
  <c r="AI4" i="8" a="1"/>
  <c r="AI4" i="8" s="1"/>
  <c r="AG2" i="10" s="1"/>
  <c r="AL4" i="8" a="1"/>
  <c r="AL4" i="8" s="1"/>
  <c r="AJ2" i="10" s="1"/>
  <c r="AQ4" i="8" a="1"/>
  <c r="AQ4" i="8" s="1"/>
  <c r="AR2" i="10"/>
  <c r="I4" i="8" a="1"/>
  <c r="I4" i="8" s="1"/>
  <c r="G2" i="10" s="1"/>
  <c r="L4" i="8" a="1"/>
  <c r="L4" i="8" s="1"/>
  <c r="J2" i="10" s="1"/>
  <c r="Q4" i="8" a="1"/>
  <c r="Q4" i="8" s="1"/>
  <c r="T4" i="8" a="1"/>
  <c r="T4" i="8" s="1"/>
  <c r="R2" i="10" s="1"/>
  <c r="Y4" i="8" a="1"/>
  <c r="Y4" i="8" s="1"/>
  <c r="W2" i="10" s="1"/>
  <c r="AB4" i="8" a="1"/>
  <c r="AB4" i="8" s="1"/>
  <c r="Z2" i="10" s="1"/>
  <c r="AG4" i="8" a="1"/>
  <c r="AG4" i="8" s="1"/>
  <c r="AJ4" i="8" a="1"/>
  <c r="AJ4" i="8" s="1"/>
  <c r="AH2" i="10" s="1"/>
  <c r="AO4" i="8" a="1"/>
  <c r="AO4" i="8" s="1"/>
  <c r="AM2" i="10" s="1"/>
  <c r="AR4" i="8" a="1"/>
  <c r="AR4" i="8" s="1"/>
  <c r="AP2" i="10" s="1"/>
  <c r="F31" i="8" a="1"/>
  <c r="F31" i="8" s="1"/>
  <c r="M31" i="8" a="1"/>
  <c r="M31" i="8" s="1"/>
  <c r="P31" i="8" a="1"/>
  <c r="P31" i="8" s="1"/>
  <c r="S31" i="8" a="1"/>
  <c r="S31" i="8" s="1"/>
  <c r="V31" i="8" a="1"/>
  <c r="V31" i="8" s="1"/>
  <c r="AC31" i="8" a="1"/>
  <c r="AC31" i="8" s="1"/>
  <c r="E31" i="8" a="1"/>
  <c r="E31" i="8" s="1"/>
  <c r="H31" i="8" a="1"/>
  <c r="H31" i="8" s="1"/>
  <c r="K31" i="8" a="1"/>
  <c r="K31" i="8" s="1"/>
  <c r="I31" i="8" a="1"/>
  <c r="I31" i="8" s="1"/>
  <c r="L31" i="8" a="1"/>
  <c r="L31" i="8" s="1"/>
  <c r="O31" i="8" a="1"/>
  <c r="O31" i="8" s="1"/>
  <c r="R31" i="8" a="1"/>
  <c r="R31" i="8" s="1"/>
  <c r="Y31" i="8" a="1"/>
  <c r="Y31" i="8" s="1"/>
  <c r="AB31" i="8" a="1"/>
  <c r="AB31" i="8" s="1"/>
  <c r="AE31" i="8" a="1"/>
  <c r="AE31" i="8" s="1"/>
  <c r="T31" i="8" a="1"/>
  <c r="T31" i="8" s="1"/>
  <c r="Z31" i="8" a="1"/>
  <c r="Z31" i="8" s="1"/>
  <c r="AF31" i="8" a="1"/>
  <c r="AF31" i="8" s="1"/>
  <c r="AI31" i="8" a="1"/>
  <c r="AI31" i="8" s="1"/>
  <c r="AL31" i="8" a="1"/>
  <c r="AL31" i="8" s="1"/>
  <c r="AS31" i="8" a="1"/>
  <c r="AS31" i="8" s="1"/>
  <c r="D31" i="8" a="1"/>
  <c r="D31" i="8" s="1"/>
  <c r="N31" i="8" a="1"/>
  <c r="N31" i="8" s="1"/>
  <c r="U31" i="8" a="1"/>
  <c r="U31" i="8" s="1"/>
  <c r="AA31" i="8" a="1"/>
  <c r="AA31" i="8" s="1"/>
  <c r="AG31" i="8" a="1"/>
  <c r="AG31" i="8" s="1"/>
  <c r="AJ31" i="8" a="1"/>
  <c r="AJ31" i="8" s="1"/>
  <c r="AM31" i="8" a="1"/>
  <c r="AM31" i="8" s="1"/>
  <c r="AP31" i="8" a="1"/>
  <c r="AP31" i="8" s="1"/>
  <c r="G31" i="8" a="1"/>
  <c r="G31" i="8" s="1"/>
  <c r="Q31" i="8" a="1"/>
  <c r="Q31" i="8" s="1"/>
  <c r="AK31" i="8" a="1"/>
  <c r="AK31" i="8" s="1"/>
  <c r="AN31" i="8" a="1"/>
  <c r="AN31" i="8" s="1"/>
  <c r="AQ31" i="8" a="1"/>
  <c r="AQ31" i="8" s="1"/>
  <c r="AD31" i="8" a="1"/>
  <c r="AD31" i="8" s="1"/>
  <c r="AR31" i="8" a="1"/>
  <c r="AR31" i="8" s="1"/>
  <c r="J31" i="8" a="1"/>
  <c r="J31" i="8" s="1"/>
  <c r="AH31" i="8" a="1"/>
  <c r="AH31" i="8" s="1"/>
  <c r="X31" i="8" a="1"/>
  <c r="X31" i="8" s="1"/>
  <c r="AO31" i="8" a="1"/>
  <c r="AO31" i="8" s="1"/>
  <c r="I43" i="8" a="1"/>
  <c r="I43" i="8" s="1"/>
  <c r="N43" i="8" a="1"/>
  <c r="N43" i="8" s="1"/>
  <c r="T43" i="8" a="1"/>
  <c r="T43" i="8" s="1"/>
  <c r="X43" i="8" a="1"/>
  <c r="X43" i="8" s="1"/>
  <c r="AA43" i="8" a="1"/>
  <c r="AA43" i="8" s="1"/>
  <c r="AD43" i="8" a="1"/>
  <c r="AD43" i="8" s="1"/>
  <c r="AJ43" i="8" a="1"/>
  <c r="AJ43" i="8" s="1"/>
  <c r="AN43" i="8" a="1"/>
  <c r="AN43" i="8" s="1"/>
  <c r="AQ43" i="8" a="1"/>
  <c r="AQ43" i="8" s="1"/>
  <c r="F43" i="8" a="1"/>
  <c r="F43" i="8" s="1"/>
  <c r="L43" i="8" a="1"/>
  <c r="L43" i="8" s="1"/>
  <c r="O43" i="8" a="1"/>
  <c r="O43" i="8" s="1"/>
  <c r="R43" i="8" a="1"/>
  <c r="R43" i="8" s="1"/>
  <c r="U43" i="8" a="1"/>
  <c r="U43" i="8" s="1"/>
  <c r="Y43" i="8" a="1"/>
  <c r="Y43" i="8" s="1"/>
  <c r="AE43" i="8" a="1"/>
  <c r="AE43" i="8" s="1"/>
  <c r="AH43" i="8" a="1"/>
  <c r="AH43" i="8" s="1"/>
  <c r="AK43" i="8" a="1"/>
  <c r="AK43" i="8" s="1"/>
  <c r="AO43" i="8" a="1"/>
  <c r="AO43" i="8" s="1"/>
  <c r="E43" i="8" a="1"/>
  <c r="E43" i="8" s="1"/>
  <c r="K43" i="8" a="1"/>
  <c r="K43" i="8" s="1"/>
  <c r="Q43" i="8" a="1"/>
  <c r="Q43" i="8" s="1"/>
  <c r="AC43" i="8" a="1"/>
  <c r="AC43" i="8" s="1"/>
  <c r="AP43" i="8" a="1"/>
  <c r="AP43" i="8" s="1"/>
  <c r="G43" i="8" a="1"/>
  <c r="G43" i="8" s="1"/>
  <c r="M43" i="8" a="1"/>
  <c r="M43" i="8" s="1"/>
  <c r="S43" i="8" a="1"/>
  <c r="S43" i="8" s="1"/>
  <c r="AF43" i="8" a="1"/>
  <c r="AF43" i="8" s="1"/>
  <c r="AL43" i="8" a="1"/>
  <c r="AL43" i="8" s="1"/>
  <c r="AR43" i="8" a="1"/>
  <c r="AR43" i="8" s="1"/>
  <c r="H43" i="8" a="1"/>
  <c r="H43" i="8" s="1"/>
  <c r="Z43" i="8" a="1"/>
  <c r="Z43" i="8" s="1"/>
  <c r="AG43" i="8" a="1"/>
  <c r="AG43" i="8" s="1"/>
  <c r="AM43" i="8" a="1"/>
  <c r="AM43" i="8" s="1"/>
  <c r="AS43" i="8" a="1"/>
  <c r="AS43" i="8" s="1"/>
  <c r="D43" i="8" a="1"/>
  <c r="D43" i="8" s="1"/>
  <c r="J43" i="8" a="1"/>
  <c r="J43" i="8" s="1"/>
  <c r="P43" i="8" a="1"/>
  <c r="P43" i="8" s="1"/>
  <c r="V43" i="8" a="1"/>
  <c r="V43" i="8" s="1"/>
  <c r="AB43" i="8" a="1"/>
  <c r="AB43" i="8" s="1"/>
  <c r="AI43" i="8" a="1"/>
  <c r="AI43" i="8" s="1"/>
  <c r="E23" i="8" a="1"/>
  <c r="E23" i="8" s="1"/>
  <c r="H23" i="8" a="1"/>
  <c r="H23" i="8" s="1"/>
  <c r="K23" i="8" a="1"/>
  <c r="K23" i="8" s="1"/>
  <c r="N23" i="8" a="1"/>
  <c r="N23" i="8" s="1"/>
  <c r="Q23" i="8" a="1"/>
  <c r="Q23" i="8" s="1"/>
  <c r="T23" i="8" a="1"/>
  <c r="T23" i="8" s="1"/>
  <c r="Z23" i="8" a="1"/>
  <c r="Z23" i="8" s="1"/>
  <c r="AC23" i="8" a="1"/>
  <c r="AC23" i="8" s="1"/>
  <c r="AF23" i="8" a="1"/>
  <c r="AF23" i="8" s="1"/>
  <c r="AI23" i="8" a="1"/>
  <c r="AI23" i="8" s="1"/>
  <c r="AL23" i="8" a="1"/>
  <c r="AL23" i="8" s="1"/>
  <c r="AO23" i="8" a="1"/>
  <c r="AO23" i="8" s="1"/>
  <c r="AR23" i="8" a="1"/>
  <c r="AR23" i="8" s="1"/>
  <c r="D23" i="8" a="1"/>
  <c r="D23" i="8" s="1"/>
  <c r="J23" i="8" a="1"/>
  <c r="J23" i="8" s="1"/>
  <c r="O23" i="8" a="1"/>
  <c r="O23" i="8" s="1"/>
  <c r="U23" i="8" a="1"/>
  <c r="U23" i="8" s="1"/>
  <c r="X23" i="8" a="1"/>
  <c r="X23" i="8" s="1"/>
  <c r="AB23" i="8" a="1"/>
  <c r="AB23" i="8" s="1"/>
  <c r="AH23" i="8" a="1"/>
  <c r="AH23" i="8" s="1"/>
  <c r="AM23" i="8" a="1"/>
  <c r="AM23" i="8" s="1"/>
  <c r="AS23" i="8" a="1"/>
  <c r="AS23" i="8" s="1"/>
  <c r="G23" i="8" a="1"/>
  <c r="G23" i="8" s="1"/>
  <c r="M23" i="8" a="1"/>
  <c r="M23" i="8" s="1"/>
  <c r="P23" i="8" a="1"/>
  <c r="P23" i="8" s="1"/>
  <c r="S23" i="8" a="1"/>
  <c r="S23" i="8" s="1"/>
  <c r="V23" i="8" a="1"/>
  <c r="V23" i="8" s="1"/>
  <c r="Y23" i="8" a="1"/>
  <c r="Y23" i="8" s="1"/>
  <c r="AE23" i="8" a="1"/>
  <c r="AE23" i="8" s="1"/>
  <c r="AK23" i="8" a="1"/>
  <c r="AK23" i="8" s="1"/>
  <c r="AN23" i="8" a="1"/>
  <c r="AN23" i="8" s="1"/>
  <c r="AQ23" i="8" a="1"/>
  <c r="AQ23" i="8" s="1"/>
  <c r="L23" i="8" a="1"/>
  <c r="L23" i="8" s="1"/>
  <c r="AJ23" i="8" a="1"/>
  <c r="AJ23" i="8" s="1"/>
  <c r="AA23" i="8" a="1"/>
  <c r="AA23" i="8" s="1"/>
  <c r="F23" i="8" a="1"/>
  <c r="F23" i="8" s="1"/>
  <c r="R23" i="8" a="1"/>
  <c r="R23" i="8" s="1"/>
  <c r="AD23" i="8" a="1"/>
  <c r="AD23" i="8" s="1"/>
  <c r="AP23" i="8" a="1"/>
  <c r="AP23" i="8" s="1"/>
  <c r="AG23" i="8" a="1"/>
  <c r="AG23" i="8" s="1"/>
  <c r="I23" i="8" a="1"/>
  <c r="I23" i="8" s="1"/>
  <c r="F34" i="8" a="1"/>
  <c r="F34" i="8" s="1"/>
  <c r="I34" i="8" a="1"/>
  <c r="I34" i="8" s="1"/>
  <c r="L34" i="8" a="1"/>
  <c r="L34" i="8" s="1"/>
  <c r="O34" i="8" a="1"/>
  <c r="O34" i="8" s="1"/>
  <c r="U34" i="8" a="1"/>
  <c r="U34" i="8" s="1"/>
  <c r="Z34" i="8" a="1"/>
  <c r="Z34" i="8" s="1"/>
  <c r="AF34" i="8" a="1"/>
  <c r="AF34" i="8" s="1"/>
  <c r="AI34" i="8" a="1"/>
  <c r="AI34" i="8" s="1"/>
  <c r="D34" i="8" a="1"/>
  <c r="D34" i="8" s="1"/>
  <c r="G34" i="8" a="1"/>
  <c r="G34" i="8" s="1"/>
  <c r="M34" i="8" a="1"/>
  <c r="M34" i="8" s="1"/>
  <c r="R34" i="8" a="1"/>
  <c r="R34" i="8" s="1"/>
  <c r="X34" i="8" a="1"/>
  <c r="X34" i="8" s="1"/>
  <c r="AA34" i="8" a="1"/>
  <c r="AA34" i="8" s="1"/>
  <c r="AD34" i="8" a="1"/>
  <c r="AD34" i="8" s="1"/>
  <c r="AG34" i="8" a="1"/>
  <c r="AG34" i="8" s="1"/>
  <c r="E34" i="8" a="1"/>
  <c r="E34" i="8" s="1"/>
  <c r="J34" i="8" a="1"/>
  <c r="J34" i="8" s="1"/>
  <c r="P34" i="8" a="1"/>
  <c r="P34" i="8" s="1"/>
  <c r="V34" i="8" a="1"/>
  <c r="V34" i="8" s="1"/>
  <c r="AB34" i="8" a="1"/>
  <c r="AB34" i="8" s="1"/>
  <c r="AN34" i="8" a="1"/>
  <c r="AN34" i="8" s="1"/>
  <c r="AQ34" i="8" a="1"/>
  <c r="AQ34" i="8" s="1"/>
  <c r="K34" i="8" a="1"/>
  <c r="K34" i="8" s="1"/>
  <c r="Q34" i="8" a="1"/>
  <c r="Q34" i="8" s="1"/>
  <c r="AC34" i="8" a="1"/>
  <c r="AC34" i="8" s="1"/>
  <c r="AH34" i="8" a="1"/>
  <c r="AH34" i="8" s="1"/>
  <c r="AL34" i="8" a="1"/>
  <c r="AL34" i="8" s="1"/>
  <c r="AO34" i="8" a="1"/>
  <c r="AO34" i="8" s="1"/>
  <c r="AR34" i="8" a="1"/>
  <c r="AR34" i="8" s="1"/>
  <c r="S34" i="8" a="1"/>
  <c r="S34" i="8" s="1"/>
  <c r="Y34" i="8" a="1"/>
  <c r="Y34" i="8" s="1"/>
  <c r="AE34" i="8" a="1"/>
  <c r="AE34" i="8" s="1"/>
  <c r="AJ34" i="8" a="1"/>
  <c r="AJ34" i="8" s="1"/>
  <c r="AM34" i="8" a="1"/>
  <c r="AM34" i="8" s="1"/>
  <c r="AS34" i="8" a="1"/>
  <c r="AS34" i="8" s="1"/>
  <c r="H34" i="8" a="1"/>
  <c r="H34" i="8" s="1"/>
  <c r="N34" i="8" a="1"/>
  <c r="N34" i="8" s="1"/>
  <c r="AK34" i="8" a="1"/>
  <c r="AK34" i="8" s="1"/>
  <c r="T34" i="8" a="1"/>
  <c r="T34" i="8" s="1"/>
  <c r="AP34" i="8" a="1"/>
  <c r="AP34" i="8" s="1"/>
  <c r="F37" i="8" a="1"/>
  <c r="F37" i="8" s="1"/>
  <c r="M37" i="8" a="1"/>
  <c r="M37" i="8" s="1"/>
  <c r="P37" i="8" a="1"/>
  <c r="P37" i="8" s="1"/>
  <c r="S37" i="8" a="1"/>
  <c r="S37" i="8" s="1"/>
  <c r="V37" i="8" a="1"/>
  <c r="V37" i="8" s="1"/>
  <c r="AC37" i="8" a="1"/>
  <c r="AC37" i="8" s="1"/>
  <c r="AF37" i="8" a="1"/>
  <c r="AF37" i="8" s="1"/>
  <c r="AI37" i="8" a="1"/>
  <c r="AI37" i="8" s="1"/>
  <c r="AL37" i="8" a="1"/>
  <c r="AL37" i="8" s="1"/>
  <c r="AS37" i="8" a="1"/>
  <c r="AS37" i="8" s="1"/>
  <c r="D37" i="8" a="1"/>
  <c r="D37" i="8" s="1"/>
  <c r="G37" i="8" a="1"/>
  <c r="G37" i="8" s="1"/>
  <c r="J37" i="8" a="1"/>
  <c r="J37" i="8" s="1"/>
  <c r="Q37" i="8" a="1"/>
  <c r="Q37" i="8" s="1"/>
  <c r="T37" i="8" a="1"/>
  <c r="T37" i="8" s="1"/>
  <c r="Z37" i="8" a="1"/>
  <c r="Z37" i="8" s="1"/>
  <c r="AG37" i="8" a="1"/>
  <c r="AG37" i="8" s="1"/>
  <c r="AJ37" i="8" a="1"/>
  <c r="AJ37" i="8" s="1"/>
  <c r="AM37" i="8" a="1"/>
  <c r="AM37" i="8" s="1"/>
  <c r="AP37" i="8" a="1"/>
  <c r="AP37" i="8" s="1"/>
  <c r="E37" i="8" a="1"/>
  <c r="E37" i="8" s="1"/>
  <c r="H37" i="8" a="1"/>
  <c r="H37" i="8" s="1"/>
  <c r="K37" i="8" a="1"/>
  <c r="K37" i="8" s="1"/>
  <c r="N37" i="8" a="1"/>
  <c r="N37" i="8" s="1"/>
  <c r="U37" i="8" a="1"/>
  <c r="U37" i="8" s="1"/>
  <c r="X37" i="8" a="1"/>
  <c r="X37" i="8" s="1"/>
  <c r="AA37" i="8" a="1"/>
  <c r="AA37" i="8" s="1"/>
  <c r="AD37" i="8" a="1"/>
  <c r="AD37" i="8" s="1"/>
  <c r="AK37" i="8" a="1"/>
  <c r="AK37" i="8" s="1"/>
  <c r="AN37" i="8" a="1"/>
  <c r="AN37" i="8" s="1"/>
  <c r="AQ37" i="8" a="1"/>
  <c r="AQ37" i="8" s="1"/>
  <c r="L37" i="8" a="1"/>
  <c r="L37" i="8" s="1"/>
  <c r="Y37" i="8" a="1"/>
  <c r="Y37" i="8" s="1"/>
  <c r="O37" i="8" a="1"/>
  <c r="O37" i="8" s="1"/>
  <c r="AB37" i="8" a="1"/>
  <c r="AB37" i="8" s="1"/>
  <c r="AO37" i="8" a="1"/>
  <c r="AO37" i="8" s="1"/>
  <c r="R37" i="8" a="1"/>
  <c r="R37" i="8" s="1"/>
  <c r="AE37" i="8" a="1"/>
  <c r="AE37" i="8" s="1"/>
  <c r="AR37" i="8" a="1"/>
  <c r="AR37" i="8" s="1"/>
  <c r="I37" i="8" a="1"/>
  <c r="I37" i="8" s="1"/>
  <c r="AH37" i="8" a="1"/>
  <c r="AH37" i="8" s="1"/>
  <c r="I40" i="8" a="1"/>
  <c r="I40" i="8" s="1"/>
  <c r="F40" i="8" a="1"/>
  <c r="F40" i="8" s="1"/>
  <c r="M40" i="8" a="1"/>
  <c r="M40" i="8" s="1"/>
  <c r="P40" i="8" a="1"/>
  <c r="P40" i="8" s="1"/>
  <c r="S40" i="8" a="1"/>
  <c r="S40" i="8" s="1"/>
  <c r="V40" i="8" a="1"/>
  <c r="V40" i="8" s="1"/>
  <c r="AC40" i="8" a="1"/>
  <c r="AC40" i="8" s="1"/>
  <c r="AF40" i="8" a="1"/>
  <c r="AF40" i="8" s="1"/>
  <c r="AI40" i="8" a="1"/>
  <c r="AI40" i="8" s="1"/>
  <c r="AL40" i="8" a="1"/>
  <c r="AL40" i="8" s="1"/>
  <c r="AS40" i="8" a="1"/>
  <c r="AS40" i="8" s="1"/>
  <c r="D40" i="8" a="1"/>
  <c r="D40" i="8" s="1"/>
  <c r="G40" i="8" a="1"/>
  <c r="G40" i="8" s="1"/>
  <c r="J40" i="8" a="1"/>
  <c r="J40" i="8" s="1"/>
  <c r="Q40" i="8" a="1"/>
  <c r="Q40" i="8" s="1"/>
  <c r="T40" i="8" a="1"/>
  <c r="T40" i="8" s="1"/>
  <c r="Z40" i="8" a="1"/>
  <c r="Z40" i="8" s="1"/>
  <c r="AG40" i="8" a="1"/>
  <c r="AG40" i="8" s="1"/>
  <c r="AJ40" i="8" a="1"/>
  <c r="AJ40" i="8" s="1"/>
  <c r="AM40" i="8" a="1"/>
  <c r="AM40" i="8" s="1"/>
  <c r="AP40" i="8" a="1"/>
  <c r="AP40" i="8" s="1"/>
  <c r="H40" i="8" a="1"/>
  <c r="H40" i="8" s="1"/>
  <c r="O40" i="8" a="1"/>
  <c r="O40" i="8" s="1"/>
  <c r="AB40" i="8" a="1"/>
  <c r="AB40" i="8" s="1"/>
  <c r="AH40" i="8" a="1"/>
  <c r="AH40" i="8" s="1"/>
  <c r="AO40" i="8" a="1"/>
  <c r="AO40" i="8" s="1"/>
  <c r="K40" i="8" a="1"/>
  <c r="K40" i="8" s="1"/>
  <c r="X40" i="8" a="1"/>
  <c r="X40" i="8" s="1"/>
  <c r="AD40" i="8" a="1"/>
  <c r="AD40" i="8" s="1"/>
  <c r="AK40" i="8" a="1"/>
  <c r="AK40" i="8" s="1"/>
  <c r="AQ40" i="8" a="1"/>
  <c r="AQ40" i="8" s="1"/>
  <c r="L40" i="8" a="1"/>
  <c r="L40" i="8" s="1"/>
  <c r="R40" i="8" a="1"/>
  <c r="R40" i="8" s="1"/>
  <c r="Y40" i="8" a="1"/>
  <c r="Y40" i="8" s="1"/>
  <c r="AE40" i="8" a="1"/>
  <c r="AE40" i="8" s="1"/>
  <c r="AR40" i="8" a="1"/>
  <c r="AR40" i="8" s="1"/>
  <c r="E40" i="8" a="1"/>
  <c r="E40" i="8" s="1"/>
  <c r="N40" i="8" a="1"/>
  <c r="N40" i="8" s="1"/>
  <c r="U40" i="8" a="1"/>
  <c r="U40" i="8" s="1"/>
  <c r="AA40" i="8" a="1"/>
  <c r="AA40" i="8" s="1"/>
  <c r="AN40" i="8" a="1"/>
  <c r="AN40" i="8" s="1"/>
  <c r="D8" i="8" a="1"/>
  <c r="D8" i="8" s="1"/>
  <c r="J8" i="8" a="1"/>
  <c r="J8" i="8" s="1"/>
  <c r="M8" i="8" a="1"/>
  <c r="M8" i="8" s="1"/>
  <c r="Q8" i="8" a="1"/>
  <c r="Q8" i="8" s="1"/>
  <c r="T8" i="8" a="1"/>
  <c r="T8" i="8" s="1"/>
  <c r="Z8" i="8" a="1"/>
  <c r="Z8" i="8" s="1"/>
  <c r="AC8" i="8" a="1"/>
  <c r="AC8" i="8" s="1"/>
  <c r="AF8" i="8" a="1"/>
  <c r="AF8" i="8" s="1"/>
  <c r="AI8" i="8" a="1"/>
  <c r="AI8" i="8" s="1"/>
  <c r="AL8" i="8" a="1"/>
  <c r="AL8" i="8" s="1"/>
  <c r="AO8" i="8" a="1"/>
  <c r="AO8" i="8" s="1"/>
  <c r="E8" i="8" a="1"/>
  <c r="E8" i="8" s="1"/>
  <c r="H8" i="8" a="1"/>
  <c r="H8" i="8" s="1"/>
  <c r="K8" i="8" a="1"/>
  <c r="K8" i="8" s="1"/>
  <c r="N8" i="8" a="1"/>
  <c r="N8" i="8" s="1"/>
  <c r="U8" i="8" a="1"/>
  <c r="U8" i="8" s="1"/>
  <c r="X8" i="8" a="1"/>
  <c r="X8" i="8" s="1"/>
  <c r="AA8" i="8" a="1"/>
  <c r="AA8" i="8" s="1"/>
  <c r="AD8" i="8" a="1"/>
  <c r="AD8" i="8" s="1"/>
  <c r="AG8" i="8" a="1"/>
  <c r="AG8" i="8" s="1"/>
  <c r="AM8" i="8" a="1"/>
  <c r="AM8" i="8" s="1"/>
  <c r="AR8" i="8" a="1"/>
  <c r="AR8" i="8" s="1"/>
  <c r="G8" i="8" a="1"/>
  <c r="G8" i="8" s="1"/>
  <c r="L8" i="8" a="1"/>
  <c r="L8" i="8" s="1"/>
  <c r="S8" i="8" a="1"/>
  <c r="S8" i="8" s="1"/>
  <c r="AK8" i="8" a="1"/>
  <c r="AK8" i="8" s="1"/>
  <c r="AQ8" i="8" a="1"/>
  <c r="AQ8" i="8" s="1"/>
  <c r="I8" i="8" a="1"/>
  <c r="I8" i="8" s="1"/>
  <c r="O8" i="8" a="1"/>
  <c r="O8" i="8" s="1"/>
  <c r="V8" i="8" a="1"/>
  <c r="V8" i="8" s="1"/>
  <c r="P8" i="8" a="1"/>
  <c r="P8" i="8" s="1"/>
  <c r="AB8" i="8" a="1"/>
  <c r="AB8" i="8" s="1"/>
  <c r="AH8" i="8" a="1"/>
  <c r="AH8" i="8" s="1"/>
  <c r="AN8" i="8" a="1"/>
  <c r="AN8" i="8" s="1"/>
  <c r="AS8" i="8" a="1"/>
  <c r="AS8" i="8" s="1"/>
  <c r="F8" i="8" a="1"/>
  <c r="F8" i="8" s="1"/>
  <c r="R8" i="8" a="1"/>
  <c r="R8" i="8" s="1"/>
  <c r="Y8" i="8" a="1"/>
  <c r="Y8" i="8" s="1"/>
  <c r="AE8" i="8" a="1"/>
  <c r="AE8" i="8" s="1"/>
  <c r="AJ8" i="8" a="1"/>
  <c r="AJ8" i="8" s="1"/>
  <c r="AP8" i="8" a="1"/>
  <c r="AP8" i="8" s="1"/>
  <c r="I20" i="8" a="1"/>
  <c r="I20" i="8" s="1"/>
  <c r="L20" i="8" a="1"/>
  <c r="L20" i="8" s="1"/>
  <c r="O20" i="8" a="1"/>
  <c r="O20" i="8" s="1"/>
  <c r="R20" i="8" a="1"/>
  <c r="R20" i="8" s="1"/>
  <c r="D20" i="8" a="1"/>
  <c r="D20" i="8" s="1"/>
  <c r="G20" i="8" a="1"/>
  <c r="G20" i="8" s="1"/>
  <c r="J20" i="8" a="1"/>
  <c r="J20" i="8" s="1"/>
  <c r="E20" i="8" a="1"/>
  <c r="E20" i="8" s="1"/>
  <c r="H20" i="8" a="1"/>
  <c r="H20" i="8" s="1"/>
  <c r="N20" i="8" a="1"/>
  <c r="N20" i="8" s="1"/>
  <c r="M20" i="8" a="1"/>
  <c r="M20" i="8" s="1"/>
  <c r="Q20" i="8" a="1"/>
  <c r="Q20" i="8" s="1"/>
  <c r="U20" i="8" a="1"/>
  <c r="U20" i="8" s="1"/>
  <c r="X20" i="8" a="1"/>
  <c r="X20" i="8" s="1"/>
  <c r="AD20" i="8" a="1"/>
  <c r="AD20" i="8" s="1"/>
  <c r="AG20" i="8" a="1"/>
  <c r="AG20" i="8" s="1"/>
  <c r="AJ20" i="8" a="1"/>
  <c r="AJ20" i="8" s="1"/>
  <c r="AM20" i="8" a="1"/>
  <c r="AM20" i="8" s="1"/>
  <c r="AP20" i="8" a="1"/>
  <c r="AP20" i="8" s="1"/>
  <c r="AS20" i="8" a="1"/>
  <c r="AS20" i="8" s="1"/>
  <c r="F20" i="8" a="1"/>
  <c r="F20" i="8" s="1"/>
  <c r="V20" i="8" a="1"/>
  <c r="V20" i="8" s="1"/>
  <c r="AA20" i="8" a="1"/>
  <c r="AA20" i="8" s="1"/>
  <c r="AE20" i="8" a="1"/>
  <c r="AE20" i="8" s="1"/>
  <c r="AH20" i="8" a="1"/>
  <c r="AH20" i="8" s="1"/>
  <c r="AK20" i="8" a="1"/>
  <c r="AK20" i="8" s="1"/>
  <c r="AN20" i="8" a="1"/>
  <c r="AN20" i="8" s="1"/>
  <c r="P20" i="8" a="1"/>
  <c r="P20" i="8" s="1"/>
  <c r="S20" i="8" a="1"/>
  <c r="S20" i="8" s="1"/>
  <c r="Y20" i="8" a="1"/>
  <c r="Y20" i="8" s="1"/>
  <c r="AB20" i="8" a="1"/>
  <c r="AB20" i="8" s="1"/>
  <c r="AF20" i="8" a="1"/>
  <c r="AF20" i="8" s="1"/>
  <c r="AL20" i="8" a="1"/>
  <c r="AL20" i="8" s="1"/>
  <c r="AQ20" i="8" a="1"/>
  <c r="AQ20" i="8" s="1"/>
  <c r="K20" i="8" a="1"/>
  <c r="K20" i="8" s="1"/>
  <c r="T20" i="8" a="1"/>
  <c r="T20" i="8" s="1"/>
  <c r="Z20" i="8" a="1"/>
  <c r="Z20" i="8" s="1"/>
  <c r="AC20" i="8" a="1"/>
  <c r="AC20" i="8" s="1"/>
  <c r="AI20" i="8" a="1"/>
  <c r="AI20" i="8" s="1"/>
  <c r="AO20" i="8" a="1"/>
  <c r="AO20" i="8" s="1"/>
  <c r="AR20" i="8" a="1"/>
  <c r="AR20" i="8" s="1"/>
  <c r="AS43" i="10"/>
  <c r="M43" i="10"/>
  <c r="AR43" i="10"/>
  <c r="AB43" i="10"/>
  <c r="L43" i="10"/>
  <c r="AL43" i="10"/>
  <c r="V43" i="10"/>
  <c r="F43" i="10"/>
  <c r="AF43" i="10"/>
  <c r="P43" i="10"/>
  <c r="S27" i="8" a="1"/>
  <c r="S27" i="8" s="1"/>
  <c r="Q25" i="10" s="1"/>
  <c r="P27" i="8" a="1"/>
  <c r="P27" i="8" s="1"/>
  <c r="N25" i="10" s="1"/>
  <c r="AH27" i="8" a="1"/>
  <c r="AH27" i="8" s="1"/>
  <c r="AF25" i="10" s="1"/>
  <c r="AL27" i="8" a="1"/>
  <c r="AL27" i="8" s="1"/>
  <c r="AJ25" i="10" s="1"/>
  <c r="AK27" i="8" a="1"/>
  <c r="AK27" i="8" s="1"/>
  <c r="AI25" i="10" s="1"/>
  <c r="Q27" i="8" a="1"/>
  <c r="Q27" i="8" s="1"/>
  <c r="O25" i="10" s="1"/>
  <c r="E27" i="8" a="1"/>
  <c r="E27" i="8" s="1"/>
  <c r="C25" i="10" s="1"/>
  <c r="U27" i="8" a="1"/>
  <c r="U27" i="8" s="1"/>
  <c r="S25" i="10" s="1"/>
  <c r="AS16" i="8" a="1"/>
  <c r="AS16" i="8" s="1"/>
  <c r="AC16" i="8" a="1"/>
  <c r="AC16" i="8" s="1"/>
  <c r="AI16" i="8" a="1"/>
  <c r="AI16" i="8" s="1"/>
  <c r="S16" i="8" a="1"/>
  <c r="S16" i="8" s="1"/>
  <c r="AK16" i="8" a="1"/>
  <c r="AK16" i="8" s="1"/>
  <c r="AD16" i="8" a="1"/>
  <c r="AD16" i="8" s="1"/>
  <c r="M16" i="8" a="1"/>
  <c r="M16" i="8" s="1"/>
  <c r="R7" i="8" a="1"/>
  <c r="R7" i="8" s="1"/>
  <c r="AI7" i="8" a="1"/>
  <c r="AI7" i="8" s="1"/>
  <c r="N7" i="8" a="1"/>
  <c r="N7" i="8" s="1"/>
  <c r="Y7" i="8" a="1"/>
  <c r="Y7" i="8" s="1"/>
  <c r="AM7" i="8" a="1"/>
  <c r="AM7" i="8" s="1"/>
  <c r="G7" i="8" a="1"/>
  <c r="G7" i="8" s="1"/>
  <c r="AL7" i="8" a="1"/>
  <c r="AL7" i="8" s="1"/>
  <c r="AH26" i="8" a="1"/>
  <c r="AH26" i="8" s="1"/>
  <c r="AF24" i="10" s="1"/>
  <c r="AD26" i="8" a="1"/>
  <c r="AD26" i="8" s="1"/>
  <c r="AB24" i="10" s="1"/>
  <c r="O26" i="8" a="1"/>
  <c r="O26" i="8" s="1"/>
  <c r="M24" i="10" s="1"/>
  <c r="AL26" i="8" a="1"/>
  <c r="AL26" i="8" s="1"/>
  <c r="AJ24" i="10" s="1"/>
  <c r="AJ26" i="8" a="1"/>
  <c r="AJ26" i="8" s="1"/>
  <c r="AH24" i="10" s="1"/>
  <c r="R11" i="8" a="1"/>
  <c r="R11" i="8" s="1"/>
  <c r="P9" i="10" s="1"/>
  <c r="AS11" i="8" a="1"/>
  <c r="AS11" i="8" s="1"/>
  <c r="AQ9" i="10" s="1"/>
  <c r="AP11" i="8" a="1"/>
  <c r="AP11" i="8" s="1"/>
  <c r="AN9" i="10" s="1"/>
  <c r="N11" i="8" a="1"/>
  <c r="N11" i="8" s="1"/>
  <c r="L9" i="10" s="1"/>
  <c r="AO11" i="8" a="1"/>
  <c r="AO11" i="8" s="1"/>
  <c r="AM9" i="10" s="1"/>
  <c r="Q44" i="10"/>
  <c r="AQ44" i="10"/>
  <c r="AA44" i="10"/>
  <c r="K44" i="10"/>
  <c r="AP44" i="10"/>
  <c r="Z44" i="10"/>
  <c r="W44" i="10"/>
  <c r="AJ25" i="8" a="1"/>
  <c r="AJ25" i="8" s="1"/>
  <c r="AH23" i="10" s="1"/>
  <c r="X25" i="8" a="1"/>
  <c r="X25" i="8" s="1"/>
  <c r="V23" i="10" s="1"/>
  <c r="M25" i="8" a="1"/>
  <c r="M25" i="8" s="1"/>
  <c r="K23" i="10" s="1"/>
  <c r="AL10" i="8" a="1"/>
  <c r="AL10" i="8" s="1"/>
  <c r="AJ8" i="10" s="1"/>
  <c r="AN10" i="8" a="1"/>
  <c r="AN10" i="8" s="1"/>
  <c r="AL8" i="10" s="1"/>
  <c r="X10" i="8" a="1"/>
  <c r="X10" i="8" s="1"/>
  <c r="V8" i="10" s="1"/>
  <c r="B20" i="11"/>
  <c r="E20" i="11" s="1"/>
  <c r="O29" i="11"/>
  <c r="B8" i="11"/>
  <c r="E8" i="11" s="1"/>
  <c r="B6" i="11"/>
  <c r="E6" i="11" s="1"/>
  <c r="B32" i="11"/>
  <c r="E32" i="11" s="1"/>
  <c r="O27" i="11"/>
  <c r="O13" i="11"/>
  <c r="D11" i="11"/>
  <c r="B11" i="11" s="1"/>
  <c r="E11" i="11" s="1"/>
  <c r="B16" i="11"/>
  <c r="E16" i="11" s="1"/>
  <c r="O12" i="11"/>
  <c r="B17" i="11"/>
  <c r="E17" i="11" s="1"/>
  <c r="B29" i="11"/>
  <c r="E29" i="11" s="1"/>
  <c r="B34" i="11"/>
  <c r="E34" i="11" s="1"/>
  <c r="O6" i="11"/>
  <c r="B31" i="11"/>
  <c r="E31" i="11" s="1"/>
  <c r="B37" i="11"/>
  <c r="E37" i="11" s="1"/>
  <c r="B45" i="11"/>
  <c r="E45" i="11" s="1"/>
  <c r="O15" i="11"/>
  <c r="B5" i="11"/>
  <c r="E5" i="11" s="1"/>
  <c r="O7" i="11"/>
  <c r="O10" i="11"/>
  <c r="B42" i="11"/>
  <c r="E42" i="11" s="1"/>
  <c r="O46" i="11"/>
  <c r="O2" i="11"/>
  <c r="O11" i="11"/>
  <c r="O26" i="11"/>
  <c r="O14" i="11"/>
  <c r="B46" i="11"/>
  <c r="E46" i="11" s="1"/>
  <c r="C14" i="11"/>
  <c r="O5" i="11"/>
  <c r="D3" i="11"/>
  <c r="B3" i="11" s="1"/>
  <c r="E3" i="11" s="1"/>
  <c r="E33" i="11"/>
  <c r="D14" i="11"/>
  <c r="O16" i="11"/>
  <c r="O36" i="11"/>
  <c r="O42" i="11"/>
  <c r="B41" i="11"/>
  <c r="E41" i="11" s="1"/>
  <c r="O32" i="11"/>
  <c r="B19" i="11"/>
  <c r="E19" i="11" s="1"/>
  <c r="B25" i="11"/>
  <c r="E25" i="11" s="1"/>
  <c r="B30" i="11"/>
  <c r="E30" i="11" s="1"/>
  <c r="B9" i="11"/>
  <c r="E9" i="11" s="1"/>
  <c r="B23" i="11"/>
  <c r="E23" i="11" s="1"/>
  <c r="Z25" i="10"/>
  <c r="AC46" i="10"/>
  <c r="Z8" i="10"/>
  <c r="S46" i="10"/>
  <c r="E46" i="10"/>
  <c r="AO43" i="10"/>
  <c r="AP46" i="10"/>
  <c r="AN46" i="10"/>
  <c r="R24" i="10"/>
  <c r="AX51" i="10"/>
  <c r="AV51" i="10"/>
  <c r="AY51" i="10"/>
  <c r="AW51" i="10"/>
  <c r="AX50" i="10"/>
  <c r="AV50" i="10"/>
  <c r="AY50" i="10"/>
  <c r="AW50" i="10"/>
  <c r="AH25" i="10"/>
  <c r="AF46" i="10"/>
  <c r="AF23" i="10"/>
  <c r="AH43" i="10"/>
  <c r="AH9" i="10"/>
  <c r="K25" i="10"/>
  <c r="AB46" i="10"/>
  <c r="K46" i="10"/>
  <c r="AK46" i="10"/>
  <c r="AH46" i="10"/>
  <c r="AK23" i="10"/>
  <c r="W8" i="10"/>
  <c r="AG9" i="10"/>
  <c r="AG46" i="10"/>
  <c r="W46" i="10"/>
  <c r="F46" i="10"/>
  <c r="W43" i="10"/>
  <c r="AB44" i="10"/>
  <c r="J23" i="10"/>
  <c r="M9" i="10"/>
  <c r="W25" i="10"/>
  <c r="AR46" i="10"/>
  <c r="G46" i="10"/>
  <c r="J46" i="10"/>
  <c r="M23" i="10"/>
  <c r="O46" i="10"/>
  <c r="O23" i="10"/>
  <c r="O24" i="10"/>
  <c r="V9" i="10"/>
  <c r="L46" i="10"/>
  <c r="AL46" i="10"/>
  <c r="I2" i="10"/>
  <c r="Y2" i="10"/>
  <c r="AO2" i="10"/>
  <c r="P2" i="10"/>
  <c r="AK2" i="10"/>
  <c r="F2" i="10"/>
  <c r="AE2" i="10"/>
  <c r="AL2" i="10"/>
  <c r="AT2" i="10"/>
  <c r="O2" i="10"/>
  <c r="V2" i="10"/>
  <c r="AV47" i="8" a="1"/>
  <c r="AV47" i="8" s="1"/>
  <c r="C46" i="10"/>
  <c r="F8" i="10"/>
  <c r="AA46" i="10"/>
  <c r="V46" i="10"/>
  <c r="AM46" i="10"/>
  <c r="AE46" i="10"/>
  <c r="G44" i="10"/>
  <c r="C10" i="11"/>
  <c r="B10" i="11" s="1"/>
  <c r="E10" i="11" s="1"/>
  <c r="B26" i="11"/>
  <c r="E26" i="11" s="1"/>
  <c r="BB46" i="10"/>
  <c r="AT50" i="10"/>
  <c r="BA50" i="10"/>
  <c r="BB50" i="10"/>
  <c r="AZ50" i="10"/>
  <c r="AU50" i="10"/>
  <c r="AR25" i="10"/>
  <c r="H25" i="10"/>
  <c r="Y25" i="10"/>
  <c r="AS25" i="10"/>
  <c r="AO25" i="10"/>
  <c r="G25" i="10"/>
  <c r="AE25" i="10"/>
  <c r="AV52" i="10"/>
  <c r="BA52" i="10"/>
  <c r="AT52" i="10"/>
  <c r="AW52" i="10"/>
  <c r="AZ52" i="10"/>
  <c r="AU52" i="10"/>
  <c r="AX52" i="10"/>
  <c r="AV53" i="10"/>
  <c r="AY53" i="10"/>
  <c r="AW53" i="10"/>
  <c r="AZ53" i="10"/>
  <c r="AU53" i="10"/>
  <c r="AX53" i="10"/>
  <c r="AT53" i="10"/>
  <c r="AU54" i="10"/>
  <c r="AV54" i="10"/>
  <c r="AY54" i="10"/>
  <c r="BB54" i="10"/>
  <c r="AW54" i="10"/>
  <c r="AZ54" i="10"/>
  <c r="AX54" i="10"/>
  <c r="AT54" i="10"/>
  <c r="AT8" i="10"/>
  <c r="AR8" i="10"/>
  <c r="D8" i="10"/>
  <c r="H8" i="10"/>
  <c r="AP8" i="10"/>
  <c r="AQ8" i="10"/>
  <c r="I8" i="10"/>
  <c r="AK8" i="10"/>
  <c r="J8" i="10"/>
  <c r="AA8" i="10"/>
  <c r="K8" i="10"/>
  <c r="BA49" i="10"/>
  <c r="AY49" i="10"/>
  <c r="BB49" i="10"/>
  <c r="AZ49" i="10"/>
  <c r="AU49" i="10"/>
  <c r="AT49" i="10"/>
  <c r="AQ43" i="10"/>
  <c r="D43" i="10"/>
  <c r="X43" i="10"/>
  <c r="AK43" i="10"/>
  <c r="I43" i="10"/>
  <c r="S43" i="10"/>
  <c r="Y43" i="10"/>
  <c r="B43" i="10"/>
  <c r="I9" i="10"/>
  <c r="X9" i="10"/>
  <c r="AB9" i="10"/>
  <c r="AT9" i="10"/>
  <c r="G9" i="10"/>
  <c r="Q9" i="10"/>
  <c r="D9" i="10"/>
  <c r="AP9" i="10"/>
  <c r="E9" i="10"/>
  <c r="B9" i="10"/>
  <c r="AT44" i="10"/>
  <c r="AS44" i="10"/>
  <c r="V44" i="10"/>
  <c r="Y44" i="10"/>
  <c r="AO44" i="10"/>
  <c r="D44" i="10"/>
  <c r="X44" i="10"/>
  <c r="AT51" i="10"/>
  <c r="BB51" i="10"/>
  <c r="AZ51" i="10"/>
  <c r="AU51" i="10"/>
  <c r="BA46" i="10"/>
  <c r="AY46" i="10"/>
  <c r="AW46" i="10"/>
  <c r="AZ46" i="10"/>
  <c r="AV46" i="10"/>
  <c r="AS46" i="10"/>
  <c r="AX46" i="10"/>
  <c r="AQ46" i="10"/>
  <c r="Y46" i="10"/>
  <c r="D46" i="10"/>
  <c r="X46" i="10"/>
  <c r="AY48" i="10"/>
  <c r="BB48" i="10"/>
  <c r="AU48" i="10"/>
  <c r="AT48" i="10"/>
  <c r="AW47" i="10"/>
  <c r="AZ47" i="10"/>
  <c r="AW49" i="8" a="1"/>
  <c r="AW49" i="8" s="1"/>
  <c r="AU47" i="10" s="1"/>
  <c r="AT47" i="10"/>
  <c r="AX47" i="10"/>
  <c r="BA47" i="10"/>
  <c r="AX49" i="8" a="1"/>
  <c r="AX49" i="8" s="1"/>
  <c r="AV47" i="10" s="1"/>
  <c r="AY47" i="10"/>
  <c r="AS24" i="10"/>
  <c r="Z24" i="10"/>
  <c r="J24" i="10"/>
  <c r="P24" i="10"/>
  <c r="D24" i="10"/>
  <c r="K24" i="10"/>
  <c r="AM24" i="10"/>
  <c r="B24" i="10"/>
  <c r="E24" i="10"/>
  <c r="Y24" i="10"/>
  <c r="H24" i="10"/>
  <c r="Y23" i="10"/>
  <c r="B23" i="10"/>
  <c r="X23" i="10"/>
  <c r="T23" i="10"/>
  <c r="W40" i="8" l="1" a="1"/>
  <c r="W40" i="8" s="1"/>
  <c r="W46" i="8" a="1"/>
  <c r="W46" i="8" s="1"/>
  <c r="W48" i="8" a="1"/>
  <c r="W48" i="8" s="1"/>
  <c r="W45" i="8" a="1"/>
  <c r="W45" i="8" s="1"/>
  <c r="U43" i="10" s="1"/>
  <c r="W47" i="8" a="1"/>
  <c r="W47" i="8" s="1"/>
  <c r="B44" i="11"/>
  <c r="E44" i="11" s="1"/>
  <c r="W11" i="8" a="1"/>
  <c r="W11" i="8" s="1"/>
  <c r="U9" i="10" s="1"/>
  <c r="W26" i="8" a="1"/>
  <c r="W26" i="8" s="1"/>
  <c r="U24" i="10" s="1"/>
  <c r="W7" i="8" a="1"/>
  <c r="W7" i="8" s="1"/>
  <c r="U5" i="10" s="1"/>
  <c r="W27" i="8" a="1"/>
  <c r="W27" i="8" s="1"/>
  <c r="U25" i="10" s="1"/>
  <c r="W24" i="8" a="1"/>
  <c r="W24" i="8" s="1"/>
  <c r="U44" i="10"/>
  <c r="W10" i="8" a="1"/>
  <c r="W10" i="8" s="1"/>
  <c r="U8" i="10" s="1"/>
  <c r="W25" i="8" a="1"/>
  <c r="W25" i="8" s="1"/>
  <c r="U23" i="10" s="1"/>
  <c r="W16" i="8" a="1"/>
  <c r="W16" i="8" s="1"/>
  <c r="U14" i="10" s="1"/>
  <c r="W13" i="8" a="1"/>
  <c r="W13" i="8" s="1"/>
  <c r="U11" i="10" s="1"/>
  <c r="W22" i="8" a="1"/>
  <c r="W22" i="8" s="1"/>
  <c r="U20" i="10" s="1"/>
  <c r="W12" i="8" a="1"/>
  <c r="W12" i="8" s="1"/>
  <c r="W37" i="8" a="1"/>
  <c r="W37" i="8" s="1"/>
  <c r="U35" i="10" s="1"/>
  <c r="W43" i="8" a="1"/>
  <c r="W43" i="8" s="1"/>
  <c r="U41" i="10" s="1"/>
  <c r="W31" i="8" a="1"/>
  <c r="W31" i="8" s="1"/>
  <c r="U29" i="10" s="1"/>
  <c r="W4" i="8" a="1"/>
  <c r="W4" i="8" s="1"/>
  <c r="U2" i="10" s="1"/>
  <c r="U46" i="10"/>
  <c r="W28" i="8" a="1"/>
  <c r="W28" i="8" s="1"/>
  <c r="U26" i="10" s="1"/>
  <c r="W44" i="8" a="1"/>
  <c r="W44" i="8" s="1"/>
  <c r="U42" i="10" s="1"/>
  <c r="W29" i="8" a="1"/>
  <c r="W29" i="8" s="1"/>
  <c r="W30" i="8" a="1"/>
  <c r="W30" i="8" s="1"/>
  <c r="U28" i="10" s="1"/>
  <c r="W19" i="8" a="1"/>
  <c r="W19" i="8" s="1"/>
  <c r="U17" i="10" s="1"/>
  <c r="W36" i="8" a="1"/>
  <c r="W36" i="8" s="1"/>
  <c r="U34" i="10" s="1"/>
  <c r="W39" i="8" a="1"/>
  <c r="W39" i="8" s="1"/>
  <c r="W34" i="8" a="1"/>
  <c r="W34" i="8" s="1"/>
  <c r="U32" i="10" s="1"/>
  <c r="W23" i="8" a="1"/>
  <c r="W23" i="8" s="1"/>
  <c r="U21" i="10" s="1"/>
  <c r="W41" i="8" a="1"/>
  <c r="W41" i="8" s="1"/>
  <c r="U39" i="10" s="1"/>
  <c r="W38" i="8" a="1"/>
  <c r="W38" i="8" s="1"/>
  <c r="W21" i="8" a="1"/>
  <c r="W21" i="8" s="1"/>
  <c r="U19" i="10" s="1"/>
  <c r="W42" i="8" a="1"/>
  <c r="W42" i="8" s="1"/>
  <c r="U40" i="10" s="1"/>
  <c r="W15" i="8" a="1"/>
  <c r="W15" i="8" s="1"/>
  <c r="W33" i="8" a="1"/>
  <c r="W33" i="8" s="1"/>
  <c r="W14" i="8" a="1"/>
  <c r="W14" i="8" s="1"/>
  <c r="U12" i="10" s="1"/>
  <c r="W20" i="8" a="1"/>
  <c r="W20" i="8" s="1"/>
  <c r="U18" i="10" s="1"/>
  <c r="W8" i="8" a="1"/>
  <c r="W8" i="8" s="1"/>
  <c r="W9" i="8" a="1"/>
  <c r="W9" i="8" s="1"/>
  <c r="W18" i="8" a="1"/>
  <c r="W18" i="8" s="1"/>
  <c r="U16" i="10" s="1"/>
  <c r="W17" i="8" a="1"/>
  <c r="W17" i="8" s="1"/>
  <c r="U15" i="10" s="1"/>
  <c r="W5" i="8" a="1"/>
  <c r="W5" i="8" s="1"/>
  <c r="W6" i="8" a="1"/>
  <c r="W6" i="8" s="1"/>
  <c r="U4" i="10" s="1"/>
  <c r="W32" i="8" a="1"/>
  <c r="W32" i="8" s="1"/>
  <c r="U30" i="10" s="1"/>
  <c r="W35" i="8" a="1"/>
  <c r="W35" i="8" s="1"/>
  <c r="U33" i="10" s="1"/>
  <c r="B14" i="11"/>
  <c r="E14" i="11" s="1"/>
  <c r="B43" i="11"/>
  <c r="E43" i="11" s="1"/>
  <c r="C12" i="11"/>
  <c r="D12" i="11"/>
  <c r="AQ22" i="10"/>
  <c r="AS22" i="10"/>
  <c r="AT22" i="10"/>
  <c r="F22" i="10"/>
  <c r="L22" i="10"/>
  <c r="P22" i="10"/>
  <c r="S22" i="10"/>
  <c r="W22" i="10"/>
  <c r="Z22" i="10"/>
  <c r="AD22" i="10"/>
  <c r="AG22" i="10"/>
  <c r="AK22" i="10"/>
  <c r="C22" i="10"/>
  <c r="I22" i="10"/>
  <c r="M22" i="10"/>
  <c r="T22" i="10"/>
  <c r="X22" i="10"/>
  <c r="AA22" i="10"/>
  <c r="AE22" i="10"/>
  <c r="AH22" i="10"/>
  <c r="AL22" i="10"/>
  <c r="AO22" i="10"/>
  <c r="D22" i="10"/>
  <c r="G22" i="10"/>
  <c r="J22" i="10"/>
  <c r="N22" i="10"/>
  <c r="Q22" i="10"/>
  <c r="U22" i="10"/>
  <c r="AB22" i="10"/>
  <c r="AF22" i="10"/>
  <c r="AI22" i="10"/>
  <c r="AM22" i="10"/>
  <c r="AP22" i="10"/>
  <c r="AR22" i="10"/>
  <c r="E22" i="10"/>
  <c r="H22" i="10"/>
  <c r="K22" i="10"/>
  <c r="O22" i="10"/>
  <c r="R22" i="10"/>
  <c r="V22" i="10"/>
  <c r="Y22" i="10"/>
  <c r="AC22" i="10"/>
  <c r="AJ22" i="10"/>
  <c r="AN22" i="10"/>
  <c r="B22" i="10"/>
  <c r="AQ11" i="10"/>
  <c r="AS11" i="10"/>
  <c r="D11" i="10"/>
  <c r="H11" i="10"/>
  <c r="L11" i="10"/>
  <c r="P11" i="10"/>
  <c r="T11" i="10"/>
  <c r="X11" i="10"/>
  <c r="AB11" i="10"/>
  <c r="AF11" i="10"/>
  <c r="AJ11" i="10"/>
  <c r="AN11" i="10"/>
  <c r="AR11" i="10"/>
  <c r="E11" i="10"/>
  <c r="I11" i="10"/>
  <c r="M11" i="10"/>
  <c r="Q11" i="10"/>
  <c r="Y11" i="10"/>
  <c r="AC11" i="10"/>
  <c r="AG11" i="10"/>
  <c r="AK11" i="10"/>
  <c r="AO11" i="10"/>
  <c r="AT11" i="10"/>
  <c r="F11" i="10"/>
  <c r="J11" i="10"/>
  <c r="N11" i="10"/>
  <c r="R11" i="10"/>
  <c r="V11" i="10"/>
  <c r="Z11" i="10"/>
  <c r="AD11" i="10"/>
  <c r="AH11" i="10"/>
  <c r="AL11" i="10"/>
  <c r="AP11" i="10"/>
  <c r="C11" i="10"/>
  <c r="G11" i="10"/>
  <c r="K11" i="10"/>
  <c r="O11" i="10"/>
  <c r="S11" i="10"/>
  <c r="W11" i="10"/>
  <c r="AA11" i="10"/>
  <c r="AE11" i="10"/>
  <c r="AI11" i="10"/>
  <c r="AM11" i="10"/>
  <c r="B11" i="10"/>
  <c r="AR39" i="10"/>
  <c r="AQ39" i="10"/>
  <c r="AS39" i="10"/>
  <c r="AT39" i="10"/>
  <c r="C39" i="10"/>
  <c r="I39" i="10"/>
  <c r="M39" i="10"/>
  <c r="Q39" i="10"/>
  <c r="Y39" i="10"/>
  <c r="AC39" i="10"/>
  <c r="AG39" i="10"/>
  <c r="AK39" i="10"/>
  <c r="AO39" i="10"/>
  <c r="B39" i="10"/>
  <c r="F39" i="10"/>
  <c r="J39" i="10"/>
  <c r="N39" i="10"/>
  <c r="R39" i="10"/>
  <c r="V39" i="10"/>
  <c r="Z39" i="10"/>
  <c r="AD39" i="10"/>
  <c r="AH39" i="10"/>
  <c r="AL39" i="10"/>
  <c r="AP39" i="10"/>
  <c r="D39" i="10"/>
  <c r="G39" i="10"/>
  <c r="K39" i="10"/>
  <c r="O39" i="10"/>
  <c r="S39" i="10"/>
  <c r="W39" i="10"/>
  <c r="AA39" i="10"/>
  <c r="AE39" i="10"/>
  <c r="AI39" i="10"/>
  <c r="AM39" i="10"/>
  <c r="E39" i="10"/>
  <c r="H39" i="10"/>
  <c r="L39" i="10"/>
  <c r="P39" i="10"/>
  <c r="T39" i="10"/>
  <c r="X39" i="10"/>
  <c r="AB39" i="10"/>
  <c r="AF39" i="10"/>
  <c r="AJ39" i="10"/>
  <c r="AN39" i="10"/>
  <c r="AR6" i="10"/>
  <c r="D6" i="10"/>
  <c r="G6" i="10"/>
  <c r="J6" i="10"/>
  <c r="M6" i="10"/>
  <c r="R6" i="10"/>
  <c r="U6" i="10"/>
  <c r="Z6" i="10"/>
  <c r="AC6" i="10"/>
  <c r="AH6" i="10"/>
  <c r="AK6" i="10"/>
  <c r="AT6" i="10"/>
  <c r="H6" i="10"/>
  <c r="N6" i="10"/>
  <c r="Q6" i="10"/>
  <c r="V6" i="10"/>
  <c r="Y6" i="10"/>
  <c r="AD6" i="10"/>
  <c r="AG6" i="10"/>
  <c r="AL6" i="10"/>
  <c r="AO6" i="10"/>
  <c r="AQ6" i="10"/>
  <c r="F6" i="10"/>
  <c r="L6" i="10"/>
  <c r="W6" i="10"/>
  <c r="AB6" i="10"/>
  <c r="AM6" i="10"/>
  <c r="AS6" i="10"/>
  <c r="S6" i="10"/>
  <c r="X6" i="10"/>
  <c r="AI6" i="10"/>
  <c r="AN6" i="10"/>
  <c r="C6" i="10"/>
  <c r="I6" i="10"/>
  <c r="O6" i="10"/>
  <c r="T6" i="10"/>
  <c r="AE6" i="10"/>
  <c r="AJ6" i="10"/>
  <c r="AP6" i="10"/>
  <c r="E6" i="10"/>
  <c r="K6" i="10"/>
  <c r="P6" i="10"/>
  <c r="AA6" i="10"/>
  <c r="AF6" i="10"/>
  <c r="B6" i="10"/>
  <c r="AT16" i="10"/>
  <c r="AR16" i="10"/>
  <c r="D16" i="10"/>
  <c r="G16" i="10"/>
  <c r="J16" i="10"/>
  <c r="M16" i="10"/>
  <c r="P16" i="10"/>
  <c r="V16" i="10"/>
  <c r="AB16" i="10"/>
  <c r="AE16" i="10"/>
  <c r="AH16" i="10"/>
  <c r="AK16" i="10"/>
  <c r="AO16" i="10"/>
  <c r="AQ16" i="10"/>
  <c r="E16" i="10"/>
  <c r="H16" i="10"/>
  <c r="K16" i="10"/>
  <c r="Q16" i="10"/>
  <c r="T16" i="10"/>
  <c r="W16" i="10"/>
  <c r="Z16" i="10"/>
  <c r="AC16" i="10"/>
  <c r="AF16" i="10"/>
  <c r="AI16" i="10"/>
  <c r="AL16" i="10"/>
  <c r="AS16" i="10"/>
  <c r="C16" i="10"/>
  <c r="I16" i="10"/>
  <c r="N16" i="10"/>
  <c r="R16" i="10"/>
  <c r="X16" i="10"/>
  <c r="AA16" i="10"/>
  <c r="AG16" i="10"/>
  <c r="AM16" i="10"/>
  <c r="AP16" i="10"/>
  <c r="F16" i="10"/>
  <c r="L16" i="10"/>
  <c r="O16" i="10"/>
  <c r="S16" i="10"/>
  <c r="Y16" i="10"/>
  <c r="AD16" i="10"/>
  <c r="AJ16" i="10"/>
  <c r="AN16" i="10"/>
  <c r="B16" i="10"/>
  <c r="AS13" i="10"/>
  <c r="AQ13" i="10"/>
  <c r="D13" i="10"/>
  <c r="H13" i="10"/>
  <c r="K13" i="10"/>
  <c r="Q13" i="10"/>
  <c r="T13" i="10"/>
  <c r="X13" i="10"/>
  <c r="AD13" i="10"/>
  <c r="AH13" i="10"/>
  <c r="AK13" i="10"/>
  <c r="AN13" i="10"/>
  <c r="E13" i="10"/>
  <c r="N13" i="10"/>
  <c r="R13" i="10"/>
  <c r="U13" i="10"/>
  <c r="Y13" i="10"/>
  <c r="AB13" i="10"/>
  <c r="AE13" i="10"/>
  <c r="AI13" i="10"/>
  <c r="AO13" i="10"/>
  <c r="AR13" i="10"/>
  <c r="F13" i="10"/>
  <c r="I13" i="10"/>
  <c r="L13" i="10"/>
  <c r="O13" i="10"/>
  <c r="S13" i="10"/>
  <c r="V13" i="10"/>
  <c r="Z13" i="10"/>
  <c r="AC13" i="10"/>
  <c r="AF13" i="10"/>
  <c r="AL13" i="10"/>
  <c r="AT13" i="10"/>
  <c r="C13" i="10"/>
  <c r="G13" i="10"/>
  <c r="J13" i="10"/>
  <c r="M13" i="10"/>
  <c r="P13" i="10"/>
  <c r="W13" i="10"/>
  <c r="AA13" i="10"/>
  <c r="AG13" i="10"/>
  <c r="AJ13" i="10"/>
  <c r="AM13" i="10"/>
  <c r="AP13" i="10"/>
  <c r="B13" i="10"/>
  <c r="AS5" i="10"/>
  <c r="F5" i="10"/>
  <c r="J5" i="10"/>
  <c r="M5" i="10"/>
  <c r="P5" i="10"/>
  <c r="V5" i="10"/>
  <c r="Y5" i="10"/>
  <c r="AC5" i="10"/>
  <c r="AI5" i="10"/>
  <c r="AN5" i="10"/>
  <c r="AQ5" i="10"/>
  <c r="E5" i="10"/>
  <c r="H5" i="10"/>
  <c r="N5" i="10"/>
  <c r="R5" i="10"/>
  <c r="AA5" i="10"/>
  <c r="AD5" i="10"/>
  <c r="AG5" i="10"/>
  <c r="AJ5" i="10"/>
  <c r="AM5" i="10"/>
  <c r="AP5" i="10"/>
  <c r="C5" i="10"/>
  <c r="I5" i="10"/>
  <c r="O5" i="10"/>
  <c r="AB5" i="10"/>
  <c r="AH5" i="10"/>
  <c r="D5" i="10"/>
  <c r="K5" i="10"/>
  <c r="Q5" i="10"/>
  <c r="W5" i="10"/>
  <c r="AO5" i="10"/>
  <c r="AR5" i="10"/>
  <c r="L5" i="10"/>
  <c r="S5" i="10"/>
  <c r="X5" i="10"/>
  <c r="AE5" i="10"/>
  <c r="AK5" i="10"/>
  <c r="AT5" i="10"/>
  <c r="G5" i="10"/>
  <c r="T5" i="10"/>
  <c r="Z5" i="10"/>
  <c r="AF5" i="10"/>
  <c r="AL5" i="10"/>
  <c r="B5" i="10"/>
  <c r="AQ42" i="10"/>
  <c r="AR42" i="10"/>
  <c r="AS42" i="10"/>
  <c r="AT42" i="10"/>
  <c r="C42" i="10"/>
  <c r="F42" i="10"/>
  <c r="I42" i="10"/>
  <c r="L42" i="10"/>
  <c r="S42" i="10"/>
  <c r="V42" i="10"/>
  <c r="Y42" i="10"/>
  <c r="AB42" i="10"/>
  <c r="AI42" i="10"/>
  <c r="AL42" i="10"/>
  <c r="AO42" i="10"/>
  <c r="B42" i="10"/>
  <c r="G42" i="10"/>
  <c r="J42" i="10"/>
  <c r="M42" i="10"/>
  <c r="P42" i="10"/>
  <c r="W42" i="10"/>
  <c r="Z42" i="10"/>
  <c r="AC42" i="10"/>
  <c r="AF42" i="10"/>
  <c r="AM42" i="10"/>
  <c r="AP42" i="10"/>
  <c r="D42" i="10"/>
  <c r="K42" i="10"/>
  <c r="N42" i="10"/>
  <c r="Q42" i="10"/>
  <c r="T42" i="10"/>
  <c r="AA42" i="10"/>
  <c r="AD42" i="10"/>
  <c r="AG42" i="10"/>
  <c r="AJ42" i="10"/>
  <c r="E42" i="10"/>
  <c r="H42" i="10"/>
  <c r="O42" i="10"/>
  <c r="R42" i="10"/>
  <c r="X42" i="10"/>
  <c r="AE42" i="10"/>
  <c r="AH42" i="10"/>
  <c r="AK42" i="10"/>
  <c r="AN42" i="10"/>
  <c r="AQ38" i="10"/>
  <c r="AT38" i="10"/>
  <c r="AS38" i="10"/>
  <c r="AR38" i="10"/>
  <c r="C38" i="10"/>
  <c r="F38" i="10"/>
  <c r="J38" i="10"/>
  <c r="P38" i="10"/>
  <c r="S38" i="10"/>
  <c r="X38" i="10"/>
  <c r="AA38" i="10"/>
  <c r="AF38" i="10"/>
  <c r="AI38" i="10"/>
  <c r="AN38" i="10"/>
  <c r="D38" i="10"/>
  <c r="G38" i="10"/>
  <c r="M38" i="10"/>
  <c r="Q38" i="10"/>
  <c r="V38" i="10"/>
  <c r="Y38" i="10"/>
  <c r="AD38" i="10"/>
  <c r="AG38" i="10"/>
  <c r="AL38" i="10"/>
  <c r="AO38" i="10"/>
  <c r="H38" i="10"/>
  <c r="K38" i="10"/>
  <c r="N38" i="10"/>
  <c r="T38" i="10"/>
  <c r="W38" i="10"/>
  <c r="AB38" i="10"/>
  <c r="AE38" i="10"/>
  <c r="AJ38" i="10"/>
  <c r="AM38" i="10"/>
  <c r="B38" i="10"/>
  <c r="E38" i="10"/>
  <c r="I38" i="10"/>
  <c r="L38" i="10"/>
  <c r="O38" i="10"/>
  <c r="R38" i="10"/>
  <c r="U38" i="10"/>
  <c r="Z38" i="10"/>
  <c r="AC38" i="10"/>
  <c r="AH38" i="10"/>
  <c r="AK38" i="10"/>
  <c r="AP38" i="10"/>
  <c r="AQ15" i="10"/>
  <c r="AS15" i="10"/>
  <c r="AT15" i="10"/>
  <c r="E15" i="10"/>
  <c r="I15" i="10"/>
  <c r="O15" i="10"/>
  <c r="R15" i="10"/>
  <c r="Y15" i="10"/>
  <c r="AE15" i="10"/>
  <c r="AI15" i="10"/>
  <c r="AL15" i="10"/>
  <c r="C15" i="10"/>
  <c r="F15" i="10"/>
  <c r="L15" i="10"/>
  <c r="P15" i="10"/>
  <c r="S15" i="10"/>
  <c r="V15" i="10"/>
  <c r="AB15" i="10"/>
  <c r="AF15" i="10"/>
  <c r="AM15" i="10"/>
  <c r="AP15" i="10"/>
  <c r="G15" i="10"/>
  <c r="J15" i="10"/>
  <c r="M15" i="10"/>
  <c r="Q15" i="10"/>
  <c r="W15" i="10"/>
  <c r="Z15" i="10"/>
  <c r="AC15" i="10"/>
  <c r="AG15" i="10"/>
  <c r="AJ15" i="10"/>
  <c r="AN15" i="10"/>
  <c r="AR15" i="10"/>
  <c r="D15" i="10"/>
  <c r="H15" i="10"/>
  <c r="K15" i="10"/>
  <c r="N15" i="10"/>
  <c r="T15" i="10"/>
  <c r="X15" i="10"/>
  <c r="AA15" i="10"/>
  <c r="AD15" i="10"/>
  <c r="AH15" i="10"/>
  <c r="AK15" i="10"/>
  <c r="AO15" i="10"/>
  <c r="B15" i="10"/>
  <c r="AR35" i="10"/>
  <c r="AS35" i="10"/>
  <c r="AT35" i="10"/>
  <c r="AQ35" i="10"/>
  <c r="E35" i="10"/>
  <c r="I35" i="10"/>
  <c r="L35" i="10"/>
  <c r="O35" i="10"/>
  <c r="Y35" i="10"/>
  <c r="AB35" i="10"/>
  <c r="AE35" i="10"/>
  <c r="AK35" i="10"/>
  <c r="AO35" i="10"/>
  <c r="C35" i="10"/>
  <c r="F35" i="10"/>
  <c r="J35" i="10"/>
  <c r="P35" i="10"/>
  <c r="S35" i="10"/>
  <c r="V35" i="10"/>
  <c r="Z35" i="10"/>
  <c r="AF35" i="10"/>
  <c r="AI35" i="10"/>
  <c r="AL35" i="10"/>
  <c r="AP35" i="10"/>
  <c r="D35" i="10"/>
  <c r="G35" i="10"/>
  <c r="M35" i="10"/>
  <c r="Q35" i="10"/>
  <c r="T35" i="10"/>
  <c r="W35" i="10"/>
  <c r="AC35" i="10"/>
  <c r="AG35" i="10"/>
  <c r="AJ35" i="10"/>
  <c r="AM35" i="10"/>
  <c r="B35" i="10"/>
  <c r="H35" i="10"/>
  <c r="K35" i="10"/>
  <c r="N35" i="10"/>
  <c r="R35" i="10"/>
  <c r="X35" i="10"/>
  <c r="AA35" i="10"/>
  <c r="AD35" i="10"/>
  <c r="AH35" i="10"/>
  <c r="AN35" i="10"/>
  <c r="AS36" i="10"/>
  <c r="AQ36" i="10"/>
  <c r="AT36" i="10"/>
  <c r="AR36" i="10"/>
  <c r="D36" i="10"/>
  <c r="G36" i="10"/>
  <c r="M36" i="10"/>
  <c r="Q36" i="10"/>
  <c r="T36" i="10"/>
  <c r="W36" i="10"/>
  <c r="AC36" i="10"/>
  <c r="AF36" i="10"/>
  <c r="AI36" i="10"/>
  <c r="AL36" i="10"/>
  <c r="AP36" i="10"/>
  <c r="H36" i="10"/>
  <c r="K36" i="10"/>
  <c r="N36" i="10"/>
  <c r="R36" i="10"/>
  <c r="X36" i="10"/>
  <c r="AA36" i="10"/>
  <c r="AD36" i="10"/>
  <c r="AG36" i="10"/>
  <c r="AJ36" i="10"/>
  <c r="AM36" i="10"/>
  <c r="E36" i="10"/>
  <c r="I36" i="10"/>
  <c r="L36" i="10"/>
  <c r="O36" i="10"/>
  <c r="U36" i="10"/>
  <c r="Y36" i="10"/>
  <c r="AB36" i="10"/>
  <c r="AH36" i="10"/>
  <c r="AN36" i="10"/>
  <c r="C36" i="10"/>
  <c r="F36" i="10"/>
  <c r="J36" i="10"/>
  <c r="P36" i="10"/>
  <c r="S36" i="10"/>
  <c r="V36" i="10"/>
  <c r="Z36" i="10"/>
  <c r="AE36" i="10"/>
  <c r="AK36" i="10"/>
  <c r="AO36" i="10"/>
  <c r="B36" i="10"/>
  <c r="AQ30" i="10"/>
  <c r="AT30" i="10"/>
  <c r="AS30" i="10"/>
  <c r="C30" i="10"/>
  <c r="G30" i="10"/>
  <c r="J30" i="10"/>
  <c r="N30" i="10"/>
  <c r="Q30" i="10"/>
  <c r="AB30" i="10"/>
  <c r="D30" i="10"/>
  <c r="H30" i="10"/>
  <c r="K30" i="10"/>
  <c r="O30" i="10"/>
  <c r="R30" i="10"/>
  <c r="V30" i="10"/>
  <c r="Y30" i="10"/>
  <c r="AR30" i="10"/>
  <c r="I30" i="10"/>
  <c r="X30" i="10"/>
  <c r="AD30" i="10"/>
  <c r="AG30" i="10"/>
  <c r="AK30" i="10"/>
  <c r="E30" i="10"/>
  <c r="L30" i="10"/>
  <c r="S30" i="10"/>
  <c r="Z30" i="10"/>
  <c r="AE30" i="10"/>
  <c r="AH30" i="10"/>
  <c r="AL30" i="10"/>
  <c r="AO30" i="10"/>
  <c r="F30" i="10"/>
  <c r="M30" i="10"/>
  <c r="T30" i="10"/>
  <c r="AA30" i="10"/>
  <c r="AF30" i="10"/>
  <c r="AI30" i="10"/>
  <c r="AM30" i="10"/>
  <c r="AP30" i="10"/>
  <c r="B30" i="10"/>
  <c r="P30" i="10"/>
  <c r="W30" i="10"/>
  <c r="AC30" i="10"/>
  <c r="AJ30" i="10"/>
  <c r="AN30" i="10"/>
  <c r="AS20" i="10"/>
  <c r="AQ20" i="10"/>
  <c r="F20" i="10"/>
  <c r="L20" i="10"/>
  <c r="O20" i="10"/>
  <c r="R20" i="10"/>
  <c r="X20" i="10"/>
  <c r="AA20" i="10"/>
  <c r="AG20" i="10"/>
  <c r="AL20" i="10"/>
  <c r="D20" i="10"/>
  <c r="G20" i="10"/>
  <c r="J20" i="10"/>
  <c r="M20" i="10"/>
  <c r="P20" i="10"/>
  <c r="S20" i="10"/>
  <c r="Y20" i="10"/>
  <c r="AD20" i="10"/>
  <c r="AJ20" i="10"/>
  <c r="AM20" i="10"/>
  <c r="AP20" i="10"/>
  <c r="AR20" i="10"/>
  <c r="E20" i="10"/>
  <c r="H20" i="10"/>
  <c r="K20" i="10"/>
  <c r="Q20" i="10"/>
  <c r="V20" i="10"/>
  <c r="AB20" i="10"/>
  <c r="AE20" i="10"/>
  <c r="AH20" i="10"/>
  <c r="AK20" i="10"/>
  <c r="AN20" i="10"/>
  <c r="AT20" i="10"/>
  <c r="C20" i="10"/>
  <c r="I20" i="10"/>
  <c r="N20" i="10"/>
  <c r="T20" i="10"/>
  <c r="W20" i="10"/>
  <c r="Z20" i="10"/>
  <c r="AC20" i="10"/>
  <c r="AF20" i="10"/>
  <c r="AI20" i="10"/>
  <c r="AO20" i="10"/>
  <c r="B20" i="10"/>
  <c r="AS28" i="10"/>
  <c r="AQ28" i="10"/>
  <c r="AT28" i="10"/>
  <c r="E28" i="10"/>
  <c r="L28" i="10"/>
  <c r="P28" i="10"/>
  <c r="S28" i="10"/>
  <c r="W28" i="10"/>
  <c r="Z28" i="10"/>
  <c r="AD28" i="10"/>
  <c r="AG28" i="10"/>
  <c r="AK28" i="10"/>
  <c r="AR28" i="10"/>
  <c r="F28" i="10"/>
  <c r="I28" i="10"/>
  <c r="M28" i="10"/>
  <c r="T28" i="10"/>
  <c r="X28" i="10"/>
  <c r="AA28" i="10"/>
  <c r="AE28" i="10"/>
  <c r="AH28" i="10"/>
  <c r="AL28" i="10"/>
  <c r="AO28" i="10"/>
  <c r="D28" i="10"/>
  <c r="K28" i="10"/>
  <c r="R28" i="10"/>
  <c r="Y28" i="10"/>
  <c r="AN28" i="10"/>
  <c r="G28" i="10"/>
  <c r="N28" i="10"/>
  <c r="AB28" i="10"/>
  <c r="AI28" i="10"/>
  <c r="AP28" i="10"/>
  <c r="H28" i="10"/>
  <c r="O28" i="10"/>
  <c r="V28" i="10"/>
  <c r="AC28" i="10"/>
  <c r="AJ28" i="10"/>
  <c r="C28" i="10"/>
  <c r="J28" i="10"/>
  <c r="Q28" i="10"/>
  <c r="AF28" i="10"/>
  <c r="AM28" i="10"/>
  <c r="B28" i="10"/>
  <c r="AQ3" i="10"/>
  <c r="F3" i="10"/>
  <c r="J3" i="10"/>
  <c r="M3" i="10"/>
  <c r="P3" i="10"/>
  <c r="V3" i="10"/>
  <c r="Z3" i="10"/>
  <c r="AC3" i="10"/>
  <c r="AF3" i="10"/>
  <c r="AL3" i="10"/>
  <c r="AP3" i="10"/>
  <c r="AS3" i="10"/>
  <c r="E3" i="10"/>
  <c r="H3" i="10"/>
  <c r="N3" i="10"/>
  <c r="R3" i="10"/>
  <c r="U3" i="10"/>
  <c r="X3" i="10"/>
  <c r="AD3" i="10"/>
  <c r="AH3" i="10"/>
  <c r="AK3" i="10"/>
  <c r="AN3" i="10"/>
  <c r="L3" i="10"/>
  <c r="S3" i="10"/>
  <c r="Y3" i="10"/>
  <c r="AE3" i="10"/>
  <c r="AR3" i="10"/>
  <c r="G3" i="10"/>
  <c r="T3" i="10"/>
  <c r="AA3" i="10"/>
  <c r="AG3" i="10"/>
  <c r="AM3" i="10"/>
  <c r="AT3" i="10"/>
  <c r="C3" i="10"/>
  <c r="I3" i="10"/>
  <c r="O3" i="10"/>
  <c r="AB3" i="10"/>
  <c r="AI3" i="10"/>
  <c r="AO3" i="10"/>
  <c r="D3" i="10"/>
  <c r="K3" i="10"/>
  <c r="Q3" i="10"/>
  <c r="W3" i="10"/>
  <c r="AJ3" i="10"/>
  <c r="B3" i="10"/>
  <c r="AR29" i="10"/>
  <c r="AQ29" i="10"/>
  <c r="AS29" i="10"/>
  <c r="D29" i="10"/>
  <c r="H29" i="10"/>
  <c r="K29" i="10"/>
  <c r="O29" i="10"/>
  <c r="R29" i="10"/>
  <c r="V29" i="10"/>
  <c r="Y29" i="10"/>
  <c r="AC29" i="10"/>
  <c r="AJ29" i="10"/>
  <c r="AN29" i="10"/>
  <c r="AT29" i="10"/>
  <c r="E29" i="10"/>
  <c r="L29" i="10"/>
  <c r="P29" i="10"/>
  <c r="S29" i="10"/>
  <c r="W29" i="10"/>
  <c r="Z29" i="10"/>
  <c r="AD29" i="10"/>
  <c r="AG29" i="10"/>
  <c r="AK29" i="10"/>
  <c r="G29" i="10"/>
  <c r="N29" i="10"/>
  <c r="AB29" i="10"/>
  <c r="AI29" i="10"/>
  <c r="AP29" i="10"/>
  <c r="I29" i="10"/>
  <c r="X29" i="10"/>
  <c r="AE29" i="10"/>
  <c r="AL29" i="10"/>
  <c r="B29" i="10"/>
  <c r="C29" i="10"/>
  <c r="J29" i="10"/>
  <c r="Q29" i="10"/>
  <c r="AF29" i="10"/>
  <c r="AM29" i="10"/>
  <c r="F29" i="10"/>
  <c r="M29" i="10"/>
  <c r="T29" i="10"/>
  <c r="AA29" i="10"/>
  <c r="AH29" i="10"/>
  <c r="AO29" i="10"/>
  <c r="AQ34" i="10"/>
  <c r="AT34" i="10"/>
  <c r="AS34" i="10"/>
  <c r="AR34" i="10"/>
  <c r="D34" i="10"/>
  <c r="G34" i="10"/>
  <c r="M34" i="10"/>
  <c r="Q34" i="10"/>
  <c r="T34" i="10"/>
  <c r="W34" i="10"/>
  <c r="AC34" i="10"/>
  <c r="AG34" i="10"/>
  <c r="AJ34" i="10"/>
  <c r="AM34" i="10"/>
  <c r="B34" i="10"/>
  <c r="H34" i="10"/>
  <c r="K34" i="10"/>
  <c r="N34" i="10"/>
  <c r="R34" i="10"/>
  <c r="X34" i="10"/>
  <c r="AA34" i="10"/>
  <c r="AD34" i="10"/>
  <c r="AH34" i="10"/>
  <c r="AN34" i="10"/>
  <c r="E34" i="10"/>
  <c r="I34" i="10"/>
  <c r="L34" i="10"/>
  <c r="O34" i="10"/>
  <c r="Y34" i="10"/>
  <c r="AB34" i="10"/>
  <c r="AE34" i="10"/>
  <c r="AK34" i="10"/>
  <c r="AO34" i="10"/>
  <c r="C34" i="10"/>
  <c r="F34" i="10"/>
  <c r="J34" i="10"/>
  <c r="P34" i="10"/>
  <c r="S34" i="10"/>
  <c r="V34" i="10"/>
  <c r="Z34" i="10"/>
  <c r="AF34" i="10"/>
  <c r="AI34" i="10"/>
  <c r="AL34" i="10"/>
  <c r="AP34" i="10"/>
  <c r="AR21" i="10"/>
  <c r="AT21" i="10"/>
  <c r="AQ21" i="10"/>
  <c r="D21" i="10"/>
  <c r="G21" i="10"/>
  <c r="J21" i="10"/>
  <c r="M21" i="10"/>
  <c r="P21" i="10"/>
  <c r="S21" i="10"/>
  <c r="Y21" i="10"/>
  <c r="AD21" i="10"/>
  <c r="AF21" i="10"/>
  <c r="AH21" i="10"/>
  <c r="AM21" i="10"/>
  <c r="AS21" i="10"/>
  <c r="E21" i="10"/>
  <c r="H21" i="10"/>
  <c r="K21" i="10"/>
  <c r="Q21" i="10"/>
  <c r="V21" i="10"/>
  <c r="AB21" i="10"/>
  <c r="AK21" i="10"/>
  <c r="AN21" i="10"/>
  <c r="C21" i="10"/>
  <c r="I21" i="10"/>
  <c r="N21" i="10"/>
  <c r="T21" i="10"/>
  <c r="W21" i="10"/>
  <c r="Z21" i="10"/>
  <c r="AC21" i="10"/>
  <c r="AE21" i="10"/>
  <c r="AG21" i="10"/>
  <c r="AI21" i="10"/>
  <c r="AL21" i="10"/>
  <c r="AO21" i="10"/>
  <c r="F21" i="10"/>
  <c r="L21" i="10"/>
  <c r="O21" i="10"/>
  <c r="R21" i="10"/>
  <c r="X21" i="10"/>
  <c r="AA21" i="10"/>
  <c r="AJ21" i="10"/>
  <c r="AP21" i="10"/>
  <c r="B21" i="10"/>
  <c r="AR33" i="10"/>
  <c r="AT33" i="10"/>
  <c r="AQ33" i="10"/>
  <c r="AS33" i="10"/>
  <c r="E33" i="10"/>
  <c r="I33" i="10"/>
  <c r="L33" i="10"/>
  <c r="O33" i="10"/>
  <c r="Y33" i="10"/>
  <c r="AB33" i="10"/>
  <c r="AE33" i="10"/>
  <c r="AK33" i="10"/>
  <c r="AO33" i="10"/>
  <c r="C33" i="10"/>
  <c r="F33" i="10"/>
  <c r="J33" i="10"/>
  <c r="P33" i="10"/>
  <c r="S33" i="10"/>
  <c r="V33" i="10"/>
  <c r="Z33" i="10"/>
  <c r="AF33" i="10"/>
  <c r="AI33" i="10"/>
  <c r="AL33" i="10"/>
  <c r="AP33" i="10"/>
  <c r="D33" i="10"/>
  <c r="G33" i="10"/>
  <c r="M33" i="10"/>
  <c r="Q33" i="10"/>
  <c r="T33" i="10"/>
  <c r="W33" i="10"/>
  <c r="AC33" i="10"/>
  <c r="AG33" i="10"/>
  <c r="AJ33" i="10"/>
  <c r="AM33" i="10"/>
  <c r="H33" i="10"/>
  <c r="K33" i="10"/>
  <c r="N33" i="10"/>
  <c r="R33" i="10"/>
  <c r="X33" i="10"/>
  <c r="AA33" i="10"/>
  <c r="AD33" i="10"/>
  <c r="AH33" i="10"/>
  <c r="AN33" i="10"/>
  <c r="B33" i="10"/>
  <c r="AQ40" i="10"/>
  <c r="AR40" i="10"/>
  <c r="AS40" i="10"/>
  <c r="AT40" i="10"/>
  <c r="E40" i="10"/>
  <c r="I40" i="10"/>
  <c r="M40" i="10"/>
  <c r="Q40" i="10"/>
  <c r="Y40" i="10"/>
  <c r="AC40" i="10"/>
  <c r="AG40" i="10"/>
  <c r="AK40" i="10"/>
  <c r="AO40" i="10"/>
  <c r="F40" i="10"/>
  <c r="J40" i="10"/>
  <c r="N40" i="10"/>
  <c r="R40" i="10"/>
  <c r="V40" i="10"/>
  <c r="Z40" i="10"/>
  <c r="AD40" i="10"/>
  <c r="AH40" i="10"/>
  <c r="AL40" i="10"/>
  <c r="AP40" i="10"/>
  <c r="B40" i="10"/>
  <c r="C40" i="10"/>
  <c r="G40" i="10"/>
  <c r="K40" i="10"/>
  <c r="O40" i="10"/>
  <c r="S40" i="10"/>
  <c r="W40" i="10"/>
  <c r="AA40" i="10"/>
  <c r="AE40" i="10"/>
  <c r="AI40" i="10"/>
  <c r="AM40" i="10"/>
  <c r="D40" i="10"/>
  <c r="H40" i="10"/>
  <c r="L40" i="10"/>
  <c r="P40" i="10"/>
  <c r="T40" i="10"/>
  <c r="X40" i="10"/>
  <c r="AB40" i="10"/>
  <c r="AF40" i="10"/>
  <c r="AJ40" i="10"/>
  <c r="AN40" i="10"/>
  <c r="AS18" i="10"/>
  <c r="AQ18" i="10"/>
  <c r="E18" i="10"/>
  <c r="H18" i="10"/>
  <c r="K18" i="10"/>
  <c r="Q18" i="10"/>
  <c r="V18" i="10"/>
  <c r="AB18" i="10"/>
  <c r="AE18" i="10"/>
  <c r="AH18" i="10"/>
  <c r="AK18" i="10"/>
  <c r="AN18" i="10"/>
  <c r="C18" i="10"/>
  <c r="I18" i="10"/>
  <c r="N18" i="10"/>
  <c r="T18" i="10"/>
  <c r="W18" i="10"/>
  <c r="Z18" i="10"/>
  <c r="AC18" i="10"/>
  <c r="AF18" i="10"/>
  <c r="AI18" i="10"/>
  <c r="AO18" i="10"/>
  <c r="AR18" i="10"/>
  <c r="F18" i="10"/>
  <c r="L18" i="10"/>
  <c r="O18" i="10"/>
  <c r="R18" i="10"/>
  <c r="X18" i="10"/>
  <c r="AA18" i="10"/>
  <c r="AG18" i="10"/>
  <c r="AL18" i="10"/>
  <c r="AT18" i="10"/>
  <c r="D18" i="10"/>
  <c r="G18" i="10"/>
  <c r="J18" i="10"/>
  <c r="M18" i="10"/>
  <c r="P18" i="10"/>
  <c r="S18" i="10"/>
  <c r="Y18" i="10"/>
  <c r="AD18" i="10"/>
  <c r="AJ18" i="10"/>
  <c r="AM18" i="10"/>
  <c r="AP18" i="10"/>
  <c r="B18" i="10"/>
  <c r="AR27" i="10"/>
  <c r="AS27" i="10"/>
  <c r="AT27" i="10"/>
  <c r="F27" i="10"/>
  <c r="I27" i="10"/>
  <c r="M27" i="10"/>
  <c r="T27" i="10"/>
  <c r="X27" i="10"/>
  <c r="AA27" i="10"/>
  <c r="AE27" i="10"/>
  <c r="AH27" i="10"/>
  <c r="AL27" i="10"/>
  <c r="AO27" i="10"/>
  <c r="C27" i="10"/>
  <c r="G27" i="10"/>
  <c r="J27" i="10"/>
  <c r="N27" i="10"/>
  <c r="Q27" i="10"/>
  <c r="U27" i="10"/>
  <c r="AB27" i="10"/>
  <c r="AF27" i="10"/>
  <c r="AI27" i="10"/>
  <c r="AM27" i="10"/>
  <c r="AP27" i="10"/>
  <c r="AQ27" i="10"/>
  <c r="P27" i="10"/>
  <c r="W27" i="10"/>
  <c r="AD27" i="10"/>
  <c r="AK27" i="10"/>
  <c r="D27" i="10"/>
  <c r="K27" i="10"/>
  <c r="R27" i="10"/>
  <c r="Y27" i="10"/>
  <c r="AN27" i="10"/>
  <c r="E27" i="10"/>
  <c r="L27" i="10"/>
  <c r="S27" i="10"/>
  <c r="Z27" i="10"/>
  <c r="AG27" i="10"/>
  <c r="B27" i="10"/>
  <c r="H27" i="10"/>
  <c r="O27" i="10"/>
  <c r="V27" i="10"/>
  <c r="AC27" i="10"/>
  <c r="AJ27" i="10"/>
  <c r="AQ7" i="10"/>
  <c r="C7" i="10"/>
  <c r="F7" i="10"/>
  <c r="I7" i="10"/>
  <c r="L7" i="10"/>
  <c r="S7" i="10"/>
  <c r="V7" i="10"/>
  <c r="Y7" i="10"/>
  <c r="AB7" i="10"/>
  <c r="AI7" i="10"/>
  <c r="AL7" i="10"/>
  <c r="AO7" i="10"/>
  <c r="AS7" i="10"/>
  <c r="D7" i="10"/>
  <c r="K7" i="10"/>
  <c r="N7" i="10"/>
  <c r="Q7" i="10"/>
  <c r="T7" i="10"/>
  <c r="AA7" i="10"/>
  <c r="AD7" i="10"/>
  <c r="AG7" i="10"/>
  <c r="AJ7" i="10"/>
  <c r="AT7" i="10"/>
  <c r="E7" i="10"/>
  <c r="R7" i="10"/>
  <c r="X7" i="10"/>
  <c r="AE7" i="10"/>
  <c r="AK7" i="10"/>
  <c r="G7" i="10"/>
  <c r="M7" i="10"/>
  <c r="Z7" i="10"/>
  <c r="AF7" i="10"/>
  <c r="AM7" i="10"/>
  <c r="H7" i="10"/>
  <c r="O7" i="10"/>
  <c r="U7" i="10"/>
  <c r="AH7" i="10"/>
  <c r="AN7" i="10"/>
  <c r="AR7" i="10"/>
  <c r="J7" i="10"/>
  <c r="P7" i="10"/>
  <c r="W7" i="10"/>
  <c r="AC7" i="10"/>
  <c r="AP7" i="10"/>
  <c r="B7" i="10"/>
  <c r="AS17" i="10"/>
  <c r="AQ17" i="10"/>
  <c r="AR17" i="10"/>
  <c r="F17" i="10"/>
  <c r="L17" i="10"/>
  <c r="P17" i="10"/>
  <c r="S17" i="10"/>
  <c r="Y17" i="10"/>
  <c r="AD17" i="10"/>
  <c r="AJ17" i="10"/>
  <c r="AM17" i="10"/>
  <c r="AP17" i="10"/>
  <c r="AT17" i="10"/>
  <c r="D17" i="10"/>
  <c r="G17" i="10"/>
  <c r="J17" i="10"/>
  <c r="M17" i="10"/>
  <c r="Q17" i="10"/>
  <c r="V17" i="10"/>
  <c r="AB17" i="10"/>
  <c r="AE17" i="10"/>
  <c r="AH17" i="10"/>
  <c r="AK17" i="10"/>
  <c r="AN17" i="10"/>
  <c r="E17" i="10"/>
  <c r="H17" i="10"/>
  <c r="K17" i="10"/>
  <c r="N17" i="10"/>
  <c r="T17" i="10"/>
  <c r="W17" i="10"/>
  <c r="Z17" i="10"/>
  <c r="AC17" i="10"/>
  <c r="AF17" i="10"/>
  <c r="AI17" i="10"/>
  <c r="AO17" i="10"/>
  <c r="C17" i="10"/>
  <c r="I17" i="10"/>
  <c r="O17" i="10"/>
  <c r="R17" i="10"/>
  <c r="X17" i="10"/>
  <c r="AA17" i="10"/>
  <c r="AG17" i="10"/>
  <c r="AL17" i="10"/>
  <c r="B17" i="10"/>
  <c r="AQ26" i="10"/>
  <c r="AT26" i="10"/>
  <c r="AS26" i="10"/>
  <c r="AR26" i="10"/>
  <c r="C26" i="10"/>
  <c r="G26" i="10"/>
  <c r="J26" i="10"/>
  <c r="N26" i="10"/>
  <c r="Q26" i="10"/>
  <c r="AB26" i="10"/>
  <c r="AF26" i="10"/>
  <c r="AI26" i="10"/>
  <c r="AM26" i="10"/>
  <c r="AP26" i="10"/>
  <c r="D26" i="10"/>
  <c r="H26" i="10"/>
  <c r="K26" i="10"/>
  <c r="O26" i="10"/>
  <c r="R26" i="10"/>
  <c r="V26" i="10"/>
  <c r="Y26" i="10"/>
  <c r="AC26" i="10"/>
  <c r="AJ26" i="10"/>
  <c r="AN26" i="10"/>
  <c r="F26" i="10"/>
  <c r="M26" i="10"/>
  <c r="T26" i="10"/>
  <c r="AA26" i="10"/>
  <c r="AH26" i="10"/>
  <c r="AO26" i="10"/>
  <c r="B26" i="10"/>
  <c r="P26" i="10"/>
  <c r="W26" i="10"/>
  <c r="AD26" i="10"/>
  <c r="AK26" i="10"/>
  <c r="I26" i="10"/>
  <c r="X26" i="10"/>
  <c r="AE26" i="10"/>
  <c r="AL26" i="10"/>
  <c r="E26" i="10"/>
  <c r="L26" i="10"/>
  <c r="S26" i="10"/>
  <c r="Z26" i="10"/>
  <c r="AG26" i="10"/>
  <c r="AR31" i="10"/>
  <c r="AQ31" i="10"/>
  <c r="AS31" i="10"/>
  <c r="AT31" i="10"/>
  <c r="D31" i="10"/>
  <c r="H31" i="10"/>
  <c r="K31" i="10"/>
  <c r="O31" i="10"/>
  <c r="R31" i="10"/>
  <c r="U31" i="10"/>
  <c r="AB31" i="10"/>
  <c r="AE31" i="10"/>
  <c r="AH31" i="10"/>
  <c r="AK31" i="10"/>
  <c r="B31" i="10"/>
  <c r="E31" i="10"/>
  <c r="L31" i="10"/>
  <c r="P31" i="10"/>
  <c r="S31" i="10"/>
  <c r="V31" i="10"/>
  <c r="Y31" i="10"/>
  <c r="AF31" i="10"/>
  <c r="AI31" i="10"/>
  <c r="AL31" i="10"/>
  <c r="AO31" i="10"/>
  <c r="F31" i="10"/>
  <c r="I31" i="10"/>
  <c r="M31" i="10"/>
  <c r="T31" i="10"/>
  <c r="W31" i="10"/>
  <c r="Z31" i="10"/>
  <c r="AC31" i="10"/>
  <c r="AJ31" i="10"/>
  <c r="AM31" i="10"/>
  <c r="AP31" i="10"/>
  <c r="C31" i="10"/>
  <c r="G31" i="10"/>
  <c r="J31" i="10"/>
  <c r="N31" i="10"/>
  <c r="Q31" i="10"/>
  <c r="X31" i="10"/>
  <c r="AA31" i="10"/>
  <c r="AD31" i="10"/>
  <c r="AG31" i="10"/>
  <c r="AN31" i="10"/>
  <c r="AR14" i="10"/>
  <c r="AT14" i="10"/>
  <c r="AQ14" i="10"/>
  <c r="C14" i="10"/>
  <c r="F14" i="10"/>
  <c r="L14" i="10"/>
  <c r="O14" i="10"/>
  <c r="R14" i="10"/>
  <c r="X14" i="10"/>
  <c r="AA14" i="10"/>
  <c r="AD14" i="10"/>
  <c r="AJ14" i="10"/>
  <c r="AM14" i="10"/>
  <c r="AP14" i="10"/>
  <c r="AS14" i="10"/>
  <c r="G14" i="10"/>
  <c r="J14" i="10"/>
  <c r="M14" i="10"/>
  <c r="P14" i="10"/>
  <c r="S14" i="10"/>
  <c r="Y14" i="10"/>
  <c r="AE14" i="10"/>
  <c r="AH14" i="10"/>
  <c r="AK14" i="10"/>
  <c r="AN14" i="10"/>
  <c r="D14" i="10"/>
  <c r="H14" i="10"/>
  <c r="K14" i="10"/>
  <c r="Q14" i="10"/>
  <c r="V14" i="10"/>
  <c r="AB14" i="10"/>
  <c r="AF14" i="10"/>
  <c r="AI14" i="10"/>
  <c r="AO14" i="10"/>
  <c r="E14" i="10"/>
  <c r="I14" i="10"/>
  <c r="N14" i="10"/>
  <c r="T14" i="10"/>
  <c r="W14" i="10"/>
  <c r="Z14" i="10"/>
  <c r="AC14" i="10"/>
  <c r="AG14" i="10"/>
  <c r="AL14" i="10"/>
  <c r="B14" i="10"/>
  <c r="AS19" i="10"/>
  <c r="AQ19" i="10"/>
  <c r="AR19" i="10"/>
  <c r="C19" i="10"/>
  <c r="I19" i="10"/>
  <c r="N19" i="10"/>
  <c r="T19" i="10"/>
  <c r="W19" i="10"/>
  <c r="Z19" i="10"/>
  <c r="AC19" i="10"/>
  <c r="AF19" i="10"/>
  <c r="AI19" i="10"/>
  <c r="AO19" i="10"/>
  <c r="AT19" i="10"/>
  <c r="F19" i="10"/>
  <c r="L19" i="10"/>
  <c r="O19" i="10"/>
  <c r="R19" i="10"/>
  <c r="X19" i="10"/>
  <c r="AA19" i="10"/>
  <c r="AG19" i="10"/>
  <c r="AL19" i="10"/>
  <c r="D19" i="10"/>
  <c r="G19" i="10"/>
  <c r="J19" i="10"/>
  <c r="M19" i="10"/>
  <c r="P19" i="10"/>
  <c r="S19" i="10"/>
  <c r="Y19" i="10"/>
  <c r="AD19" i="10"/>
  <c r="AJ19" i="10"/>
  <c r="AM19" i="10"/>
  <c r="AP19" i="10"/>
  <c r="E19" i="10"/>
  <c r="H19" i="10"/>
  <c r="K19" i="10"/>
  <c r="Q19" i="10"/>
  <c r="V19" i="10"/>
  <c r="AB19" i="10"/>
  <c r="AE19" i="10"/>
  <c r="AH19" i="10"/>
  <c r="AK19" i="10"/>
  <c r="AN19" i="10"/>
  <c r="B19" i="10"/>
  <c r="AR37" i="10"/>
  <c r="AQ37" i="10"/>
  <c r="AS37" i="10"/>
  <c r="AT37" i="10"/>
  <c r="H37" i="10"/>
  <c r="K37" i="10"/>
  <c r="N37" i="10"/>
  <c r="R37" i="10"/>
  <c r="X37" i="10"/>
  <c r="AA37" i="10"/>
  <c r="AD37" i="10"/>
  <c r="AH37" i="10"/>
  <c r="AN37" i="10"/>
  <c r="E37" i="10"/>
  <c r="I37" i="10"/>
  <c r="L37" i="10"/>
  <c r="O37" i="10"/>
  <c r="U37" i="10"/>
  <c r="Y37" i="10"/>
  <c r="AB37" i="10"/>
  <c r="AE37" i="10"/>
  <c r="AK37" i="10"/>
  <c r="AO37" i="10"/>
  <c r="B37" i="10"/>
  <c r="C37" i="10"/>
  <c r="F37" i="10"/>
  <c r="J37" i="10"/>
  <c r="P37" i="10"/>
  <c r="S37" i="10"/>
  <c r="V37" i="10"/>
  <c r="Z37" i="10"/>
  <c r="AF37" i="10"/>
  <c r="AI37" i="10"/>
  <c r="AL37" i="10"/>
  <c r="AP37" i="10"/>
  <c r="D37" i="10"/>
  <c r="G37" i="10"/>
  <c r="M37" i="10"/>
  <c r="Q37" i="10"/>
  <c r="T37" i="10"/>
  <c r="W37" i="10"/>
  <c r="AC37" i="10"/>
  <c r="AG37" i="10"/>
  <c r="AJ37" i="10"/>
  <c r="AM37" i="10"/>
  <c r="AT12" i="10"/>
  <c r="AR12" i="10"/>
  <c r="AS12" i="10"/>
  <c r="D12" i="10"/>
  <c r="H12" i="10"/>
  <c r="L12" i="10"/>
  <c r="P12" i="10"/>
  <c r="T12" i="10"/>
  <c r="X12" i="10"/>
  <c r="AB12" i="10"/>
  <c r="AF12" i="10"/>
  <c r="AJ12" i="10"/>
  <c r="AN12" i="10"/>
  <c r="E12" i="10"/>
  <c r="I12" i="10"/>
  <c r="M12" i="10"/>
  <c r="Q12" i="10"/>
  <c r="Y12" i="10"/>
  <c r="AC12" i="10"/>
  <c r="AG12" i="10"/>
  <c r="AK12" i="10"/>
  <c r="AO12" i="10"/>
  <c r="F12" i="10"/>
  <c r="J12" i="10"/>
  <c r="N12" i="10"/>
  <c r="R12" i="10"/>
  <c r="V12" i="10"/>
  <c r="Z12" i="10"/>
  <c r="AD12" i="10"/>
  <c r="AH12" i="10"/>
  <c r="AL12" i="10"/>
  <c r="AP12" i="10"/>
  <c r="AQ12" i="10"/>
  <c r="C12" i="10"/>
  <c r="G12" i="10"/>
  <c r="K12" i="10"/>
  <c r="O12" i="10"/>
  <c r="S12" i="10"/>
  <c r="W12" i="10"/>
  <c r="AA12" i="10"/>
  <c r="AE12" i="10"/>
  <c r="AI12" i="10"/>
  <c r="AM12" i="10"/>
  <c r="B12" i="10"/>
  <c r="AT4" i="10"/>
  <c r="E4" i="10"/>
  <c r="H4" i="10"/>
  <c r="N4" i="10"/>
  <c r="R4" i="10"/>
  <c r="X4" i="10"/>
  <c r="AD4" i="10"/>
  <c r="AH4" i="10"/>
  <c r="AK4" i="10"/>
  <c r="AN4" i="10"/>
  <c r="AR4" i="10"/>
  <c r="F4" i="10"/>
  <c r="J4" i="10"/>
  <c r="M4" i="10"/>
  <c r="P4" i="10"/>
  <c r="V4" i="10"/>
  <c r="Z4" i="10"/>
  <c r="AC4" i="10"/>
  <c r="AF4" i="10"/>
  <c r="AL4" i="10"/>
  <c r="AP4" i="10"/>
  <c r="AS4" i="10"/>
  <c r="D4" i="10"/>
  <c r="K4" i="10"/>
  <c r="Q4" i="10"/>
  <c r="W4" i="10"/>
  <c r="AJ4" i="10"/>
  <c r="L4" i="10"/>
  <c r="S4" i="10"/>
  <c r="Y4" i="10"/>
  <c r="AE4" i="10"/>
  <c r="G4" i="10"/>
  <c r="T4" i="10"/>
  <c r="AA4" i="10"/>
  <c r="AG4" i="10"/>
  <c r="AM4" i="10"/>
  <c r="AQ4" i="10"/>
  <c r="C4" i="10"/>
  <c r="I4" i="10"/>
  <c r="O4" i="10"/>
  <c r="AB4" i="10"/>
  <c r="AI4" i="10"/>
  <c r="AO4" i="10"/>
  <c r="B4" i="10"/>
  <c r="AR10" i="10"/>
  <c r="AT10" i="10"/>
  <c r="D10" i="10"/>
  <c r="H10" i="10"/>
  <c r="L10" i="10"/>
  <c r="P10" i="10"/>
  <c r="T10" i="10"/>
  <c r="X10" i="10"/>
  <c r="AB10" i="10"/>
  <c r="AF10" i="10"/>
  <c r="AJ10" i="10"/>
  <c r="AN10" i="10"/>
  <c r="E10" i="10"/>
  <c r="I10" i="10"/>
  <c r="M10" i="10"/>
  <c r="Q10" i="10"/>
  <c r="U10" i="10"/>
  <c r="Y10" i="10"/>
  <c r="AC10" i="10"/>
  <c r="AG10" i="10"/>
  <c r="AK10" i="10"/>
  <c r="AO10" i="10"/>
  <c r="AQ10" i="10"/>
  <c r="F10" i="10"/>
  <c r="J10" i="10"/>
  <c r="N10" i="10"/>
  <c r="R10" i="10"/>
  <c r="V10" i="10"/>
  <c r="Z10" i="10"/>
  <c r="AD10" i="10"/>
  <c r="AH10" i="10"/>
  <c r="AL10" i="10"/>
  <c r="AP10" i="10"/>
  <c r="AS10" i="10"/>
  <c r="C10" i="10"/>
  <c r="G10" i="10"/>
  <c r="K10" i="10"/>
  <c r="O10" i="10"/>
  <c r="S10" i="10"/>
  <c r="W10" i="10"/>
  <c r="AA10" i="10"/>
  <c r="AE10" i="10"/>
  <c r="AI10" i="10"/>
  <c r="AM10" i="10"/>
  <c r="B10" i="10"/>
  <c r="AS32" i="10"/>
  <c r="AQ32" i="10"/>
  <c r="AT32" i="10"/>
  <c r="AR32" i="10"/>
  <c r="D32" i="10"/>
  <c r="G32" i="10"/>
  <c r="J32" i="10"/>
  <c r="M32" i="10"/>
  <c r="T32" i="10"/>
  <c r="W32" i="10"/>
  <c r="Z32" i="10"/>
  <c r="AC32" i="10"/>
  <c r="AJ32" i="10"/>
  <c r="AM32" i="10"/>
  <c r="H32" i="10"/>
  <c r="K32" i="10"/>
  <c r="N32" i="10"/>
  <c r="Q32" i="10"/>
  <c r="X32" i="10"/>
  <c r="AA32" i="10"/>
  <c r="AD32" i="10"/>
  <c r="AG32" i="10"/>
  <c r="AN32" i="10"/>
  <c r="B32" i="10"/>
  <c r="E32" i="10"/>
  <c r="L32" i="10"/>
  <c r="O32" i="10"/>
  <c r="R32" i="10"/>
  <c r="AB32" i="10"/>
  <c r="AE32" i="10"/>
  <c r="AH32" i="10"/>
  <c r="AK32" i="10"/>
  <c r="AO32" i="10"/>
  <c r="C32" i="10"/>
  <c r="F32" i="10"/>
  <c r="I32" i="10"/>
  <c r="P32" i="10"/>
  <c r="S32" i="10"/>
  <c r="V32" i="10"/>
  <c r="Y32" i="10"/>
  <c r="AF32" i="10"/>
  <c r="AI32" i="10"/>
  <c r="AL32" i="10"/>
  <c r="AP32" i="10"/>
  <c r="AS45" i="10"/>
  <c r="AT45" i="10"/>
  <c r="AR45" i="10"/>
  <c r="AQ45" i="10"/>
  <c r="E45" i="10"/>
  <c r="I45" i="10"/>
  <c r="M45" i="10"/>
  <c r="Q45" i="10"/>
  <c r="U45" i="10"/>
  <c r="Y45" i="10"/>
  <c r="AC45" i="10"/>
  <c r="AG45" i="10"/>
  <c r="AK45" i="10"/>
  <c r="AO45" i="10"/>
  <c r="F45" i="10"/>
  <c r="J45" i="10"/>
  <c r="N45" i="10"/>
  <c r="R45" i="10"/>
  <c r="V45" i="10"/>
  <c r="Z45" i="10"/>
  <c r="AD45" i="10"/>
  <c r="AH45" i="10"/>
  <c r="AL45" i="10"/>
  <c r="AP45" i="10"/>
  <c r="B45" i="10"/>
  <c r="C45" i="10"/>
  <c r="G45" i="10"/>
  <c r="K45" i="10"/>
  <c r="O45" i="10"/>
  <c r="S45" i="10"/>
  <c r="W45" i="10"/>
  <c r="AA45" i="10"/>
  <c r="AE45" i="10"/>
  <c r="AI45" i="10"/>
  <c r="AM45" i="10"/>
  <c r="D45" i="10"/>
  <c r="H45" i="10"/>
  <c r="L45" i="10"/>
  <c r="P45" i="10"/>
  <c r="T45" i="10"/>
  <c r="X45" i="10"/>
  <c r="AB45" i="10"/>
  <c r="AF45" i="10"/>
  <c r="AJ45" i="10"/>
  <c r="AN45" i="10"/>
  <c r="AQ41" i="10"/>
  <c r="AR41" i="10"/>
  <c r="AS41" i="10"/>
  <c r="AT41" i="10"/>
  <c r="D41" i="10"/>
  <c r="K41" i="10"/>
  <c r="N41" i="10"/>
  <c r="Q41" i="10"/>
  <c r="T41" i="10"/>
  <c r="AA41" i="10"/>
  <c r="AD41" i="10"/>
  <c r="AG41" i="10"/>
  <c r="AJ41" i="10"/>
  <c r="E41" i="10"/>
  <c r="H41" i="10"/>
  <c r="O41" i="10"/>
  <c r="R41" i="10"/>
  <c r="X41" i="10"/>
  <c r="AE41" i="10"/>
  <c r="AH41" i="10"/>
  <c r="AK41" i="10"/>
  <c r="AN41" i="10"/>
  <c r="C41" i="10"/>
  <c r="F41" i="10"/>
  <c r="I41" i="10"/>
  <c r="L41" i="10"/>
  <c r="S41" i="10"/>
  <c r="V41" i="10"/>
  <c r="Y41" i="10"/>
  <c r="AB41" i="10"/>
  <c r="AI41" i="10"/>
  <c r="AL41" i="10"/>
  <c r="AO41" i="10"/>
  <c r="G41" i="10"/>
  <c r="J41" i="10"/>
  <c r="M41" i="10"/>
  <c r="P41" i="10"/>
  <c r="W41" i="10"/>
  <c r="Z41" i="10"/>
  <c r="AC41" i="10"/>
  <c r="AF41" i="10"/>
  <c r="AM41" i="10"/>
  <c r="AP41" i="10"/>
  <c r="B41" i="10"/>
  <c r="B12" i="11" l="1"/>
  <c r="E12" i="1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tc={87DCDA33-C77C-4996-BC00-071C9DC650E9}</author>
    <author>tc={3A5A5ACA-AB2A-48F2-965E-C0F7F32044A5}</author>
    <author>tc={B0A55D4B-53D8-43EF-BA32-9BB09124DD6C}</author>
  </authors>
  <commentList>
    <comment ref="E2" authorId="0" shapeId="0" xr:uid="{87DCDA33-C77C-4996-BC00-071C9DC650E9}">
      <text>
        <t>[Threaded comment]
Your version of Excel allows you to read this threaded comment; however, any edits to it will get removed if the file is opened in a newer version of Excel. Learn more: https://go.microsoft.com/fwlink/?linkid=870924
Comment:
    =EXP(-0.0135*6.6667)*2*(1-0.156527)/(0.193*(2206.542/(24*365)+EXP(-0.26248)*(2206.542/(24*365)-671.547/(24*365))))
Reply:
    made it so it would take singles into account</t>
      </text>
    </comment>
    <comment ref="T38" authorId="1" shapeId="0" xr:uid="{3A5A5ACA-AB2A-48F2-965E-C0F7F32044A5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later - and get rid of THETA?</t>
      </text>
    </comment>
    <comment ref="T40" authorId="2" shapeId="0" xr:uid="{B0A55D4B-53D8-43EF-BA32-9BB09124DD6C}">
      <text>
        <t>[Threaded comment]
Your version of Excel allows you to read this threaded comment; however, any edits to it will get removed if the file is opened in a newer version of Excel. Learn more: https://go.microsoft.com/fwlink/?linkid=870924
Comment:
    cannot do comparative statics both for THETAHW and for LAMBDA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tc={24CA9AAB-B05B-438F-BBC5-B4CC807A3D30}</author>
    <author>tc={2103E1ED-1B9E-422E-A9DF-B818A525CF20}</author>
    <author>tc={106AE1D3-AEA2-4170-B55D-B13FDFF8A93D}</author>
  </authors>
  <commentList>
    <comment ref="B3" authorId="0" shapeId="0" xr:uid="{24CA9AAB-B05B-438F-BBC5-B4CC807A3D30}">
      <text>
        <t>[Threaded comment]
Your version of Excel allows you to read this threaded comment; however, any edits to it will get removed if the file is opened in a newer version of Excel. Learn more: https://go.microsoft.com/fwlink/?linkid=870924
Comment:
    since it makes a difference, this makes me more comfortable</t>
      </text>
    </comment>
    <comment ref="B17" authorId="1" shapeId="0" xr:uid="{2103E1ED-1B9E-422E-A9DF-B818A525CF20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worked, not employed. a bit higher</t>
      </text>
    </comment>
    <comment ref="B44" authorId="2" shapeId="0" xr:uid="{106AE1D3-AEA2-4170-B55D-B13FDFF8A93D}">
      <text>
        <t>[Threaded comment]
Your version of Excel allows you to read this threaded comment; however, any edits to it will get removed if the file is opened in a newer version of Excel. Learn more: https://go.microsoft.com/fwlink/?linkid=870924
Comment:
    others are similar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<sst xmlns="http://schemas.openxmlformats.org/spreadsheetml/2006/main" count="587" uniqueCount="228">
  <si>
    <t>label</t>
  </si>
  <si>
    <t>value</t>
  </si>
  <si>
    <t>W</t>
  </si>
  <si>
    <t>Note</t>
  </si>
  <si>
    <t>plan</t>
  </si>
  <si>
    <t>cH</t>
  </si>
  <si>
    <t>Or possibly cHC, cHS</t>
  </si>
  <si>
    <t>QUICK AND DIRTY FROM BLS REPORT - IGNORE WEIGHT</t>
  </si>
  <si>
    <t>home.pdf</t>
  </si>
  <si>
    <t>L</t>
  </si>
  <si>
    <t>NLY_</t>
  </si>
  <si>
    <t>truly - share ever married would be more appropriate or ever coupled</t>
  </si>
  <si>
    <t>I am using ever coupled 2000-2010</t>
  </si>
  <si>
    <t>dlssh_dD</t>
  </si>
  <si>
    <t>for sigma - figure out?</t>
  </si>
  <si>
    <t>p_gradient</t>
  </si>
  <si>
    <t>reg of log R on d to an avg job</t>
  </si>
  <si>
    <t>p_gradient_simple</t>
  </si>
  <si>
    <t>in and out of x miles?</t>
  </si>
  <si>
    <t>sjobscity</t>
  </si>
  <si>
    <t>is it necessary? Distances to jobs between singles and couples should probably be able to deal with this parameter? But I want them to contribute to sel I guess…</t>
  </si>
  <si>
    <t>just to note that it is roughly ok/</t>
  </si>
  <si>
    <t>scity_dif_ec</t>
  </si>
  <si>
    <t>wlfp_dif</t>
  </si>
  <si>
    <t>hlfp</t>
  </si>
  <si>
    <t>whours_pww_dif</t>
  </si>
  <si>
    <t>scommiles</t>
  </si>
  <si>
    <t>hdj</t>
  </si>
  <si>
    <t>shcommiles_dif</t>
  </si>
  <si>
    <t>swcommiles_difw</t>
  </si>
  <si>
    <t>hrs0_dif_citysub</t>
  </si>
  <si>
    <t>betacom</t>
  </si>
  <si>
    <t>betacom_w</t>
  </si>
  <si>
    <t>betalfp</t>
  </si>
  <si>
    <t>betalfp_w</t>
  </si>
  <si>
    <t>betahrs0</t>
  </si>
  <si>
    <t>betahrs0_w</t>
  </si>
  <si>
    <t>betahrs</t>
  </si>
  <si>
    <t>betahrs_w</t>
  </si>
  <si>
    <t>hdo</t>
  </si>
  <si>
    <t>wdo_dif</t>
  </si>
  <si>
    <t>sdo_dif</t>
  </si>
  <si>
    <t>commiles_sd</t>
  </si>
  <si>
    <t>do_sd</t>
  </si>
  <si>
    <t>dj_sd</t>
  </si>
  <si>
    <t>betalwg</t>
  </si>
  <si>
    <t>betalwg_w</t>
  </si>
  <si>
    <t>shours</t>
  </si>
  <si>
    <t>hhours_pww</t>
  </si>
  <si>
    <t>hhours_pwn_dif</t>
  </si>
  <si>
    <t>whours_pnw_difwpww</t>
  </si>
  <si>
    <t>whwk_pww</t>
  </si>
  <si>
    <t>whwk_pwn_dif</t>
  </si>
  <si>
    <t>whwk_pnw_dif</t>
  </si>
  <si>
    <t>hhwk_pww_dif</t>
  </si>
  <si>
    <t>hhwk_pwn_difhpww</t>
  </si>
  <si>
    <t>hhwk_pnw_difhpww</t>
  </si>
  <si>
    <t>d_jobjob_all_psid</t>
  </si>
  <si>
    <t>d_jobjob_within_psid</t>
  </si>
  <si>
    <t>d_jobjob_hw</t>
  </si>
  <si>
    <t>d_jobjob_hw_actual</t>
  </si>
  <si>
    <t>abs_hdo_wdo</t>
  </si>
  <si>
    <t>shouseexp</t>
  </si>
  <si>
    <t>wagegap_hw_withn</t>
  </si>
  <si>
    <t>shwk</t>
  </si>
  <si>
    <t>codelabel</t>
  </si>
  <si>
    <t>min</t>
  </si>
  <si>
    <t>max</t>
  </si>
  <si>
    <t>compstat</t>
  </si>
  <si>
    <t>toestimate</t>
  </si>
  <si>
    <t>d</t>
  </si>
  <si>
    <t>LA0</t>
  </si>
  <si>
    <t>pish_</t>
  </si>
  <si>
    <t>PHID_</t>
  </si>
  <si>
    <t>gamd_</t>
  </si>
  <si>
    <t>deltaw_</t>
  </si>
  <si>
    <t>eta_</t>
  </si>
  <si>
    <t>ce_</t>
  </si>
  <si>
    <t>ces_</t>
  </si>
  <si>
    <t>wgap_raw</t>
  </si>
  <si>
    <t>wa</t>
  </si>
  <si>
    <t>line</t>
  </si>
  <si>
    <t>AS1</t>
  </si>
  <si>
    <t>AC_sub</t>
  </si>
  <si>
    <t>sel</t>
  </si>
  <si>
    <t>Jcenter</t>
  </si>
  <si>
    <t>plocal_</t>
  </si>
  <si>
    <t>Jseg</t>
  </si>
  <si>
    <t>jobdif_</t>
  </si>
  <si>
    <t>muw</t>
  </si>
  <si>
    <t>sw</t>
  </si>
  <si>
    <t>Xi</t>
  </si>
  <si>
    <t>sstaysingleh</t>
  </si>
  <si>
    <t>sstaysinglew</t>
  </si>
  <si>
    <t>crra_</t>
  </si>
  <si>
    <t>crrat_</t>
  </si>
  <si>
    <t>piw_</t>
  </si>
  <si>
    <t>pi_</t>
  </si>
  <si>
    <t>pid_</t>
  </si>
  <si>
    <t>piel_</t>
  </si>
  <si>
    <t>crrah_</t>
  </si>
  <si>
    <t>crrax_</t>
  </si>
  <si>
    <t>dmin</t>
  </si>
  <si>
    <t>mm</t>
  </si>
  <si>
    <t>wc</t>
  </si>
  <si>
    <t>AC2</t>
  </si>
  <si>
    <t>wb</t>
  </si>
  <si>
    <t>lsbar</t>
  </si>
  <si>
    <t>NLY</t>
  </si>
  <si>
    <t>sigmam</t>
  </si>
  <si>
    <t>THETA</t>
  </si>
  <si>
    <t>THETAHW</t>
  </si>
  <si>
    <t>MtoF</t>
  </si>
  <si>
    <t>b</t>
  </si>
  <si>
    <t>AND ALSO PIT IN THE PAPER</t>
  </si>
  <si>
    <t>share of peple in city</t>
  </si>
  <si>
    <t>snevermarried  of the population of a MSA in an MSA (in age range)</t>
  </si>
  <si>
    <t>labeluse</t>
  </si>
  <si>
    <t>betahwk</t>
  </si>
  <si>
    <t>betahwk_w</t>
  </si>
  <si>
    <t>wagegap_hw_within_1990</t>
  </si>
  <si>
    <t>shcommiles_dif_lm</t>
  </si>
  <si>
    <t>swcommiles_difw_lm</t>
  </si>
  <si>
    <t>shcommiles_dif_ec</t>
  </si>
  <si>
    <t>swcommiles_difw_ec</t>
  </si>
  <si>
    <t>Order</t>
  </si>
  <si>
    <t>hcommiles</t>
  </si>
  <si>
    <t>wcommiles_dif</t>
  </si>
  <si>
    <t>scommiles_dif</t>
  </si>
  <si>
    <t>swcommiles_difhs</t>
  </si>
  <si>
    <t>wcommiles_dif_lm</t>
  </si>
  <si>
    <t>scommiles_dif_lm</t>
  </si>
  <si>
    <t>swcommiles_difhs_lm</t>
  </si>
  <si>
    <t>scommiles_dif_ec</t>
  </si>
  <si>
    <t>swcommiles_difhs_ec</t>
  </si>
  <si>
    <t>beta_means</t>
  </si>
  <si>
    <t>beta_meansmm</t>
  </si>
  <si>
    <t>beta_means_commute</t>
  </si>
  <si>
    <t>beta_means_commutemm</t>
  </si>
  <si>
    <t>beta_reg</t>
  </si>
  <si>
    <t>beta_regmm</t>
  </si>
  <si>
    <t>commiles_iqr</t>
  </si>
  <si>
    <t>hcommiles_sd</t>
  </si>
  <si>
    <t>comannual_sd</t>
  </si>
  <si>
    <t>comannual_iqr</t>
  </si>
  <si>
    <t>wdo_dif_lm</t>
  </si>
  <si>
    <t>sdo_dif_lm</t>
  </si>
  <si>
    <t>sdj_dif</t>
  </si>
  <si>
    <t>sdj_dif_lm</t>
  </si>
  <si>
    <t>scity_dif</t>
  </si>
  <si>
    <t>hlfp2</t>
  </si>
  <si>
    <t>wlfp2_dif</t>
  </si>
  <si>
    <t>shhours</t>
  </si>
  <si>
    <t>swhours_dif</t>
  </si>
  <si>
    <t>swhwk</t>
  </si>
  <si>
    <t>shhwk_dif</t>
  </si>
  <si>
    <t>whours_pnw_difhpwn</t>
  </si>
  <si>
    <t>whours_pnw_dif</t>
  </si>
  <si>
    <t>d_jobjob_hwithin_psid</t>
  </si>
  <si>
    <t>d_jobjob_wwithin_psid</t>
  </si>
  <si>
    <t>betalfp2</t>
  </si>
  <si>
    <t>betalfp2_w</t>
  </si>
  <si>
    <t>betacoma</t>
  </si>
  <si>
    <t>betacoma_w</t>
  </si>
  <si>
    <t>do_sd_inmsa</t>
  </si>
  <si>
    <t>dj_sd_inmsa</t>
  </si>
  <si>
    <t>commiles_sd_inmsa</t>
  </si>
  <si>
    <t>hcommiles_sd_inmsa</t>
  </si>
  <si>
    <t>comannual_sd_inmsa</t>
  </si>
  <si>
    <t>wagegap_all_1990</t>
  </si>
  <si>
    <t>wagegap_hw_1990</t>
  </si>
  <si>
    <t>wagegap_all</t>
  </si>
  <si>
    <t>wagegap_hw</t>
  </si>
  <si>
    <t>wagegap_hw_within</t>
  </si>
  <si>
    <t>sd_hdo_wdo</t>
  </si>
  <si>
    <t>sd_hdo_wdo_inmsa</t>
  </si>
  <si>
    <t>scity</t>
  </si>
  <si>
    <t>rent, bedrooms</t>
  </si>
  <si>
    <t>pinc08_19</t>
  </si>
  <si>
    <t>toestimateR</t>
  </si>
  <si>
    <t>check</t>
  </si>
  <si>
    <t>p0_1</t>
  </si>
  <si>
    <t>p0_2</t>
  </si>
  <si>
    <t>p0_3</t>
  </si>
  <si>
    <t xml:space="preserve">tofitwithin </t>
  </si>
  <si>
    <t>tocalibrateoutright</t>
  </si>
  <si>
    <t>ignored</t>
  </si>
  <si>
    <t>reasonablecalibration</t>
  </si>
  <si>
    <t>roughcalibrationok</t>
  </si>
  <si>
    <t>snmarried</t>
  </si>
  <si>
    <t>cannot make work</t>
  </si>
  <si>
    <t>parcount</t>
  </si>
  <si>
    <t>A1</t>
  </si>
  <si>
    <t>rand</t>
  </si>
  <si>
    <t>value_untransformed</t>
  </si>
  <si>
    <t>value_untransformed2</t>
  </si>
  <si>
    <t>min_untransformed</t>
  </si>
  <si>
    <t>max_untransformed</t>
  </si>
  <si>
    <t>Npsid</t>
  </si>
  <si>
    <t>Nother</t>
  </si>
  <si>
    <t>NL</t>
  </si>
  <si>
    <t>Nshare</t>
  </si>
  <si>
    <t>I think the weight is screwed up?</t>
  </si>
  <si>
    <t>it makes not sense that it is so much more precise than above.</t>
  </si>
  <si>
    <t>wagegap_all_1990_cws</t>
  </si>
  <si>
    <t>wagegap_hw_1990_cws</t>
  </si>
  <si>
    <t>wagegap_hw_within_1990_cws</t>
  </si>
  <si>
    <t>wagegap_all_cws</t>
  </si>
  <si>
    <t>wagegap_hw_cws</t>
  </si>
  <si>
    <t>wagegap_hw_within_cws</t>
  </si>
  <si>
    <t>I still think this is just way too high??</t>
  </si>
  <si>
    <t>share perturb</t>
  </si>
  <si>
    <t xml:space="preserve">sort </t>
  </si>
  <si>
    <t>sort</t>
  </si>
  <si>
    <t>sortfix</t>
  </si>
  <si>
    <t>not urgent - will be fitted explicitely within estimation (within calibration)? Wel... Not exaclty</t>
  </si>
  <si>
    <t>directlyused</t>
  </si>
  <si>
    <t>scaledprices</t>
  </si>
  <si>
    <t>forses</t>
  </si>
  <si>
    <t>Hours</t>
  </si>
  <si>
    <t>ss</t>
  </si>
  <si>
    <t>wage income of singles</t>
  </si>
  <si>
    <t>wage income of couples div by wa per perspn</t>
  </si>
  <si>
    <t>Ypp div by wa</t>
  </si>
  <si>
    <t>implies wage income pp</t>
  </si>
  <si>
    <t>income pp</t>
  </si>
  <si>
    <t>H demand - check</t>
  </si>
  <si>
    <t xml:space="preserve">KICK OUT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</si>
</sst>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1"/>
    <xf numFmtId="10" fontId="0" fillId="0" borderId="0" xfId="0" applyNumberFormat="1"/>
    <xf numFmtId="0" fontId="0" fillId="2" borderId="0" xfId="0" applyFill="1"/>
    <xf numFmtId="0" fontId="3" fillId="0" borderId="1" xfId="0" applyFont="1" applyBorder="1"/>
    <xf numFmtId="0" fontId="1" fillId="0" borderId="0" xfId="0" applyFont="1"/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Fill="1"/>
    <xf numFmtId="9" fontId="0" fillId="0" borderId="0" xfId="0" applyNumberFormat="1"/>
    <xf numFmtId="0" fontId="0" fillId="0" borderId="0" xfId="2" applyNumberFormat="1" applyFont="1"/>
    <xf numFmtId="2" fontId="0" fillId="0" borderId="0" xfId="0" applyNumberFormat="1"/>
    <xf numFmtId="0" fontId="0" fillId="3" borderId="0" xfId="0" applyFill="1"/>
    <xf numFmtId="0" fontId="0" fillId="4" borderId="0" xfId="0" applyFill="1"/>
    <xf numFmtId="2" fontId="0" fillId="5" borderId="0" xfId="0" applyNumberFormat="1" applyFill="1"/>
    <xf numFmtId="164" fontId="0" fillId="0" borderId="0" xfId="0" applyNumberFormat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tranosov_umich_edu/Documents/Documents/D/Michigan/Res/Female%20careers%20in%20location/Data/nly%20calibration/pinc08_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nc08"/>
    </sheetNames>
    <sheetDataSet>
      <sheetData sheetId="0">
        <row r="14">
          <cell r="B14">
            <v>0.84347298935740267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Tereza" id="{8C1B3605-3BBC-4A56-9DEA-CD9622C706EB}" userId="Tereza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" dT="2022-07-11T17:13:01.06" personId="{8C1B3605-3BBC-4A56-9DEA-CD9622C706EB}" id="{87DCDA33-C77C-4996-BC00-071C9DC650E9}">
    <text>=EXP(-0.0135*6.6667)*2*(1-0.156527)/(0.193*(2206.542/(24*365)+EXP(-0.26248)*(2206.542/(24*365)-671.547/(24*365))))</text>
  </threadedComment>
  <threadedComment ref="E2" dT="2022-07-12T00:27:50.56" personId="{8C1B3605-3BBC-4A56-9DEA-CD9622C706EB}" id="{2E1262B5-D735-41DB-A7DE-A425104FC09F}" parentId="{87DCDA33-C77C-4996-BC00-071C9DC650E9}">
    <text>made it so it would take singles into account</text>
  </threadedComment>
  <threadedComment ref="T38" dT="2022-07-11T22:02:30.08" personId="{8C1B3605-3BBC-4A56-9DEA-CD9622C706EB}" id="{3A5A5ACA-AB2A-48F2-965E-C0F7F32044A5}">
    <text>add later - and get rid of THETA?</text>
  </threadedComment>
  <threadedComment ref="T40" dT="2022-07-11T19:37:37.39" personId="{8C1B3605-3BBC-4A56-9DEA-CD9622C706EB}" id="{B0A55D4B-53D8-43EF-BA32-9BB09124DD6C}">
    <text>cannot do comparative statics both for THETAHW and for LAMBDA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3" dT="2022-06-23T17:14:10.46" personId="{8C1B3605-3BBC-4A56-9DEA-CD9622C706EB}" id="{24CA9AAB-B05B-438F-BBC5-B4CC807A3D30}">
    <text>since it makes a difference, this makes me more comfortable</text>
  </threadedComment>
  <threadedComment ref="B17" dT="2022-06-23T17:17:04.42" personId="{8C1B3605-3BBC-4A56-9DEA-CD9622C706EB}" id="{2103E1ED-1B9E-422E-A9DF-B818A525CF20}">
    <text>based on worked, not employed. a bit higher</text>
  </threadedComment>
  <threadedComment ref="B44" dT="2022-06-23T17:13:53.12" personId="{8C1B3605-3BBC-4A56-9DEA-CD9622C706EB}" id="{106AE1D3-AEA2-4170-B55D-B13FDFF8A93D}">
    <text>others are similar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home.pdf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5EEF9-8519-412C-B944-7FF4BEAF14F3}">
  <dimension ref="A1:S49"/>
  <sheetViews>
    <sheetView tabSelected="1" topLeftCell="A16" workbookViewId="0">
      <selection activeCell="B34" sqref="B34"/>
    </sheetView>
  </sheetViews>
  <sheetFormatPr defaultRowHeight="14.5" x14ac:dyDescent="0.35"/>
  <cols>
    <col min="3" max="4" width="12.453125" bestFit="1" customWidth="1"/>
  </cols>
  <sheetData>
    <row r="1" spans="1:19" x14ac:dyDescent="0.35">
      <c r="A1" s="4" t="s">
        <v>65</v>
      </c>
      <c r="B1" t="s">
        <v>1</v>
      </c>
      <c r="C1" t="s">
        <v>66</v>
      </c>
      <c r="D1" t="s">
        <v>67</v>
      </c>
      <c r="E1" t="s">
        <v>180</v>
      </c>
      <c r="F1" t="str">
        <f>PARS!J1</f>
        <v>compstat</v>
      </c>
      <c r="G1" t="str">
        <f>PARS!K1</f>
        <v>toestimate</v>
      </c>
      <c r="H1" t="str">
        <f>PARS!L1</f>
        <v xml:space="preserve">tofitwithin </v>
      </c>
      <c r="I1" t="str">
        <f>PARS!M1</f>
        <v>tocalibrateoutright</v>
      </c>
      <c r="J1" t="str">
        <f>PARS!N1</f>
        <v>ignored</v>
      </c>
      <c r="K1" t="str">
        <f>PARS!O1</f>
        <v>check</v>
      </c>
      <c r="L1" t="str">
        <f>PARS!P1</f>
        <v>reasonablecalibration</v>
      </c>
      <c r="M1" t="str">
        <f>PARS!Q1</f>
        <v>roughcalibrationok</v>
      </c>
      <c r="N1" t="str">
        <f>PARS!R1</f>
        <v>toestimateR</v>
      </c>
      <c r="O1" t="str">
        <f>PARS!S1</f>
        <v>parcount</v>
      </c>
    </row>
    <row r="2" spans="1:19" x14ac:dyDescent="0.35">
      <c r="A2" t="s">
        <v>80</v>
      </c>
      <c r="B2">
        <f>(D2*$R$4+C2*(1-$R$4))*$R$7 +(1-$R$7)*PARS!B2</f>
        <v>20.430907591983051</v>
      </c>
      <c r="C2">
        <f>PARS!C2</f>
        <v>20.430907591983047</v>
      </c>
      <c r="D2">
        <f>PARS!D2</f>
        <v>20.430907591983047</v>
      </c>
      <c r="E2" t="b">
        <f t="shared" ref="E2:E49" si="0">AND(D2&gt;=B2,B2&gt;=C2,D2&gt;=C2)</f>
        <v>0</v>
      </c>
      <c r="F2">
        <f>PARS!J2</f>
        <v>0</v>
      </c>
      <c r="G2">
        <f>PARS!K2</f>
        <v>0</v>
      </c>
      <c r="H2">
        <f>PARS!L2</f>
        <v>0</v>
      </c>
      <c r="I2">
        <f>PARS!M2</f>
        <v>1</v>
      </c>
      <c r="J2">
        <f>PARS!N2</f>
        <v>0</v>
      </c>
      <c r="K2">
        <f>PARS!O2</f>
        <v>1</v>
      </c>
      <c r="L2">
        <f>PARS!P2</f>
        <v>0</v>
      </c>
      <c r="M2">
        <f>PARS!Q2</f>
        <v>0</v>
      </c>
      <c r="N2">
        <f>PARS!R2</f>
        <v>0</v>
      </c>
      <c r="O2">
        <f>PARS!S2</f>
        <v>1</v>
      </c>
    </row>
    <row r="3" spans="1:19" x14ac:dyDescent="0.35">
      <c r="A3" t="s">
        <v>113</v>
      </c>
      <c r="B3">
        <f>(D3*$R$4+C3*(1-$R$4))*$R$7 +(1-$R$7)*PARS!B3</f>
        <v>1.8814014327029097E-3</v>
      </c>
      <c r="C3">
        <f>PARS!C3</f>
        <v>1.8814014327029097E-3</v>
      </c>
      <c r="D3">
        <f>PARS!D3</f>
        <v>1.8814014327029097E-3</v>
      </c>
      <c r="E3" t="b">
        <f t="shared" si="0"/>
        <v>1</v>
      </c>
      <c r="F3">
        <f>PARS!J3</f>
        <v>0</v>
      </c>
      <c r="G3">
        <f>PARS!K3</f>
        <v>0</v>
      </c>
      <c r="H3">
        <f>PARS!L3</f>
        <v>0</v>
      </c>
      <c r="I3">
        <f>PARS!M3</f>
        <v>1</v>
      </c>
      <c r="J3">
        <f>PARS!N3</f>
        <v>0</v>
      </c>
      <c r="K3">
        <f>PARS!O3</f>
        <v>1</v>
      </c>
      <c r="L3">
        <f>PARS!P3</f>
        <v>0</v>
      </c>
      <c r="M3">
        <f>PARS!Q3</f>
        <v>0</v>
      </c>
      <c r="N3">
        <f>PARS!R3</f>
        <v>0</v>
      </c>
      <c r="O3">
        <f>PARS!S3</f>
        <v>1</v>
      </c>
      <c r="R3" t="s">
        <v>193</v>
      </c>
    </row>
    <row r="4" spans="1:19" x14ac:dyDescent="0.35">
      <c r="A4" t="s">
        <v>77</v>
      </c>
      <c r="B4">
        <f>(D4*$R$4+C4*(1-$R$4))*$R$7 +(1-$R$7)*PARS!B4</f>
        <v>-0.32184329306951331</v>
      </c>
      <c r="C4">
        <f>PARS!C4</f>
        <v>-2.3025850929940455</v>
      </c>
      <c r="D4">
        <f>PARS!D4</f>
        <v>0.40546510810816438</v>
      </c>
      <c r="E4" t="b">
        <f t="shared" si="0"/>
        <v>1</v>
      </c>
      <c r="F4">
        <f>PARS!J4</f>
        <v>0</v>
      </c>
      <c r="G4">
        <f>PARS!K4</f>
        <v>1</v>
      </c>
      <c r="H4">
        <f>PARS!L4</f>
        <v>0</v>
      </c>
      <c r="I4">
        <f>PARS!M4</f>
        <v>0</v>
      </c>
      <c r="J4">
        <f>PARS!N4</f>
        <v>0</v>
      </c>
      <c r="K4">
        <f>PARS!O4</f>
        <v>1</v>
      </c>
      <c r="L4">
        <f>PARS!P4</f>
        <v>0</v>
      </c>
      <c r="M4">
        <f>PARS!Q4</f>
        <v>1</v>
      </c>
      <c r="N4">
        <f>PARS!R4</f>
        <v>1</v>
      </c>
      <c r="O4">
        <f>PARS!S4</f>
        <v>1</v>
      </c>
      <c r="R4">
        <v>0.58564011562925211</v>
      </c>
      <c r="S4">
        <f ca="1">RAND()</f>
        <v>0.65728387406039779</v>
      </c>
    </row>
    <row r="5" spans="1:19" x14ac:dyDescent="0.35">
      <c r="A5" t="s">
        <v>78</v>
      </c>
      <c r="B5">
        <f>(D5*$R$4+C5*(1-$R$4))*$R$7 +(1-$R$7)*PARS!B5</f>
        <v>-0.32184329306951331</v>
      </c>
      <c r="C5">
        <f>PARS!C5</f>
        <v>-2.3025850929940455</v>
      </c>
      <c r="D5">
        <f>PARS!D5</f>
        <v>0.40546510810816438</v>
      </c>
      <c r="E5" t="b">
        <f t="shared" si="0"/>
        <v>1</v>
      </c>
      <c r="F5">
        <f>PARS!J5</f>
        <v>0</v>
      </c>
      <c r="G5">
        <f>PARS!K5</f>
        <v>0</v>
      </c>
      <c r="H5">
        <f>PARS!L5</f>
        <v>0</v>
      </c>
      <c r="I5">
        <f>PARS!M5</f>
        <v>0</v>
      </c>
      <c r="J5">
        <f>PARS!N5</f>
        <v>1</v>
      </c>
      <c r="K5">
        <f>PARS!O5</f>
        <v>1</v>
      </c>
      <c r="L5">
        <f>PARS!P5</f>
        <v>0</v>
      </c>
      <c r="M5">
        <f>PARS!Q5</f>
        <v>0</v>
      </c>
      <c r="N5">
        <f>PARS!R5</f>
        <v>0</v>
      </c>
      <c r="O5">
        <f>PARS!S5</f>
        <v>0</v>
      </c>
    </row>
    <row r="6" spans="1:19" x14ac:dyDescent="0.35">
      <c r="A6" t="s">
        <v>108</v>
      </c>
      <c r="B6">
        <f>(D6*$R$4+C6*(1-$R$4))*$R$7 +(1-$R$7)*PARS!B6</f>
        <v>1.6300000000000001</v>
      </c>
      <c r="C6">
        <f>PARS!C6</f>
        <v>1.63</v>
      </c>
      <c r="D6">
        <f>PARS!D6</f>
        <v>1.63</v>
      </c>
      <c r="E6" t="b">
        <f t="shared" si="0"/>
        <v>1</v>
      </c>
      <c r="F6">
        <f>PARS!J6</f>
        <v>0</v>
      </c>
      <c r="G6">
        <f>PARS!K6</f>
        <v>0</v>
      </c>
      <c r="H6">
        <f>PARS!L6</f>
        <v>1</v>
      </c>
      <c r="I6">
        <f>PARS!M6</f>
        <v>0</v>
      </c>
      <c r="J6">
        <f>PARS!N6</f>
        <v>0</v>
      </c>
      <c r="K6">
        <f>PARS!O6</f>
        <v>1</v>
      </c>
      <c r="L6">
        <f>PARS!P6</f>
        <v>0</v>
      </c>
      <c r="M6">
        <f>PARS!Q6</f>
        <v>0</v>
      </c>
      <c r="N6">
        <f>PARS!R6</f>
        <v>0</v>
      </c>
      <c r="O6">
        <f>PARS!S6</f>
        <v>1</v>
      </c>
      <c r="R6" t="s">
        <v>211</v>
      </c>
    </row>
    <row r="7" spans="1:19" x14ac:dyDescent="0.35">
      <c r="A7" t="s">
        <v>76</v>
      </c>
      <c r="B7">
        <f>(D7*$R$4+C7*(1-$R$4))*$R$7 +(1-$R$7)*PARS!B7</f>
        <v>-1.561181375116752</v>
      </c>
      <c r="C7">
        <f>PARS!C7</f>
        <v>-2.3025850929940455</v>
      </c>
      <c r="D7">
        <f>PARS!D7</f>
        <v>-0.35667494393873245</v>
      </c>
      <c r="E7" t="b">
        <f t="shared" si="0"/>
        <v>1</v>
      </c>
      <c r="F7">
        <f>PARS!J7</f>
        <v>0</v>
      </c>
      <c r="G7">
        <f>PARS!K7</f>
        <v>1</v>
      </c>
      <c r="H7">
        <f>PARS!L7</f>
        <v>0</v>
      </c>
      <c r="I7">
        <f>PARS!M7</f>
        <v>0</v>
      </c>
      <c r="J7">
        <f>PARS!N7</f>
        <v>0</v>
      </c>
      <c r="K7">
        <f>PARS!O7</f>
        <v>1</v>
      </c>
      <c r="L7">
        <f>PARS!P7</f>
        <v>0</v>
      </c>
      <c r="M7">
        <f>PARS!Q7</f>
        <v>1</v>
      </c>
      <c r="N7">
        <f>PARS!R7</f>
        <v>1</v>
      </c>
      <c r="O7">
        <f>PARS!S7</f>
        <v>1</v>
      </c>
      <c r="R7">
        <f>0.2</f>
        <v>0.2</v>
      </c>
    </row>
    <row r="8" spans="1:19" x14ac:dyDescent="0.35">
      <c r="A8" t="s">
        <v>94</v>
      </c>
      <c r="B8">
        <f>(D8*$R$4+C8*(1-$R$4))*$R$7 +(1-$R$7)*PARS!B8</f>
        <v>6.7718694027292137E-2</v>
      </c>
      <c r="C8">
        <f>PARS!C8</f>
        <v>-0.16251892949777494</v>
      </c>
      <c r="D8">
        <f>PARS!D8</f>
        <v>0.69314718055994529</v>
      </c>
      <c r="E8" t="b">
        <f t="shared" si="0"/>
        <v>1</v>
      </c>
      <c r="F8">
        <f>PARS!J8</f>
        <v>1</v>
      </c>
      <c r="G8">
        <f>PARS!K8</f>
        <v>1</v>
      </c>
      <c r="H8">
        <f>PARS!L8</f>
        <v>0</v>
      </c>
      <c r="I8">
        <f>PARS!M8</f>
        <v>0</v>
      </c>
      <c r="J8">
        <f>PARS!N8</f>
        <v>0</v>
      </c>
      <c r="K8">
        <f>PARS!O8</f>
        <v>1</v>
      </c>
      <c r="L8">
        <f>PARS!P8</f>
        <v>0</v>
      </c>
      <c r="M8">
        <f>PARS!Q8</f>
        <v>0</v>
      </c>
      <c r="N8">
        <f>PARS!R8</f>
        <v>1</v>
      </c>
      <c r="O8">
        <f>PARS!S8</f>
        <v>1</v>
      </c>
    </row>
    <row r="9" spans="1:19" x14ac:dyDescent="0.35">
      <c r="A9" t="s">
        <v>95</v>
      </c>
      <c r="B9">
        <f>(D9*$R$4+C9*(1-$R$4))*$R$7 +(1-$R$7)*PARS!B9</f>
        <v>1.3763432105613633</v>
      </c>
      <c r="C9">
        <f>PARS!C9</f>
        <v>0.69314718055994529</v>
      </c>
      <c r="D9">
        <f>PARS!D9</f>
        <v>1.791759469228055</v>
      </c>
      <c r="E9" t="b">
        <f t="shared" si="0"/>
        <v>1</v>
      </c>
      <c r="F9">
        <f>PARS!J9</f>
        <v>0</v>
      </c>
      <c r="G9">
        <f>PARS!K9</f>
        <v>1</v>
      </c>
      <c r="H9">
        <f>PARS!L9</f>
        <v>0</v>
      </c>
      <c r="I9">
        <f>PARS!M9</f>
        <v>0</v>
      </c>
      <c r="J9">
        <f>PARS!N9</f>
        <v>0</v>
      </c>
      <c r="K9">
        <f>PARS!O9</f>
        <v>1</v>
      </c>
      <c r="L9">
        <f>PARS!P9</f>
        <v>0</v>
      </c>
      <c r="M9">
        <f>PARS!Q9</f>
        <v>1</v>
      </c>
      <c r="N9">
        <f>PARS!R9</f>
        <v>1</v>
      </c>
      <c r="O9">
        <f>PARS!S9</f>
        <v>1</v>
      </c>
    </row>
    <row r="10" spans="1:19" x14ac:dyDescent="0.35">
      <c r="A10" t="s">
        <v>100</v>
      </c>
      <c r="B10">
        <f>(D10*$R$4+C10*(1-$R$4))*$R$7 +(1-$R$7)*PARS!B10</f>
        <v>-0.14332845201814556</v>
      </c>
      <c r="C10">
        <f>PARS!C10</f>
        <v>-2.3025850929940455</v>
      </c>
      <c r="D10">
        <f>PARS!D10</f>
        <v>0.40546510810816438</v>
      </c>
      <c r="E10" t="b">
        <f t="shared" si="0"/>
        <v>1</v>
      </c>
      <c r="F10">
        <f>PARS!J10</f>
        <v>0</v>
      </c>
      <c r="G10">
        <f>PARS!K10</f>
        <v>0</v>
      </c>
      <c r="H10">
        <f>PARS!L10</f>
        <v>0</v>
      </c>
      <c r="I10">
        <f>PARS!M10</f>
        <v>0</v>
      </c>
      <c r="J10">
        <f>PARS!N10</f>
        <v>1</v>
      </c>
      <c r="K10">
        <f>PARS!O10</f>
        <v>1</v>
      </c>
      <c r="L10">
        <f>PARS!P10</f>
        <v>0</v>
      </c>
      <c r="M10">
        <f>PARS!Q10</f>
        <v>0</v>
      </c>
      <c r="N10">
        <f>PARS!R10</f>
        <v>0</v>
      </c>
      <c r="O10">
        <f>PARS!S10</f>
        <v>0</v>
      </c>
    </row>
    <row r="11" spans="1:19" x14ac:dyDescent="0.35">
      <c r="A11" t="s">
        <v>97</v>
      </c>
      <c r="B11">
        <f>(D11*$R$4+C11*(1-$R$4))*$R$7 +(1-$R$7)*PARS!B11</f>
        <v>-4.5832975687382307</v>
      </c>
      <c r="C11">
        <f>PARS!C11</f>
        <v>-4.8691357318225563</v>
      </c>
      <c r="D11">
        <f>PARS!D11</f>
        <v>-3.9528449999484012</v>
      </c>
      <c r="E11" t="b">
        <f t="shared" si="0"/>
        <v>1</v>
      </c>
      <c r="F11">
        <f>PARS!J11</f>
        <v>0</v>
      </c>
      <c r="G11">
        <f>PARS!K11</f>
        <v>1</v>
      </c>
      <c r="H11">
        <f>PARS!L11</f>
        <v>0</v>
      </c>
      <c r="I11">
        <f>PARS!M11</f>
        <v>0</v>
      </c>
      <c r="J11">
        <f>PARS!N11</f>
        <v>0</v>
      </c>
      <c r="K11">
        <f>PARS!O11</f>
        <v>1</v>
      </c>
      <c r="L11">
        <f>PARS!P11</f>
        <v>1</v>
      </c>
      <c r="M11">
        <f>PARS!Q11</f>
        <v>1</v>
      </c>
      <c r="N11">
        <f>PARS!R11</f>
        <v>0</v>
      </c>
      <c r="O11">
        <f>PARS!S11</f>
        <v>1</v>
      </c>
    </row>
    <row r="12" spans="1:19" x14ac:dyDescent="0.35">
      <c r="A12" t="s">
        <v>96</v>
      </c>
      <c r="B12">
        <f>(D12*$R$4+C12*(1-$R$4))*$R$7 +(1-$R$7)*PARS!B12</f>
        <v>0.54626342574470754</v>
      </c>
      <c r="C12">
        <f>PARS!C12</f>
        <v>-0.40790273033909435</v>
      </c>
      <c r="D12">
        <f>PARS!D12</f>
        <v>1.0551933911457412</v>
      </c>
      <c r="E12" t="b">
        <f t="shared" si="0"/>
        <v>1</v>
      </c>
      <c r="F12">
        <f>PARS!J12</f>
        <v>0</v>
      </c>
      <c r="G12">
        <f>PARS!K12</f>
        <v>1</v>
      </c>
      <c r="H12">
        <f>PARS!L12</f>
        <v>0</v>
      </c>
      <c r="I12">
        <f>PARS!M12</f>
        <v>0</v>
      </c>
      <c r="J12">
        <f>PARS!N12</f>
        <v>0</v>
      </c>
      <c r="K12">
        <f>PARS!O12</f>
        <v>1</v>
      </c>
      <c r="L12">
        <f>PARS!P12</f>
        <v>1</v>
      </c>
      <c r="M12">
        <f>PARS!Q12</f>
        <v>1</v>
      </c>
      <c r="N12">
        <f>PARS!R12</f>
        <v>0</v>
      </c>
      <c r="O12">
        <f>PARS!S12</f>
        <v>1</v>
      </c>
    </row>
    <row r="13" spans="1:19" x14ac:dyDescent="0.35">
      <c r="A13" t="s">
        <v>99</v>
      </c>
      <c r="B13">
        <f>(D13*$R$4+C13*(1-$R$4))*$R$7 +(1-$R$7)*PARS!B13</f>
        <v>0.9065213850904954</v>
      </c>
      <c r="C13">
        <f>PARS!C13</f>
        <v>0.62810999999999995</v>
      </c>
      <c r="D13">
        <f>PARS!D13</f>
        <v>1.16649</v>
      </c>
      <c r="E13" t="b">
        <f t="shared" si="0"/>
        <v>1</v>
      </c>
      <c r="F13">
        <f>PARS!J13</f>
        <v>0</v>
      </c>
      <c r="G13">
        <f>PARS!K13</f>
        <v>1</v>
      </c>
      <c r="H13">
        <f>PARS!L13</f>
        <v>0</v>
      </c>
      <c r="I13">
        <f>PARS!M13</f>
        <v>0</v>
      </c>
      <c r="J13">
        <f>PARS!N13</f>
        <v>0</v>
      </c>
      <c r="K13">
        <f>PARS!O13</f>
        <v>1</v>
      </c>
      <c r="L13">
        <f>PARS!P13</f>
        <v>1</v>
      </c>
      <c r="M13">
        <f>PARS!Q13</f>
        <v>1</v>
      </c>
      <c r="N13">
        <f>PARS!R13</f>
        <v>0</v>
      </c>
      <c r="O13">
        <f>PARS!S13</f>
        <v>1</v>
      </c>
    </row>
    <row r="14" spans="1:19" x14ac:dyDescent="0.35">
      <c r="A14" t="s">
        <v>101</v>
      </c>
      <c r="B14">
        <f>(D14*$R$4+C14*(1-$R$4))*$R$7 +(1-$R$7)*PARS!B14</f>
        <v>1.3077023078804606</v>
      </c>
      <c r="C14">
        <f>PARS!C14</f>
        <v>0.90607999999999989</v>
      </c>
      <c r="D14">
        <f>PARS!D14</f>
        <v>1.68272</v>
      </c>
      <c r="E14" t="b">
        <f t="shared" si="0"/>
        <v>1</v>
      </c>
      <c r="F14">
        <f>PARS!J14</f>
        <v>0</v>
      </c>
      <c r="G14">
        <f>PARS!K14</f>
        <v>1</v>
      </c>
      <c r="H14">
        <f>PARS!L14</f>
        <v>0</v>
      </c>
      <c r="I14">
        <f>PARS!M14</f>
        <v>0</v>
      </c>
      <c r="J14">
        <f>PARS!N14</f>
        <v>0</v>
      </c>
      <c r="K14">
        <f>PARS!O14</f>
        <v>1</v>
      </c>
      <c r="L14">
        <f>PARS!P14</f>
        <v>1</v>
      </c>
      <c r="M14">
        <f>PARS!Q14</f>
        <v>1</v>
      </c>
      <c r="N14">
        <f>PARS!R14</f>
        <v>0</v>
      </c>
      <c r="O14">
        <f>PARS!S14</f>
        <v>1</v>
      </c>
    </row>
    <row r="15" spans="1:19" x14ac:dyDescent="0.35">
      <c r="A15" t="s">
        <v>72</v>
      </c>
      <c r="B15">
        <f>(D15*$R$4+C15*(1-$R$4))*$R$7 +(1-$R$7)*PARS!B15</f>
        <v>-2.5836226227271579</v>
      </c>
      <c r="C15">
        <f>PARS!C15</f>
        <v>-2.5836226227271579</v>
      </c>
      <c r="D15">
        <f>PARS!D15</f>
        <v>-2.5836226227271579</v>
      </c>
      <c r="E15" t="b">
        <f>AND(D15&gt;=B15,B15&gt;=C15,D15&gt;=C15)</f>
        <v>1</v>
      </c>
      <c r="F15">
        <f>PARS!J15</f>
        <v>0</v>
      </c>
      <c r="G15">
        <f>PARS!K15</f>
        <v>1</v>
      </c>
      <c r="H15">
        <f>PARS!L15</f>
        <v>0</v>
      </c>
      <c r="I15">
        <f>PARS!M15</f>
        <v>0</v>
      </c>
      <c r="J15">
        <f>PARS!N15</f>
        <v>0</v>
      </c>
      <c r="K15">
        <f>PARS!O15</f>
        <v>1</v>
      </c>
      <c r="L15">
        <f>PARS!P15</f>
        <v>1</v>
      </c>
      <c r="M15">
        <f>PARS!Q15</f>
        <v>1</v>
      </c>
      <c r="N15">
        <f>PARS!R15</f>
        <v>0</v>
      </c>
      <c r="O15">
        <f>PARS!S15</f>
        <v>1</v>
      </c>
    </row>
    <row r="16" spans="1:19" x14ac:dyDescent="0.35">
      <c r="A16" t="s">
        <v>79</v>
      </c>
      <c r="B16">
        <f>(D16*$R$4+C16*(1-$R$4))*$R$7 +(1-$R$7)*PARS!B16</f>
        <v>-1.6466164320341892</v>
      </c>
      <c r="C16">
        <f>PARS!C16</f>
        <v>-4.6051701859880909</v>
      </c>
      <c r="D16">
        <f>PARS!D16</f>
        <v>-1.1647520911726548</v>
      </c>
      <c r="E16" t="b">
        <f t="shared" si="0"/>
        <v>1</v>
      </c>
      <c r="F16">
        <f>PARS!J16</f>
        <v>0</v>
      </c>
      <c r="G16">
        <f>PARS!K16</f>
        <v>1</v>
      </c>
      <c r="H16">
        <f>PARS!L16</f>
        <v>0</v>
      </c>
      <c r="I16">
        <f>PARS!M16</f>
        <v>0</v>
      </c>
      <c r="J16">
        <f>PARS!N16</f>
        <v>0</v>
      </c>
      <c r="K16">
        <f>PARS!O16</f>
        <v>1</v>
      </c>
      <c r="L16">
        <f>PARS!P16</f>
        <v>0</v>
      </c>
      <c r="M16">
        <f>PARS!Q16</f>
        <v>1</v>
      </c>
      <c r="N16">
        <f>PARS!R16</f>
        <v>1</v>
      </c>
      <c r="O16">
        <f>PARS!S16</f>
        <v>1</v>
      </c>
    </row>
    <row r="17" spans="1:15" x14ac:dyDescent="0.35">
      <c r="A17" t="s">
        <v>98</v>
      </c>
      <c r="B17">
        <f>(D17*$R$4+C17*(1-$R$4))*$R$7 +(1-$R$7)*PARS!B17</f>
        <v>-0.69197533062967953</v>
      </c>
      <c r="C17">
        <f>PARS!C17</f>
        <v>-1.0498221244986778</v>
      </c>
      <c r="D17">
        <f>PARS!D17</f>
        <v>-0.43078291609245423</v>
      </c>
      <c r="E17" t="b">
        <f t="shared" si="0"/>
        <v>1</v>
      </c>
      <c r="F17">
        <f>PARS!J17</f>
        <v>1</v>
      </c>
      <c r="G17">
        <f>PARS!K17</f>
        <v>1</v>
      </c>
      <c r="H17">
        <f>PARS!L17</f>
        <v>0</v>
      </c>
      <c r="I17">
        <f>PARS!M17</f>
        <v>0</v>
      </c>
      <c r="J17">
        <f>PARS!N17</f>
        <v>0</v>
      </c>
      <c r="K17">
        <f>PARS!O17</f>
        <v>1</v>
      </c>
      <c r="L17">
        <f>PARS!P17</f>
        <v>0</v>
      </c>
      <c r="M17">
        <f>PARS!Q17</f>
        <v>0</v>
      </c>
      <c r="N17">
        <f>PARS!R17</f>
        <v>1</v>
      </c>
      <c r="O17">
        <f>PARS!S17</f>
        <v>1</v>
      </c>
    </row>
    <row r="18" spans="1:15" x14ac:dyDescent="0.35">
      <c r="A18" t="s">
        <v>73</v>
      </c>
      <c r="B18">
        <f>(D18*$R$4+C18*(1-$R$4))*$R$7 +(1-$R$7)*PARS!B18</f>
        <v>2.071221619422162</v>
      </c>
      <c r="C18">
        <f>PARS!C18</f>
        <v>1.6094379124341003</v>
      </c>
      <c r="D18">
        <f>PARS!D18</f>
        <v>2.341805806147327</v>
      </c>
      <c r="E18" t="b">
        <f t="shared" si="0"/>
        <v>1</v>
      </c>
      <c r="F18">
        <f>PARS!J18</f>
        <v>1</v>
      </c>
      <c r="G18">
        <f>PARS!K18</f>
        <v>1</v>
      </c>
      <c r="H18">
        <f>PARS!L18</f>
        <v>0</v>
      </c>
      <c r="I18">
        <f>PARS!M18</f>
        <v>0</v>
      </c>
      <c r="J18">
        <f>PARS!N18</f>
        <v>0</v>
      </c>
      <c r="K18">
        <f>PARS!O18</f>
        <v>1</v>
      </c>
      <c r="L18">
        <f>PARS!P18</f>
        <v>0</v>
      </c>
      <c r="M18">
        <f>PARS!Q18</f>
        <v>0</v>
      </c>
      <c r="N18">
        <f>PARS!R18</f>
        <v>1</v>
      </c>
      <c r="O18">
        <f>PARS!S18</f>
        <v>1</v>
      </c>
    </row>
    <row r="19" spans="1:15" x14ac:dyDescent="0.35">
      <c r="A19" s="6" t="s">
        <v>74</v>
      </c>
      <c r="B19">
        <f>(D19*$R$4+C19*(1-$R$4))*$R$7 +(1-$R$7)*PARS!B19</f>
        <v>1.9700344247726751</v>
      </c>
      <c r="C19">
        <f>PARS!C19</f>
        <v>-0.69314718055994529</v>
      </c>
      <c r="D19">
        <f>PARS!D19</f>
        <v>2.3025850929940459</v>
      </c>
      <c r="E19" t="b">
        <f t="shared" si="0"/>
        <v>1</v>
      </c>
      <c r="F19">
        <f>PARS!J19</f>
        <v>1</v>
      </c>
      <c r="G19">
        <f>PARS!K19</f>
        <v>1</v>
      </c>
      <c r="H19">
        <f>PARS!L19</f>
        <v>0</v>
      </c>
      <c r="I19">
        <f>PARS!M19</f>
        <v>0</v>
      </c>
      <c r="J19">
        <f>PARS!N19</f>
        <v>0</v>
      </c>
      <c r="K19">
        <f>PARS!O19</f>
        <v>1</v>
      </c>
      <c r="L19">
        <f>PARS!P19</f>
        <v>0</v>
      </c>
      <c r="M19">
        <f>PARS!Q19</f>
        <v>0</v>
      </c>
      <c r="N19">
        <f>PARS!R19</f>
        <v>1</v>
      </c>
      <c r="O19">
        <f>PARS!S19</f>
        <v>1</v>
      </c>
    </row>
    <row r="20" spans="1:15" x14ac:dyDescent="0.35">
      <c r="A20" t="s">
        <v>75</v>
      </c>
      <c r="B20">
        <f>(D20*$R$4+C20*(1-$R$4))*$R$7 +(1-$R$7)*PARS!B20</f>
        <v>0.11204259646306883</v>
      </c>
      <c r="C20">
        <f>PARS!C20</f>
        <v>0</v>
      </c>
      <c r="D20">
        <f>PARS!D20</f>
        <v>0.84729786038720356</v>
      </c>
      <c r="E20" t="b">
        <f t="shared" si="0"/>
        <v>1</v>
      </c>
      <c r="F20">
        <f>PARS!J20</f>
        <v>1</v>
      </c>
      <c r="G20">
        <f>PARS!K20</f>
        <v>1</v>
      </c>
      <c r="H20">
        <f>PARS!L20</f>
        <v>0</v>
      </c>
      <c r="I20">
        <f>PARS!M20</f>
        <v>0</v>
      </c>
      <c r="J20">
        <f>PARS!N20</f>
        <v>0</v>
      </c>
      <c r="K20">
        <f>PARS!O20</f>
        <v>1</v>
      </c>
      <c r="L20">
        <f>PARS!P20</f>
        <v>0</v>
      </c>
      <c r="M20">
        <f>PARS!Q20</f>
        <v>0</v>
      </c>
      <c r="N20">
        <f>PARS!R20</f>
        <v>1</v>
      </c>
      <c r="O20">
        <f>PARS!S20</f>
        <v>1</v>
      </c>
    </row>
    <row r="21" spans="1:15" x14ac:dyDescent="0.35">
      <c r="A21" t="s">
        <v>70</v>
      </c>
      <c r="B21">
        <f>(D21*$R$4+C21*(1-$R$4))*$R$7 +(1-$R$7)*PARS!B21</f>
        <v>0.5037120253705254</v>
      </c>
      <c r="C21">
        <f>PARS!C21</f>
        <v>0.30010459245033816</v>
      </c>
      <c r="D21">
        <f>PARS!D21</f>
        <v>0.66782937257565544</v>
      </c>
      <c r="E21" t="b">
        <f t="shared" si="0"/>
        <v>1</v>
      </c>
      <c r="F21">
        <f>PARS!J21</f>
        <v>1</v>
      </c>
      <c r="G21">
        <f>PARS!K21</f>
        <v>1</v>
      </c>
      <c r="H21">
        <f>PARS!L21</f>
        <v>0</v>
      </c>
      <c r="I21">
        <f>PARS!M21</f>
        <v>0</v>
      </c>
      <c r="J21">
        <f>PARS!N21</f>
        <v>0</v>
      </c>
      <c r="K21">
        <f>PARS!O21</f>
        <v>1</v>
      </c>
      <c r="L21">
        <f>PARS!P21</f>
        <v>0</v>
      </c>
      <c r="M21">
        <f>PARS!Q21</f>
        <v>0</v>
      </c>
      <c r="N21">
        <f>PARS!R21</f>
        <v>1</v>
      </c>
      <c r="O21">
        <f>PARS!S21</f>
        <v>1</v>
      </c>
    </row>
    <row r="22" spans="1:15" x14ac:dyDescent="0.35">
      <c r="A22" t="s">
        <v>81</v>
      </c>
      <c r="B22">
        <f>(D22*$R$4+C22*(1-$R$4))*$R$7 +(1-$R$7)*PARS!B22</f>
        <v>2.486812821747904</v>
      </c>
      <c r="C22">
        <f>PARS!C22</f>
        <v>1</v>
      </c>
      <c r="D22">
        <f>PARS!D22</f>
        <v>7.9067547786486871</v>
      </c>
      <c r="E22" t="b">
        <f t="shared" si="0"/>
        <v>1</v>
      </c>
      <c r="F22">
        <f>PARS!J22</f>
        <v>0</v>
      </c>
      <c r="G22">
        <f>PARS!K22</f>
        <v>1</v>
      </c>
      <c r="H22">
        <f>PARS!L22</f>
        <v>0</v>
      </c>
      <c r="I22">
        <f>PARS!M22</f>
        <v>0</v>
      </c>
      <c r="J22">
        <f>PARS!N22</f>
        <v>0</v>
      </c>
      <c r="K22">
        <f>PARS!O22</f>
        <v>1</v>
      </c>
      <c r="L22">
        <f>PARS!P22</f>
        <v>0</v>
      </c>
      <c r="M22">
        <f>PARS!Q22</f>
        <v>0</v>
      </c>
      <c r="N22">
        <f>PARS!R22</f>
        <v>1</v>
      </c>
      <c r="O22">
        <f>PARS!S22</f>
        <v>1</v>
      </c>
    </row>
    <row r="23" spans="1:15" x14ac:dyDescent="0.35">
      <c r="A23" t="s">
        <v>82</v>
      </c>
      <c r="B23">
        <f>(D23*$R$4+C23*(1-$R$4))*$R$7 +(1-$R$7)*PARS!B23</f>
        <v>0</v>
      </c>
      <c r="C23">
        <f>PARS!C23</f>
        <v>0</v>
      </c>
      <c r="D23">
        <f>PARS!D23</f>
        <v>0</v>
      </c>
      <c r="E23" t="b">
        <f t="shared" si="0"/>
        <v>1</v>
      </c>
      <c r="F23">
        <f>PARS!J23</f>
        <v>0</v>
      </c>
      <c r="G23">
        <f>PARS!K23</f>
        <v>0</v>
      </c>
      <c r="H23">
        <f>PARS!L23</f>
        <v>0</v>
      </c>
      <c r="I23">
        <f>PARS!M23</f>
        <v>0</v>
      </c>
      <c r="J23">
        <f>PARS!N23</f>
        <v>1</v>
      </c>
      <c r="K23">
        <f>PARS!O23</f>
        <v>1</v>
      </c>
      <c r="L23">
        <f>PARS!P23</f>
        <v>0</v>
      </c>
      <c r="M23">
        <f>PARS!Q23</f>
        <v>0</v>
      </c>
      <c r="N23">
        <f>PARS!R23</f>
        <v>0</v>
      </c>
      <c r="O23">
        <f>PARS!S23</f>
        <v>0</v>
      </c>
    </row>
    <row r="24" spans="1:15" x14ac:dyDescent="0.35">
      <c r="A24" t="s">
        <v>192</v>
      </c>
      <c r="B24">
        <f>(D24*$R$4+C24*(1-$R$4))*$R$7 +(1-$R$7)*PARS!B24</f>
        <v>-2.9148790749659828E-2</v>
      </c>
      <c r="C24">
        <f>PARS!C24</f>
        <v>-0.2</v>
      </c>
      <c r="D24">
        <f>PARS!D24</f>
        <v>0.2</v>
      </c>
      <c r="E24" t="b">
        <f t="shared" si="0"/>
        <v>1</v>
      </c>
      <c r="F24">
        <f>PARS!J24</f>
        <v>0</v>
      </c>
      <c r="G24">
        <f>PARS!K24</f>
        <v>1</v>
      </c>
      <c r="H24">
        <f>PARS!L24</f>
        <v>0</v>
      </c>
      <c r="I24">
        <f>PARS!M24</f>
        <v>0</v>
      </c>
      <c r="J24">
        <f>PARS!N24</f>
        <v>0</v>
      </c>
      <c r="K24">
        <f>PARS!O24</f>
        <v>1</v>
      </c>
      <c r="L24">
        <f>PARS!P24</f>
        <v>0</v>
      </c>
      <c r="M24">
        <f>PARS!Q24</f>
        <v>0</v>
      </c>
      <c r="N24">
        <f>PARS!R24</f>
        <v>1</v>
      </c>
      <c r="O24">
        <f>PARS!S24</f>
        <v>1</v>
      </c>
    </row>
    <row r="25" spans="1:15" x14ac:dyDescent="0.35">
      <c r="A25" t="s">
        <v>83</v>
      </c>
      <c r="B25">
        <f>(D25*$R$4+C25*(1-$R$4))*$R$7 +(1-$R$7)*PARS!B25</f>
        <v>0.25712802312585042</v>
      </c>
      <c r="C25">
        <f>PARS!C25</f>
        <v>0</v>
      </c>
      <c r="D25">
        <f>PARS!D25</f>
        <v>1</v>
      </c>
      <c r="E25" t="b">
        <f t="shared" si="0"/>
        <v>1</v>
      </c>
      <c r="F25">
        <f>PARS!J25</f>
        <v>0</v>
      </c>
      <c r="G25">
        <f>PARS!K25</f>
        <v>1</v>
      </c>
      <c r="H25">
        <f>PARS!L25</f>
        <v>0</v>
      </c>
      <c r="I25">
        <f>PARS!M25</f>
        <v>0</v>
      </c>
      <c r="J25">
        <f>PARS!N25</f>
        <v>0</v>
      </c>
      <c r="K25">
        <f>PARS!O25</f>
        <v>1</v>
      </c>
      <c r="L25">
        <f>PARS!P25</f>
        <v>0</v>
      </c>
      <c r="M25">
        <f>PARS!Q25</f>
        <v>0</v>
      </c>
      <c r="N25">
        <f>PARS!R25</f>
        <v>1</v>
      </c>
      <c r="O25">
        <f>PARS!S25</f>
        <v>1</v>
      </c>
    </row>
    <row r="26" spans="1:15" x14ac:dyDescent="0.35">
      <c r="A26" t="s">
        <v>84</v>
      </c>
      <c r="B26">
        <f>(D26*$R$4+C26*(1-$R$4))*$R$7 +(1-$R$7)*PARS!B26</f>
        <v>-0.18622002730320339</v>
      </c>
      <c r="C26">
        <f>PARS!C26</f>
        <v>-0.35667494393873245</v>
      </c>
      <c r="D26">
        <f>PARS!D26</f>
        <v>1.0986122886681098</v>
      </c>
      <c r="E26" t="b">
        <f t="shared" si="0"/>
        <v>1</v>
      </c>
      <c r="F26">
        <f>PARS!J26</f>
        <v>1</v>
      </c>
      <c r="G26">
        <f>PARS!K26</f>
        <v>1</v>
      </c>
      <c r="H26">
        <f>PARS!L26</f>
        <v>0</v>
      </c>
      <c r="I26">
        <f>PARS!M26</f>
        <v>0</v>
      </c>
      <c r="J26">
        <f>PARS!N26</f>
        <v>0</v>
      </c>
      <c r="K26">
        <f>PARS!O26</f>
        <v>1</v>
      </c>
      <c r="L26">
        <f>PARS!P26</f>
        <v>0</v>
      </c>
      <c r="M26">
        <f>PARS!Q26</f>
        <v>0</v>
      </c>
      <c r="N26">
        <f>PARS!R26</f>
        <v>1</v>
      </c>
      <c r="O26">
        <f>PARS!S26</f>
        <v>1</v>
      </c>
    </row>
    <row r="27" spans="1:15" x14ac:dyDescent="0.35">
      <c r="A27" t="s">
        <v>102</v>
      </c>
      <c r="B27">
        <f>(D27*$R$4+C27*(1-$R$4))*$R$7 +(1-$R$7)*PARS!B27</f>
        <v>0.58564011562925211</v>
      </c>
      <c r="C27">
        <f>PARS!C27</f>
        <v>0</v>
      </c>
      <c r="D27">
        <f>PARS!D27</f>
        <v>5</v>
      </c>
      <c r="E27" t="b">
        <f t="shared" si="0"/>
        <v>1</v>
      </c>
      <c r="F27">
        <f>PARS!J27</f>
        <v>0</v>
      </c>
      <c r="G27">
        <f>PARS!K27</f>
        <v>0</v>
      </c>
      <c r="H27">
        <f>PARS!L27</f>
        <v>0</v>
      </c>
      <c r="I27">
        <f>PARS!M27</f>
        <v>0</v>
      </c>
      <c r="J27">
        <f>PARS!N27</f>
        <v>1</v>
      </c>
      <c r="K27">
        <f>PARS!O27</f>
        <v>1</v>
      </c>
      <c r="L27">
        <f>PARS!P27</f>
        <v>0</v>
      </c>
      <c r="M27">
        <f>PARS!Q27</f>
        <v>0</v>
      </c>
      <c r="N27">
        <f>PARS!R27</f>
        <v>0</v>
      </c>
      <c r="O27">
        <f>PARS!S27</f>
        <v>0</v>
      </c>
    </row>
    <row r="28" spans="1:15" x14ac:dyDescent="0.35">
      <c r="A28" t="s">
        <v>105</v>
      </c>
      <c r="B28">
        <f>(D28*$R$4+C28*(1-$R$4))*$R$7 +(1-$R$7)*PARS!B28</f>
        <v>4.200000000000001E-2</v>
      </c>
      <c r="C28">
        <f>PARS!C28</f>
        <v>4.2000000000000003E-2</v>
      </c>
      <c r="D28">
        <f>PARS!D28</f>
        <v>4.2000000000000003E-2</v>
      </c>
      <c r="E28" t="b">
        <f t="shared" si="0"/>
        <v>1</v>
      </c>
      <c r="F28">
        <f>PARS!J28</f>
        <v>0</v>
      </c>
      <c r="G28">
        <f>PARS!K28</f>
        <v>1</v>
      </c>
      <c r="H28">
        <f>PARS!L28</f>
        <v>0</v>
      </c>
      <c r="I28">
        <f>PARS!M28</f>
        <v>0</v>
      </c>
      <c r="J28">
        <f>PARS!N28</f>
        <v>0</v>
      </c>
      <c r="K28">
        <f>PARS!O28</f>
        <v>1</v>
      </c>
      <c r="L28">
        <f>PARS!P28</f>
        <v>0</v>
      </c>
      <c r="M28">
        <f>PARS!Q28</f>
        <v>0</v>
      </c>
      <c r="N28">
        <f>PARS!R28</f>
        <v>1</v>
      </c>
      <c r="O28">
        <f>PARS!S28</f>
        <v>1</v>
      </c>
    </row>
    <row r="29" spans="1:15" x14ac:dyDescent="0.35">
      <c r="A29" t="s">
        <v>88</v>
      </c>
      <c r="B29">
        <f>(D29*$R$4+C29*(1-$R$4))*$R$7 +(1-$R$7)*PARS!B29</f>
        <v>1.3787327289173574</v>
      </c>
      <c r="C29">
        <f>PARS!C29</f>
        <v>0</v>
      </c>
      <c r="D29">
        <f>PARS!D29</f>
        <v>2.3025850929940459</v>
      </c>
      <c r="E29" t="b">
        <f t="shared" si="0"/>
        <v>1</v>
      </c>
      <c r="F29">
        <f>PARS!J29</f>
        <v>1</v>
      </c>
      <c r="G29">
        <f>PARS!K29</f>
        <v>1</v>
      </c>
      <c r="H29">
        <f>PARS!L29</f>
        <v>0</v>
      </c>
      <c r="I29">
        <f>PARS!M29</f>
        <v>0</v>
      </c>
      <c r="J29">
        <f>PARS!N29</f>
        <v>0</v>
      </c>
      <c r="K29">
        <f>PARS!O29</f>
        <v>1</v>
      </c>
      <c r="L29">
        <f>PARS!P29</f>
        <v>0</v>
      </c>
      <c r="M29">
        <f>PARS!Q29</f>
        <v>0</v>
      </c>
      <c r="N29">
        <f>PARS!R29</f>
        <v>1</v>
      </c>
      <c r="O29">
        <f>PARS!S29</f>
        <v>1</v>
      </c>
    </row>
    <row r="30" spans="1:15" x14ac:dyDescent="0.35">
      <c r="A30" t="s">
        <v>85</v>
      </c>
      <c r="B30">
        <f>(D30*$R$4+C30*(1-$R$4))*$R$7 +(1-$R$7)*PARS!B30</f>
        <v>0.94411754638851264</v>
      </c>
      <c r="C30">
        <f>PARS!C30</f>
        <v>0.58778666490211906</v>
      </c>
      <c r="D30">
        <f>PARS!D30</f>
        <v>1.3862943611198906</v>
      </c>
      <c r="E30" t="b">
        <f t="shared" si="0"/>
        <v>1</v>
      </c>
      <c r="F30">
        <f>PARS!J30</f>
        <v>1</v>
      </c>
      <c r="G30">
        <f>PARS!K30</f>
        <v>1</v>
      </c>
      <c r="H30">
        <f>PARS!L30</f>
        <v>0</v>
      </c>
      <c r="I30">
        <f>PARS!M30</f>
        <v>0</v>
      </c>
      <c r="J30">
        <f>PARS!N30</f>
        <v>0</v>
      </c>
      <c r="K30">
        <f>PARS!O30</f>
        <v>1</v>
      </c>
      <c r="L30">
        <f>PARS!P30</f>
        <v>0</v>
      </c>
      <c r="M30">
        <f>PARS!Q30</f>
        <v>1</v>
      </c>
      <c r="N30">
        <f>PARS!R30</f>
        <v>1</v>
      </c>
      <c r="O30">
        <f>PARS!S30</f>
        <v>1</v>
      </c>
    </row>
    <row r="31" spans="1:15" x14ac:dyDescent="0.35">
      <c r="A31" t="s">
        <v>86</v>
      </c>
      <c r="B31">
        <f>(D31*$R$4+C31*(1-$R$4))*$R$7 +(1-$R$7)*PARS!B31</f>
        <v>7.2248441629538807E-2</v>
      </c>
      <c r="C31">
        <f>PARS!C31</f>
        <v>-2.1972245773362196</v>
      </c>
      <c r="D31">
        <f>PARS!D31</f>
        <v>6.9067547786484651</v>
      </c>
      <c r="E31" t="b">
        <f t="shared" si="0"/>
        <v>1</v>
      </c>
      <c r="F31">
        <f>PARS!J31</f>
        <v>0</v>
      </c>
      <c r="G31">
        <f>PARS!K31</f>
        <v>1</v>
      </c>
      <c r="H31">
        <f>PARS!L31</f>
        <v>0</v>
      </c>
      <c r="I31">
        <f>PARS!M31</f>
        <v>0</v>
      </c>
      <c r="J31">
        <f>PARS!N31</f>
        <v>0</v>
      </c>
      <c r="K31">
        <f>PARS!O31</f>
        <v>1</v>
      </c>
      <c r="L31">
        <f>PARS!P31</f>
        <v>0</v>
      </c>
      <c r="M31">
        <f>PARS!Q31</f>
        <v>0</v>
      </c>
      <c r="N31">
        <f>PARS!R31</f>
        <v>1</v>
      </c>
      <c r="O31">
        <f>PARS!S31</f>
        <v>1</v>
      </c>
    </row>
    <row r="32" spans="1:15" x14ac:dyDescent="0.35">
      <c r="A32" t="s">
        <v>87</v>
      </c>
      <c r="B32">
        <f>(D32*$R$4+C32*(1-$R$4))*$R$7 +(1-$R$7)*PARS!B32</f>
        <v>1.4868128217478782</v>
      </c>
      <c r="C32">
        <f>PARS!C32</f>
        <v>0</v>
      </c>
      <c r="D32">
        <f>PARS!D32</f>
        <v>6.9067547786484651</v>
      </c>
      <c r="E32" t="b">
        <f t="shared" si="0"/>
        <v>1</v>
      </c>
      <c r="F32">
        <f>PARS!J32</f>
        <v>1</v>
      </c>
      <c r="G32">
        <f>PARS!K32</f>
        <v>1</v>
      </c>
      <c r="H32">
        <f>PARS!L32</f>
        <v>0</v>
      </c>
      <c r="I32">
        <f>PARS!M32</f>
        <v>0</v>
      </c>
      <c r="J32">
        <f>PARS!N32</f>
        <v>0</v>
      </c>
      <c r="K32">
        <f>PARS!O32</f>
        <v>1</v>
      </c>
      <c r="L32">
        <f>PARS!P32</f>
        <v>0</v>
      </c>
      <c r="M32">
        <f>PARS!Q32</f>
        <v>0</v>
      </c>
      <c r="N32">
        <f>PARS!R32</f>
        <v>1</v>
      </c>
      <c r="O32">
        <f>PARS!S32</f>
        <v>1</v>
      </c>
    </row>
    <row r="33" spans="1:16" x14ac:dyDescent="0.35">
      <c r="A33" t="s">
        <v>89</v>
      </c>
      <c r="B33">
        <f>(D33*$R$4+C33*(1-$R$4))*$R$7 +(1-$R$7)*PARS!B33</f>
        <v>-0.35344115077234661</v>
      </c>
      <c r="C33">
        <f>PARS!C33</f>
        <v>-2.3025850929940455</v>
      </c>
      <c r="D33">
        <f>PARS!D33</f>
        <v>0.69314718055994529</v>
      </c>
      <c r="E33" t="b">
        <f t="shared" si="0"/>
        <v>1</v>
      </c>
      <c r="F33">
        <f>PARS!J33</f>
        <v>1</v>
      </c>
      <c r="G33">
        <f>PARS!K33</f>
        <v>1</v>
      </c>
      <c r="H33">
        <f>PARS!L33</f>
        <v>0</v>
      </c>
      <c r="I33">
        <f>PARS!M33</f>
        <v>0</v>
      </c>
      <c r="J33">
        <f>PARS!N33</f>
        <v>0</v>
      </c>
      <c r="K33">
        <f>PARS!O33</f>
        <v>1</v>
      </c>
      <c r="L33">
        <f>PARS!P33</f>
        <v>0</v>
      </c>
      <c r="M33">
        <f>PARS!Q33</f>
        <v>0</v>
      </c>
      <c r="N33">
        <f>PARS!R33</f>
        <v>1</v>
      </c>
      <c r="O33">
        <f>PARS!S33</f>
        <v>1</v>
      </c>
    </row>
    <row r="34" spans="1:16" x14ac:dyDescent="0.35">
      <c r="A34" t="s">
        <v>90</v>
      </c>
      <c r="B34">
        <f>(D34*$R$4+C34*(1-$R$4))*$R$7 +(1-$R$7)*PARS!B34</f>
        <v>-0.35550309400846669</v>
      </c>
      <c r="C34">
        <f>PARS!C34</f>
        <v>-0.71334988787746489</v>
      </c>
      <c r="D34">
        <f>PARS!D34</f>
        <v>-9.4310679471241415E-2</v>
      </c>
      <c r="E34" t="b">
        <f t="shared" si="0"/>
        <v>1</v>
      </c>
      <c r="F34">
        <f>PARS!J34</f>
        <v>1</v>
      </c>
      <c r="G34">
        <f>PARS!K34</f>
        <v>1</v>
      </c>
      <c r="H34">
        <f>PARS!L34</f>
        <v>0</v>
      </c>
      <c r="I34">
        <f>PARS!M34</f>
        <v>0</v>
      </c>
      <c r="J34">
        <f>PARS!N34</f>
        <v>0</v>
      </c>
      <c r="K34">
        <f>PARS!O34</f>
        <v>1</v>
      </c>
      <c r="L34">
        <f>PARS!P34</f>
        <v>0</v>
      </c>
      <c r="M34">
        <f>PARS!Q34</f>
        <v>0</v>
      </c>
      <c r="N34">
        <f>PARS!R34</f>
        <v>1</v>
      </c>
      <c r="O34">
        <f>PARS!S34</f>
        <v>1</v>
      </c>
    </row>
    <row r="35" spans="1:16" x14ac:dyDescent="0.35">
      <c r="A35" t="s">
        <v>91</v>
      </c>
      <c r="B35">
        <f>(D35*$R$4+C35*(1-$R$4))*$R$7 +(1-$R$7)*PARS!B35</f>
        <v>1.3968206848015878</v>
      </c>
      <c r="C35">
        <f>PARS!C35</f>
        <v>-6.9077552789821368</v>
      </c>
      <c r="D35">
        <f>PARS!D35</f>
        <v>2.4849066497880004</v>
      </c>
      <c r="E35" t="b">
        <f t="shared" si="0"/>
        <v>1</v>
      </c>
      <c r="F35">
        <f>PARS!J35</f>
        <v>1</v>
      </c>
      <c r="G35">
        <f>PARS!K35</f>
        <v>1</v>
      </c>
      <c r="H35">
        <f>PARS!L35</f>
        <v>0</v>
      </c>
      <c r="I35">
        <f>PARS!M35</f>
        <v>0</v>
      </c>
      <c r="J35">
        <f>PARS!N35</f>
        <v>0</v>
      </c>
      <c r="K35">
        <f>PARS!O35</f>
        <v>1</v>
      </c>
      <c r="L35">
        <f>PARS!P35</f>
        <v>0</v>
      </c>
      <c r="M35">
        <f>PARS!Q35</f>
        <v>0</v>
      </c>
      <c r="N35">
        <f>PARS!R35</f>
        <v>1</v>
      </c>
      <c r="O35">
        <f>PARS!S35</f>
        <v>1</v>
      </c>
    </row>
    <row r="36" spans="1:16" x14ac:dyDescent="0.35">
      <c r="A36" t="s">
        <v>104</v>
      </c>
      <c r="B36">
        <f>(D36*$R$4+C36*(1-$R$4))*$R$7 +(1-$R$7)*PARS!B36</f>
        <v>1.4371443912889359</v>
      </c>
      <c r="C36">
        <f>PARS!C36</f>
        <v>-6.9077552789821368</v>
      </c>
      <c r="D36">
        <f>PARS!D36</f>
        <v>4.1997100778674268</v>
      </c>
      <c r="E36" t="b">
        <f t="shared" si="0"/>
        <v>1</v>
      </c>
      <c r="F36">
        <f>PARS!J36</f>
        <v>1</v>
      </c>
      <c r="G36">
        <f>PARS!K36</f>
        <v>1</v>
      </c>
      <c r="H36">
        <f>PARS!L36</f>
        <v>0</v>
      </c>
      <c r="I36">
        <f>PARS!M36</f>
        <v>0</v>
      </c>
      <c r="J36">
        <f>PARS!N36</f>
        <v>0</v>
      </c>
      <c r="K36">
        <f>PARS!O36</f>
        <v>1</v>
      </c>
      <c r="L36">
        <f>PARS!P36</f>
        <v>0</v>
      </c>
      <c r="M36">
        <f>PARS!Q36</f>
        <v>0</v>
      </c>
      <c r="N36">
        <f>PARS!R36</f>
        <v>1</v>
      </c>
      <c r="O36">
        <f>PARS!S36</f>
        <v>1</v>
      </c>
    </row>
    <row r="37" spans="1:16" x14ac:dyDescent="0.35">
      <c r="A37" s="5" t="s">
        <v>71</v>
      </c>
      <c r="B37">
        <f>(D37*$R$4+C37*(1-$R$4))*$R$7 +(1-$R$7)*PARS!B37</f>
        <v>0.21132668929660442</v>
      </c>
      <c r="C37">
        <f>PARS!C37</f>
        <v>-4.0005334613699206E-2</v>
      </c>
      <c r="D37">
        <f>PARS!D37</f>
        <v>0.84729786038720356</v>
      </c>
      <c r="E37" t="b">
        <f t="shared" si="0"/>
        <v>1</v>
      </c>
      <c r="F37">
        <f>PARS!J37</f>
        <v>1</v>
      </c>
      <c r="G37">
        <f>PARS!K37</f>
        <v>1</v>
      </c>
      <c r="H37">
        <f>PARS!L37</f>
        <v>0</v>
      </c>
      <c r="I37">
        <f>PARS!M37</f>
        <v>0</v>
      </c>
      <c r="J37">
        <f>PARS!N37</f>
        <v>0</v>
      </c>
      <c r="K37">
        <f>PARS!O37</f>
        <v>1</v>
      </c>
      <c r="L37">
        <f>PARS!P37</f>
        <v>0</v>
      </c>
      <c r="M37">
        <f>PARS!Q37</f>
        <v>0</v>
      </c>
      <c r="N37">
        <f>PARS!R37</f>
        <v>1</v>
      </c>
      <c r="O37">
        <f>PARS!S37</f>
        <v>1</v>
      </c>
    </row>
    <row r="38" spans="1:16" x14ac:dyDescent="0.35">
      <c r="A38" s="3" t="s">
        <v>109</v>
      </c>
      <c r="B38">
        <f>(D38*$R$4+C38*(1-$R$4))*$R$7 +(1-$R$7)*PARS!B38</f>
        <v>1</v>
      </c>
      <c r="C38">
        <f>PARS!C38</f>
        <v>1</v>
      </c>
      <c r="D38">
        <f>PARS!D38</f>
        <v>1</v>
      </c>
      <c r="E38" t="b">
        <f t="shared" si="0"/>
        <v>1</v>
      </c>
      <c r="F38">
        <f>PARS!J38</f>
        <v>0</v>
      </c>
      <c r="G38">
        <f>PARS!K38</f>
        <v>0</v>
      </c>
      <c r="H38">
        <f>PARS!L38</f>
        <v>0</v>
      </c>
      <c r="I38">
        <f>PARS!M38</f>
        <v>1</v>
      </c>
      <c r="J38">
        <f>PARS!N38</f>
        <v>0</v>
      </c>
      <c r="K38">
        <f>PARS!O38</f>
        <v>1</v>
      </c>
      <c r="L38">
        <f>PARS!P38</f>
        <v>0</v>
      </c>
      <c r="M38">
        <f>PARS!Q38</f>
        <v>0</v>
      </c>
      <c r="N38">
        <f>PARS!R38</f>
        <v>0</v>
      </c>
      <c r="O38">
        <f>PARS!S38</f>
        <v>1</v>
      </c>
    </row>
    <row r="39" spans="1:16" x14ac:dyDescent="0.35">
      <c r="A39" t="s">
        <v>110</v>
      </c>
      <c r="B39">
        <f>(D39*$R$4+C39*(1-$R$4))*$R$7 +(1-$R$7)*PARS!B39</f>
        <v>2.0449000000000002</v>
      </c>
      <c r="C39">
        <f>PARS!C39</f>
        <v>2.0449000000000002</v>
      </c>
      <c r="D39">
        <f>PARS!D39</f>
        <v>2.0449000000000002</v>
      </c>
      <c r="E39" t="b">
        <f t="shared" si="0"/>
        <v>1</v>
      </c>
      <c r="F39">
        <f>PARS!J39</f>
        <v>0</v>
      </c>
      <c r="G39">
        <f>PARS!K39</f>
        <v>0</v>
      </c>
      <c r="H39">
        <f>PARS!L39</f>
        <v>1</v>
      </c>
      <c r="I39">
        <f>PARS!M39</f>
        <v>0</v>
      </c>
      <c r="J39">
        <f>PARS!N39</f>
        <v>0</v>
      </c>
      <c r="K39">
        <f>PARS!O39</f>
        <v>1</v>
      </c>
      <c r="L39">
        <f>PARS!P39</f>
        <v>0</v>
      </c>
      <c r="M39">
        <f>PARS!Q39</f>
        <v>0</v>
      </c>
      <c r="N39">
        <f>PARS!R39</f>
        <v>0</v>
      </c>
      <c r="O39">
        <f>PARS!S39</f>
        <v>1</v>
      </c>
    </row>
    <row r="40" spans="1:16" x14ac:dyDescent="0.35">
      <c r="A40" t="s">
        <v>111</v>
      </c>
      <c r="B40">
        <f>(D40*$R$4+C40*(1-$R$4))*$R$7 +(1-$R$7)*PARS!B40</f>
        <v>2.2964999999999999E-2</v>
      </c>
      <c r="C40">
        <f>PARS!C40</f>
        <v>2.2964999999999999E-2</v>
      </c>
      <c r="D40">
        <f>PARS!D40</f>
        <v>2.2964999999999999E-2</v>
      </c>
      <c r="E40" t="b">
        <f t="shared" si="0"/>
        <v>1</v>
      </c>
      <c r="F40">
        <f>PARS!J40</f>
        <v>0</v>
      </c>
      <c r="G40">
        <f>PARS!K40</f>
        <v>0</v>
      </c>
      <c r="H40">
        <f>PARS!L40</f>
        <v>1</v>
      </c>
      <c r="I40">
        <f>PARS!M40</f>
        <v>0</v>
      </c>
      <c r="J40">
        <f>PARS!N40</f>
        <v>0</v>
      </c>
      <c r="K40">
        <f>PARS!O40</f>
        <v>1</v>
      </c>
      <c r="L40">
        <f>PARS!P40</f>
        <v>0</v>
      </c>
      <c r="M40">
        <f>PARS!Q40</f>
        <v>0</v>
      </c>
      <c r="N40">
        <f>PARS!R40</f>
        <v>0</v>
      </c>
      <c r="O40">
        <f>PARS!S40</f>
        <v>1</v>
      </c>
    </row>
    <row r="41" spans="1:16" x14ac:dyDescent="0.35">
      <c r="A41" t="s">
        <v>107</v>
      </c>
      <c r="B41">
        <f>(D41*$R$4+C41*(1-$R$4))*$R$7 +(1-$R$7)*PARS!B41</f>
        <v>0.26712328767123289</v>
      </c>
      <c r="C41">
        <f>PARS!C41</f>
        <v>0.26712328767123289</v>
      </c>
      <c r="D41">
        <f>PARS!D41</f>
        <v>0.26712328767123289</v>
      </c>
      <c r="E41" t="b">
        <f t="shared" si="0"/>
        <v>1</v>
      </c>
      <c r="F41">
        <f>PARS!J41</f>
        <v>0</v>
      </c>
      <c r="G41">
        <f>PARS!K41</f>
        <v>0</v>
      </c>
      <c r="H41">
        <f>PARS!L41</f>
        <v>0</v>
      </c>
      <c r="I41">
        <f>PARS!M41</f>
        <v>1</v>
      </c>
      <c r="J41">
        <f>PARS!N41</f>
        <v>0</v>
      </c>
      <c r="K41">
        <f>PARS!O41</f>
        <v>1</v>
      </c>
      <c r="L41">
        <f>PARS!P41</f>
        <v>0</v>
      </c>
      <c r="M41">
        <f>PARS!Q41</f>
        <v>0</v>
      </c>
      <c r="N41">
        <f>PARS!R41</f>
        <v>0</v>
      </c>
      <c r="O41">
        <f>PARS!S41</f>
        <v>1</v>
      </c>
    </row>
    <row r="42" spans="1:16" s="3" customFormat="1" x14ac:dyDescent="0.35">
      <c r="A42" t="s">
        <v>112</v>
      </c>
      <c r="B42">
        <f>(D42*$R$4+C42*(1-$R$4))*$R$7 +(1-$R$7)*PARS!B42</f>
        <v>1</v>
      </c>
      <c r="C42">
        <f>PARS!C42</f>
        <v>1</v>
      </c>
      <c r="D42">
        <f>PARS!D42</f>
        <v>1</v>
      </c>
      <c r="E42" t="b">
        <f t="shared" si="0"/>
        <v>1</v>
      </c>
      <c r="F42">
        <f>PARS!J42</f>
        <v>0</v>
      </c>
      <c r="G42">
        <f>PARS!K42</f>
        <v>0</v>
      </c>
      <c r="H42">
        <f>PARS!L42</f>
        <v>0</v>
      </c>
      <c r="I42">
        <f>PARS!M42</f>
        <v>0</v>
      </c>
      <c r="J42">
        <f>PARS!N42</f>
        <v>1</v>
      </c>
      <c r="K42">
        <f>PARS!O42</f>
        <v>1</v>
      </c>
      <c r="L42">
        <f>PARS!P42</f>
        <v>0</v>
      </c>
      <c r="M42">
        <f>PARS!Q42</f>
        <v>0</v>
      </c>
      <c r="N42">
        <f>PARS!R42</f>
        <v>0</v>
      </c>
      <c r="O42">
        <f>PARS!S42</f>
        <v>0</v>
      </c>
      <c r="P42"/>
    </row>
    <row r="43" spans="1:16" x14ac:dyDescent="0.35">
      <c r="A43" t="s">
        <v>92</v>
      </c>
      <c r="B43">
        <f>(D43*$R$4+C43*(1-$R$4))*$R$7 +(1-$R$7)*PARS!B43</f>
        <v>0.1449</v>
      </c>
      <c r="C43">
        <f>PARS!C43</f>
        <v>0.1449</v>
      </c>
      <c r="D43">
        <f>PARS!D43</f>
        <v>0.1449</v>
      </c>
      <c r="E43" t="b">
        <f t="shared" si="0"/>
        <v>1</v>
      </c>
      <c r="F43">
        <f>PARS!J43</f>
        <v>0</v>
      </c>
      <c r="G43">
        <f>PARS!K43</f>
        <v>0</v>
      </c>
      <c r="H43">
        <f>PARS!L43</f>
        <v>0</v>
      </c>
      <c r="I43">
        <f>PARS!M43</f>
        <v>0</v>
      </c>
      <c r="J43">
        <f>PARS!N43</f>
        <v>1</v>
      </c>
      <c r="K43">
        <f>PARS!O43</f>
        <v>1</v>
      </c>
      <c r="L43">
        <f>PARS!P43</f>
        <v>0</v>
      </c>
      <c r="M43">
        <f>PARS!Q43</f>
        <v>0</v>
      </c>
      <c r="N43">
        <f>PARS!R43</f>
        <v>0</v>
      </c>
      <c r="O43">
        <f>PARS!S43</f>
        <v>0</v>
      </c>
    </row>
    <row r="44" spans="1:16" x14ac:dyDescent="0.35">
      <c r="A44" t="s">
        <v>93</v>
      </c>
      <c r="B44">
        <f>(D44*$R$4+C44*(1-$R$4))*$R$7 +(1-$R$7)*PARS!B44</f>
        <v>0.1449</v>
      </c>
      <c r="C44">
        <f>PARS!C44</f>
        <v>0.1449</v>
      </c>
      <c r="D44">
        <f>PARS!D44</f>
        <v>0.1449</v>
      </c>
      <c r="E44" t="b">
        <f t="shared" si="0"/>
        <v>1</v>
      </c>
      <c r="F44">
        <f>PARS!J44</f>
        <v>0</v>
      </c>
      <c r="G44">
        <f>PARS!K44</f>
        <v>0</v>
      </c>
      <c r="H44">
        <f>PARS!L44</f>
        <v>0</v>
      </c>
      <c r="I44">
        <f>PARS!M44</f>
        <v>0</v>
      </c>
      <c r="J44">
        <f>PARS!N44</f>
        <v>1</v>
      </c>
      <c r="K44">
        <f>PARS!O44</f>
        <v>1</v>
      </c>
      <c r="L44">
        <f>PARS!P44</f>
        <v>0</v>
      </c>
      <c r="M44">
        <f>PARS!Q44</f>
        <v>0</v>
      </c>
      <c r="N44">
        <f>PARS!R44</f>
        <v>0</v>
      </c>
      <c r="O44">
        <f>PARS!S44</f>
        <v>0</v>
      </c>
    </row>
    <row r="45" spans="1:16" x14ac:dyDescent="0.35">
      <c r="A45" t="s">
        <v>103</v>
      </c>
      <c r="B45">
        <f>(D45*$R$4+C45*(1-$R$4))*$R$7 +(1-$R$7)*PARS!B45</f>
        <v>0</v>
      </c>
      <c r="C45">
        <f>PARS!C45</f>
        <v>0</v>
      </c>
      <c r="D45">
        <f>PARS!D45</f>
        <v>0</v>
      </c>
      <c r="E45" t="b">
        <f t="shared" si="0"/>
        <v>1</v>
      </c>
      <c r="F45">
        <f>PARS!J45</f>
        <v>0</v>
      </c>
      <c r="G45">
        <f>PARS!K45</f>
        <v>0</v>
      </c>
      <c r="H45">
        <f>PARS!L45</f>
        <v>0</v>
      </c>
      <c r="I45">
        <f>PARS!M45</f>
        <v>0</v>
      </c>
      <c r="J45">
        <f>PARS!N45</f>
        <v>1</v>
      </c>
      <c r="K45">
        <f>PARS!O45</f>
        <v>1</v>
      </c>
      <c r="L45">
        <f>PARS!P45</f>
        <v>0</v>
      </c>
      <c r="M45">
        <f>PARS!Q45</f>
        <v>0</v>
      </c>
      <c r="N45">
        <f>PARS!R45</f>
        <v>0</v>
      </c>
      <c r="O45">
        <f>PARS!S45</f>
        <v>0</v>
      </c>
    </row>
    <row r="46" spans="1:16" x14ac:dyDescent="0.35">
      <c r="A46" t="s">
        <v>106</v>
      </c>
      <c r="B46">
        <f>(D46*$R$4+C46*(1-$R$4))*$R$7 +(1-$R$7)*PARS!B46</f>
        <v>0</v>
      </c>
      <c r="C46">
        <f>PARS!C46</f>
        <v>0</v>
      </c>
      <c r="D46">
        <f>PARS!D46</f>
        <v>0</v>
      </c>
      <c r="E46" t="b">
        <f t="shared" si="0"/>
        <v>1</v>
      </c>
      <c r="F46">
        <f>PARS!J46</f>
        <v>0</v>
      </c>
      <c r="G46">
        <f>PARS!K46</f>
        <v>0</v>
      </c>
      <c r="H46">
        <f>PARS!L46</f>
        <v>0</v>
      </c>
      <c r="I46">
        <f>PARS!M46</f>
        <v>0</v>
      </c>
      <c r="J46">
        <f>PARS!N46</f>
        <v>1</v>
      </c>
      <c r="K46">
        <f>PARS!O46</f>
        <v>1</v>
      </c>
      <c r="L46">
        <f>PARS!P46</f>
        <v>0</v>
      </c>
      <c r="M46">
        <f>PARS!Q46</f>
        <v>0</v>
      </c>
      <c r="N46">
        <f>PARS!R46</f>
        <v>0</v>
      </c>
      <c r="O46">
        <f>PARS!S46</f>
        <v>0</v>
      </c>
    </row>
    <row r="47" spans="1:16" x14ac:dyDescent="0.35">
      <c r="A47" t="s">
        <v>181</v>
      </c>
      <c r="B47">
        <f>(D47*$R$4+C47*(1-$R$4))*$R$7 +(1-$R$7)*PARS!B47</f>
        <v>1.0589999999999999</v>
      </c>
      <c r="C47">
        <f>PARS!C47</f>
        <v>1.0589999999999999</v>
      </c>
      <c r="D47">
        <f>PARS!D47</f>
        <v>1.0589999999999999</v>
      </c>
      <c r="E47" t="b">
        <f t="shared" si="0"/>
        <v>1</v>
      </c>
      <c r="F47">
        <f>PARS!J47</f>
        <v>0</v>
      </c>
      <c r="G47">
        <f>PARS!K47</f>
        <v>0</v>
      </c>
      <c r="H47">
        <f>PARS!L47</f>
        <v>0</v>
      </c>
      <c r="I47">
        <f>PARS!M47</f>
        <v>0</v>
      </c>
      <c r="J47">
        <f>PARS!N47</f>
        <v>1</v>
      </c>
      <c r="K47">
        <f>PARS!O47</f>
        <v>1</v>
      </c>
      <c r="L47">
        <f>PARS!P47</f>
        <v>0</v>
      </c>
      <c r="M47">
        <f>PARS!Q47</f>
        <v>0</v>
      </c>
      <c r="N47">
        <f>PARS!R47</f>
        <v>0</v>
      </c>
      <c r="O47">
        <f>PARS!S47</f>
        <v>0</v>
      </c>
    </row>
    <row r="48" spans="1:16" x14ac:dyDescent="0.35">
      <c r="A48" t="s">
        <v>182</v>
      </c>
      <c r="B48">
        <f>(D48*$R$4+C48*(1-$R$4))*$R$7 +(1-$R$7)*PARS!B48</f>
        <v>1.0035000000000001</v>
      </c>
      <c r="C48">
        <f>PARS!C48</f>
        <v>1.0035000000000001</v>
      </c>
      <c r="D48">
        <f>PARS!D48</f>
        <v>1.0035000000000001</v>
      </c>
      <c r="E48" t="b">
        <f t="shared" si="0"/>
        <v>1</v>
      </c>
      <c r="F48">
        <f>PARS!J48</f>
        <v>0</v>
      </c>
      <c r="G48">
        <f>PARS!K48</f>
        <v>0</v>
      </c>
      <c r="H48">
        <f>PARS!L48</f>
        <v>0</v>
      </c>
      <c r="I48">
        <f>PARS!M48</f>
        <v>0</v>
      </c>
      <c r="J48">
        <f>PARS!N48</f>
        <v>1</v>
      </c>
      <c r="K48">
        <f>PARS!O48</f>
        <v>1</v>
      </c>
      <c r="L48">
        <f>PARS!P48</f>
        <v>0</v>
      </c>
      <c r="M48">
        <f>PARS!Q48</f>
        <v>0</v>
      </c>
      <c r="N48">
        <f>PARS!R48</f>
        <v>0</v>
      </c>
      <c r="O48">
        <f>PARS!S48</f>
        <v>0</v>
      </c>
    </row>
    <row r="49" spans="1:15" x14ac:dyDescent="0.35">
      <c r="A49" t="s">
        <v>183</v>
      </c>
      <c r="B49">
        <f>(D49*$R$4+C49*(1-$R$4))*$R$7 +(1-$R$7)*PARS!B49</f>
        <v>0.97409999999999997</v>
      </c>
      <c r="C49">
        <f>PARS!C49</f>
        <v>0.97409999999999997</v>
      </c>
      <c r="D49">
        <f>PARS!D49</f>
        <v>0.97409999999999997</v>
      </c>
      <c r="E49" t="b">
        <f t="shared" si="0"/>
        <v>1</v>
      </c>
      <c r="F49">
        <f>PARS!J49</f>
        <v>0</v>
      </c>
      <c r="G49">
        <f>PARS!K49</f>
        <v>0</v>
      </c>
      <c r="H49">
        <f>PARS!L49</f>
        <v>0</v>
      </c>
      <c r="I49">
        <f>PARS!M49</f>
        <v>0</v>
      </c>
      <c r="J49">
        <f>PARS!N49</f>
        <v>1</v>
      </c>
      <c r="K49">
        <f>PARS!O49</f>
        <v>1</v>
      </c>
      <c r="L49">
        <f>PARS!P49</f>
        <v>0</v>
      </c>
      <c r="M49">
        <f>PARS!Q49</f>
        <v>0</v>
      </c>
      <c r="N49">
        <f>PARS!R49</f>
        <v>0</v>
      </c>
      <c r="O49">
        <f>PARS!S49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33A1E-4CCC-47DA-98C3-E7945B8628B8}">
  <dimension ref="A1:U49"/>
  <sheetViews>
    <sheetView topLeftCell="A21" workbookViewId="0">
      <selection activeCell="D34" sqref="D34"/>
    </sheetView>
  </sheetViews>
  <sheetFormatPr defaultRowHeight="14.5" x14ac:dyDescent="0.35"/>
  <cols>
    <col min="2" max="4" width="12.453125" bestFit="1" customWidth="1"/>
  </cols>
  <sheetData>
    <row r="1" spans="1:21" x14ac:dyDescent="0.35">
      <c r="A1" s="4" t="s">
        <v>65</v>
      </c>
      <c r="B1" t="s">
        <v>1</v>
      </c>
      <c r="C1" t="s">
        <v>66</v>
      </c>
      <c r="D1" t="s">
        <v>67</v>
      </c>
      <c r="E1" t="s">
        <v>194</v>
      </c>
      <c r="F1" t="s">
        <v>196</v>
      </c>
      <c r="G1" t="s">
        <v>197</v>
      </c>
      <c r="H1" t="s">
        <v>212</v>
      </c>
      <c r="I1" t="s">
        <v>214</v>
      </c>
      <c r="J1" t="s">
        <v>68</v>
      </c>
      <c r="K1" t="s">
        <v>69</v>
      </c>
      <c r="L1" t="s">
        <v>184</v>
      </c>
      <c r="M1" t="s">
        <v>185</v>
      </c>
      <c r="N1" t="s">
        <v>186</v>
      </c>
      <c r="O1" t="s">
        <v>180</v>
      </c>
      <c r="P1" t="s">
        <v>187</v>
      </c>
      <c r="Q1" t="s">
        <v>188</v>
      </c>
      <c r="R1" t="s">
        <v>179</v>
      </c>
      <c r="S1" t="s">
        <v>191</v>
      </c>
      <c r="T1" t="s">
        <v>218</v>
      </c>
      <c r="U1" t="s">
        <v>195</v>
      </c>
    </row>
    <row r="2" spans="1:21" x14ac:dyDescent="0.35">
      <c r="A2" t="s">
        <v>80</v>
      </c>
      <c r="B2" s="3">
        <f>E2</f>
        <v>20.430907591983047</v>
      </c>
      <c r="C2">
        <f>F2</f>
        <v>20.430907591983047</v>
      </c>
      <c r="D2">
        <f>G2</f>
        <v>20.430907591983047</v>
      </c>
      <c r="E2">
        <v>20.430907591983047</v>
      </c>
      <c r="F2">
        <f>E2</f>
        <v>20.430907591983047</v>
      </c>
      <c r="G2">
        <f>E2</f>
        <v>20.430907591983047</v>
      </c>
      <c r="H2">
        <v>999</v>
      </c>
      <c r="I2">
        <v>0</v>
      </c>
      <c r="M2">
        <v>1</v>
      </c>
      <c r="O2">
        <f t="shared" ref="O2:O49" si="0">SUM(K2:N2)</f>
        <v>1</v>
      </c>
      <c r="R2">
        <f t="shared" ref="R2:R49" si="1">K2-P2</f>
        <v>0</v>
      </c>
      <c r="S2">
        <f t="shared" ref="S2:S49" si="2">R2+M2+P2+L2</f>
        <v>1</v>
      </c>
      <c r="T2">
        <f>S2-M2</f>
        <v>0</v>
      </c>
    </row>
    <row r="3" spans="1:21" x14ac:dyDescent="0.35">
      <c r="A3" t="s">
        <v>113</v>
      </c>
      <c r="B3">
        <f>E3</f>
        <v>1.8814014327029097E-3</v>
      </c>
      <c r="C3">
        <f>B3</f>
        <v>1.8814014327029097E-3</v>
      </c>
      <c r="D3">
        <f>C3</f>
        <v>1.8814014327029097E-3</v>
      </c>
      <c r="E3">
        <v>1.8814014327029097E-3</v>
      </c>
      <c r="F3">
        <v>1.8814014327029097E-3</v>
      </c>
      <c r="G3">
        <v>1.8814014327029097E-3</v>
      </c>
      <c r="H3">
        <v>999</v>
      </c>
      <c r="I3">
        <v>0</v>
      </c>
      <c r="M3">
        <v>1</v>
      </c>
      <c r="O3">
        <f t="shared" si="0"/>
        <v>1</v>
      </c>
      <c r="R3">
        <f t="shared" si="1"/>
        <v>0</v>
      </c>
      <c r="S3">
        <f t="shared" si="2"/>
        <v>1</v>
      </c>
      <c r="T3">
        <f t="shared" ref="T3:T39" si="3">S3-M3</f>
        <v>0</v>
      </c>
    </row>
    <row r="4" spans="1:21" x14ac:dyDescent="0.35">
      <c r="A4" t="s">
        <v>77</v>
      </c>
      <c r="B4" s="7">
        <f>LN(E4)</f>
        <v>-0.22314355131420971</v>
      </c>
      <c r="C4" s="7">
        <f>LN(F4)</f>
        <v>-2.3025850929940455</v>
      </c>
      <c r="D4" s="7">
        <f>LN(G4)</f>
        <v>0.40546510810816438</v>
      </c>
      <c r="E4">
        <v>0.8</v>
      </c>
      <c r="F4">
        <v>0.1</v>
      </c>
      <c r="G4">
        <v>1.5</v>
      </c>
      <c r="H4">
        <v>1</v>
      </c>
      <c r="I4">
        <v>1</v>
      </c>
      <c r="K4">
        <v>1</v>
      </c>
      <c r="O4">
        <f t="shared" si="0"/>
        <v>1</v>
      </c>
      <c r="Q4">
        <v>1</v>
      </c>
      <c r="R4">
        <f t="shared" si="1"/>
        <v>1</v>
      </c>
      <c r="S4">
        <f t="shared" si="2"/>
        <v>1</v>
      </c>
      <c r="T4">
        <f t="shared" si="3"/>
        <v>1</v>
      </c>
      <c r="U4">
        <f>EXP(B4)</f>
        <v>0.8</v>
      </c>
    </row>
    <row r="5" spans="1:21" x14ac:dyDescent="0.35">
      <c r="A5" t="s">
        <v>78</v>
      </c>
      <c r="B5" s="7">
        <f>LN(E5)</f>
        <v>-0.22314355131420971</v>
      </c>
      <c r="C5">
        <f>C4</f>
        <v>-2.3025850929940455</v>
      </c>
      <c r="D5">
        <f>D4</f>
        <v>0.40546510810816438</v>
      </c>
      <c r="E5">
        <f>E4</f>
        <v>0.8</v>
      </c>
      <c r="F5">
        <f t="shared" ref="F5:G5" si="4">F4</f>
        <v>0.1</v>
      </c>
      <c r="G5">
        <f t="shared" si="4"/>
        <v>1.5</v>
      </c>
      <c r="H5">
        <v>1</v>
      </c>
      <c r="I5">
        <v>1</v>
      </c>
      <c r="N5">
        <v>1</v>
      </c>
      <c r="O5">
        <f t="shared" si="0"/>
        <v>1</v>
      </c>
      <c r="R5">
        <f t="shared" si="1"/>
        <v>0</v>
      </c>
      <c r="S5">
        <f t="shared" si="2"/>
        <v>0</v>
      </c>
      <c r="T5">
        <f>S5-M5</f>
        <v>0</v>
      </c>
    </row>
    <row r="6" spans="1:21" x14ac:dyDescent="0.35">
      <c r="A6" t="s">
        <v>108</v>
      </c>
      <c r="B6">
        <f>E6</f>
        <v>1.63</v>
      </c>
      <c r="C6">
        <f>B6</f>
        <v>1.63</v>
      </c>
      <c r="D6">
        <f>B6</f>
        <v>1.63</v>
      </c>
      <c r="E6">
        <v>1.63</v>
      </c>
      <c r="F6">
        <f>E6</f>
        <v>1.63</v>
      </c>
      <c r="G6">
        <f>E6</f>
        <v>1.63</v>
      </c>
      <c r="H6">
        <v>1</v>
      </c>
      <c r="I6">
        <v>1</v>
      </c>
      <c r="L6">
        <v>1</v>
      </c>
      <c r="O6">
        <f t="shared" si="0"/>
        <v>1</v>
      </c>
      <c r="R6">
        <f t="shared" si="1"/>
        <v>0</v>
      </c>
      <c r="S6">
        <f t="shared" si="2"/>
        <v>1</v>
      </c>
      <c r="T6" s="12">
        <v>0</v>
      </c>
    </row>
    <row r="7" spans="1:21" x14ac:dyDescent="0.35">
      <c r="A7" t="s">
        <v>76</v>
      </c>
      <c r="B7">
        <f t="shared" ref="B7:D9" si="5">LN(E7)</f>
        <v>-1.6607312068216509</v>
      </c>
      <c r="C7">
        <f t="shared" si="5"/>
        <v>-2.3025850929940455</v>
      </c>
      <c r="D7">
        <f t="shared" si="5"/>
        <v>-0.35667494393873245</v>
      </c>
      <c r="E7">
        <v>0.19</v>
      </c>
      <c r="F7">
        <v>0.1</v>
      </c>
      <c r="G7">
        <v>0.7</v>
      </c>
      <c r="H7">
        <v>1.1000000000000001</v>
      </c>
      <c r="I7">
        <v>1.1000000000000001</v>
      </c>
      <c r="K7">
        <v>1</v>
      </c>
      <c r="O7">
        <f t="shared" si="0"/>
        <v>1</v>
      </c>
      <c r="Q7">
        <v>1</v>
      </c>
      <c r="R7">
        <f t="shared" si="1"/>
        <v>1</v>
      </c>
      <c r="S7">
        <f t="shared" si="2"/>
        <v>1</v>
      </c>
      <c r="T7">
        <f t="shared" si="3"/>
        <v>1</v>
      </c>
      <c r="U7">
        <f>EXP(B7)</f>
        <v>0.19</v>
      </c>
    </row>
    <row r="8" spans="1:21" x14ac:dyDescent="0.35">
      <c r="A8" t="s">
        <v>94</v>
      </c>
      <c r="B8">
        <f t="shared" si="5"/>
        <v>0</v>
      </c>
      <c r="C8">
        <f t="shared" si="5"/>
        <v>-0.16251892949777494</v>
      </c>
      <c r="D8">
        <f t="shared" si="5"/>
        <v>0.69314718055994529</v>
      </c>
      <c r="E8">
        <v>1</v>
      </c>
      <c r="F8">
        <v>0.85</v>
      </c>
      <c r="G8">
        <v>2</v>
      </c>
      <c r="H8">
        <v>1.1000000000000001</v>
      </c>
      <c r="I8">
        <v>1.1000000000000001</v>
      </c>
      <c r="J8">
        <v>1</v>
      </c>
      <c r="K8">
        <v>1</v>
      </c>
      <c r="O8">
        <f t="shared" si="0"/>
        <v>1</v>
      </c>
      <c r="R8">
        <f t="shared" si="1"/>
        <v>1</v>
      </c>
      <c r="S8">
        <f t="shared" si="2"/>
        <v>1</v>
      </c>
      <c r="T8">
        <f t="shared" si="3"/>
        <v>1</v>
      </c>
      <c r="U8">
        <f>EXP(B8)</f>
        <v>1</v>
      </c>
    </row>
    <row r="9" spans="1:21" x14ac:dyDescent="0.35">
      <c r="A9" t="s">
        <v>95</v>
      </c>
      <c r="B9">
        <f t="shared" si="5"/>
        <v>1.3862943611198906</v>
      </c>
      <c r="C9">
        <f t="shared" si="5"/>
        <v>0.69314718055994529</v>
      </c>
      <c r="D9">
        <f t="shared" si="5"/>
        <v>1.791759469228055</v>
      </c>
      <c r="E9">
        <v>4</v>
      </c>
      <c r="F9">
        <v>2</v>
      </c>
      <c r="G9">
        <v>6</v>
      </c>
      <c r="H9">
        <v>1.1000000000000001</v>
      </c>
      <c r="I9">
        <v>1.1000000000000001</v>
      </c>
      <c r="K9">
        <v>1</v>
      </c>
      <c r="O9">
        <f t="shared" si="0"/>
        <v>1</v>
      </c>
      <c r="Q9">
        <v>1</v>
      </c>
      <c r="R9">
        <f t="shared" si="1"/>
        <v>1</v>
      </c>
      <c r="S9">
        <f t="shared" si="2"/>
        <v>1</v>
      </c>
      <c r="T9">
        <f t="shared" si="3"/>
        <v>1</v>
      </c>
      <c r="U9">
        <f>EXP(B9)</f>
        <v>4</v>
      </c>
    </row>
    <row r="10" spans="1:21" x14ac:dyDescent="0.35">
      <c r="A10" t="s">
        <v>100</v>
      </c>
      <c r="B10">
        <f>LN(E10)</f>
        <v>0</v>
      </c>
      <c r="C10">
        <f t="shared" ref="C10:G10" si="6">C4</f>
        <v>-2.3025850929940455</v>
      </c>
      <c r="D10">
        <f t="shared" si="6"/>
        <v>0.40546510810816438</v>
      </c>
      <c r="E10">
        <v>1</v>
      </c>
      <c r="F10">
        <f t="shared" si="6"/>
        <v>0.1</v>
      </c>
      <c r="G10">
        <f t="shared" si="6"/>
        <v>1.5</v>
      </c>
      <c r="H10">
        <v>1.1000000000000001</v>
      </c>
      <c r="I10">
        <v>1.1000000000000001</v>
      </c>
      <c r="N10">
        <v>1</v>
      </c>
      <c r="O10">
        <f t="shared" si="0"/>
        <v>1</v>
      </c>
      <c r="R10">
        <f t="shared" si="1"/>
        <v>0</v>
      </c>
      <c r="S10">
        <f t="shared" si="2"/>
        <v>0</v>
      </c>
      <c r="T10">
        <f t="shared" si="3"/>
        <v>0</v>
      </c>
    </row>
    <row r="11" spans="1:21" x14ac:dyDescent="0.35">
      <c r="A11" t="s">
        <v>97</v>
      </c>
      <c r="B11">
        <f>LN(E11)</f>
        <v>-4.6459921805083466</v>
      </c>
      <c r="C11">
        <f>LN(F11)</f>
        <v>-4.8691357318225563</v>
      </c>
      <c r="D11">
        <f>LN(G11)</f>
        <v>-3.9528449999484012</v>
      </c>
      <c r="E11">
        <v>9.5999999999999992E-3</v>
      </c>
      <c r="F11">
        <f>E11*0.8</f>
        <v>7.6799999999999993E-3</v>
      </c>
      <c r="G11">
        <f>E11*2</f>
        <v>1.9199999999999998E-2</v>
      </c>
      <c r="H11">
        <v>1.1499999999999999</v>
      </c>
      <c r="I11">
        <v>1.1499999999999999</v>
      </c>
      <c r="K11">
        <v>1</v>
      </c>
      <c r="O11">
        <f t="shared" si="0"/>
        <v>1</v>
      </c>
      <c r="P11">
        <v>1</v>
      </c>
      <c r="Q11">
        <v>1</v>
      </c>
      <c r="R11">
        <f t="shared" si="1"/>
        <v>0</v>
      </c>
      <c r="S11">
        <f t="shared" si="2"/>
        <v>1</v>
      </c>
      <c r="T11">
        <f t="shared" si="3"/>
        <v>1</v>
      </c>
      <c r="U11">
        <f>EXP(B11)</f>
        <v>9.5999999999999992E-3</v>
      </c>
    </row>
    <row r="12" spans="1:21" x14ac:dyDescent="0.35">
      <c r="A12" t="s">
        <v>96</v>
      </c>
      <c r="B12">
        <f>-LN(1/E12 -1)</f>
        <v>0.57059301932488571</v>
      </c>
      <c r="C12">
        <f>-LN(1/F12 -1)</f>
        <v>-0.40790273033909435</v>
      </c>
      <c r="D12">
        <f>-LN(1/G12 -1)</f>
        <v>1.0551933911457412</v>
      </c>
      <c r="E12">
        <v>0.63890000000000002</v>
      </c>
      <c r="F12">
        <v>0.39941511352741998</v>
      </c>
      <c r="G12">
        <v>0.74177092512235143</v>
      </c>
      <c r="H12">
        <v>1.2</v>
      </c>
      <c r="I12">
        <v>1.2</v>
      </c>
      <c r="K12">
        <v>1</v>
      </c>
      <c r="O12">
        <f t="shared" si="0"/>
        <v>1</v>
      </c>
      <c r="P12">
        <v>1</v>
      </c>
      <c r="Q12">
        <v>1</v>
      </c>
      <c r="R12">
        <f t="shared" si="1"/>
        <v>0</v>
      </c>
      <c r="S12">
        <f t="shared" si="2"/>
        <v>1</v>
      </c>
      <c r="T12">
        <f t="shared" si="3"/>
        <v>1</v>
      </c>
      <c r="U12">
        <f>1/(1+EXP(-B12))</f>
        <v>0.63890000000000002</v>
      </c>
    </row>
    <row r="13" spans="1:21" x14ac:dyDescent="0.35">
      <c r="A13" t="s">
        <v>99</v>
      </c>
      <c r="B13">
        <f>E13</f>
        <v>0.89729999999999999</v>
      </c>
      <c r="C13">
        <f>F13</f>
        <v>0.62810999999999995</v>
      </c>
      <c r="D13">
        <f>G13</f>
        <v>1.16649</v>
      </c>
      <c r="E13">
        <v>0.89729999999999999</v>
      </c>
      <c r="F13">
        <v>0.62810999999999995</v>
      </c>
      <c r="G13">
        <v>1.16649</v>
      </c>
      <c r="H13">
        <v>1.2</v>
      </c>
      <c r="I13">
        <v>1.2</v>
      </c>
      <c r="K13">
        <v>1</v>
      </c>
      <c r="O13">
        <f t="shared" si="0"/>
        <v>1</v>
      </c>
      <c r="P13">
        <v>1</v>
      </c>
      <c r="Q13">
        <v>1</v>
      </c>
      <c r="R13">
        <f t="shared" si="1"/>
        <v>0</v>
      </c>
      <c r="S13">
        <f t="shared" si="2"/>
        <v>1</v>
      </c>
      <c r="T13">
        <f t="shared" si="3"/>
        <v>1</v>
      </c>
    </row>
    <row r="14" spans="1:21" x14ac:dyDescent="0.35">
      <c r="A14" t="s">
        <v>101</v>
      </c>
      <c r="B14">
        <v>1.2944</v>
      </c>
      <c r="C14">
        <f>B14*0.7</f>
        <v>0.90607999999999989</v>
      </c>
      <c r="D14">
        <f>B14*1.3</f>
        <v>1.68272</v>
      </c>
      <c r="E14">
        <v>1.2944</v>
      </c>
      <c r="F14">
        <v>0.90607999999999989</v>
      </c>
      <c r="G14">
        <v>1.68272</v>
      </c>
      <c r="H14">
        <v>1.2</v>
      </c>
      <c r="I14">
        <v>1.2</v>
      </c>
      <c r="K14">
        <v>1</v>
      </c>
      <c r="O14">
        <f t="shared" si="0"/>
        <v>1</v>
      </c>
      <c r="P14">
        <v>1</v>
      </c>
      <c r="Q14">
        <v>1</v>
      </c>
      <c r="R14">
        <f t="shared" si="1"/>
        <v>0</v>
      </c>
      <c r="S14">
        <f t="shared" si="2"/>
        <v>1</v>
      </c>
      <c r="T14">
        <f t="shared" si="3"/>
        <v>1</v>
      </c>
    </row>
    <row r="15" spans="1:21" x14ac:dyDescent="0.35">
      <c r="A15" t="s">
        <v>72</v>
      </c>
      <c r="B15">
        <f>LN(E15)</f>
        <v>-2.5836226227271579</v>
      </c>
      <c r="C15">
        <f>LN(F15)</f>
        <v>-2.5836226227271579</v>
      </c>
      <c r="D15">
        <f>LN(G15)</f>
        <v>-2.5836226227271579</v>
      </c>
      <c r="E15">
        <v>7.5499999999999998E-2</v>
      </c>
      <c r="F15">
        <v>7.5499999999999998E-2</v>
      </c>
      <c r="G15">
        <v>7.5499999999999998E-2</v>
      </c>
      <c r="H15">
        <v>1.3</v>
      </c>
      <c r="I15">
        <v>1.3</v>
      </c>
      <c r="K15">
        <v>1</v>
      </c>
      <c r="O15">
        <f t="shared" si="0"/>
        <v>1</v>
      </c>
      <c r="P15">
        <v>1</v>
      </c>
      <c r="Q15">
        <v>1</v>
      </c>
      <c r="R15">
        <f t="shared" si="1"/>
        <v>0</v>
      </c>
      <c r="S15">
        <f t="shared" si="2"/>
        <v>1</v>
      </c>
      <c r="T15">
        <f t="shared" si="3"/>
        <v>1</v>
      </c>
      <c r="U15">
        <f>EXP(B15)</f>
        <v>7.5500000000000012E-2</v>
      </c>
    </row>
    <row r="16" spans="1:21" x14ac:dyDescent="0.35">
      <c r="A16" t="s">
        <v>79</v>
      </c>
      <c r="B16">
        <f>LN(-E16)</f>
        <v>-1.4106897062608845</v>
      </c>
      <c r="C16">
        <f>LN(-G16)</f>
        <v>-4.6051701859880909</v>
      </c>
      <c r="D16">
        <f>LN(-F16)</f>
        <v>-1.1647520911726548</v>
      </c>
      <c r="E16">
        <v>-0.24397495405798156</v>
      </c>
      <c r="F16">
        <v>-0.312</v>
      </c>
      <c r="G16">
        <v>-0.01</v>
      </c>
      <c r="H16">
        <v>1.4</v>
      </c>
      <c r="I16">
        <v>1.4</v>
      </c>
      <c r="K16">
        <v>1</v>
      </c>
      <c r="O16">
        <f t="shared" si="0"/>
        <v>1</v>
      </c>
      <c r="Q16">
        <v>1</v>
      </c>
      <c r="R16">
        <f t="shared" si="1"/>
        <v>1</v>
      </c>
      <c r="S16">
        <f t="shared" si="2"/>
        <v>1</v>
      </c>
      <c r="T16">
        <f t="shared" si="3"/>
        <v>1</v>
      </c>
      <c r="U16">
        <f>-EXP(B16)</f>
        <v>-0.24397495405798153</v>
      </c>
    </row>
    <row r="17" spans="1:21" x14ac:dyDescent="0.35">
      <c r="A17" t="s">
        <v>98</v>
      </c>
      <c r="B17">
        <f t="shared" ref="B17:D18" si="7">LN(E17)</f>
        <v>-0.69314718055994529</v>
      </c>
      <c r="C17">
        <f t="shared" si="7"/>
        <v>-1.0498221244986778</v>
      </c>
      <c r="D17">
        <f t="shared" si="7"/>
        <v>-0.43078291609245423</v>
      </c>
      <c r="E17">
        <v>0.5</v>
      </c>
      <c r="F17">
        <v>0.35</v>
      </c>
      <c r="G17">
        <v>0.65</v>
      </c>
      <c r="H17">
        <v>2</v>
      </c>
      <c r="I17">
        <v>2</v>
      </c>
      <c r="J17">
        <v>1</v>
      </c>
      <c r="K17">
        <v>1</v>
      </c>
      <c r="O17">
        <f t="shared" si="0"/>
        <v>1</v>
      </c>
      <c r="R17">
        <f t="shared" si="1"/>
        <v>1</v>
      </c>
      <c r="S17">
        <f t="shared" si="2"/>
        <v>1</v>
      </c>
      <c r="T17">
        <f t="shared" si="3"/>
        <v>1</v>
      </c>
      <c r="U17">
        <f>EXP(B17)</f>
        <v>0.5</v>
      </c>
    </row>
    <row r="18" spans="1:21" x14ac:dyDescent="0.35">
      <c r="A18" t="s">
        <v>73</v>
      </c>
      <c r="B18">
        <f t="shared" si="7"/>
        <v>2.0794415416798357</v>
      </c>
      <c r="C18">
        <f t="shared" si="7"/>
        <v>1.6094379124341003</v>
      </c>
      <c r="D18">
        <f t="shared" si="7"/>
        <v>2.341805806147327</v>
      </c>
      <c r="E18">
        <v>8</v>
      </c>
      <c r="F18">
        <v>5</v>
      </c>
      <c r="G18">
        <v>10.4</v>
      </c>
      <c r="H18">
        <v>2</v>
      </c>
      <c r="I18">
        <v>2</v>
      </c>
      <c r="J18">
        <v>1</v>
      </c>
      <c r="K18">
        <v>1</v>
      </c>
      <c r="O18">
        <f t="shared" si="0"/>
        <v>1</v>
      </c>
      <c r="R18">
        <f t="shared" si="1"/>
        <v>1</v>
      </c>
      <c r="S18">
        <f t="shared" si="2"/>
        <v>1</v>
      </c>
      <c r="T18">
        <f t="shared" si="3"/>
        <v>1</v>
      </c>
      <c r="U18">
        <f>EXP(B18)</f>
        <v>7.9999999999999982</v>
      </c>
    </row>
    <row r="19" spans="1:21" x14ac:dyDescent="0.35">
      <c r="A19" s="6" t="s">
        <v>74</v>
      </c>
      <c r="B19">
        <f>LN(E19/100)</f>
        <v>2.1972245773362196</v>
      </c>
      <c r="C19">
        <f>LN(F19/100)</f>
        <v>-0.69314718055994529</v>
      </c>
      <c r="D19">
        <f>LN(G19/100)</f>
        <v>2.3025850929940459</v>
      </c>
      <c r="E19">
        <v>900</v>
      </c>
      <c r="F19">
        <v>50</v>
      </c>
      <c r="G19">
        <v>1000</v>
      </c>
      <c r="H19">
        <v>2</v>
      </c>
      <c r="I19">
        <v>2</v>
      </c>
      <c r="J19">
        <v>1</v>
      </c>
      <c r="K19">
        <v>1</v>
      </c>
      <c r="O19">
        <f t="shared" si="0"/>
        <v>1</v>
      </c>
      <c r="R19">
        <f t="shared" si="1"/>
        <v>1</v>
      </c>
      <c r="S19">
        <f t="shared" si="2"/>
        <v>1</v>
      </c>
      <c r="T19">
        <f t="shared" si="3"/>
        <v>1</v>
      </c>
      <c r="U19">
        <f>EXP(B19)*100</f>
        <v>900.00000000000023</v>
      </c>
    </row>
    <row r="20" spans="1:21" x14ac:dyDescent="0.35">
      <c r="A20" t="s">
        <v>75</v>
      </c>
      <c r="B20">
        <f>-LN(1/E20 -1)</f>
        <v>1.6000341346441075E-2</v>
      </c>
      <c r="C20">
        <f>-LN(1/F20 -1)</f>
        <v>0</v>
      </c>
      <c r="D20">
        <f>-LN(1/G20 -1)</f>
        <v>0.84729786038720356</v>
      </c>
      <c r="E20">
        <v>0.504</v>
      </c>
      <c r="F20">
        <v>0.5</v>
      </c>
      <c r="G20">
        <v>0.7</v>
      </c>
      <c r="H20">
        <v>2</v>
      </c>
      <c r="I20">
        <v>2</v>
      </c>
      <c r="J20">
        <v>1</v>
      </c>
      <c r="K20">
        <v>1</v>
      </c>
      <c r="O20">
        <f t="shared" si="0"/>
        <v>1</v>
      </c>
      <c r="R20">
        <f t="shared" si="1"/>
        <v>1</v>
      </c>
      <c r="S20">
        <f t="shared" si="2"/>
        <v>1</v>
      </c>
      <c r="T20">
        <f t="shared" si="3"/>
        <v>1</v>
      </c>
      <c r="U20">
        <f>1/(1+EXP(-B20))</f>
        <v>0.504</v>
      </c>
    </row>
    <row r="21" spans="1:21" x14ac:dyDescent="0.35">
      <c r="A21" t="s">
        <v>70</v>
      </c>
      <c r="B21">
        <f>LN(E21/10)</f>
        <v>0.50077528791248915</v>
      </c>
      <c r="C21">
        <f>LN(F21/10)</f>
        <v>0.30010459245033816</v>
      </c>
      <c r="D21">
        <f>LN(G21/10)</f>
        <v>0.66782937257565544</v>
      </c>
      <c r="E21">
        <v>16.5</v>
      </c>
      <c r="F21">
        <v>13.5</v>
      </c>
      <c r="G21">
        <v>19.5</v>
      </c>
      <c r="H21">
        <v>4</v>
      </c>
      <c r="I21">
        <v>4</v>
      </c>
      <c r="J21">
        <v>1</v>
      </c>
      <c r="K21">
        <v>1</v>
      </c>
      <c r="O21">
        <f t="shared" si="0"/>
        <v>1</v>
      </c>
      <c r="R21">
        <f t="shared" si="1"/>
        <v>1</v>
      </c>
      <c r="S21">
        <f t="shared" si="2"/>
        <v>1</v>
      </c>
      <c r="T21">
        <f t="shared" si="3"/>
        <v>1</v>
      </c>
      <c r="U21">
        <f>EXP(B21)*10</f>
        <v>16.5</v>
      </c>
    </row>
    <row r="22" spans="1:21" x14ac:dyDescent="0.35">
      <c r="A22" t="s">
        <v>81</v>
      </c>
      <c r="B22">
        <f>1-LN(1/(E22-1) -1)</f>
        <v>1.8472978603872034</v>
      </c>
      <c r="C22">
        <f>1-LN(1/(F22-1) -1)</f>
        <v>1</v>
      </c>
      <c r="D22">
        <f>1-LN(1/(G22-1) -1)</f>
        <v>7.9067547786486871</v>
      </c>
      <c r="E22">
        <v>1.7</v>
      </c>
      <c r="F22">
        <v>1.5</v>
      </c>
      <c r="G22">
        <v>1.9990000000000001</v>
      </c>
      <c r="H22">
        <v>4</v>
      </c>
      <c r="I22">
        <v>4</v>
      </c>
      <c r="K22">
        <v>1</v>
      </c>
      <c r="O22">
        <f t="shared" si="0"/>
        <v>1</v>
      </c>
      <c r="R22">
        <f t="shared" si="1"/>
        <v>1</v>
      </c>
      <c r="S22">
        <f t="shared" si="2"/>
        <v>1</v>
      </c>
      <c r="T22">
        <f t="shared" si="3"/>
        <v>1</v>
      </c>
      <c r="U22">
        <f>1+1/(1+EXP(-(B22-1)))</f>
        <v>1.7</v>
      </c>
    </row>
    <row r="23" spans="1:21" x14ac:dyDescent="0.35">
      <c r="A23" t="s">
        <v>82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4</v>
      </c>
      <c r="I23">
        <v>4</v>
      </c>
      <c r="N23">
        <v>1</v>
      </c>
      <c r="O23">
        <f t="shared" si="0"/>
        <v>1</v>
      </c>
      <c r="R23">
        <f t="shared" si="1"/>
        <v>0</v>
      </c>
      <c r="S23">
        <f t="shared" si="2"/>
        <v>0</v>
      </c>
      <c r="T23">
        <f t="shared" si="3"/>
        <v>0</v>
      </c>
    </row>
    <row r="24" spans="1:21" x14ac:dyDescent="0.35">
      <c r="A24" t="s">
        <v>192</v>
      </c>
      <c r="B24">
        <f>E24</f>
        <v>-4.4999999999999998E-2</v>
      </c>
      <c r="C24">
        <f t="shared" ref="B24:D25" si="8">F24</f>
        <v>-0.2</v>
      </c>
      <c r="D24">
        <f t="shared" si="8"/>
        <v>0.2</v>
      </c>
      <c r="E24">
        <f>-0.045</f>
        <v>-4.4999999999999998E-2</v>
      </c>
      <c r="F24">
        <f>-0.2</f>
        <v>-0.2</v>
      </c>
      <c r="G24">
        <v>0.2</v>
      </c>
      <c r="H24">
        <v>4</v>
      </c>
      <c r="I24">
        <v>4</v>
      </c>
      <c r="K24">
        <v>1</v>
      </c>
      <c r="O24">
        <f t="shared" si="0"/>
        <v>1</v>
      </c>
      <c r="R24">
        <f t="shared" si="1"/>
        <v>1</v>
      </c>
      <c r="S24">
        <f t="shared" si="2"/>
        <v>1</v>
      </c>
      <c r="T24">
        <f t="shared" si="3"/>
        <v>1</v>
      </c>
    </row>
    <row r="25" spans="1:21" x14ac:dyDescent="0.35">
      <c r="A25" t="s">
        <v>83</v>
      </c>
      <c r="B25">
        <f t="shared" si="8"/>
        <v>0.17499999999999999</v>
      </c>
      <c r="C25">
        <f t="shared" si="8"/>
        <v>0</v>
      </c>
      <c r="D25">
        <f t="shared" si="8"/>
        <v>1</v>
      </c>
      <c r="E25">
        <v>0.17499999999999999</v>
      </c>
      <c r="F25">
        <v>0</v>
      </c>
      <c r="G25">
        <v>1</v>
      </c>
      <c r="H25">
        <v>4</v>
      </c>
      <c r="I25">
        <v>4</v>
      </c>
      <c r="K25">
        <v>1</v>
      </c>
      <c r="O25">
        <f t="shared" si="0"/>
        <v>1</v>
      </c>
      <c r="R25">
        <f t="shared" si="1"/>
        <v>1</v>
      </c>
      <c r="S25">
        <f t="shared" si="2"/>
        <v>1</v>
      </c>
      <c r="T25">
        <f t="shared" si="3"/>
        <v>1</v>
      </c>
    </row>
    <row r="26" spans="1:21" x14ac:dyDescent="0.35">
      <c r="A26" t="s">
        <v>84</v>
      </c>
      <c r="B26">
        <f>LN(E26)</f>
        <v>-0.35667494393873245</v>
      </c>
      <c r="C26">
        <f>LN(F26)</f>
        <v>-0.35667494393873245</v>
      </c>
      <c r="D26">
        <f>LN(G26)</f>
        <v>1.0986122886681098</v>
      </c>
      <c r="E26">
        <v>0.7</v>
      </c>
      <c r="F26">
        <v>0.7</v>
      </c>
      <c r="G26">
        <v>3</v>
      </c>
      <c r="H26">
        <v>4</v>
      </c>
      <c r="I26">
        <v>4</v>
      </c>
      <c r="J26">
        <v>1</v>
      </c>
      <c r="K26">
        <v>1</v>
      </c>
      <c r="O26">
        <f t="shared" si="0"/>
        <v>1</v>
      </c>
      <c r="R26">
        <f t="shared" si="1"/>
        <v>1</v>
      </c>
      <c r="S26">
        <f t="shared" si="2"/>
        <v>1</v>
      </c>
      <c r="T26">
        <f t="shared" si="3"/>
        <v>1</v>
      </c>
      <c r="U26">
        <f>EXP(B26)</f>
        <v>0.7</v>
      </c>
    </row>
    <row r="27" spans="1:21" x14ac:dyDescent="0.35">
      <c r="A27" t="s">
        <v>102</v>
      </c>
      <c r="B27">
        <v>0</v>
      </c>
      <c r="C27">
        <v>0</v>
      </c>
      <c r="D27">
        <v>5</v>
      </c>
      <c r="E27">
        <v>0</v>
      </c>
      <c r="F27">
        <v>0</v>
      </c>
      <c r="G27">
        <v>5</v>
      </c>
      <c r="H27">
        <v>4</v>
      </c>
      <c r="I27">
        <v>4</v>
      </c>
      <c r="N27">
        <v>1</v>
      </c>
      <c r="O27">
        <f>SUM(K27:N27)</f>
        <v>1</v>
      </c>
      <c r="R27">
        <f t="shared" si="1"/>
        <v>0</v>
      </c>
      <c r="S27">
        <f t="shared" si="2"/>
        <v>0</v>
      </c>
      <c r="T27">
        <f t="shared" si="3"/>
        <v>0</v>
      </c>
    </row>
    <row r="28" spans="1:21" x14ac:dyDescent="0.35">
      <c r="A28" t="s">
        <v>105</v>
      </c>
      <c r="B28">
        <v>4.2000000000000003E-2</v>
      </c>
      <c r="C28">
        <v>4.2000000000000003E-2</v>
      </c>
      <c r="D28">
        <v>4.2000000000000003E-2</v>
      </c>
      <c r="E28">
        <v>4.2000000000000003E-2</v>
      </c>
      <c r="F28">
        <v>0</v>
      </c>
      <c r="G28">
        <v>0.5</v>
      </c>
      <c r="H28">
        <v>4</v>
      </c>
      <c r="I28">
        <v>4</v>
      </c>
      <c r="K28">
        <v>1</v>
      </c>
      <c r="O28">
        <f t="shared" si="0"/>
        <v>1</v>
      </c>
      <c r="R28">
        <f t="shared" si="1"/>
        <v>1</v>
      </c>
      <c r="S28">
        <f t="shared" si="2"/>
        <v>1</v>
      </c>
      <c r="T28">
        <f t="shared" si="3"/>
        <v>1</v>
      </c>
    </row>
    <row r="29" spans="1:21" x14ac:dyDescent="0.35">
      <c r="A29" t="s">
        <v>88</v>
      </c>
      <c r="B29">
        <f t="shared" ref="B29:D30" si="9">LN(E29)</f>
        <v>1.3862943611198906</v>
      </c>
      <c r="C29">
        <f t="shared" si="9"/>
        <v>0</v>
      </c>
      <c r="D29">
        <f t="shared" si="9"/>
        <v>2.3025850929940459</v>
      </c>
      <c r="E29">
        <v>4</v>
      </c>
      <c r="F29">
        <v>1</v>
      </c>
      <c r="G29">
        <v>10</v>
      </c>
      <c r="H29">
        <v>5</v>
      </c>
      <c r="I29">
        <v>5</v>
      </c>
      <c r="J29">
        <v>1</v>
      </c>
      <c r="K29">
        <v>1</v>
      </c>
      <c r="O29">
        <f t="shared" si="0"/>
        <v>1</v>
      </c>
      <c r="R29">
        <f t="shared" si="1"/>
        <v>1</v>
      </c>
      <c r="S29">
        <f t="shared" si="2"/>
        <v>1</v>
      </c>
      <c r="T29">
        <f t="shared" si="3"/>
        <v>1</v>
      </c>
      <c r="U29">
        <f>EXP(B29)</f>
        <v>4</v>
      </c>
    </row>
    <row r="30" spans="1:21" x14ac:dyDescent="0.35">
      <c r="A30" t="s">
        <v>85</v>
      </c>
      <c r="B30">
        <f t="shared" si="9"/>
        <v>0.91629073187415511</v>
      </c>
      <c r="C30">
        <f t="shared" si="9"/>
        <v>0.58778666490211906</v>
      </c>
      <c r="D30">
        <f t="shared" si="9"/>
        <v>1.3862943611198906</v>
      </c>
      <c r="E30">
        <v>2.5</v>
      </c>
      <c r="F30">
        <v>1.8</v>
      </c>
      <c r="G30">
        <v>4</v>
      </c>
      <c r="H30">
        <v>5</v>
      </c>
      <c r="I30">
        <v>5</v>
      </c>
      <c r="J30">
        <v>1</v>
      </c>
      <c r="K30">
        <v>1</v>
      </c>
      <c r="O30">
        <f t="shared" si="0"/>
        <v>1</v>
      </c>
      <c r="Q30">
        <v>1</v>
      </c>
      <c r="R30">
        <f t="shared" si="1"/>
        <v>1</v>
      </c>
      <c r="S30">
        <f t="shared" si="2"/>
        <v>1</v>
      </c>
      <c r="T30">
        <f t="shared" si="3"/>
        <v>1</v>
      </c>
      <c r="U30">
        <f>EXP(B30)</f>
        <v>2.5</v>
      </c>
    </row>
    <row r="31" spans="1:21" x14ac:dyDescent="0.35">
      <c r="A31" t="s">
        <v>86</v>
      </c>
      <c r="B31">
        <f t="shared" ref="B31:D32" si="10">-LN(1/E31 -1)</f>
        <v>-0.69329718431032028</v>
      </c>
      <c r="C31">
        <f t="shared" si="10"/>
        <v>-2.1972245773362196</v>
      </c>
      <c r="D31">
        <f t="shared" si="10"/>
        <v>6.9067547786484651</v>
      </c>
      <c r="E31">
        <v>0.33329999999999999</v>
      </c>
      <c r="F31">
        <v>0.1</v>
      </c>
      <c r="G31">
        <v>0.999</v>
      </c>
      <c r="H31">
        <v>5</v>
      </c>
      <c r="I31">
        <v>5</v>
      </c>
      <c r="K31">
        <v>1</v>
      </c>
      <c r="O31">
        <f t="shared" si="0"/>
        <v>1</v>
      </c>
      <c r="R31">
        <f t="shared" si="1"/>
        <v>1</v>
      </c>
      <c r="S31">
        <f t="shared" si="2"/>
        <v>1</v>
      </c>
      <c r="T31">
        <f t="shared" si="3"/>
        <v>1</v>
      </c>
      <c r="U31">
        <f>1/(1+EXP(-B31))</f>
        <v>0.33329999999999999</v>
      </c>
    </row>
    <row r="32" spans="1:21" x14ac:dyDescent="0.35">
      <c r="A32" t="s">
        <v>87</v>
      </c>
      <c r="B32">
        <f t="shared" si="10"/>
        <v>0.84729786038720356</v>
      </c>
      <c r="C32">
        <f t="shared" si="10"/>
        <v>0</v>
      </c>
      <c r="D32">
        <f t="shared" si="10"/>
        <v>6.9067547786484651</v>
      </c>
      <c r="E32">
        <v>0.7</v>
      </c>
      <c r="F32">
        <v>0.5</v>
      </c>
      <c r="G32">
        <v>0.999</v>
      </c>
      <c r="H32">
        <v>5</v>
      </c>
      <c r="I32">
        <v>5</v>
      </c>
      <c r="J32">
        <v>1</v>
      </c>
      <c r="K32">
        <v>1</v>
      </c>
      <c r="O32">
        <f t="shared" si="0"/>
        <v>1</v>
      </c>
      <c r="R32">
        <f t="shared" si="1"/>
        <v>1</v>
      </c>
      <c r="S32">
        <f t="shared" si="2"/>
        <v>1</v>
      </c>
      <c r="T32">
        <f t="shared" si="3"/>
        <v>1</v>
      </c>
      <c r="U32">
        <f>1/(1+EXP(-B32))</f>
        <v>0.7</v>
      </c>
    </row>
    <row r="33" spans="1:21" x14ac:dyDescent="0.35">
      <c r="A33" t="s">
        <v>89</v>
      </c>
      <c r="B33">
        <f t="shared" ref="B33:D36" si="11">LN(E33)</f>
        <v>-0.3047604139865322</v>
      </c>
      <c r="C33">
        <f t="shared" si="11"/>
        <v>-2.3025850929940455</v>
      </c>
      <c r="D33">
        <f>LN(G33)</f>
        <v>0.69314718055994529</v>
      </c>
      <c r="E33">
        <v>0.73729999999999996</v>
      </c>
      <c r="F33">
        <v>0.1</v>
      </c>
      <c r="G33">
        <v>2</v>
      </c>
      <c r="H33">
        <v>6</v>
      </c>
      <c r="I33">
        <v>6</v>
      </c>
      <c r="J33">
        <v>1</v>
      </c>
      <c r="K33">
        <v>1</v>
      </c>
      <c r="O33">
        <f t="shared" si="0"/>
        <v>1</v>
      </c>
      <c r="R33">
        <f t="shared" si="1"/>
        <v>1</v>
      </c>
      <c r="S33">
        <f t="shared" si="2"/>
        <v>1</v>
      </c>
      <c r="T33">
        <f t="shared" si="3"/>
        <v>1</v>
      </c>
      <c r="U33">
        <f>EXP(B33)</f>
        <v>0.73729999999999996</v>
      </c>
    </row>
    <row r="34" spans="1:21" x14ac:dyDescent="0.35">
      <c r="A34" t="s">
        <v>90</v>
      </c>
      <c r="B34">
        <f t="shared" si="11"/>
        <v>-0.35667494393873245</v>
      </c>
      <c r="C34">
        <f t="shared" si="11"/>
        <v>-0.71334988787746489</v>
      </c>
      <c r="D34">
        <f t="shared" si="11"/>
        <v>-9.4310679471241415E-2</v>
      </c>
      <c r="E34">
        <v>0.7</v>
      </c>
      <c r="F34">
        <v>0.48999999999999994</v>
      </c>
      <c r="G34">
        <v>0.90999999999999992</v>
      </c>
      <c r="H34">
        <v>6</v>
      </c>
      <c r="I34">
        <v>6</v>
      </c>
      <c r="J34">
        <v>1</v>
      </c>
      <c r="K34">
        <v>1</v>
      </c>
      <c r="O34">
        <f t="shared" si="0"/>
        <v>1</v>
      </c>
      <c r="R34">
        <f t="shared" si="1"/>
        <v>1</v>
      </c>
      <c r="S34">
        <f t="shared" si="2"/>
        <v>1</v>
      </c>
      <c r="T34">
        <f t="shared" si="3"/>
        <v>1</v>
      </c>
      <c r="U34">
        <f>EXP(B34)</f>
        <v>0.7</v>
      </c>
    </row>
    <row r="35" spans="1:21" x14ac:dyDescent="0.35">
      <c r="A35" t="s">
        <v>91</v>
      </c>
      <c r="B35">
        <f t="shared" si="11"/>
        <v>2.0977847712396644</v>
      </c>
      <c r="C35">
        <f t="shared" si="11"/>
        <v>-6.9077552789821368</v>
      </c>
      <c r="D35">
        <f t="shared" si="11"/>
        <v>2.4849066497880004</v>
      </c>
      <c r="E35">
        <v>8.1480999999999995</v>
      </c>
      <c r="F35">
        <v>1E-3</v>
      </c>
      <c r="G35">
        <v>12</v>
      </c>
      <c r="H35">
        <v>6</v>
      </c>
      <c r="I35">
        <v>6</v>
      </c>
      <c r="J35">
        <v>1</v>
      </c>
      <c r="K35">
        <v>1</v>
      </c>
      <c r="O35">
        <f t="shared" si="0"/>
        <v>1</v>
      </c>
      <c r="R35">
        <f t="shared" si="1"/>
        <v>1</v>
      </c>
      <c r="S35">
        <f t="shared" si="2"/>
        <v>1</v>
      </c>
      <c r="T35">
        <f t="shared" si="3"/>
        <v>1</v>
      </c>
      <c r="U35">
        <f>EXP(B35)</f>
        <v>8.1480999999999977</v>
      </c>
    </row>
    <row r="36" spans="1:21" x14ac:dyDescent="0.35">
      <c r="A36" t="s">
        <v>104</v>
      </c>
      <c r="B36">
        <f t="shared" si="11"/>
        <v>1.8971249848733813</v>
      </c>
      <c r="C36">
        <f t="shared" si="11"/>
        <v>-6.9077552789821368</v>
      </c>
      <c r="D36">
        <f t="shared" si="11"/>
        <v>4.1997100778674268</v>
      </c>
      <c r="E36">
        <v>6.6666999999999996</v>
      </c>
      <c r="F36">
        <v>1E-3</v>
      </c>
      <c r="G36">
        <v>66.667000000000002</v>
      </c>
      <c r="H36">
        <v>6</v>
      </c>
      <c r="I36">
        <v>6</v>
      </c>
      <c r="J36">
        <v>1</v>
      </c>
      <c r="K36">
        <v>1</v>
      </c>
      <c r="O36">
        <f t="shared" si="0"/>
        <v>1</v>
      </c>
      <c r="R36">
        <f t="shared" si="1"/>
        <v>1</v>
      </c>
      <c r="S36">
        <f t="shared" si="2"/>
        <v>1</v>
      </c>
      <c r="T36">
        <f t="shared" si="3"/>
        <v>1</v>
      </c>
      <c r="U36">
        <f>EXP(B36)</f>
        <v>6.6666999999999996</v>
      </c>
    </row>
    <row r="37" spans="1:21" x14ac:dyDescent="0.35">
      <c r="A37" s="5" t="s">
        <v>71</v>
      </c>
      <c r="B37">
        <f>-LN(1/E37 -1)</f>
        <v>0.14424960884454691</v>
      </c>
      <c r="C37">
        <f>-LN(1/F37 -1)</f>
        <v>-4.0005334613699206E-2</v>
      </c>
      <c r="D37">
        <f>-LN(1/G37 -1)</f>
        <v>0.84729786038720356</v>
      </c>
      <c r="E37">
        <v>0.53600000000000003</v>
      </c>
      <c r="F37">
        <v>0.49</v>
      </c>
      <c r="G37">
        <v>0.7</v>
      </c>
      <c r="H37">
        <v>87</v>
      </c>
      <c r="I37">
        <v>87</v>
      </c>
      <c r="J37">
        <v>1</v>
      </c>
      <c r="K37">
        <v>1</v>
      </c>
      <c r="O37">
        <f t="shared" si="0"/>
        <v>1</v>
      </c>
      <c r="R37">
        <f t="shared" si="1"/>
        <v>1</v>
      </c>
      <c r="S37">
        <f t="shared" si="2"/>
        <v>1</v>
      </c>
      <c r="T37">
        <f t="shared" si="3"/>
        <v>1</v>
      </c>
      <c r="U37">
        <f>1/(1+EXP(-B37))</f>
        <v>0.53600000000000003</v>
      </c>
    </row>
    <row r="38" spans="1:21" x14ac:dyDescent="0.35">
      <c r="A38" s="3" t="s">
        <v>109</v>
      </c>
      <c r="B38" s="3">
        <v>1</v>
      </c>
      <c r="C38" s="3">
        <v>1</v>
      </c>
      <c r="D38" s="3">
        <v>1</v>
      </c>
      <c r="E38">
        <v>1</v>
      </c>
      <c r="F38">
        <v>1</v>
      </c>
      <c r="G38">
        <v>1</v>
      </c>
      <c r="H38">
        <v>88</v>
      </c>
      <c r="I38">
        <v>88</v>
      </c>
      <c r="J38" s="3"/>
      <c r="K38" s="3">
        <v>0</v>
      </c>
      <c r="L38" s="3">
        <v>0</v>
      </c>
      <c r="M38" s="3">
        <v>1</v>
      </c>
      <c r="N38" s="3"/>
      <c r="O38" s="3">
        <f t="shared" si="0"/>
        <v>1</v>
      </c>
      <c r="P38" s="3"/>
      <c r="Q38" s="3"/>
      <c r="R38">
        <f t="shared" si="1"/>
        <v>0</v>
      </c>
      <c r="S38">
        <f t="shared" si="2"/>
        <v>1</v>
      </c>
      <c r="T38">
        <f t="shared" si="3"/>
        <v>0</v>
      </c>
      <c r="U38" s="3"/>
    </row>
    <row r="39" spans="1:21" x14ac:dyDescent="0.35">
      <c r="A39" t="s">
        <v>110</v>
      </c>
      <c r="B39">
        <f>E39</f>
        <v>2.0449000000000002</v>
      </c>
      <c r="C39">
        <f>B39</f>
        <v>2.0449000000000002</v>
      </c>
      <c r="D39">
        <f>C39</f>
        <v>2.0449000000000002</v>
      </c>
      <c r="E39">
        <v>2.0449000000000002</v>
      </c>
      <c r="F39">
        <v>1.9809000000000001</v>
      </c>
      <c r="G39">
        <v>1.9809000000000001</v>
      </c>
      <c r="H39">
        <v>88</v>
      </c>
      <c r="I39">
        <v>88</v>
      </c>
      <c r="L39">
        <v>1</v>
      </c>
      <c r="O39">
        <f t="shared" si="0"/>
        <v>1</v>
      </c>
      <c r="R39">
        <f t="shared" si="1"/>
        <v>0</v>
      </c>
      <c r="S39">
        <f t="shared" si="2"/>
        <v>1</v>
      </c>
      <c r="T39">
        <f t="shared" si="3"/>
        <v>1</v>
      </c>
    </row>
    <row r="40" spans="1:21" x14ac:dyDescent="0.35">
      <c r="A40" t="s">
        <v>111</v>
      </c>
      <c r="B40">
        <f>E40</f>
        <v>2.2964999999999999E-2</v>
      </c>
      <c r="C40">
        <f>B40</f>
        <v>2.2964999999999999E-2</v>
      </c>
      <c r="D40">
        <f>C40</f>
        <v>2.2964999999999999E-2</v>
      </c>
      <c r="E40">
        <v>2.2964999999999999E-2</v>
      </c>
      <c r="F40">
        <v>1.9084000000000001</v>
      </c>
      <c r="G40">
        <v>1.9084000000000001</v>
      </c>
      <c r="H40">
        <v>88</v>
      </c>
      <c r="I40">
        <v>88</v>
      </c>
      <c r="L40">
        <v>1</v>
      </c>
      <c r="O40">
        <f t="shared" si="0"/>
        <v>1</v>
      </c>
      <c r="R40">
        <f t="shared" si="1"/>
        <v>0</v>
      </c>
      <c r="S40">
        <f t="shared" si="2"/>
        <v>1</v>
      </c>
      <c r="T40" s="13">
        <v>0</v>
      </c>
    </row>
    <row r="41" spans="1:21" x14ac:dyDescent="0.35">
      <c r="A41" t="s">
        <v>107</v>
      </c>
      <c r="B41">
        <f>9*5*52/(24*365)</f>
        <v>0.26712328767123289</v>
      </c>
      <c r="C41">
        <f>B41</f>
        <v>0.26712328767123289</v>
      </c>
      <c r="D41">
        <f>B41</f>
        <v>0.26712328767123289</v>
      </c>
      <c r="E41">
        <v>0.26712328767123289</v>
      </c>
      <c r="F41">
        <v>0.26712328767123289</v>
      </c>
      <c r="G41">
        <v>0.26712328767123289</v>
      </c>
      <c r="H41">
        <v>999</v>
      </c>
      <c r="I41">
        <v>99</v>
      </c>
      <c r="M41">
        <v>1</v>
      </c>
      <c r="O41">
        <f t="shared" si="0"/>
        <v>1</v>
      </c>
      <c r="R41">
        <f t="shared" si="1"/>
        <v>0</v>
      </c>
      <c r="S41">
        <f t="shared" si="2"/>
        <v>1</v>
      </c>
      <c r="T41">
        <f>S41-M41</f>
        <v>0</v>
      </c>
    </row>
    <row r="42" spans="1:21" s="3" customFormat="1" x14ac:dyDescent="0.35">
      <c r="A42" t="s">
        <v>112</v>
      </c>
      <c r="B42">
        <v>1</v>
      </c>
      <c r="C42">
        <f>B42</f>
        <v>1</v>
      </c>
      <c r="D42">
        <f>C42</f>
        <v>1</v>
      </c>
      <c r="E42">
        <v>1</v>
      </c>
      <c r="F42">
        <v>1</v>
      </c>
      <c r="G42">
        <v>1</v>
      </c>
      <c r="H42"/>
      <c r="I42"/>
      <c r="J42"/>
      <c r="K42"/>
      <c r="L42"/>
      <c r="M42"/>
      <c r="N42">
        <v>1</v>
      </c>
      <c r="O42">
        <f t="shared" si="0"/>
        <v>1</v>
      </c>
      <c r="P42"/>
      <c r="Q42"/>
      <c r="R42">
        <f t="shared" si="1"/>
        <v>0</v>
      </c>
      <c r="S42">
        <f t="shared" si="2"/>
        <v>0</v>
      </c>
      <c r="T42">
        <f t="shared" ref="T42:T49" si="12">S42</f>
        <v>0</v>
      </c>
      <c r="U42"/>
    </row>
    <row r="43" spans="1:21" x14ac:dyDescent="0.35">
      <c r="A43" t="s">
        <v>92</v>
      </c>
      <c r="B43">
        <f t="shared" ref="B43:D44" si="13">E43</f>
        <v>0.1449</v>
      </c>
      <c r="C43">
        <f t="shared" si="13"/>
        <v>0.1449</v>
      </c>
      <c r="D43" s="3">
        <f t="shared" si="13"/>
        <v>0.1449</v>
      </c>
      <c r="E43">
        <v>0.1449</v>
      </c>
      <c r="F43">
        <f>E43</f>
        <v>0.1449</v>
      </c>
      <c r="G43">
        <f>F43</f>
        <v>0.1449</v>
      </c>
      <c r="N43">
        <v>1</v>
      </c>
      <c r="O43">
        <f t="shared" si="0"/>
        <v>1</v>
      </c>
      <c r="R43">
        <f t="shared" si="1"/>
        <v>0</v>
      </c>
      <c r="S43">
        <f t="shared" si="2"/>
        <v>0</v>
      </c>
      <c r="T43">
        <f t="shared" si="12"/>
        <v>0</v>
      </c>
    </row>
    <row r="44" spans="1:21" x14ac:dyDescent="0.35">
      <c r="A44" t="s">
        <v>93</v>
      </c>
      <c r="B44">
        <f t="shared" si="13"/>
        <v>0.1449</v>
      </c>
      <c r="C44">
        <f t="shared" si="13"/>
        <v>0.1449</v>
      </c>
      <c r="D44" s="3">
        <f t="shared" si="13"/>
        <v>0.1449</v>
      </c>
      <c r="E44">
        <v>0.1449</v>
      </c>
      <c r="F44">
        <f>E44</f>
        <v>0.1449</v>
      </c>
      <c r="G44">
        <f>F44</f>
        <v>0.1449</v>
      </c>
      <c r="N44">
        <v>1</v>
      </c>
      <c r="O44">
        <f t="shared" si="0"/>
        <v>1</v>
      </c>
      <c r="R44">
        <f t="shared" si="1"/>
        <v>0</v>
      </c>
      <c r="S44">
        <f t="shared" si="2"/>
        <v>0</v>
      </c>
      <c r="T44">
        <f t="shared" si="12"/>
        <v>0</v>
      </c>
    </row>
    <row r="45" spans="1:21" x14ac:dyDescent="0.35">
      <c r="A45" t="s">
        <v>103</v>
      </c>
      <c r="B45">
        <v>0</v>
      </c>
      <c r="C45">
        <v>0</v>
      </c>
      <c r="D45">
        <f>G45</f>
        <v>0</v>
      </c>
      <c r="E45">
        <v>0</v>
      </c>
      <c r="F45">
        <v>0</v>
      </c>
      <c r="G45">
        <v>0</v>
      </c>
      <c r="N45">
        <v>1</v>
      </c>
      <c r="O45">
        <f t="shared" si="0"/>
        <v>1</v>
      </c>
      <c r="R45">
        <f t="shared" si="1"/>
        <v>0</v>
      </c>
      <c r="S45">
        <f t="shared" si="2"/>
        <v>0</v>
      </c>
      <c r="T45">
        <f t="shared" si="12"/>
        <v>0</v>
      </c>
    </row>
    <row r="46" spans="1:21" x14ac:dyDescent="0.35">
      <c r="A46" t="s">
        <v>106</v>
      </c>
      <c r="B46">
        <v>0</v>
      </c>
      <c r="C46">
        <f>B46</f>
        <v>0</v>
      </c>
      <c r="D46">
        <f>B46</f>
        <v>0</v>
      </c>
      <c r="E46">
        <v>0</v>
      </c>
      <c r="F46">
        <v>0</v>
      </c>
      <c r="G46">
        <v>0</v>
      </c>
      <c r="N46">
        <v>1</v>
      </c>
      <c r="O46">
        <f t="shared" si="0"/>
        <v>1</v>
      </c>
      <c r="R46">
        <f t="shared" si="1"/>
        <v>0</v>
      </c>
      <c r="S46">
        <f t="shared" si="2"/>
        <v>0</v>
      </c>
      <c r="T46">
        <f t="shared" si="12"/>
        <v>0</v>
      </c>
    </row>
    <row r="47" spans="1:21" x14ac:dyDescent="0.35">
      <c r="A47" t="s">
        <v>181</v>
      </c>
      <c r="B47">
        <f>E47</f>
        <v>1.0589999999999999</v>
      </c>
      <c r="C47">
        <f>B47</f>
        <v>1.0589999999999999</v>
      </c>
      <c r="D47">
        <f>C47</f>
        <v>1.0589999999999999</v>
      </c>
      <c r="E47">
        <v>1.0589999999999999</v>
      </c>
      <c r="F47">
        <f>E47</f>
        <v>1.0589999999999999</v>
      </c>
      <c r="G47">
        <f>E47</f>
        <v>1.0589999999999999</v>
      </c>
      <c r="N47">
        <v>1</v>
      </c>
      <c r="O47">
        <f t="shared" si="0"/>
        <v>1</v>
      </c>
      <c r="R47">
        <f t="shared" si="1"/>
        <v>0</v>
      </c>
      <c r="S47">
        <f t="shared" si="2"/>
        <v>0</v>
      </c>
      <c r="T47">
        <f t="shared" si="12"/>
        <v>0</v>
      </c>
    </row>
    <row r="48" spans="1:21" x14ac:dyDescent="0.35">
      <c r="A48" t="s">
        <v>182</v>
      </c>
      <c r="B48">
        <f t="shared" ref="B48:B49" si="14">E48</f>
        <v>1.0035000000000001</v>
      </c>
      <c r="C48">
        <f>B48</f>
        <v>1.0035000000000001</v>
      </c>
      <c r="D48">
        <f>C48</f>
        <v>1.0035000000000001</v>
      </c>
      <c r="E48">
        <v>1.0035000000000001</v>
      </c>
      <c r="F48">
        <f>E48</f>
        <v>1.0035000000000001</v>
      </c>
      <c r="G48">
        <f>E48</f>
        <v>1.0035000000000001</v>
      </c>
      <c r="N48">
        <v>1</v>
      </c>
      <c r="O48">
        <f t="shared" si="0"/>
        <v>1</v>
      </c>
      <c r="R48">
        <f t="shared" si="1"/>
        <v>0</v>
      </c>
      <c r="S48">
        <f t="shared" si="2"/>
        <v>0</v>
      </c>
      <c r="T48">
        <f t="shared" si="12"/>
        <v>0</v>
      </c>
    </row>
    <row r="49" spans="1:20" x14ac:dyDescent="0.35">
      <c r="A49" t="s">
        <v>183</v>
      </c>
      <c r="B49">
        <f t="shared" si="14"/>
        <v>0.97409999999999997</v>
      </c>
      <c r="C49">
        <f>B49</f>
        <v>0.97409999999999997</v>
      </c>
      <c r="D49">
        <f>C49</f>
        <v>0.97409999999999997</v>
      </c>
      <c r="E49">
        <v>0.97409999999999997</v>
      </c>
      <c r="F49">
        <f>E49</f>
        <v>0.97409999999999997</v>
      </c>
      <c r="G49">
        <f>E49</f>
        <v>0.97409999999999997</v>
      </c>
      <c r="N49">
        <v>1</v>
      </c>
      <c r="O49">
        <f t="shared" si="0"/>
        <v>1</v>
      </c>
      <c r="R49">
        <f t="shared" si="1"/>
        <v>0</v>
      </c>
      <c r="S49">
        <f t="shared" si="2"/>
        <v>0</v>
      </c>
      <c r="T49">
        <f t="shared" si="12"/>
        <v>0</v>
      </c>
    </row>
  </sheetData>
  <autoFilter ref="A1:U49" xr:uid="{D6333A1E-4CCC-47DA-98C3-E7945B8628B8}">
    <sortState xmlns:xlrd2="http://schemas.microsoft.com/office/spreadsheetml/2017/richdata2" ref="A2:U49">
      <sortCondition ref="I1:I49"/>
    </sortState>
  </autoFilter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A002A-BEAD-45BB-A257-D80A19A6BE2C}">
  <dimension ref="A1:I57"/>
  <sheetViews>
    <sheetView topLeftCell="B8" workbookViewId="0">
      <selection activeCell="H39" sqref="H39"/>
    </sheetView>
  </sheetViews>
  <sheetFormatPr defaultRowHeight="14.5" x14ac:dyDescent="0.35"/>
  <cols>
    <col min="1" max="1" width="20.54296875" bestFit="1" customWidth="1"/>
    <col min="2" max="2" width="20.54296875" customWidth="1"/>
  </cols>
  <sheetData>
    <row r="1" spans="1:9" x14ac:dyDescent="0.35">
      <c r="A1" t="s">
        <v>0</v>
      </c>
      <c r="B1" t="s">
        <v>117</v>
      </c>
      <c r="C1" t="s">
        <v>1</v>
      </c>
      <c r="D1" t="s">
        <v>69</v>
      </c>
      <c r="E1" t="s">
        <v>216</v>
      </c>
      <c r="F1" t="s">
        <v>213</v>
      </c>
      <c r="G1" t="s">
        <v>214</v>
      </c>
    </row>
    <row r="2" spans="1:9" x14ac:dyDescent="0.35">
      <c r="A2" t="s">
        <v>26</v>
      </c>
      <c r="B2" t="str">
        <f>A2</f>
        <v>scommiles</v>
      </c>
      <c r="C2">
        <f>VLOOKUP(B2,Moments_psid!A:C,3,0)</f>
        <v>8.6669121586366344</v>
      </c>
      <c r="D2">
        <f>1</f>
        <v>1</v>
      </c>
      <c r="F2">
        <v>0</v>
      </c>
      <c r="G2">
        <v>1</v>
      </c>
    </row>
    <row r="3" spans="1:9" x14ac:dyDescent="0.35">
      <c r="A3" t="s">
        <v>28</v>
      </c>
      <c r="B3" t="s">
        <v>123</v>
      </c>
      <c r="C3">
        <f>VLOOKUP(B3,Moments_psid!A:C,3,0)</f>
        <v>-2.7084940999921852</v>
      </c>
      <c r="D3">
        <f>1</f>
        <v>1</v>
      </c>
      <c r="F3">
        <v>0</v>
      </c>
      <c r="G3">
        <v>2</v>
      </c>
    </row>
    <row r="4" spans="1:9" x14ac:dyDescent="0.35">
      <c r="A4" t="s">
        <v>29</v>
      </c>
      <c r="B4" t="s">
        <v>124</v>
      </c>
      <c r="C4">
        <f>VLOOKUP(B4,Moments_psid!A:C,3,0)</f>
        <v>-0.29730104993288531</v>
      </c>
      <c r="D4">
        <f>1</f>
        <v>1</v>
      </c>
      <c r="F4">
        <v>0</v>
      </c>
      <c r="G4">
        <v>3</v>
      </c>
    </row>
    <row r="5" spans="1:9" x14ac:dyDescent="0.35">
      <c r="A5" t="s">
        <v>25</v>
      </c>
      <c r="B5" t="str">
        <f t="shared" ref="B5:B18" si="0">A5</f>
        <v>whours_pww_dif</v>
      </c>
      <c r="C5">
        <f>VLOOKUP(B5,Moments_psid!A:C,3,0)</f>
        <v>-671.54653071480561</v>
      </c>
      <c r="D5">
        <f>1</f>
        <v>1</v>
      </c>
      <c r="F5">
        <v>1.01</v>
      </c>
      <c r="G5">
        <v>4</v>
      </c>
    </row>
    <row r="6" spans="1:9" x14ac:dyDescent="0.35">
      <c r="A6" t="s">
        <v>48</v>
      </c>
      <c r="B6" t="str">
        <f t="shared" si="0"/>
        <v>hhours_pww</v>
      </c>
      <c r="C6">
        <f>VLOOKUP(B6,Moments_psid!A:C,3,0)</f>
        <v>2206.542127027375</v>
      </c>
      <c r="D6">
        <f>1</f>
        <v>1</v>
      </c>
      <c r="F6">
        <v>1</v>
      </c>
      <c r="G6">
        <v>5</v>
      </c>
    </row>
    <row r="7" spans="1:9" x14ac:dyDescent="0.35">
      <c r="A7" t="s">
        <v>49</v>
      </c>
      <c r="B7" t="str">
        <f t="shared" si="0"/>
        <v>hhours_pwn_dif</v>
      </c>
      <c r="C7">
        <f>VLOOKUP(B7,Moments_psid!A:C,3,0)</f>
        <v>63.102838742636663</v>
      </c>
      <c r="D7">
        <f>1</f>
        <v>1</v>
      </c>
      <c r="F7">
        <v>1.01</v>
      </c>
      <c r="G7">
        <v>6</v>
      </c>
    </row>
    <row r="8" spans="1:9" x14ac:dyDescent="0.35">
      <c r="A8" t="s">
        <v>50</v>
      </c>
      <c r="B8" t="str">
        <f t="shared" si="0"/>
        <v>whours_pnw_difwpww</v>
      </c>
      <c r="C8">
        <f>VLOOKUP(B8,Moments_psid!A:C,3,0)</f>
        <v>105.92467385866674</v>
      </c>
      <c r="D8">
        <f>1</f>
        <v>1</v>
      </c>
      <c r="F8">
        <v>1.01</v>
      </c>
      <c r="G8">
        <v>7</v>
      </c>
    </row>
    <row r="9" spans="1:9" x14ac:dyDescent="0.35">
      <c r="A9" t="s">
        <v>47</v>
      </c>
      <c r="B9" t="str">
        <f t="shared" si="0"/>
        <v>shours</v>
      </c>
      <c r="C9">
        <f>VLOOKUP(B9,Moments_psid!A:C,3,0)</f>
        <v>1873.126070137658</v>
      </c>
      <c r="D9">
        <f>1</f>
        <v>1</v>
      </c>
      <c r="F9">
        <v>1.05</v>
      </c>
      <c r="G9">
        <v>8</v>
      </c>
    </row>
    <row r="10" spans="1:9" x14ac:dyDescent="0.35">
      <c r="A10" t="s">
        <v>51</v>
      </c>
      <c r="B10" t="str">
        <f t="shared" si="0"/>
        <v>whwk_pww</v>
      </c>
      <c r="C10">
        <f>VLOOKUP(B10,Moments_psid!A:C,3,0)</f>
        <v>973.91420861085408</v>
      </c>
      <c r="D10">
        <f>1</f>
        <v>1</v>
      </c>
      <c r="E10">
        <v>1</v>
      </c>
      <c r="F10">
        <v>1.5</v>
      </c>
      <c r="G10">
        <v>9</v>
      </c>
    </row>
    <row r="11" spans="1:9" x14ac:dyDescent="0.35">
      <c r="A11" t="s">
        <v>52</v>
      </c>
      <c r="B11" t="str">
        <f t="shared" si="0"/>
        <v>whwk_pwn_dif</v>
      </c>
      <c r="C11">
        <f>VLOOKUP(B11,Moments_psid!A:C,3,0)</f>
        <v>683.00321899695871</v>
      </c>
      <c r="D11">
        <f>1</f>
        <v>1</v>
      </c>
      <c r="E11">
        <v>1</v>
      </c>
      <c r="F11">
        <v>1.5</v>
      </c>
      <c r="G11">
        <v>10</v>
      </c>
    </row>
    <row r="12" spans="1:9" x14ac:dyDescent="0.35">
      <c r="A12" t="s">
        <v>53</v>
      </c>
      <c r="B12" t="str">
        <f t="shared" si="0"/>
        <v>whwk_pnw_dif</v>
      </c>
      <c r="C12">
        <f>VLOOKUP(B12,Moments_psid!A:C,3,0)</f>
        <v>-109.15475557571985</v>
      </c>
      <c r="D12">
        <f>1</f>
        <v>1</v>
      </c>
      <c r="F12">
        <v>1.5</v>
      </c>
      <c r="G12">
        <v>11</v>
      </c>
    </row>
    <row r="13" spans="1:9" x14ac:dyDescent="0.35">
      <c r="A13" t="s">
        <v>54</v>
      </c>
      <c r="B13" t="str">
        <f t="shared" si="0"/>
        <v>hhwk_pww_dif</v>
      </c>
      <c r="C13">
        <f>VLOOKUP(B13,Moments_psid!A:C,3,0)</f>
        <v>-604.50613192106164</v>
      </c>
      <c r="D13">
        <f>1</f>
        <v>1</v>
      </c>
      <c r="E13">
        <v>1</v>
      </c>
      <c r="F13">
        <v>1.5</v>
      </c>
      <c r="G13">
        <v>12</v>
      </c>
    </row>
    <row r="14" spans="1:9" x14ac:dyDescent="0.35">
      <c r="A14" t="s">
        <v>55</v>
      </c>
      <c r="B14" t="str">
        <f t="shared" si="0"/>
        <v>hhwk_pwn_difhpww</v>
      </c>
      <c r="C14">
        <f>VLOOKUP(B14,Moments_psid!A:C,3,0)</f>
        <v>-50.524167685204183</v>
      </c>
      <c r="D14">
        <f>1</f>
        <v>1</v>
      </c>
      <c r="E14">
        <v>1</v>
      </c>
      <c r="F14">
        <v>1.5</v>
      </c>
      <c r="G14">
        <v>13</v>
      </c>
    </row>
    <row r="15" spans="1:9" x14ac:dyDescent="0.35">
      <c r="A15" t="s">
        <v>56</v>
      </c>
      <c r="B15" t="str">
        <f t="shared" si="0"/>
        <v>hhwk_pnw_difhpww</v>
      </c>
      <c r="C15">
        <f>VLOOKUP(B15,Moments_psid!A:C,3,0)</f>
        <v>277.39608436846476</v>
      </c>
      <c r="D15">
        <v>1</v>
      </c>
      <c r="F15">
        <v>1.5</v>
      </c>
      <c r="G15">
        <v>14</v>
      </c>
      <c r="H15" t="s">
        <v>202</v>
      </c>
      <c r="I15" t="s">
        <v>203</v>
      </c>
    </row>
    <row r="16" spans="1:9" x14ac:dyDescent="0.35">
      <c r="A16" t="s">
        <v>64</v>
      </c>
      <c r="B16" t="str">
        <f t="shared" si="0"/>
        <v>shwk</v>
      </c>
      <c r="C16">
        <f>VLOOKUP(B16,Moments_psid!A:C,3,0)</f>
        <v>495.34145665939718</v>
      </c>
      <c r="D16">
        <f>1</f>
        <v>1</v>
      </c>
      <c r="E16">
        <v>1</v>
      </c>
      <c r="F16">
        <v>1.5</v>
      </c>
      <c r="G16">
        <v>15</v>
      </c>
    </row>
    <row r="17" spans="1:8" x14ac:dyDescent="0.35">
      <c r="A17" t="s">
        <v>23</v>
      </c>
      <c r="B17" t="str">
        <f t="shared" si="0"/>
        <v>wlfp_dif</v>
      </c>
      <c r="C17">
        <f>VLOOKUP(B17,Moments_psid!A:C,3,0)</f>
        <v>-0.22074335511107743</v>
      </c>
      <c r="D17">
        <f>1</f>
        <v>1</v>
      </c>
      <c r="F17">
        <v>2</v>
      </c>
      <c r="G17">
        <v>16</v>
      </c>
    </row>
    <row r="18" spans="1:8" x14ac:dyDescent="0.35">
      <c r="A18" t="s">
        <v>24</v>
      </c>
      <c r="B18" t="str">
        <f t="shared" si="0"/>
        <v>hlfp</v>
      </c>
      <c r="C18">
        <f>VLOOKUP(B18,Moments_psid!A:C,3,0)</f>
        <v>0.97377889090392133</v>
      </c>
      <c r="D18">
        <f>1</f>
        <v>1</v>
      </c>
      <c r="F18">
        <v>2</v>
      </c>
      <c r="G18">
        <v>17</v>
      </c>
    </row>
    <row r="19" spans="1:8" x14ac:dyDescent="0.35">
      <c r="A19" t="s">
        <v>63</v>
      </c>
      <c r="B19" t="s">
        <v>120</v>
      </c>
      <c r="C19">
        <f>VLOOKUP(B19,Moments_psid!A:C,3,0)</f>
        <v>-0.24397495405798156</v>
      </c>
      <c r="D19">
        <f>1</f>
        <v>1</v>
      </c>
      <c r="F19">
        <v>2.5</v>
      </c>
      <c r="G19">
        <v>18</v>
      </c>
    </row>
    <row r="20" spans="1:8" x14ac:dyDescent="0.35">
      <c r="A20" t="s">
        <v>27</v>
      </c>
      <c r="B20" t="str">
        <f t="shared" ref="B20:B25" si="1">A20</f>
        <v>hdj</v>
      </c>
      <c r="C20">
        <f>VLOOKUP(B20,Moments_psid!A:C,3,0)</f>
        <v>12.599508797755121</v>
      </c>
      <c r="D20">
        <f>1</f>
        <v>1</v>
      </c>
      <c r="F20">
        <v>3</v>
      </c>
      <c r="G20">
        <v>21</v>
      </c>
    </row>
    <row r="21" spans="1:8" x14ac:dyDescent="0.35">
      <c r="A21" t="s">
        <v>39</v>
      </c>
      <c r="B21" t="str">
        <f t="shared" si="1"/>
        <v>hdo</v>
      </c>
      <c r="C21">
        <f>VLOOKUP(B21,Moments_psid!A:C,3,0)</f>
        <v>12.44396883514832</v>
      </c>
      <c r="D21">
        <f>1</f>
        <v>1</v>
      </c>
      <c r="F21">
        <v>3</v>
      </c>
      <c r="G21">
        <v>22</v>
      </c>
    </row>
    <row r="22" spans="1:8" x14ac:dyDescent="0.35">
      <c r="A22" t="s">
        <v>57</v>
      </c>
      <c r="B22" t="str">
        <f t="shared" si="1"/>
        <v>d_jobjob_all_psid</v>
      </c>
      <c r="C22">
        <f>VLOOKUP(B22,Moments_psid!A:C,3,0)</f>
        <v>10.749750534236171</v>
      </c>
      <c r="D22">
        <f>1</f>
        <v>1</v>
      </c>
      <c r="F22">
        <v>3</v>
      </c>
      <c r="G22">
        <v>23</v>
      </c>
    </row>
    <row r="23" spans="1:8" x14ac:dyDescent="0.35">
      <c r="A23" t="s">
        <v>58</v>
      </c>
      <c r="B23" t="str">
        <f t="shared" si="1"/>
        <v>d_jobjob_within_psid</v>
      </c>
      <c r="C23">
        <f>VLOOKUP(B23,Moments_psid!A:C,3,0)</f>
        <v>10.20215423913753</v>
      </c>
      <c r="D23">
        <f>1</f>
        <v>1</v>
      </c>
      <c r="F23">
        <v>3</v>
      </c>
      <c r="G23">
        <v>24</v>
      </c>
    </row>
    <row r="24" spans="1:8" x14ac:dyDescent="0.35">
      <c r="A24" t="s">
        <v>59</v>
      </c>
      <c r="B24" t="str">
        <f t="shared" si="1"/>
        <v>d_jobjob_hw</v>
      </c>
      <c r="C24">
        <f>VLOOKUP(B24,Moments_psid!A:C,3,0)</f>
        <v>10.2556641220316</v>
      </c>
      <c r="D24">
        <f>1</f>
        <v>1</v>
      </c>
      <c r="F24">
        <v>3</v>
      </c>
      <c r="G24">
        <v>25</v>
      </c>
    </row>
    <row r="25" spans="1:8" x14ac:dyDescent="0.35">
      <c r="A25" t="s">
        <v>60</v>
      </c>
      <c r="B25" t="str">
        <f t="shared" si="1"/>
        <v>d_jobjob_hw_actual</v>
      </c>
      <c r="C25">
        <f>VLOOKUP(B25,Moments_psid!A:C,3,0)</f>
        <v>9.7404941422592</v>
      </c>
      <c r="D25">
        <f>1</f>
        <v>1</v>
      </c>
      <c r="F25">
        <v>4</v>
      </c>
      <c r="G25">
        <v>26</v>
      </c>
    </row>
    <row r="26" spans="1:8" x14ac:dyDescent="0.35">
      <c r="A26" t="s">
        <v>149</v>
      </c>
      <c r="B26" t="s">
        <v>22</v>
      </c>
      <c r="C26">
        <f>VLOOKUP(B26,Moments_psid!A:C,3,0)</f>
        <v>7.0380097359185795E-2</v>
      </c>
      <c r="D26">
        <f>1</f>
        <v>1</v>
      </c>
      <c r="F26">
        <v>4</v>
      </c>
      <c r="G26">
        <v>29</v>
      </c>
    </row>
    <row r="27" spans="1:8" x14ac:dyDescent="0.35">
      <c r="A27" t="s">
        <v>41</v>
      </c>
      <c r="B27" t="str">
        <f>A27</f>
        <v>sdo_dif</v>
      </c>
      <c r="C27">
        <f>VLOOKUP(B27,Moments_psid!A:C,3,0)</f>
        <v>-1.1007650138021456</v>
      </c>
      <c r="D27">
        <f>1</f>
        <v>1</v>
      </c>
      <c r="F27">
        <v>4</v>
      </c>
      <c r="G27">
        <v>30</v>
      </c>
    </row>
    <row r="28" spans="1:8" x14ac:dyDescent="0.35">
      <c r="A28" t="s">
        <v>40</v>
      </c>
      <c r="B28" t="str">
        <f>A28</f>
        <v>wdo_dif</v>
      </c>
      <c r="C28">
        <f>VLOOKUP(B28,Moments_psid!A:C,3,0)</f>
        <v>5.1252961163707582E-2</v>
      </c>
      <c r="D28">
        <f>1</f>
        <v>1</v>
      </c>
      <c r="F28">
        <v>4.0999999999999996</v>
      </c>
      <c r="G28">
        <v>33</v>
      </c>
    </row>
    <row r="29" spans="1:8" x14ac:dyDescent="0.35">
      <c r="A29" t="s">
        <v>43</v>
      </c>
      <c r="B29" t="s">
        <v>164</v>
      </c>
      <c r="C29">
        <f>VLOOKUP(B29,Moments_psid!A:C,3,0)</f>
        <v>27.92188509805143</v>
      </c>
      <c r="D29">
        <f>1</f>
        <v>1</v>
      </c>
      <c r="F29">
        <v>5</v>
      </c>
      <c r="G29">
        <v>34</v>
      </c>
    </row>
    <row r="30" spans="1:8" x14ac:dyDescent="0.35">
      <c r="A30" t="s">
        <v>44</v>
      </c>
      <c r="B30" t="s">
        <v>165</v>
      </c>
      <c r="C30">
        <f>VLOOKUP(B30,Moments_psid!A:C,3,0)</f>
        <v>25.127687734127111</v>
      </c>
      <c r="D30">
        <v>0</v>
      </c>
      <c r="F30">
        <v>5</v>
      </c>
      <c r="G30">
        <v>35</v>
      </c>
      <c r="H30" t="s">
        <v>190</v>
      </c>
    </row>
    <row r="31" spans="1:8" x14ac:dyDescent="0.35">
      <c r="A31" t="s">
        <v>61</v>
      </c>
      <c r="B31" t="str">
        <f t="shared" ref="B31:B43" si="2">A31</f>
        <v>abs_hdo_wdo</v>
      </c>
      <c r="C31">
        <f>VLOOKUP(B31,Moments_psid!A:C,3,0)</f>
        <v>1.157144280275159</v>
      </c>
      <c r="D31">
        <f>1</f>
        <v>1</v>
      </c>
      <c r="F31">
        <v>5</v>
      </c>
      <c r="G31">
        <v>36</v>
      </c>
    </row>
    <row r="32" spans="1:8" x14ac:dyDescent="0.35">
      <c r="A32" t="s">
        <v>32</v>
      </c>
      <c r="B32" t="str">
        <f t="shared" si="2"/>
        <v>betacom_w</v>
      </c>
      <c r="C32">
        <f>VLOOKUP(B32,Moments_psid!A:C,3,0)</f>
        <v>-0.16954406250368551</v>
      </c>
      <c r="D32">
        <f>1</f>
        <v>1</v>
      </c>
      <c r="F32">
        <v>6</v>
      </c>
      <c r="G32">
        <v>37</v>
      </c>
    </row>
    <row r="33" spans="1:8" x14ac:dyDescent="0.35">
      <c r="A33" t="s">
        <v>34</v>
      </c>
      <c r="B33" t="str">
        <f t="shared" si="2"/>
        <v>betalfp_w</v>
      </c>
      <c r="C33">
        <f>VLOOKUP(B33,Moments_psid!A:C,3,0)</f>
        <v>-2.556595072362184E-3</v>
      </c>
      <c r="D33">
        <f>1</f>
        <v>1</v>
      </c>
      <c r="F33">
        <v>6</v>
      </c>
      <c r="G33">
        <v>38</v>
      </c>
    </row>
    <row r="34" spans="1:8" x14ac:dyDescent="0.35">
      <c r="A34" t="s">
        <v>38</v>
      </c>
      <c r="B34" t="str">
        <f t="shared" si="2"/>
        <v>betahrs_w</v>
      </c>
      <c r="C34">
        <f>VLOOKUP(B34,Moments_psid!A:C,3,0)</f>
        <v>-3.9984408904219109</v>
      </c>
      <c r="D34">
        <f>1</f>
        <v>1</v>
      </c>
      <c r="F34">
        <v>6</v>
      </c>
      <c r="G34">
        <v>39</v>
      </c>
    </row>
    <row r="35" spans="1:8" x14ac:dyDescent="0.35">
      <c r="A35" t="s">
        <v>118</v>
      </c>
      <c r="B35" t="str">
        <f t="shared" si="2"/>
        <v>betahwk</v>
      </c>
      <c r="C35">
        <f>VLOOKUP(B35,Moments_psid!A:C,3,0)</f>
        <v>-1.71230335362176</v>
      </c>
      <c r="D35">
        <f>1</f>
        <v>1</v>
      </c>
      <c r="F35">
        <v>6</v>
      </c>
      <c r="G35">
        <v>40</v>
      </c>
    </row>
    <row r="36" spans="1:8" x14ac:dyDescent="0.35">
      <c r="A36" t="s">
        <v>45</v>
      </c>
      <c r="B36" t="str">
        <f t="shared" si="2"/>
        <v>betalwg</v>
      </c>
      <c r="C36">
        <f>VLOOKUP(B36,Moments_psid!A:C,3,0)</f>
        <v>2.3340746736978842E-3</v>
      </c>
      <c r="D36">
        <v>0</v>
      </c>
      <c r="F36">
        <v>6</v>
      </c>
      <c r="G36">
        <v>41</v>
      </c>
      <c r="H36" t="s">
        <v>227</v>
      </c>
    </row>
    <row r="37" spans="1:8" x14ac:dyDescent="0.35">
      <c r="A37" t="s">
        <v>36</v>
      </c>
      <c r="B37" t="str">
        <f t="shared" si="2"/>
        <v>betahrs0_w</v>
      </c>
      <c r="C37">
        <f>VLOOKUP(B37,Moments_psid!A:C,3,0)</f>
        <v>-8.2817295655450867</v>
      </c>
      <c r="D37">
        <f>1</f>
        <v>1</v>
      </c>
      <c r="F37">
        <v>6.05</v>
      </c>
      <c r="G37">
        <v>42</v>
      </c>
    </row>
    <row r="38" spans="1:8" x14ac:dyDescent="0.35">
      <c r="A38" t="s">
        <v>31</v>
      </c>
      <c r="B38" t="str">
        <f t="shared" si="2"/>
        <v>betacom</v>
      </c>
      <c r="C38">
        <f>VLOOKUP(B38,Moments_psid!A:C,3,0)</f>
        <v>1.1368768064623165</v>
      </c>
      <c r="D38">
        <f>1</f>
        <v>1</v>
      </c>
      <c r="F38">
        <v>6.1</v>
      </c>
      <c r="G38">
        <v>43</v>
      </c>
    </row>
    <row r="39" spans="1:8" x14ac:dyDescent="0.35">
      <c r="A39" t="s">
        <v>33</v>
      </c>
      <c r="B39" t="str">
        <f t="shared" si="2"/>
        <v>betalfp</v>
      </c>
      <c r="C39">
        <f>VLOOKUP(B39,Moments_psid!A:C,3,0)</f>
        <v>-3.0939100009194508E-3</v>
      </c>
      <c r="D39">
        <f>1</f>
        <v>1</v>
      </c>
      <c r="F39">
        <v>6.1</v>
      </c>
      <c r="G39">
        <v>44</v>
      </c>
    </row>
    <row r="40" spans="1:8" x14ac:dyDescent="0.35">
      <c r="A40" t="s">
        <v>37</v>
      </c>
      <c r="B40" t="str">
        <f t="shared" si="2"/>
        <v>betahrs</v>
      </c>
      <c r="C40">
        <f>VLOOKUP(B40,Moments_psid!A:C,3,0)</f>
        <v>-7.94157992226146</v>
      </c>
      <c r="D40">
        <f>1</f>
        <v>1</v>
      </c>
      <c r="F40">
        <v>6.1</v>
      </c>
      <c r="G40">
        <v>45</v>
      </c>
    </row>
    <row r="41" spans="1:8" x14ac:dyDescent="0.35">
      <c r="A41" t="s">
        <v>119</v>
      </c>
      <c r="B41" t="str">
        <f t="shared" si="2"/>
        <v>betahwk_w</v>
      </c>
      <c r="C41">
        <f>VLOOKUP(B41,Moments_psid!A:C,3,0)</f>
        <v>5.2860668593272644</v>
      </c>
      <c r="D41">
        <f>1</f>
        <v>1</v>
      </c>
      <c r="F41">
        <v>6.1</v>
      </c>
      <c r="G41">
        <v>46</v>
      </c>
    </row>
    <row r="42" spans="1:8" x14ac:dyDescent="0.35">
      <c r="A42" t="s">
        <v>46</v>
      </c>
      <c r="B42" t="str">
        <f t="shared" si="2"/>
        <v>betalwg_w</v>
      </c>
      <c r="C42">
        <f>VLOOKUP(B42,Moments_psid!A:C,3,0)</f>
        <v>-1.8968135394908277E-3</v>
      </c>
      <c r="D42">
        <f>1</f>
        <v>1</v>
      </c>
      <c r="F42">
        <v>6.1</v>
      </c>
      <c r="G42">
        <v>47</v>
      </c>
    </row>
    <row r="43" spans="1:8" x14ac:dyDescent="0.35">
      <c r="A43" t="s">
        <v>35</v>
      </c>
      <c r="B43" t="str">
        <f t="shared" si="2"/>
        <v>betahrs0</v>
      </c>
      <c r="C43">
        <f>VLOOKUP(B43,Moments_psid!A:C,3,0)</f>
        <v>-8.7903812532399481</v>
      </c>
      <c r="D43">
        <f>1</f>
        <v>1</v>
      </c>
      <c r="F43">
        <v>6.15</v>
      </c>
      <c r="G43">
        <v>48</v>
      </c>
    </row>
    <row r="44" spans="1:8" x14ac:dyDescent="0.35">
      <c r="A44" t="s">
        <v>113</v>
      </c>
      <c r="B44" t="s">
        <v>136</v>
      </c>
      <c r="C44">
        <f>VLOOKUP(B44,Moments_psid!A:C,3,0)</f>
        <v>1.8814014327029097E-3</v>
      </c>
      <c r="D44">
        <v>0</v>
      </c>
      <c r="G44">
        <v>51</v>
      </c>
    </row>
    <row r="45" spans="1:8" x14ac:dyDescent="0.35">
      <c r="A45" t="s">
        <v>42</v>
      </c>
      <c r="B45" t="s">
        <v>166</v>
      </c>
      <c r="C45">
        <f>VLOOKUP(B45,Moments_psid!A:C,3,0)</f>
        <v>122.548474987894</v>
      </c>
      <c r="D45">
        <v>0</v>
      </c>
      <c r="G45">
        <v>54</v>
      </c>
      <c r="H45" t="s">
        <v>190</v>
      </c>
    </row>
    <row r="46" spans="1:8" x14ac:dyDescent="0.35">
      <c r="A46" t="s">
        <v>174</v>
      </c>
      <c r="B46" t="s">
        <v>175</v>
      </c>
      <c r="C46">
        <f>VLOOKUP(B46,Moments_psid!A:C,3,0)</f>
        <v>2.905856906222299</v>
      </c>
      <c r="D46">
        <v>0</v>
      </c>
      <c r="G46">
        <v>55</v>
      </c>
      <c r="H46" t="s">
        <v>190</v>
      </c>
    </row>
    <row r="47" spans="1:8" x14ac:dyDescent="0.35">
      <c r="A47" t="s">
        <v>10</v>
      </c>
      <c r="B47" t="str">
        <f t="shared" ref="B47:B54" si="3">A47</f>
        <v>NLY_</v>
      </c>
      <c r="C47">
        <f>VLOOKUP(B47,Moments_other!A:B,2,0)</f>
        <v>0.15652701064259733</v>
      </c>
      <c r="D47">
        <v>0</v>
      </c>
      <c r="E47">
        <v>1</v>
      </c>
      <c r="F47">
        <v>2.5</v>
      </c>
      <c r="G47">
        <v>91</v>
      </c>
    </row>
    <row r="48" spans="1:8" x14ac:dyDescent="0.35">
      <c r="A48" t="s">
        <v>62</v>
      </c>
      <c r="B48" t="str">
        <f t="shared" si="3"/>
        <v>shouseexp</v>
      </c>
      <c r="C48">
        <f>VLOOKUP(B48,Moments_other!A:B,2,0)</f>
        <v>0.193</v>
      </c>
      <c r="D48">
        <f>1</f>
        <v>1</v>
      </c>
      <c r="F48">
        <v>2.6</v>
      </c>
      <c r="G48">
        <v>92</v>
      </c>
    </row>
    <row r="49" spans="1:7" x14ac:dyDescent="0.35">
      <c r="A49" t="s">
        <v>176</v>
      </c>
      <c r="B49" t="str">
        <f t="shared" si="3"/>
        <v>scity</v>
      </c>
      <c r="C49">
        <f>VLOOKUP(B49,Moments_other!A:B,2,0)</f>
        <v>0.39191477161275001</v>
      </c>
      <c r="D49">
        <v>1</v>
      </c>
      <c r="F49">
        <v>3</v>
      </c>
      <c r="G49">
        <v>93</v>
      </c>
    </row>
    <row r="50" spans="1:7" x14ac:dyDescent="0.35">
      <c r="A50" t="s">
        <v>19</v>
      </c>
      <c r="B50" t="str">
        <f t="shared" si="3"/>
        <v>sjobscity</v>
      </c>
      <c r="C50">
        <f>VLOOKUP(B50,Moments_other!A:B,2,0)</f>
        <v>0.49779057060822007</v>
      </c>
      <c r="D50">
        <f>1</f>
        <v>1</v>
      </c>
      <c r="F50">
        <v>3</v>
      </c>
      <c r="G50">
        <v>94</v>
      </c>
    </row>
    <row r="51" spans="1:7" x14ac:dyDescent="0.35">
      <c r="A51" t="s">
        <v>15</v>
      </c>
      <c r="B51" t="str">
        <f t="shared" si="3"/>
        <v>p_gradient</v>
      </c>
      <c r="C51">
        <f>VLOOKUP(B51,Moments_other!A:B,2,0)</f>
        <v>-8.7687275110524994E-3</v>
      </c>
      <c r="D51">
        <f>1</f>
        <v>1</v>
      </c>
      <c r="F51">
        <v>4</v>
      </c>
      <c r="G51">
        <v>95</v>
      </c>
    </row>
    <row r="52" spans="1:7" x14ac:dyDescent="0.35">
      <c r="A52" t="s">
        <v>17</v>
      </c>
      <c r="B52" t="str">
        <f t="shared" si="3"/>
        <v>p_gradient_simple</v>
      </c>
      <c r="C52">
        <f>VLOOKUP(B52,Moments_other!A:B,2,0)</f>
        <v>7.2765061412580503E-2</v>
      </c>
      <c r="D52">
        <f>1</f>
        <v>1</v>
      </c>
      <c r="F52">
        <v>4</v>
      </c>
      <c r="G52">
        <v>96</v>
      </c>
    </row>
    <row r="53" spans="1:7" x14ac:dyDescent="0.35">
      <c r="A53" t="s">
        <v>9</v>
      </c>
      <c r="B53" t="str">
        <f t="shared" si="3"/>
        <v>L</v>
      </c>
      <c r="C53">
        <f>VLOOKUP(B53,Moments_other!A:B,2,0)</f>
        <v>0.53600000000000003</v>
      </c>
      <c r="D53">
        <f>1</f>
        <v>1</v>
      </c>
      <c r="F53">
        <v>99</v>
      </c>
      <c r="G53">
        <v>97</v>
      </c>
    </row>
    <row r="54" spans="1:7" x14ac:dyDescent="0.35">
      <c r="A54" t="s">
        <v>189</v>
      </c>
      <c r="B54" t="str">
        <f t="shared" si="3"/>
        <v>snmarried</v>
      </c>
      <c r="C54">
        <f>VLOOKUP(B54,Moments_other!A:B,2,0)</f>
        <v>0.1449</v>
      </c>
      <c r="D54">
        <f>1</f>
        <v>1</v>
      </c>
      <c r="E54">
        <v>1</v>
      </c>
      <c r="F54">
        <v>99</v>
      </c>
      <c r="G54">
        <v>98</v>
      </c>
    </row>
    <row r="55" spans="1:7" x14ac:dyDescent="0.35">
      <c r="A55" t="s">
        <v>112</v>
      </c>
      <c r="B55" t="s">
        <v>112</v>
      </c>
      <c r="C55">
        <v>1</v>
      </c>
      <c r="D55">
        <v>0</v>
      </c>
      <c r="E55">
        <v>1</v>
      </c>
      <c r="G55">
        <v>99</v>
      </c>
    </row>
    <row r="56" spans="1:7" x14ac:dyDescent="0.35">
      <c r="A56" t="s">
        <v>217</v>
      </c>
      <c r="B56" t="s">
        <v>217</v>
      </c>
      <c r="C56">
        <v>1</v>
      </c>
      <c r="D56">
        <v>0</v>
      </c>
      <c r="E56">
        <v>1</v>
      </c>
      <c r="G56">
        <v>100</v>
      </c>
    </row>
    <row r="57" spans="1:7" x14ac:dyDescent="0.35">
      <c r="A57" t="s">
        <v>107</v>
      </c>
      <c r="B57" t="s">
        <v>107</v>
      </c>
      <c r="C57">
        <f>9*5*52/(24*365)</f>
        <v>0.26712328767123289</v>
      </c>
      <c r="G57">
        <v>101</v>
      </c>
    </row>
  </sheetData>
  <autoFilter ref="A1:I56" xr:uid="{A42A002A-BEAD-45BB-A257-D80A19A6BE2C}">
    <sortState xmlns:xlrd2="http://schemas.microsoft.com/office/spreadsheetml/2017/richdata2" ref="A2:I56">
      <sortCondition ref="G1:G56"/>
    </sortState>
  </autoFilter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FA40D-2664-412E-B9B4-3734B019C060}">
  <dimension ref="A1:BB54"/>
  <sheetViews>
    <sheetView topLeftCell="P21" zoomScale="54" workbookViewId="0">
      <selection activeCell="AG38" sqref="AG38"/>
    </sheetView>
  </sheetViews>
  <sheetFormatPr defaultRowHeight="14.5" x14ac:dyDescent="0.35"/>
  <cols>
    <col min="1" max="1" width="13.08984375" customWidth="1"/>
    <col min="2" max="2" width="15.54296875" bestFit="1" customWidth="1"/>
    <col min="3" max="4" width="9.6328125" bestFit="1" customWidth="1"/>
    <col min="5" max="9" width="8.81640625" bestFit="1" customWidth="1"/>
    <col min="10" max="10" width="14.81640625" bestFit="1" customWidth="1"/>
    <col min="11" max="12" width="8.81640625" bestFit="1" customWidth="1"/>
    <col min="13" max="13" width="9.6328125" bestFit="1" customWidth="1"/>
    <col min="14" max="14" width="8.90625" bestFit="1" customWidth="1"/>
    <col min="15" max="16" width="8.81640625" bestFit="1" customWidth="1"/>
    <col min="17" max="19" width="15.54296875" bestFit="1" customWidth="1"/>
    <col min="20" max="22" width="8.90625" bestFit="1" customWidth="1"/>
    <col min="23" max="23" width="9.6328125" bestFit="1" customWidth="1"/>
    <col min="24" max="24" width="8.90625" bestFit="1" customWidth="1"/>
    <col min="25" max="25" width="14.81640625" bestFit="1" customWidth="1"/>
    <col min="26" max="26" width="15.54296875" bestFit="1" customWidth="1"/>
    <col min="27" max="27" width="9.6328125" bestFit="1" customWidth="1"/>
    <col min="28" max="28" width="15.54296875" bestFit="1" customWidth="1"/>
    <col min="29" max="30" width="8.90625" bestFit="1" customWidth="1"/>
    <col min="31" max="31" width="15.54296875" bestFit="1" customWidth="1"/>
    <col min="32" max="32" width="8.90625" bestFit="1" customWidth="1"/>
    <col min="33" max="33" width="15.54296875" bestFit="1" customWidth="1"/>
    <col min="34" max="34" width="8.90625" bestFit="1" customWidth="1"/>
    <col min="35" max="35" width="13.81640625" bestFit="1" customWidth="1"/>
    <col min="36" max="37" width="18.6328125" bestFit="1" customWidth="1"/>
    <col min="38" max="38" width="9.6328125" bestFit="1" customWidth="1"/>
    <col min="39" max="39" width="15.54296875" bestFit="1" customWidth="1"/>
    <col min="40" max="41" width="8.90625" bestFit="1" customWidth="1"/>
    <col min="42" max="42" width="15.54296875" bestFit="1" customWidth="1"/>
    <col min="43" max="45" width="8.90625" bestFit="1" customWidth="1"/>
    <col min="46" max="46" width="14.81640625" bestFit="1" customWidth="1"/>
    <col min="47" max="48" width="8.90625" bestFit="1" customWidth="1"/>
    <col min="49" max="52" width="15.54296875" bestFit="1" customWidth="1"/>
    <col min="53" max="53" width="8.90625" bestFit="1" customWidth="1"/>
    <col min="54" max="54" width="14.81640625" bestFit="1" customWidth="1"/>
  </cols>
  <sheetData>
    <row r="1" spans="1:54" x14ac:dyDescent="0.35">
      <c r="B1" t="str">
        <f>W_!D2</f>
        <v>scommiles</v>
      </c>
      <c r="C1" t="str">
        <f>W_!E2</f>
        <v>shcommiles_dif</v>
      </c>
      <c r="D1" t="str">
        <f>W_!F2</f>
        <v>swcommiles_difw</v>
      </c>
      <c r="E1" t="str">
        <f>W_!G2</f>
        <v>whours_pww_dif</v>
      </c>
      <c r="F1" t="str">
        <f>W_!H2</f>
        <v>hhours_pww</v>
      </c>
      <c r="G1" t="str">
        <f>W_!I2</f>
        <v>hhours_pwn_dif</v>
      </c>
      <c r="H1" t="str">
        <f>W_!J2</f>
        <v>whours_pnw_difwpww</v>
      </c>
      <c r="I1" t="str">
        <f>W_!K2</f>
        <v>shours</v>
      </c>
      <c r="J1" t="str">
        <f>W_!L2</f>
        <v>whwk_pww</v>
      </c>
      <c r="K1" t="str">
        <f>W_!M2</f>
        <v>whwk_pwn_dif</v>
      </c>
      <c r="L1" t="str">
        <f>W_!N2</f>
        <v>whwk_pnw_dif</v>
      </c>
      <c r="M1" t="str">
        <f>W_!O2</f>
        <v>hhwk_pww_dif</v>
      </c>
      <c r="N1" t="str">
        <f>W_!P2</f>
        <v>hhwk_pwn_difhpww</v>
      </c>
      <c r="O1" t="str">
        <f>W_!Q2</f>
        <v>hhwk_pnw_difhpww</v>
      </c>
      <c r="P1" t="str">
        <f>W_!R2</f>
        <v>shwk</v>
      </c>
      <c r="Q1" t="str">
        <f>W_!S2</f>
        <v>wlfp_dif</v>
      </c>
      <c r="R1" t="str">
        <f>W_!T2</f>
        <v>hlfp</v>
      </c>
      <c r="S1" t="str">
        <f>W_!U2</f>
        <v>wagegap_hw_withn</v>
      </c>
      <c r="T1" t="str">
        <f>W_!V2</f>
        <v>hdj</v>
      </c>
      <c r="U1" t="str">
        <f>W_!W2</f>
        <v>hdo</v>
      </c>
      <c r="V1" t="str">
        <f>W_!X2</f>
        <v>d_jobjob_all_psid</v>
      </c>
      <c r="W1" t="str">
        <f>W_!Y2</f>
        <v>d_jobjob_within_psid</v>
      </c>
      <c r="X1" t="str">
        <f>W_!Z2</f>
        <v>d_jobjob_hw</v>
      </c>
      <c r="Y1" t="str">
        <f>W_!AA2</f>
        <v>d_jobjob_hw_actual</v>
      </c>
      <c r="Z1" t="str">
        <f>W_!AB2</f>
        <v>scity_dif</v>
      </c>
      <c r="AA1" t="str">
        <f>W_!AC2</f>
        <v>sdo_dif</v>
      </c>
      <c r="AB1" t="str">
        <f>W_!AD2</f>
        <v>wdo_dif</v>
      </c>
      <c r="AC1" t="str">
        <f>W_!AE2</f>
        <v>do_sd</v>
      </c>
      <c r="AD1" t="str">
        <f>W_!AF2</f>
        <v>dj_sd</v>
      </c>
      <c r="AE1" t="str">
        <f>W_!AG2</f>
        <v>abs_hdo_wdo</v>
      </c>
      <c r="AF1" t="str">
        <f>W_!AH2</f>
        <v>betacom_w</v>
      </c>
      <c r="AG1" t="str">
        <f>W_!AI2</f>
        <v>betalfp_w</v>
      </c>
      <c r="AH1" t="str">
        <f>W_!AJ2</f>
        <v>betahrs_w</v>
      </c>
      <c r="AI1" t="str">
        <f>W_!AK2</f>
        <v>betahwk</v>
      </c>
      <c r="AJ1" t="str">
        <f>W_!AL2</f>
        <v>betalwg</v>
      </c>
      <c r="AK1" t="str">
        <f>W_!AM2</f>
        <v>betahrs0_w</v>
      </c>
      <c r="AL1" t="str">
        <f>W_!AN2</f>
        <v>betacom</v>
      </c>
      <c r="AM1" t="str">
        <f>W_!AO2</f>
        <v>betalfp</v>
      </c>
      <c r="AN1" t="str">
        <f>W_!AP2</f>
        <v>betahrs</v>
      </c>
      <c r="AO1" t="str">
        <f>W_!AQ2</f>
        <v>betahwk_w</v>
      </c>
      <c r="AP1" t="str">
        <f>W_!AR2</f>
        <v>betalwg_w</v>
      </c>
      <c r="AQ1" t="str">
        <f>W_!AS2</f>
        <v>betahrs0</v>
      </c>
      <c r="AR1" t="str">
        <f>W_!AT2</f>
        <v>b</v>
      </c>
      <c r="AS1" t="str">
        <f>W_!AU2</f>
        <v>commiles_sd</v>
      </c>
      <c r="AT1" t="str">
        <f>W_!AV2</f>
        <v>sd_hdo_wdo</v>
      </c>
      <c r="AU1" t="str">
        <f>W_!AW2</f>
        <v>NLY_</v>
      </c>
      <c r="AV1" t="str">
        <f>W_!AX2</f>
        <v>shouseexp</v>
      </c>
      <c r="AW1" t="str">
        <f>W_!AY2</f>
        <v>scity</v>
      </c>
      <c r="AX1" t="str">
        <f>W_!AZ2</f>
        <v>sjobscity</v>
      </c>
      <c r="AY1" t="str">
        <f>W_!BA2</f>
        <v>p_gradient</v>
      </c>
      <c r="AZ1" t="str">
        <f>W_!BB2</f>
        <v>p_gradient_simple</v>
      </c>
      <c r="BA1" t="str">
        <f>W_!BC2</f>
        <v>L</v>
      </c>
      <c r="BB1" t="str">
        <f>W_!BD2</f>
        <v>snmarried</v>
      </c>
    </row>
    <row r="2" spans="1:54" x14ac:dyDescent="0.35">
      <c r="A2" t="str">
        <f>W_!B4</f>
        <v>scommiles</v>
      </c>
      <c r="B2">
        <f>W_!D4</f>
        <v>7.5300563715577959E-2</v>
      </c>
      <c r="C2">
        <f>W_!E4</f>
        <v>6.7180318304964279E-2</v>
      </c>
      <c r="D2">
        <f>W_!F4</f>
        <v>6.3245218639898446E-2</v>
      </c>
      <c r="E2">
        <f>W_!G4</f>
        <v>1.5120580997996731</v>
      </c>
      <c r="F2">
        <f>W_!H4</f>
        <v>-0.54504013440802623</v>
      </c>
      <c r="G2">
        <f>W_!I4</f>
        <v>-0.57027159259785853</v>
      </c>
      <c r="H2">
        <f>W_!J4</f>
        <v>-1.3018865457045217</v>
      </c>
      <c r="I2">
        <f>W_!K4</f>
        <v>-0.79294674678165677</v>
      </c>
      <c r="J2">
        <f>W_!L4</f>
        <v>-0.61849866154989785</v>
      </c>
      <c r="K2">
        <f>W_!M4</f>
        <v>0.32192271103420861</v>
      </c>
      <c r="L2">
        <f>W_!N4</f>
        <v>0.34439954362514263</v>
      </c>
      <c r="M2">
        <f>W_!O4</f>
        <v>1.0530597443909404</v>
      </c>
      <c r="N2">
        <f>W_!P4</f>
        <v>0.25950300124632464</v>
      </c>
      <c r="O2">
        <f>W_!Q4</f>
        <v>0.12673218996622745</v>
      </c>
      <c r="P2">
        <f>W_!R4</f>
        <v>0.58147363910938743</v>
      </c>
      <c r="Q2">
        <f>W_!S4</f>
        <v>1.6403865751980429E-4</v>
      </c>
      <c r="R2">
        <f>W_!T4</f>
        <v>-9.1815233339457851E-5</v>
      </c>
      <c r="S2">
        <f>W_!U4</f>
        <v>1.0249022884831207E-3</v>
      </c>
      <c r="T2" s="11">
        <f>W_!V4</f>
        <v>-2.0052015947388889E-2</v>
      </c>
      <c r="U2">
        <f>W_!W4</f>
        <v>-1.9751256414351517E-2</v>
      </c>
      <c r="V2">
        <f>W_!X4</f>
        <v>-3.4114608501629763E-2</v>
      </c>
      <c r="W2">
        <f>W_!Y4</f>
        <v>-2.42377463361718E-2</v>
      </c>
      <c r="X2">
        <f>W_!Z4</f>
        <v>-3.1242811094573286E-2</v>
      </c>
      <c r="Y2">
        <f>W_!AA4</f>
        <v>1.166763981226074E-2</v>
      </c>
      <c r="Z2">
        <f>W_!AB4</f>
        <v>-1.291194588369647E-4</v>
      </c>
      <c r="AA2">
        <f>W_!AC4</f>
        <v>6.9091816427972871E-3</v>
      </c>
      <c r="AB2">
        <f>W_!AD4</f>
        <v>-6.7450542622610275E-3</v>
      </c>
      <c r="AC2">
        <f>W_!AE4</f>
        <v>-0.40404192705170516</v>
      </c>
      <c r="AD2">
        <f>W_!AF4</f>
        <v>-0.36306369048586096</v>
      </c>
      <c r="AE2">
        <f>W_!AG4</f>
        <v>-5.2741517712250052E-4</v>
      </c>
      <c r="AF2">
        <f>W_!AH4</f>
        <v>3.3738262983430578E-2</v>
      </c>
      <c r="AG2">
        <f>W_!AI4</f>
        <v>-2.990948689515616E-4</v>
      </c>
      <c r="AH2">
        <f>W_!AJ4</f>
        <v>-9.8426675655655771</v>
      </c>
      <c r="AI2">
        <f>W_!AK4</f>
        <v>-2.7942573244046147</v>
      </c>
      <c r="AJ2">
        <f>W_!AL4</f>
        <v>-2.4539634995494951E-4</v>
      </c>
      <c r="AK2">
        <f>W_!AM4</f>
        <v>-10.079717535513957</v>
      </c>
      <c r="AL2">
        <f>W_!AN4</f>
        <v>-1.8366641846413134E-2</v>
      </c>
      <c r="AM2">
        <f>W_!AO4</f>
        <v>1.4975522719250028E-4</v>
      </c>
      <c r="AN2">
        <f>W_!AP4</f>
        <v>5.2797938205596351</v>
      </c>
      <c r="AO2">
        <f>W_!AQ4</f>
        <v>5.2224874747760914</v>
      </c>
      <c r="AP2">
        <f>W_!AR4</f>
        <v>5.0124182963143954E-4</v>
      </c>
      <c r="AQ2">
        <f>W_!AS4</f>
        <v>5.3232639458714441</v>
      </c>
      <c r="AR2">
        <f>W_!AT4</f>
        <v>0</v>
      </c>
      <c r="AS2">
        <f>W_!AU4</f>
        <v>-0.75203841737907162</v>
      </c>
      <c r="AT2">
        <f>W_!AV4</f>
        <v>-2.1061570695268374E-3</v>
      </c>
      <c r="AU2">
        <f>W_!AW4</f>
        <v>0</v>
      </c>
      <c r="AV2">
        <f>W_!AX4</f>
        <v>0</v>
      </c>
      <c r="AW2">
        <f>W_!AY4</f>
        <v>0</v>
      </c>
      <c r="AX2">
        <f>W_!AZ4</f>
        <v>0</v>
      </c>
      <c r="AY2">
        <f>W_!BA4</f>
        <v>0</v>
      </c>
      <c r="AZ2">
        <f>W_!BB4</f>
        <v>0</v>
      </c>
      <c r="BA2">
        <f>W_!BC4</f>
        <v>0</v>
      </c>
      <c r="BB2">
        <f>W_!BD4</f>
        <v>0</v>
      </c>
    </row>
    <row r="3" spans="1:54" x14ac:dyDescent="0.35">
      <c r="A3" t="str">
        <f>W_!B5</f>
        <v>shcommiles_dif</v>
      </c>
      <c r="B3">
        <f>W_!D5</f>
        <v>6.7180318304964279E-2</v>
      </c>
      <c r="C3">
        <f>W_!E5</f>
        <v>0.38241027586374415</v>
      </c>
      <c r="D3">
        <f>W_!F5</f>
        <v>9.524525153454258E-2</v>
      </c>
      <c r="E3">
        <f>W_!G5</f>
        <v>1.7479689886796936</v>
      </c>
      <c r="F3">
        <f>W_!H5</f>
        <v>-1.0468533862739056</v>
      </c>
      <c r="G3">
        <f>W_!I5</f>
        <v>-1.1481699235157823</v>
      </c>
      <c r="H3">
        <f>W_!J5</f>
        <v>-3.0991642928431875</v>
      </c>
      <c r="I3">
        <f>W_!K5</f>
        <v>-0.93364597800377624</v>
      </c>
      <c r="J3">
        <f>W_!L5</f>
        <v>1.7575242766347972</v>
      </c>
      <c r="K3">
        <f>W_!M5</f>
        <v>1.3455678679608691</v>
      </c>
      <c r="L3">
        <f>W_!N5</f>
        <v>-1.0710841077028892</v>
      </c>
      <c r="M3">
        <f>W_!O5</f>
        <v>-0.54275269142169147</v>
      </c>
      <c r="N3">
        <f>W_!P5</f>
        <v>0.16670312189810621</v>
      </c>
      <c r="O3">
        <f>W_!Q5</f>
        <v>-4.965217828727825</v>
      </c>
      <c r="P3">
        <f>W_!R5</f>
        <v>2.5993518858026579</v>
      </c>
      <c r="Q3">
        <f>W_!S5</f>
        <v>3.8225783868101721E-4</v>
      </c>
      <c r="R3">
        <f>W_!T5</f>
        <v>-1.2389579548986317E-4</v>
      </c>
      <c r="S3">
        <f>W_!U5</f>
        <v>1.4452511759797241E-3</v>
      </c>
      <c r="T3">
        <f>W_!V5</f>
        <v>-0.13823018159377318</v>
      </c>
      <c r="U3">
        <f>W_!W5</f>
        <v>-0.12888456435080944</v>
      </c>
      <c r="V3">
        <f>W_!X5</f>
        <v>-0.14801787571000397</v>
      </c>
      <c r="W3">
        <f>W_!Y5</f>
        <v>-0.13234712066588447</v>
      </c>
      <c r="X3">
        <f>W_!Z5</f>
        <v>-0.15418200108121369</v>
      </c>
      <c r="Y3">
        <f>W_!AA5</f>
        <v>-1.6929667246746998E-3</v>
      </c>
      <c r="Z3">
        <f>W_!AB5</f>
        <v>1.1950799084670332E-4</v>
      </c>
      <c r="AA3">
        <f>W_!AC5</f>
        <v>3.5695191832948919E-2</v>
      </c>
      <c r="AB3">
        <f>W_!AD5</f>
        <v>-1.4125602105139181E-2</v>
      </c>
      <c r="AC3">
        <f>W_!AE5</f>
        <v>-0.88308893082804785</v>
      </c>
      <c r="AD3">
        <f>W_!AF5</f>
        <v>-0.767026717920958</v>
      </c>
      <c r="AE3">
        <f>W_!AG5</f>
        <v>-6.5803688566231887E-3</v>
      </c>
      <c r="AF3">
        <f>W_!AH5</f>
        <v>0.181911729197447</v>
      </c>
      <c r="AG3">
        <f>W_!AI5</f>
        <v>-2.008627652008627E-3</v>
      </c>
      <c r="AH3">
        <f>W_!AJ5</f>
        <v>-19.216765986527019</v>
      </c>
      <c r="AI3">
        <f>W_!AK5</f>
        <v>-1.9282397193109404</v>
      </c>
      <c r="AJ3">
        <f>W_!AL5</f>
        <v>-2.8424344588463876E-3</v>
      </c>
      <c r="AK3">
        <f>W_!AM5</f>
        <v>-21.470939964265249</v>
      </c>
      <c r="AL3">
        <f>W_!AN5</f>
        <v>-9.6889567398065563E-2</v>
      </c>
      <c r="AM3">
        <f>W_!AO5</f>
        <v>9.9637229865548048E-4</v>
      </c>
      <c r="AN3">
        <f>W_!AP5</f>
        <v>10.356418571345214</v>
      </c>
      <c r="AO3">
        <f>W_!AQ5</f>
        <v>3.5625091254125145</v>
      </c>
      <c r="AP3">
        <f>W_!AR5</f>
        <v>5.033614692341622E-3</v>
      </c>
      <c r="AQ3">
        <f>W_!AS5</f>
        <v>11.228863140385918</v>
      </c>
      <c r="AR3">
        <f>W_!AT5</f>
        <v>0</v>
      </c>
      <c r="AS3">
        <f>W_!AU5</f>
        <v>-2.1089472621393845</v>
      </c>
      <c r="AT3">
        <f>W_!AV5</f>
        <v>-2.7445917179061138E-2</v>
      </c>
      <c r="AU3">
        <f>W_!AW5</f>
        <v>0</v>
      </c>
      <c r="AV3">
        <f>W_!AX5</f>
        <v>0</v>
      </c>
      <c r="AW3">
        <f>W_!AY5</f>
        <v>0</v>
      </c>
      <c r="AX3">
        <f>W_!AZ5</f>
        <v>0</v>
      </c>
      <c r="AY3">
        <f>W_!BA5</f>
        <v>0</v>
      </c>
      <c r="AZ3">
        <f>W_!BB5</f>
        <v>0</v>
      </c>
      <c r="BA3">
        <f>W_!BC5</f>
        <v>0</v>
      </c>
      <c r="BB3">
        <f>W_!BD5</f>
        <v>0</v>
      </c>
    </row>
    <row r="4" spans="1:54" x14ac:dyDescent="0.35">
      <c r="A4" t="str">
        <f>W_!B6</f>
        <v>swcommiles_difw</v>
      </c>
      <c r="B4">
        <f>W_!D6</f>
        <v>6.3245218639898446E-2</v>
      </c>
      <c r="C4">
        <f>W_!E6</f>
        <v>9.524525153454258E-2</v>
      </c>
      <c r="D4">
        <f>W_!F6</f>
        <v>0.32967305614694348</v>
      </c>
      <c r="E4">
        <f>W_!G6</f>
        <v>2.9977399486365357</v>
      </c>
      <c r="F4">
        <f>W_!H6</f>
        <v>-0.83772835898907572</v>
      </c>
      <c r="G4">
        <f>W_!I6</f>
        <v>-2.3410891968725531</v>
      </c>
      <c r="H4">
        <f>W_!J6</f>
        <v>-0.88066158379428483</v>
      </c>
      <c r="I4">
        <f>W_!K6</f>
        <v>-1.5264591826042211</v>
      </c>
      <c r="J4">
        <f>W_!L6</f>
        <v>3.743174484704119E-2</v>
      </c>
      <c r="K4">
        <f>W_!M6</f>
        <v>-2.3664326989739135</v>
      </c>
      <c r="L4">
        <f>W_!N6</f>
        <v>-2.2273560259316594</v>
      </c>
      <c r="M4">
        <f>W_!O6</f>
        <v>0.36001623548796013</v>
      </c>
      <c r="N4">
        <f>W_!P6</f>
        <v>0.52879974246197636</v>
      </c>
      <c r="O4">
        <f>W_!Q6</f>
        <v>-0.2365318797835512</v>
      </c>
      <c r="P4">
        <f>W_!R6</f>
        <v>3.1868022036129697</v>
      </c>
      <c r="Q4">
        <f>W_!S6</f>
        <v>3.0798519912531686E-4</v>
      </c>
      <c r="R4">
        <f>W_!T6</f>
        <v>-2.2051605236020255E-4</v>
      </c>
      <c r="S4">
        <f>W_!U6</f>
        <v>2.3621806231702118E-3</v>
      </c>
      <c r="T4">
        <f>W_!V6</f>
        <v>-0.1444723098023139</v>
      </c>
      <c r="U4">
        <f>W_!W6</f>
        <v>-0.14321636641683372</v>
      </c>
      <c r="V4">
        <f>W_!X6</f>
        <v>-5.075756500756446E-2</v>
      </c>
      <c r="W4">
        <f>W_!Y6</f>
        <v>-2.6576651191641393E-2</v>
      </c>
      <c r="X4">
        <f>W_!Z6</f>
        <v>-4.8547829094043086E-2</v>
      </c>
      <c r="Y4">
        <f>W_!AA6</f>
        <v>3.5795022731767907E-3</v>
      </c>
      <c r="Z4">
        <f>W_!AB6</f>
        <v>-2.8946852335593239E-3</v>
      </c>
      <c r="AA4">
        <f>W_!AC6</f>
        <v>3.6336967284666614E-2</v>
      </c>
      <c r="AB4">
        <f>W_!AD6</f>
        <v>-1.2296668846343698E-2</v>
      </c>
      <c r="AC4">
        <f>W_!AE6</f>
        <v>-1.2816962081209369</v>
      </c>
      <c r="AD4">
        <f>W_!AF6</f>
        <v>-1.1722976031665728</v>
      </c>
      <c r="AE4">
        <f>W_!AG6</f>
        <v>-2.6450180705506351E-3</v>
      </c>
      <c r="AF4">
        <f>W_!AH6</f>
        <v>0.26242593959719518</v>
      </c>
      <c r="AG4">
        <f>W_!AI6</f>
        <v>-3.4814888534950958E-3</v>
      </c>
      <c r="AH4">
        <f>W_!AJ6</f>
        <v>-17.812113930023191</v>
      </c>
      <c r="AI4">
        <f>W_!AK6</f>
        <v>-5.5916262093774529</v>
      </c>
      <c r="AJ4">
        <f>W_!AL6</f>
        <v>4.2976884985427682E-4</v>
      </c>
      <c r="AK4">
        <f>W_!AM6</f>
        <v>-24.711962266554782</v>
      </c>
      <c r="AL4">
        <f>W_!AN6</f>
        <v>-0.13864560166947873</v>
      </c>
      <c r="AM4">
        <f>W_!AO6</f>
        <v>1.8309420103255049E-3</v>
      </c>
      <c r="AN4">
        <f>W_!AP6</f>
        <v>9.4140641871961765</v>
      </c>
      <c r="AO4">
        <f>W_!AQ6</f>
        <v>10.476758041636117</v>
      </c>
      <c r="AP4">
        <f>W_!AR6</f>
        <v>-8.5150781112878625E-4</v>
      </c>
      <c r="AQ4">
        <f>W_!AS6</f>
        <v>12.933893422837496</v>
      </c>
      <c r="AR4">
        <f>W_!AT6</f>
        <v>0</v>
      </c>
      <c r="AS4">
        <f>W_!AU6</f>
        <v>-1.7457760031887333</v>
      </c>
      <c r="AT4">
        <f>W_!AV6</f>
        <v>1.6441553207015996E-3</v>
      </c>
      <c r="AU4">
        <f>W_!AW6</f>
        <v>0</v>
      </c>
      <c r="AV4">
        <f>W_!AX6</f>
        <v>0</v>
      </c>
      <c r="AW4">
        <f>W_!AY6</f>
        <v>0</v>
      </c>
      <c r="AX4">
        <f>W_!AZ6</f>
        <v>0</v>
      </c>
      <c r="AY4">
        <f>W_!BA6</f>
        <v>0</v>
      </c>
      <c r="AZ4">
        <f>W_!BB6</f>
        <v>0</v>
      </c>
      <c r="BA4">
        <f>W_!BC6</f>
        <v>0</v>
      </c>
      <c r="BB4">
        <f>W_!BD6</f>
        <v>0</v>
      </c>
    </row>
    <row r="5" spans="1:54" x14ac:dyDescent="0.35">
      <c r="A5" t="str">
        <f>W_!B7</f>
        <v>whours_pww_dif</v>
      </c>
      <c r="B5">
        <f>W_!D7</f>
        <v>1.5120580997996731</v>
      </c>
      <c r="C5">
        <f>W_!E7</f>
        <v>1.7479689886796936</v>
      </c>
      <c r="D5">
        <f>W_!F7</f>
        <v>2.9977399486365357</v>
      </c>
      <c r="E5">
        <f>W_!G7</f>
        <v>289.4920566322719</v>
      </c>
      <c r="F5">
        <f>W_!H7</f>
        <v>-58.396732028113057</v>
      </c>
      <c r="G5">
        <f>W_!I7</f>
        <v>-41.133371148493559</v>
      </c>
      <c r="H5">
        <f>W_!J7</f>
        <v>-121.41613883694886</v>
      </c>
      <c r="I5">
        <f>W_!K7</f>
        <v>-38.119946492478427</v>
      </c>
      <c r="J5">
        <f>W_!L7</f>
        <v>-41.166708078117779</v>
      </c>
      <c r="K5">
        <f>W_!M7</f>
        <v>15.833172476564553</v>
      </c>
      <c r="L5">
        <f>W_!N7</f>
        <v>-53.192584999011764</v>
      </c>
      <c r="M5">
        <f>W_!O7</f>
        <v>55.163570109553895</v>
      </c>
      <c r="N5">
        <f>W_!P7</f>
        <v>4.8559632968983371</v>
      </c>
      <c r="O5">
        <f>W_!Q7</f>
        <v>-57.737627782609628</v>
      </c>
      <c r="P5">
        <f>W_!R7</f>
        <v>75.790286734902352</v>
      </c>
      <c r="Q5">
        <f>W_!S7</f>
        <v>4.9690008773055988E-2</v>
      </c>
      <c r="R5">
        <f>W_!T7</f>
        <v>-9.3674291609581184E-3</v>
      </c>
      <c r="S5">
        <f>W_!U7</f>
        <v>6.0237589467336261E-2</v>
      </c>
      <c r="T5">
        <f>W_!V7</f>
        <v>-6.3105919886014581</v>
      </c>
      <c r="U5">
        <f>W_!W7</f>
        <v>-6.2359031193143153</v>
      </c>
      <c r="V5">
        <f>W_!X7</f>
        <v>-3.6109558887362798</v>
      </c>
      <c r="W5">
        <f>W_!Y7</f>
        <v>-2.7408917601121843</v>
      </c>
      <c r="X5">
        <f>W_!Z7</f>
        <v>-3.262250839326835</v>
      </c>
      <c r="Y5">
        <f>W_!AA7</f>
        <v>0.20662927725026692</v>
      </c>
      <c r="Z5">
        <f>W_!AB7</f>
        <v>-4.0313639374761699E-2</v>
      </c>
      <c r="AA5">
        <f>W_!AC7</f>
        <v>0.99270885833884204</v>
      </c>
      <c r="AB5">
        <f>W_!AD7</f>
        <v>-0.54428499046723056</v>
      </c>
      <c r="AC5">
        <f>W_!AE7</f>
        <v>-47.700626147743691</v>
      </c>
      <c r="AD5">
        <f>W_!AF7</f>
        <v>-43.330907409351262</v>
      </c>
      <c r="AE5">
        <f>W_!AG7</f>
        <v>-0.15535073601237376</v>
      </c>
      <c r="AF5">
        <f>W_!AH7</f>
        <v>9.210684373891608</v>
      </c>
      <c r="AG5">
        <f>W_!AI7</f>
        <v>-0.11753028267075304</v>
      </c>
      <c r="AH5">
        <f>W_!AJ7</f>
        <v>-984.76826782458284</v>
      </c>
      <c r="AI5">
        <f>W_!AK7</f>
        <v>-211.30141923339218</v>
      </c>
      <c r="AJ5">
        <f>W_!AL7</f>
        <v>5.0925987869129559E-2</v>
      </c>
      <c r="AK5">
        <f>W_!AM7</f>
        <v>-1126.2225585624208</v>
      </c>
      <c r="AL5">
        <f>W_!AN7</f>
        <v>-4.840127991293067</v>
      </c>
      <c r="AM5">
        <f>W_!AO7</f>
        <v>6.1641044284796137E-2</v>
      </c>
      <c r="AN5">
        <f>W_!AP7</f>
        <v>524.27416939885438</v>
      </c>
      <c r="AO5">
        <f>W_!AQ7</f>
        <v>392.98837731434764</v>
      </c>
      <c r="AP5">
        <f>W_!AR7</f>
        <v>-8.7604811279954023E-2</v>
      </c>
      <c r="AQ5">
        <f>W_!AS7</f>
        <v>589.72612223960095</v>
      </c>
      <c r="AR5">
        <f>W_!AT7</f>
        <v>0</v>
      </c>
      <c r="AS5">
        <f>W_!AU7</f>
        <v>-41.980501409028804</v>
      </c>
      <c r="AT5">
        <f>W_!AV7</f>
        <v>0.15402059287478631</v>
      </c>
      <c r="AU5">
        <f>W_!AW7</f>
        <v>0</v>
      </c>
      <c r="AV5">
        <f>W_!AX7</f>
        <v>0</v>
      </c>
      <c r="AW5">
        <f>W_!AY7</f>
        <v>0</v>
      </c>
      <c r="AX5">
        <f>W_!AZ7</f>
        <v>0</v>
      </c>
      <c r="AY5">
        <f>W_!BA7</f>
        <v>0</v>
      </c>
      <c r="AZ5">
        <f>W_!BB7</f>
        <v>0</v>
      </c>
      <c r="BA5">
        <f>W_!BC7</f>
        <v>0</v>
      </c>
      <c r="BB5">
        <f>W_!BD7</f>
        <v>0</v>
      </c>
    </row>
    <row r="6" spans="1:54" x14ac:dyDescent="0.35">
      <c r="A6" t="str">
        <f>W_!B8</f>
        <v>hhours_pww</v>
      </c>
      <c r="B6">
        <f>W_!D8</f>
        <v>-0.54504013440802623</v>
      </c>
      <c r="C6">
        <f>W_!E8</f>
        <v>-1.0468533862739056</v>
      </c>
      <c r="D6">
        <f>W_!F8</f>
        <v>-0.83772835898907572</v>
      </c>
      <c r="E6">
        <f>W_!G8</f>
        <v>-58.396732028113057</v>
      </c>
      <c r="F6">
        <f>W_!H8</f>
        <v>74.580942734838771</v>
      </c>
      <c r="G6">
        <f>W_!I8</f>
        <v>-4.5265197566689439</v>
      </c>
      <c r="H6">
        <f>W_!J8</f>
        <v>20.130881152460038</v>
      </c>
      <c r="I6">
        <f>W_!K8</f>
        <v>31.453899867120327</v>
      </c>
      <c r="J6">
        <f>W_!L8</f>
        <v>-23.515948830923712</v>
      </c>
      <c r="K6">
        <f>W_!M8</f>
        <v>-20.722757149651699</v>
      </c>
      <c r="L6">
        <f>W_!N8</f>
        <v>38.05066323432311</v>
      </c>
      <c r="M6">
        <f>W_!O8</f>
        <v>15.264343727431493</v>
      </c>
      <c r="N6">
        <f>W_!P8</f>
        <v>-7.5692122713715113</v>
      </c>
      <c r="O6">
        <f>W_!Q8</f>
        <v>-48.454143134312723</v>
      </c>
      <c r="P6">
        <f>W_!R8</f>
        <v>-23.210982420542393</v>
      </c>
      <c r="Q6">
        <f>W_!S8</f>
        <v>2.2897028861917621E-3</v>
      </c>
      <c r="R6">
        <f>W_!T8</f>
        <v>5.4200651509371317E-3</v>
      </c>
      <c r="S6">
        <f>W_!U8</f>
        <v>-3.0697411182551357E-2</v>
      </c>
      <c r="T6">
        <f>W_!V8</f>
        <v>1.6209048099583729</v>
      </c>
      <c r="U6">
        <f>W_!W8</f>
        <v>1.6049307086469393</v>
      </c>
      <c r="V6">
        <f>W_!X8</f>
        <v>1.0648380653257858</v>
      </c>
      <c r="W6">
        <f>W_!Y8</f>
        <v>1.116174043247832</v>
      </c>
      <c r="X6">
        <f>W_!Z8</f>
        <v>1.2747615452121681</v>
      </c>
      <c r="Y6">
        <f>W_!AA8</f>
        <v>0.71081346536024337</v>
      </c>
      <c r="Z6">
        <f>W_!AB8</f>
        <v>2.1257204495381904E-2</v>
      </c>
      <c r="AA6">
        <f>W_!AC8</f>
        <v>-0.23585224937097177</v>
      </c>
      <c r="AB6">
        <f>W_!AD8</f>
        <v>0.11599229482757348</v>
      </c>
      <c r="AC6">
        <f>W_!AE8</f>
        <v>11.161617700715444</v>
      </c>
      <c r="AD6">
        <f>W_!AF8</f>
        <v>10.350297850880775</v>
      </c>
      <c r="AE6">
        <f>W_!AG8</f>
        <v>8.5320618018879246E-2</v>
      </c>
      <c r="AF6">
        <f>W_!AH8</f>
        <v>3.2743746928143899E-2</v>
      </c>
      <c r="AG6">
        <f>W_!AI8</f>
        <v>1.3902883106454154E-2</v>
      </c>
      <c r="AH6">
        <f>W_!AJ8</f>
        <v>140.69787251356075</v>
      </c>
      <c r="AI6">
        <f>W_!AK8</f>
        <v>11.957490418677887</v>
      </c>
      <c r="AJ6">
        <f>W_!AL8</f>
        <v>1.2862911662788602E-3</v>
      </c>
      <c r="AK6">
        <f>W_!AM8</f>
        <v>171.11345810509954</v>
      </c>
      <c r="AL6">
        <f>W_!AN8</f>
        <v>-4.9907841616248255E-2</v>
      </c>
      <c r="AM6">
        <f>W_!AO8</f>
        <v>-7.5134601408515895E-3</v>
      </c>
      <c r="AN6">
        <f>W_!AP8</f>
        <v>-75.297052404070115</v>
      </c>
      <c r="AO6">
        <f>W_!AQ8</f>
        <v>-17.481176267748801</v>
      </c>
      <c r="AP6">
        <f>W_!AR8</f>
        <v>-5.4713803069823758E-3</v>
      </c>
      <c r="AQ6">
        <f>W_!AS8</f>
        <v>-90.154948026094345</v>
      </c>
      <c r="AR6">
        <f>W_!AT8</f>
        <v>0</v>
      </c>
      <c r="AS6">
        <f>W_!AU8</f>
        <v>21.083875855888987</v>
      </c>
      <c r="AT6">
        <f>W_!AV8</f>
        <v>0.52293522469135845</v>
      </c>
      <c r="AU6">
        <f>W_!AW8</f>
        <v>0</v>
      </c>
      <c r="AV6">
        <f>W_!AX8</f>
        <v>0</v>
      </c>
      <c r="AW6">
        <f>W_!AY8</f>
        <v>0</v>
      </c>
      <c r="AX6">
        <f>W_!AZ8</f>
        <v>0</v>
      </c>
      <c r="AY6">
        <f>W_!BA8</f>
        <v>0</v>
      </c>
      <c r="AZ6">
        <f>W_!BB8</f>
        <v>0</v>
      </c>
      <c r="BA6">
        <f>W_!BC8</f>
        <v>0</v>
      </c>
      <c r="BB6">
        <f>W_!BD8</f>
        <v>0</v>
      </c>
    </row>
    <row r="7" spans="1:54" x14ac:dyDescent="0.35">
      <c r="A7" t="str">
        <f>W_!B9</f>
        <v>hhours_pwn_dif</v>
      </c>
      <c r="B7">
        <f>W_!D9</f>
        <v>-0.57027159259785853</v>
      </c>
      <c r="C7">
        <f>W_!E9</f>
        <v>-1.1481699235157823</v>
      </c>
      <c r="D7">
        <f>W_!F9</f>
        <v>-2.3410891968725531</v>
      </c>
      <c r="E7">
        <f>W_!G9</f>
        <v>-41.133371148493559</v>
      </c>
      <c r="F7">
        <f>W_!H9</f>
        <v>-4.5265197566689439</v>
      </c>
      <c r="G7">
        <f>W_!I9</f>
        <v>131.32821736270316</v>
      </c>
      <c r="H7">
        <f>W_!J9</f>
        <v>34.993762146488059</v>
      </c>
      <c r="I7">
        <f>W_!K9</f>
        <v>49.059731473227863</v>
      </c>
      <c r="J7">
        <f>W_!L9</f>
        <v>-12.712187411777778</v>
      </c>
      <c r="K7">
        <f>W_!M9</f>
        <v>4.3527566750801689</v>
      </c>
      <c r="L7">
        <f>W_!N9</f>
        <v>7.0568845259303385</v>
      </c>
      <c r="M7">
        <f>W_!O9</f>
        <v>-4.7106365536939458</v>
      </c>
      <c r="N7">
        <f>W_!P9</f>
        <v>-19.286481546565081</v>
      </c>
      <c r="O7">
        <f>W_!Q9</f>
        <v>-27.543675544929911</v>
      </c>
      <c r="P7">
        <f>W_!R9</f>
        <v>-60.73664724468194</v>
      </c>
      <c r="Q7">
        <f>W_!S9</f>
        <v>-6.3908035518358717E-3</v>
      </c>
      <c r="R7">
        <f>W_!T9</f>
        <v>4.3958108305836262E-3</v>
      </c>
      <c r="S7">
        <f>W_!U9</f>
        <v>-2.0331374768871945E-2</v>
      </c>
      <c r="T7">
        <f>W_!V9</f>
        <v>2.3230755478942386</v>
      </c>
      <c r="U7">
        <f>W_!W9</f>
        <v>2.2694426612434078</v>
      </c>
      <c r="V7">
        <f>W_!X9</f>
        <v>1.2746277741851832</v>
      </c>
      <c r="W7">
        <f>W_!Y9</f>
        <v>0.88434152999555493</v>
      </c>
      <c r="X7">
        <f>W_!Z9</f>
        <v>1.1135893469428431</v>
      </c>
      <c r="Y7">
        <f>W_!AA9</f>
        <v>-0.67202720983501008</v>
      </c>
      <c r="Z7">
        <f>W_!AB9</f>
        <v>2.6891163717918366E-2</v>
      </c>
      <c r="AA7">
        <f>W_!AC9</f>
        <v>-0.95155128494652164</v>
      </c>
      <c r="AB7">
        <f>W_!AD9</f>
        <v>0.2201786265839363</v>
      </c>
      <c r="AC7">
        <f>W_!AE9</f>
        <v>20.016794500145274</v>
      </c>
      <c r="AD7">
        <f>W_!AF9</f>
        <v>17.398581182198395</v>
      </c>
      <c r="AE7">
        <f>W_!AG9</f>
        <v>6.8910083467030703E-2</v>
      </c>
      <c r="AF7">
        <f>W_!AH9</f>
        <v>-4.252895000577662</v>
      </c>
      <c r="AG7">
        <f>W_!AI9</f>
        <v>5.5371908966780688E-2</v>
      </c>
      <c r="AH7">
        <f>W_!AJ9</f>
        <v>275.72456305163485</v>
      </c>
      <c r="AI7">
        <f>W_!AK9</f>
        <v>73.620088502439629</v>
      </c>
      <c r="AJ7">
        <f>W_!AL9</f>
        <v>3.0292278672133268E-2</v>
      </c>
      <c r="AK7">
        <f>W_!AM9</f>
        <v>404.58355238648295</v>
      </c>
      <c r="AL7">
        <f>W_!AN9</f>
        <v>2.2201893713818426</v>
      </c>
      <c r="AM7">
        <f>W_!AO9</f>
        <v>-2.7175229342418564E-2</v>
      </c>
      <c r="AN7">
        <f>W_!AP9</f>
        <v>-147.02044525468639</v>
      </c>
      <c r="AO7">
        <f>W_!AQ9</f>
        <v>-141.58188874812311</v>
      </c>
      <c r="AP7">
        <f>W_!AR9</f>
        <v>-5.9066568401930496E-2</v>
      </c>
      <c r="AQ7">
        <f>W_!AS9</f>
        <v>-209.57181197672796</v>
      </c>
      <c r="AR7">
        <f>W_!AT9</f>
        <v>0</v>
      </c>
      <c r="AS7">
        <f>W_!AU9</f>
        <v>28.933851303652077</v>
      </c>
      <c r="AT7">
        <f>W_!AV9</f>
        <v>0.24516102434613729</v>
      </c>
      <c r="AU7">
        <f>W_!AW9</f>
        <v>0</v>
      </c>
      <c r="AV7">
        <f>W_!AX9</f>
        <v>0</v>
      </c>
      <c r="AW7">
        <f>W_!AY9</f>
        <v>0</v>
      </c>
      <c r="AX7">
        <f>W_!AZ9</f>
        <v>0</v>
      </c>
      <c r="AY7">
        <f>W_!BA9</f>
        <v>0</v>
      </c>
      <c r="AZ7">
        <f>W_!BB9</f>
        <v>0</v>
      </c>
      <c r="BA7">
        <f>W_!BC9</f>
        <v>0</v>
      </c>
      <c r="BB7">
        <f>W_!BD9</f>
        <v>0</v>
      </c>
    </row>
    <row r="8" spans="1:54" x14ac:dyDescent="0.35">
      <c r="A8" t="str">
        <f>W_!B10</f>
        <v>whours_pnw_difwpww</v>
      </c>
      <c r="B8">
        <f>W_!D10</f>
        <v>-1.3018865457045217</v>
      </c>
      <c r="C8">
        <f>W_!E10</f>
        <v>-3.0991642928431875</v>
      </c>
      <c r="D8">
        <f>W_!F10</f>
        <v>-0.88066158379428483</v>
      </c>
      <c r="E8">
        <f>W_!G10</f>
        <v>-121.41613883694886</v>
      </c>
      <c r="F8">
        <f>W_!H10</f>
        <v>20.130881152460038</v>
      </c>
      <c r="G8">
        <f>W_!I10</f>
        <v>34.993762146488059</v>
      </c>
      <c r="H8">
        <f>W_!J10</f>
        <v>284.26978584163516</v>
      </c>
      <c r="I8">
        <f>W_!K10</f>
        <v>71.352668592930982</v>
      </c>
      <c r="J8">
        <f>W_!L10</f>
        <v>-16.044070683399557</v>
      </c>
      <c r="K8">
        <f>W_!M10</f>
        <v>-16.830339281937622</v>
      </c>
      <c r="L8">
        <f>W_!N10</f>
        <v>-46.657502418570687</v>
      </c>
      <c r="M8">
        <f>W_!O10</f>
        <v>-0.89444588666635838</v>
      </c>
      <c r="N8">
        <f>W_!P10</f>
        <v>-1.4483698392479392</v>
      </c>
      <c r="O8">
        <f>W_!Q10</f>
        <v>116.84859218021698</v>
      </c>
      <c r="P8">
        <f>W_!R10</f>
        <v>-77.286441687287251</v>
      </c>
      <c r="Q8">
        <f>W_!S10</f>
        <v>-8.0865591315207909E-3</v>
      </c>
      <c r="R8">
        <f>W_!T10</f>
        <v>7.1646767855203918E-3</v>
      </c>
      <c r="S8">
        <f>W_!U10</f>
        <v>-1.634212397256395E-2</v>
      </c>
      <c r="T8">
        <f>W_!V10</f>
        <v>1.7655574793394597</v>
      </c>
      <c r="U8">
        <f>W_!W10</f>
        <v>1.6515405011817235</v>
      </c>
      <c r="V8">
        <f>W_!X10</f>
        <v>1.5426741160961202</v>
      </c>
      <c r="W8">
        <f>W_!Y10</f>
        <v>0.77458673899958896</v>
      </c>
      <c r="X8">
        <f>W_!Z10</f>
        <v>1.1771757621416366</v>
      </c>
      <c r="Y8">
        <f>W_!AA10</f>
        <v>-1.4271539015094978</v>
      </c>
      <c r="Z8">
        <f>W_!AB10</f>
        <v>-1.987213005913185E-2</v>
      </c>
      <c r="AA8">
        <f>W_!AC10</f>
        <v>-0.65774002517709895</v>
      </c>
      <c r="AB8">
        <f>W_!AD10</f>
        <v>0.36072338089610895</v>
      </c>
      <c r="AC8">
        <f>W_!AE10</f>
        <v>20.223947917539839</v>
      </c>
      <c r="AD8">
        <f>W_!AF10</f>
        <v>17.154620037530048</v>
      </c>
      <c r="AE8">
        <f>W_!AG10</f>
        <v>3.2918666213632992E-2</v>
      </c>
      <c r="AF8">
        <f>W_!AH10</f>
        <v>-4.9640050721615561</v>
      </c>
      <c r="AG8">
        <f>W_!AI10</f>
        <v>6.1880771857579654E-2</v>
      </c>
      <c r="AH8">
        <f>W_!AJ10</f>
        <v>558.51660218898189</v>
      </c>
      <c r="AI8">
        <f>W_!AK10</f>
        <v>101.33075077941011</v>
      </c>
      <c r="AJ8">
        <f>W_!AL10</f>
        <v>-6.2360439785684079E-3</v>
      </c>
      <c r="AK8">
        <f>W_!AM10</f>
        <v>622.72285024766177</v>
      </c>
      <c r="AL8">
        <f>W_!AN10</f>
        <v>2.6884144794215215</v>
      </c>
      <c r="AM8">
        <f>W_!AO10</f>
        <v>-3.2909805040499063E-2</v>
      </c>
      <c r="AN8">
        <f>W_!AP10</f>
        <v>-301.04453345569152</v>
      </c>
      <c r="AO8">
        <f>W_!AQ10</f>
        <v>-187.11366345314303</v>
      </c>
      <c r="AP8">
        <f>W_!AR10</f>
        <v>5.5622584870298822E-3</v>
      </c>
      <c r="AQ8">
        <f>W_!AS10</f>
        <v>-328.98817330371662</v>
      </c>
      <c r="AR8">
        <f>W_!AT10</f>
        <v>0</v>
      </c>
      <c r="AS8">
        <f>W_!AU10</f>
        <v>10.868734369082313</v>
      </c>
      <c r="AT8">
        <f>W_!AV10</f>
        <v>-0.1356291184306963</v>
      </c>
      <c r="AU8">
        <f>W_!AW10</f>
        <v>0</v>
      </c>
      <c r="AV8">
        <f>W_!AX10</f>
        <v>0</v>
      </c>
      <c r="AW8">
        <f>W_!AY10</f>
        <v>0</v>
      </c>
      <c r="AX8">
        <f>W_!AZ10</f>
        <v>0</v>
      </c>
      <c r="AY8">
        <f>W_!BA10</f>
        <v>0</v>
      </c>
      <c r="AZ8">
        <f>W_!BB10</f>
        <v>0</v>
      </c>
      <c r="BA8">
        <f>W_!BC10</f>
        <v>0</v>
      </c>
      <c r="BB8">
        <f>W_!BD10</f>
        <v>0</v>
      </c>
    </row>
    <row r="9" spans="1:54" x14ac:dyDescent="0.35">
      <c r="A9" t="str">
        <f>W_!B11</f>
        <v>shours</v>
      </c>
      <c r="B9">
        <f>W_!D11</f>
        <v>-0.79294674678165677</v>
      </c>
      <c r="C9">
        <f>W_!E11</f>
        <v>-0.93364597800377624</v>
      </c>
      <c r="D9">
        <f>W_!F11</f>
        <v>-1.5264591826042211</v>
      </c>
      <c r="E9">
        <f>W_!G11</f>
        <v>-38.119946492478427</v>
      </c>
      <c r="F9">
        <f>W_!H11</f>
        <v>31.453899867120327</v>
      </c>
      <c r="G9">
        <f>W_!I11</f>
        <v>49.059731473227863</v>
      </c>
      <c r="H9">
        <f>W_!J11</f>
        <v>71.352668592930982</v>
      </c>
      <c r="I9">
        <f>W_!K11</f>
        <v>200.58312634351108</v>
      </c>
      <c r="J9">
        <f>W_!L11</f>
        <v>-21.084628018220112</v>
      </c>
      <c r="K9">
        <f>W_!M11</f>
        <v>-45.987768139365116</v>
      </c>
      <c r="L9">
        <f>W_!N11</f>
        <v>-28.424983377840501</v>
      </c>
      <c r="M9">
        <f>W_!O11</f>
        <v>-7.5366523414801287</v>
      </c>
      <c r="N9">
        <f>W_!P11</f>
        <v>-16.496471805348179</v>
      </c>
      <c r="O9">
        <f>W_!Q11</f>
        <v>18.249703566747311</v>
      </c>
      <c r="P9">
        <f>W_!R11</f>
        <v>-100.04894826827858</v>
      </c>
      <c r="Q9">
        <f>W_!S11</f>
        <v>-7.9318629257363587E-3</v>
      </c>
      <c r="R9">
        <f>W_!T11</f>
        <v>5.5629652391202605E-3</v>
      </c>
      <c r="S9">
        <f>W_!U11</f>
        <v>-6.2467351518116235E-2</v>
      </c>
      <c r="T9">
        <f>W_!V11</f>
        <v>3.0405458663221898</v>
      </c>
      <c r="U9">
        <f>W_!W11</f>
        <v>2.9910048758204542</v>
      </c>
      <c r="V9">
        <f>W_!X11</f>
        <v>2.507929668818615</v>
      </c>
      <c r="W9">
        <f>W_!Y11</f>
        <v>1.960464263333922</v>
      </c>
      <c r="X9">
        <f>W_!Z11</f>
        <v>2.3364477593363007</v>
      </c>
      <c r="Y9">
        <f>W_!AA11</f>
        <v>-7.3617456280689525E-2</v>
      </c>
      <c r="Z9">
        <f>W_!AB11</f>
        <v>8.3905505445259435E-3</v>
      </c>
      <c r="AA9">
        <f>W_!AC11</f>
        <v>-0.88479119837893883</v>
      </c>
      <c r="AB9">
        <f>W_!AD11</f>
        <v>0.26093386742903313</v>
      </c>
      <c r="AC9">
        <f>W_!AE11</f>
        <v>21.205468559813298</v>
      </c>
      <c r="AD9">
        <f>W_!AF11</f>
        <v>18.012114160337244</v>
      </c>
      <c r="AE9">
        <f>W_!AG11</f>
        <v>9.0615296163951878E-2</v>
      </c>
      <c r="AF9">
        <f>W_!AH11</f>
        <v>-3.7947133290621897</v>
      </c>
      <c r="AG9">
        <f>W_!AI11</f>
        <v>5.7126162179591287E-2</v>
      </c>
      <c r="AH9">
        <f>W_!AJ11</f>
        <v>229.83792787153095</v>
      </c>
      <c r="AI9">
        <f>W_!AK11</f>
        <v>31.075729862315068</v>
      </c>
      <c r="AJ9">
        <f>W_!AL11</f>
        <v>8.5693700947602258E-2</v>
      </c>
      <c r="AK9">
        <f>W_!AM11</f>
        <v>320.97113318614242</v>
      </c>
      <c r="AL9">
        <f>W_!AN11</f>
        <v>1.9906018166756743</v>
      </c>
      <c r="AM9">
        <f>W_!AO11</f>
        <v>-3.1279254631665913E-2</v>
      </c>
      <c r="AN9">
        <f>W_!AP11</f>
        <v>-121.11571993031674</v>
      </c>
      <c r="AO9">
        <f>W_!AQ11</f>
        <v>-53.241944557888729</v>
      </c>
      <c r="AP9">
        <f>W_!AR11</f>
        <v>-0.16271453261992777</v>
      </c>
      <c r="AQ9">
        <f>W_!AS11</f>
        <v>-170.18754693450447</v>
      </c>
      <c r="AR9">
        <f>W_!AT11</f>
        <v>0</v>
      </c>
      <c r="AS9">
        <f>W_!AU11</f>
        <v>24.342941174552308</v>
      </c>
      <c r="AT9">
        <f>W_!AV11</f>
        <v>0.34599050228452222</v>
      </c>
      <c r="AU9">
        <f>W_!AW11</f>
        <v>0</v>
      </c>
      <c r="AV9">
        <f>W_!AX11</f>
        <v>0</v>
      </c>
      <c r="AW9">
        <f>W_!AY11</f>
        <v>0</v>
      </c>
      <c r="AX9">
        <f>W_!AZ11</f>
        <v>0</v>
      </c>
      <c r="AY9">
        <f>W_!BA11</f>
        <v>0</v>
      </c>
      <c r="AZ9">
        <f>W_!BB11</f>
        <v>0</v>
      </c>
      <c r="BA9">
        <f>W_!BC11</f>
        <v>0</v>
      </c>
      <c r="BB9">
        <f>W_!BD11</f>
        <v>0</v>
      </c>
    </row>
    <row r="10" spans="1:54" x14ac:dyDescent="0.35">
      <c r="A10" t="str">
        <f>W_!B12</f>
        <v>whwk_pww</v>
      </c>
      <c r="B10">
        <f>W_!D12</f>
        <v>-0.61849866154989785</v>
      </c>
      <c r="C10">
        <f>W_!E12</f>
        <v>1.7575242766347972</v>
      </c>
      <c r="D10">
        <f>W_!F12</f>
        <v>3.743174484704119E-2</v>
      </c>
      <c r="E10">
        <f>W_!G12</f>
        <v>-41.166708078117779</v>
      </c>
      <c r="F10">
        <f>W_!H12</f>
        <v>-23.515948830923712</v>
      </c>
      <c r="G10">
        <f>W_!I12</f>
        <v>-12.712187411777778</v>
      </c>
      <c r="H10">
        <f>W_!J12</f>
        <v>-16.044070683399557</v>
      </c>
      <c r="I10">
        <f>W_!K12</f>
        <v>-21.084628018220112</v>
      </c>
      <c r="J10">
        <f>W_!L12</f>
        <v>134.77701934895373</v>
      </c>
      <c r="K10">
        <f>W_!M12</f>
        <v>28.431452654877969</v>
      </c>
      <c r="L10">
        <f>W_!N12</f>
        <v>-70.526614495617679</v>
      </c>
      <c r="M10">
        <f>W_!O12</f>
        <v>-120.7330488712427</v>
      </c>
      <c r="N10">
        <f>W_!P12</f>
        <v>3.1849284215584075</v>
      </c>
      <c r="O10">
        <f>W_!Q12</f>
        <v>33.988320227941301</v>
      </c>
      <c r="P10">
        <f>W_!R12</f>
        <v>46.000542130549434</v>
      </c>
      <c r="Q10">
        <f>W_!S12</f>
        <v>-2.2013836633475517E-2</v>
      </c>
      <c r="R10">
        <f>W_!T12</f>
        <v>-1.0741556656109238E-3</v>
      </c>
      <c r="S10">
        <f>W_!U12</f>
        <v>1.0143784934985392E-2</v>
      </c>
      <c r="T10">
        <f>W_!V12</f>
        <v>-1.2782277505707949</v>
      </c>
      <c r="U10">
        <f>W_!W12</f>
        <v>-1.110298713802629</v>
      </c>
      <c r="V10">
        <f>W_!X12</f>
        <v>-2.0411153147954151</v>
      </c>
      <c r="W10">
        <f>W_!Y12</f>
        <v>-2.0878944011980938</v>
      </c>
      <c r="X10">
        <f>W_!Z12</f>
        <v>-2.0070107227938099</v>
      </c>
      <c r="Y10">
        <f>W_!AA12</f>
        <v>-0.50605218775696437</v>
      </c>
      <c r="Z10">
        <f>W_!AB12</f>
        <v>-2.5081918631481123E-2</v>
      </c>
      <c r="AA10">
        <f>W_!AC12</f>
        <v>0.3676132570383861</v>
      </c>
      <c r="AB10">
        <f>W_!AD12</f>
        <v>-0.10239063430357249</v>
      </c>
      <c r="AC10">
        <f>W_!AE12</f>
        <v>-2.0488160886320652</v>
      </c>
      <c r="AD10">
        <f>W_!AF12</f>
        <v>-1.2462912256051484</v>
      </c>
      <c r="AE10">
        <f>W_!AG12</f>
        <v>-4.8369168159439875E-2</v>
      </c>
      <c r="AF10">
        <f>W_!AH12</f>
        <v>-0.10078867535465164</v>
      </c>
      <c r="AG10">
        <f>W_!AI12</f>
        <v>-1.456318027473491E-3</v>
      </c>
      <c r="AH10">
        <f>W_!AJ12</f>
        <v>4.9106265126830007</v>
      </c>
      <c r="AI10">
        <f>W_!AK12</f>
        <v>115.10740771448714</v>
      </c>
      <c r="AJ10">
        <f>W_!AL12</f>
        <v>-3.9253046825761778E-2</v>
      </c>
      <c r="AK10">
        <f>W_!AM12</f>
        <v>-1.1994961544104632</v>
      </c>
      <c r="AL10">
        <f>W_!AN12</f>
        <v>4.0373586092262631E-2</v>
      </c>
      <c r="AM10">
        <f>W_!AO12</f>
        <v>2.0907059883270914E-6</v>
      </c>
      <c r="AN10">
        <f>W_!AP12</f>
        <v>-1.2163045104466834</v>
      </c>
      <c r="AO10">
        <f>W_!AQ12</f>
        <v>-220.65134087398388</v>
      </c>
      <c r="AP10">
        <f>W_!AR12</f>
        <v>7.2134472639882513E-2</v>
      </c>
      <c r="AQ10">
        <f>W_!AS12</f>
        <v>-4.4999433938360589E-2</v>
      </c>
      <c r="AR10">
        <f>W_!AT12</f>
        <v>0</v>
      </c>
      <c r="AS10">
        <f>W_!AU12</f>
        <v>-9.7978525834385035</v>
      </c>
      <c r="AT10">
        <f>W_!AV12</f>
        <v>-0.48875684585539686</v>
      </c>
      <c r="AU10">
        <f>W_!AW12</f>
        <v>0</v>
      </c>
      <c r="AV10">
        <f>W_!AX12</f>
        <v>0</v>
      </c>
      <c r="AW10">
        <f>W_!AY12</f>
        <v>0</v>
      </c>
      <c r="AX10">
        <f>W_!AZ12</f>
        <v>0</v>
      </c>
      <c r="AY10">
        <f>W_!BA12</f>
        <v>0</v>
      </c>
      <c r="AZ10">
        <f>W_!BB12</f>
        <v>0</v>
      </c>
      <c r="BA10">
        <f>W_!BC12</f>
        <v>0</v>
      </c>
      <c r="BB10">
        <f>W_!BD12</f>
        <v>0</v>
      </c>
    </row>
    <row r="11" spans="1:54" x14ac:dyDescent="0.35">
      <c r="A11" t="str">
        <f>W_!B13</f>
        <v>whwk_pwn_dif</v>
      </c>
      <c r="B11">
        <f>W_!D13</f>
        <v>0.32192271103420861</v>
      </c>
      <c r="C11">
        <f>W_!E13</f>
        <v>1.3455678679608691</v>
      </c>
      <c r="D11">
        <f>W_!F13</f>
        <v>-2.3664326989739135</v>
      </c>
      <c r="E11">
        <f>W_!G13</f>
        <v>15.833172476564553</v>
      </c>
      <c r="F11">
        <f>W_!H13</f>
        <v>-20.722757149651699</v>
      </c>
      <c r="G11">
        <f>W_!I13</f>
        <v>4.3527566750801689</v>
      </c>
      <c r="H11">
        <f>W_!J13</f>
        <v>-16.830339281937622</v>
      </c>
      <c r="I11">
        <f>W_!K13</f>
        <v>-45.987768139365116</v>
      </c>
      <c r="J11">
        <f>W_!L13</f>
        <v>28.431452654877969</v>
      </c>
      <c r="K11">
        <f>W_!M13</f>
        <v>196.45403933680728</v>
      </c>
      <c r="L11">
        <f>W_!N13</f>
        <v>-14.137852661589319</v>
      </c>
      <c r="M11">
        <f>W_!O13</f>
        <v>-5.3426189754807503</v>
      </c>
      <c r="N11">
        <f>W_!P13</f>
        <v>20.112805889800843</v>
      </c>
      <c r="O11">
        <f>W_!Q13</f>
        <v>30.471529918373747</v>
      </c>
      <c r="P11">
        <f>W_!R13</f>
        <v>28.737518722680885</v>
      </c>
      <c r="Q11">
        <f>W_!S13</f>
        <v>1.9031790001113932E-3</v>
      </c>
      <c r="R11">
        <f>W_!T13</f>
        <v>9.7383267207177833E-4</v>
      </c>
      <c r="S11">
        <f>W_!U13</f>
        <v>4.7788815411977433E-3</v>
      </c>
      <c r="T11">
        <f>W_!V13</f>
        <v>-0.46502982376709351</v>
      </c>
      <c r="U11">
        <f>W_!W13</f>
        <v>-0.39113378206587657</v>
      </c>
      <c r="V11">
        <f>W_!X13</f>
        <v>-1.840399258818266</v>
      </c>
      <c r="W11">
        <f>W_!Y13</f>
        <v>-1.729102917375555</v>
      </c>
      <c r="X11">
        <f>W_!Z13</f>
        <v>-1.7801805528288652</v>
      </c>
      <c r="Y11">
        <f>W_!AA13</f>
        <v>0.26556149472827106</v>
      </c>
      <c r="Z11">
        <f>W_!AB13</f>
        <v>1.7056304978769584E-2</v>
      </c>
      <c r="AA11">
        <f>W_!AC13</f>
        <v>0.34579983596332814</v>
      </c>
      <c r="AB11">
        <f>W_!AD13</f>
        <v>-0.21085853778129918</v>
      </c>
      <c r="AC11">
        <f>W_!AE13</f>
        <v>-8.5352580878908917</v>
      </c>
      <c r="AD11">
        <f>W_!AF13</f>
        <v>-6.5881741859051095</v>
      </c>
      <c r="AE11">
        <f>W_!AG13</f>
        <v>-1.3945796309201433E-2</v>
      </c>
      <c r="AF11">
        <f>W_!AH13</f>
        <v>-3.756852385831436</v>
      </c>
      <c r="AG11">
        <f>W_!AI13</f>
        <v>3.8602123738647555E-2</v>
      </c>
      <c r="AH11">
        <f>W_!AJ13</f>
        <v>-29.400871358306503</v>
      </c>
      <c r="AI11">
        <f>W_!AK13</f>
        <v>46.823785685435425</v>
      </c>
      <c r="AJ11">
        <f>W_!AL13</f>
        <v>-4.9535414988894397E-2</v>
      </c>
      <c r="AK11">
        <f>W_!AM13</f>
        <v>71.842198819411237</v>
      </c>
      <c r="AL11">
        <f>W_!AN13</f>
        <v>1.9938604017660995</v>
      </c>
      <c r="AM11">
        <f>W_!AO13</f>
        <v>-1.9653511873181085E-2</v>
      </c>
      <c r="AN11">
        <f>W_!AP13</f>
        <v>20.589163565856708</v>
      </c>
      <c r="AO11">
        <f>W_!AQ13</f>
        <v>-88.827203987656176</v>
      </c>
      <c r="AP11">
        <f>W_!AR13</f>
        <v>9.8258712732183492E-2</v>
      </c>
      <c r="AQ11">
        <f>W_!AS13</f>
        <v>-32.709399608827738</v>
      </c>
      <c r="AR11">
        <f>W_!AT13</f>
        <v>0</v>
      </c>
      <c r="AS11">
        <f>W_!AU13</f>
        <v>-30.738607960682348</v>
      </c>
      <c r="AT11">
        <f>W_!AV13</f>
        <v>-0.29725795864542404</v>
      </c>
      <c r="AU11">
        <f>W_!AW13</f>
        <v>0</v>
      </c>
      <c r="AV11">
        <f>W_!AX13</f>
        <v>0</v>
      </c>
      <c r="AW11">
        <f>W_!AY13</f>
        <v>0</v>
      </c>
      <c r="AX11">
        <f>W_!AZ13</f>
        <v>0</v>
      </c>
      <c r="AY11">
        <f>W_!BA13</f>
        <v>0</v>
      </c>
      <c r="AZ11">
        <f>W_!BB13</f>
        <v>0</v>
      </c>
      <c r="BA11">
        <f>W_!BC13</f>
        <v>0</v>
      </c>
      <c r="BB11">
        <f>W_!BD13</f>
        <v>0</v>
      </c>
    </row>
    <row r="12" spans="1:54" x14ac:dyDescent="0.35">
      <c r="A12" t="str">
        <f>W_!B14</f>
        <v>whwk_pnw_dif</v>
      </c>
      <c r="B12">
        <f>W_!D14</f>
        <v>0.34439954362514263</v>
      </c>
      <c r="C12">
        <f>W_!E14</f>
        <v>-1.0710841077028892</v>
      </c>
      <c r="D12">
        <f>W_!F14</f>
        <v>-2.2273560259316594</v>
      </c>
      <c r="E12">
        <f>W_!G14</f>
        <v>-53.192584999011764</v>
      </c>
      <c r="F12">
        <f>W_!H14</f>
        <v>38.05066323432311</v>
      </c>
      <c r="G12">
        <f>W_!I14</f>
        <v>7.0568845259303385</v>
      </c>
      <c r="H12">
        <f>W_!J14</f>
        <v>-46.657502418570687</v>
      </c>
      <c r="I12">
        <f>W_!K14</f>
        <v>-28.424983377840501</v>
      </c>
      <c r="J12">
        <f>W_!L14</f>
        <v>-70.526614495617679</v>
      </c>
      <c r="K12">
        <f>W_!M14</f>
        <v>-14.137852661589319</v>
      </c>
      <c r="L12">
        <f>W_!N14</f>
        <v>242.28547348214155</v>
      </c>
      <c r="M12">
        <f>W_!O14</f>
        <v>62.032610442407979</v>
      </c>
      <c r="N12">
        <f>W_!P14</f>
        <v>6.2162003872692191</v>
      </c>
      <c r="O12">
        <f>W_!Q14</f>
        <v>-96.76474905447833</v>
      </c>
      <c r="P12">
        <f>W_!R14</f>
        <v>-23.420011682466434</v>
      </c>
      <c r="Q12">
        <f>W_!S14</f>
        <v>-1.147018802985162E-3</v>
      </c>
      <c r="R12">
        <f>W_!T14</f>
        <v>3.9912840809469292E-3</v>
      </c>
      <c r="S12">
        <f>W_!U14</f>
        <v>-2.4328113188282392E-2</v>
      </c>
      <c r="T12">
        <f>W_!V14</f>
        <v>2.484869948279401</v>
      </c>
      <c r="U12">
        <f>W_!W14</f>
        <v>2.4247620845578797</v>
      </c>
      <c r="V12">
        <f>W_!X14</f>
        <v>1.7454574235399012</v>
      </c>
      <c r="W12">
        <f>W_!Y14</f>
        <v>1.5666216748411548</v>
      </c>
      <c r="X12">
        <f>W_!Z14</f>
        <v>1.9087810148643196</v>
      </c>
      <c r="Y12">
        <f>W_!AA14</f>
        <v>1.4022103610129304</v>
      </c>
      <c r="Z12">
        <f>W_!AB14</f>
        <v>5.4194622627841173E-2</v>
      </c>
      <c r="AA12">
        <f>W_!AC14</f>
        <v>-0.62346833801564627</v>
      </c>
      <c r="AB12">
        <f>W_!AD14</f>
        <v>0.133026915645895</v>
      </c>
      <c r="AC12">
        <f>W_!AE14</f>
        <v>16.749360826351307</v>
      </c>
      <c r="AD12">
        <f>W_!AF14</f>
        <v>15.550934033283513</v>
      </c>
      <c r="AE12">
        <f>W_!AG14</f>
        <v>6.1940731495385253E-2</v>
      </c>
      <c r="AF12">
        <f>W_!AH14</f>
        <v>-2.6234132677490378</v>
      </c>
      <c r="AG12">
        <f>W_!AI14</f>
        <v>-1.8847222448499543E-2</v>
      </c>
      <c r="AH12">
        <f>W_!AJ14</f>
        <v>238.17239035294025</v>
      </c>
      <c r="AI12">
        <f>W_!AK14</f>
        <v>-28.56495763867628</v>
      </c>
      <c r="AJ12">
        <f>W_!AL14</f>
        <v>-4.1857470741297607E-2</v>
      </c>
      <c r="AK12">
        <f>W_!AM14</f>
        <v>161.51816515491561</v>
      </c>
      <c r="AL12">
        <f>W_!AN14</f>
        <v>1.4255785516062096</v>
      </c>
      <c r="AM12">
        <f>W_!AO14</f>
        <v>9.0659628044587985E-3</v>
      </c>
      <c r="AN12">
        <f>W_!AP14</f>
        <v>-127.30689448094499</v>
      </c>
      <c r="AO12">
        <f>W_!AQ14</f>
        <v>56.944049785409128</v>
      </c>
      <c r="AP12">
        <f>W_!AR14</f>
        <v>7.8709128636654607E-2</v>
      </c>
      <c r="AQ12">
        <f>W_!AS14</f>
        <v>-85.798484852085664</v>
      </c>
      <c r="AR12">
        <f>W_!AT14</f>
        <v>0</v>
      </c>
      <c r="AS12">
        <f>W_!AU14</f>
        <v>34.364013326924955</v>
      </c>
      <c r="AT12">
        <f>W_!AV14</f>
        <v>6.3921544966220878E-2</v>
      </c>
      <c r="AU12">
        <f>W_!AW14</f>
        <v>0</v>
      </c>
      <c r="AV12">
        <f>W_!AX14</f>
        <v>0</v>
      </c>
      <c r="AW12">
        <f>W_!AY14</f>
        <v>0</v>
      </c>
      <c r="AX12">
        <f>W_!AZ14</f>
        <v>0</v>
      </c>
      <c r="AY12">
        <f>W_!BA14</f>
        <v>0</v>
      </c>
      <c r="AZ12">
        <f>W_!BB14</f>
        <v>0</v>
      </c>
      <c r="BA12">
        <f>W_!BC14</f>
        <v>0</v>
      </c>
      <c r="BB12">
        <f>W_!BD14</f>
        <v>0</v>
      </c>
    </row>
    <row r="13" spans="1:54" x14ac:dyDescent="0.35">
      <c r="A13" t="str">
        <f>W_!B15</f>
        <v>hhwk_pww_dif</v>
      </c>
      <c r="B13">
        <f>W_!D15</f>
        <v>1.0530597443909404</v>
      </c>
      <c r="C13">
        <f>W_!E15</f>
        <v>-0.54275269142169147</v>
      </c>
      <c r="D13">
        <f>W_!F15</f>
        <v>0.36001623548796013</v>
      </c>
      <c r="E13">
        <f>W_!G15</f>
        <v>55.163570109553895</v>
      </c>
      <c r="F13">
        <f>W_!H15</f>
        <v>15.264343727431493</v>
      </c>
      <c r="G13">
        <f>W_!I15</f>
        <v>-4.7106365536939458</v>
      </c>
      <c r="H13">
        <f>W_!J15</f>
        <v>-0.89444588666635838</v>
      </c>
      <c r="I13">
        <f>W_!K15</f>
        <v>-7.5366523414801287</v>
      </c>
      <c r="J13">
        <f>W_!L15</f>
        <v>-120.7330488712427</v>
      </c>
      <c r="K13">
        <f>W_!M15</f>
        <v>-5.3426189754807503</v>
      </c>
      <c r="L13">
        <f>W_!N15</f>
        <v>62.032610442407979</v>
      </c>
      <c r="M13">
        <f>W_!O15</f>
        <v>140.15995547242565</v>
      </c>
      <c r="N13">
        <f>W_!P15</f>
        <v>-2.9373480359355724</v>
      </c>
      <c r="O13">
        <f>W_!Q15</f>
        <v>-13.510529608800065</v>
      </c>
      <c r="P13">
        <f>W_!R15</f>
        <v>-20.684802008729221</v>
      </c>
      <c r="Q13">
        <f>W_!S15</f>
        <v>2.3222278484525953E-2</v>
      </c>
      <c r="R13">
        <f>W_!T15</f>
        <v>-5.4017291628814573E-4</v>
      </c>
      <c r="S13">
        <f>W_!U15</f>
        <v>-3.2760113410993863E-3</v>
      </c>
      <c r="T13">
        <f>W_!V15</f>
        <v>-3.2472796428718954E-2</v>
      </c>
      <c r="U13">
        <f>W_!W15</f>
        <v>-0.18744277010675031</v>
      </c>
      <c r="V13">
        <f>W_!X15</f>
        <v>1.0288991309609725</v>
      </c>
      <c r="W13">
        <f>W_!Y15</f>
        <v>1.2183937341076585</v>
      </c>
      <c r="X13">
        <f>W_!Z15</f>
        <v>0.98912947470661539</v>
      </c>
      <c r="Y13">
        <f>W_!AA15</f>
        <v>4.8544497361375588E-2</v>
      </c>
      <c r="Z13">
        <f>W_!AB15</f>
        <v>4.5000424788870015E-2</v>
      </c>
      <c r="AA13">
        <f>W_!AC15</f>
        <v>-0.20543765886136858</v>
      </c>
      <c r="AB13">
        <f>W_!AD15</f>
        <v>-5.8674163173517632E-2</v>
      </c>
      <c r="AC13">
        <f>W_!AE15</f>
        <v>-8.3580813757997454</v>
      </c>
      <c r="AD13">
        <f>W_!AF15</f>
        <v>-7.4108829996561925</v>
      </c>
      <c r="AE13">
        <f>W_!AG15</f>
        <v>2.3773856586540614E-2</v>
      </c>
      <c r="AF13">
        <f>W_!AH15</f>
        <v>-0.63181798199538874</v>
      </c>
      <c r="AG13">
        <f>W_!AI15</f>
        <v>1.714491158635555E-2</v>
      </c>
      <c r="AH13">
        <f>W_!AJ15</f>
        <v>-89.304193696097215</v>
      </c>
      <c r="AI13">
        <f>W_!AK15</f>
        <v>-127.6787808320332</v>
      </c>
      <c r="AJ13">
        <f>W_!AL15</f>
        <v>1.0508109622717591E-2</v>
      </c>
      <c r="AK13">
        <f>W_!AM15</f>
        <v>-41.319673908751653</v>
      </c>
      <c r="AL13">
        <f>W_!AN15</f>
        <v>0.38799229499173682</v>
      </c>
      <c r="AM13">
        <f>W_!AO15</f>
        <v>-8.5897121169078439E-3</v>
      </c>
      <c r="AN13">
        <f>W_!AP15</f>
        <v>47.318447388726391</v>
      </c>
      <c r="AO13">
        <f>W_!AQ15</f>
        <v>244.32375218413293</v>
      </c>
      <c r="AP13">
        <f>W_!AR15</f>
        <v>-1.5838116764432413E-2</v>
      </c>
      <c r="AQ13">
        <f>W_!AS15</f>
        <v>22.842204499889338</v>
      </c>
      <c r="AR13">
        <f>W_!AT15</f>
        <v>0</v>
      </c>
      <c r="AS13">
        <f>W_!AU15</f>
        <v>-13.674304087935614</v>
      </c>
      <c r="AT13">
        <f>W_!AV15</f>
        <v>0.38914829600926804</v>
      </c>
      <c r="AU13">
        <f>W_!AW15</f>
        <v>0</v>
      </c>
      <c r="AV13">
        <f>W_!AX15</f>
        <v>0</v>
      </c>
      <c r="AW13">
        <f>W_!AY15</f>
        <v>0</v>
      </c>
      <c r="AX13">
        <f>W_!AZ15</f>
        <v>0</v>
      </c>
      <c r="AY13">
        <f>W_!BA15</f>
        <v>0</v>
      </c>
      <c r="AZ13">
        <f>W_!BB15</f>
        <v>0</v>
      </c>
      <c r="BA13">
        <f>W_!BC15</f>
        <v>0</v>
      </c>
      <c r="BB13">
        <f>W_!BD15</f>
        <v>0</v>
      </c>
    </row>
    <row r="14" spans="1:54" x14ac:dyDescent="0.35">
      <c r="A14" t="str">
        <f>W_!B16</f>
        <v>hhwk_pwn_difhpww</v>
      </c>
      <c r="B14">
        <f>W_!D16</f>
        <v>0.25950300124632464</v>
      </c>
      <c r="C14">
        <f>W_!E16</f>
        <v>0.16670312189810621</v>
      </c>
      <c r="D14">
        <f>W_!F16</f>
        <v>0.52879974246197636</v>
      </c>
      <c r="E14">
        <f>W_!G16</f>
        <v>4.8559632968983371</v>
      </c>
      <c r="F14">
        <f>W_!H16</f>
        <v>-7.5692122713715113</v>
      </c>
      <c r="G14">
        <f>W_!I16</f>
        <v>-19.286481546565081</v>
      </c>
      <c r="H14">
        <f>W_!J16</f>
        <v>-1.4483698392479392</v>
      </c>
      <c r="I14">
        <f>W_!K16</f>
        <v>-16.496471805348179</v>
      </c>
      <c r="J14">
        <f>W_!L16</f>
        <v>3.1849284215584075</v>
      </c>
      <c r="K14">
        <f>W_!M16</f>
        <v>20.112805889800843</v>
      </c>
      <c r="L14">
        <f>W_!N16</f>
        <v>6.2162003872692191</v>
      </c>
      <c r="M14">
        <f>W_!O16</f>
        <v>-2.9373480359355724</v>
      </c>
      <c r="N14">
        <f>W_!P16</f>
        <v>39.751299350600348</v>
      </c>
      <c r="O14">
        <f>W_!Q16</f>
        <v>39.263200523830967</v>
      </c>
      <c r="P14">
        <f>W_!R16</f>
        <v>12.178514359926217</v>
      </c>
      <c r="Q14">
        <f>W_!S16</f>
        <v>3.2801995798873741E-4</v>
      </c>
      <c r="R14">
        <f>W_!T16</f>
        <v>2.2649669080207937E-3</v>
      </c>
      <c r="S14">
        <f>W_!U16</f>
        <v>3.2197624300923905E-2</v>
      </c>
      <c r="T14">
        <f>W_!V16</f>
        <v>-0.37495332957641608</v>
      </c>
      <c r="U14">
        <f>W_!W16</f>
        <v>-0.36403945406075988</v>
      </c>
      <c r="V14">
        <f>W_!X16</f>
        <v>-0.41311965530897971</v>
      </c>
      <c r="W14">
        <f>W_!Y16</f>
        <v>-0.3114333510871255</v>
      </c>
      <c r="X14">
        <f>W_!Z16</f>
        <v>-0.43598570200344983</v>
      </c>
      <c r="Y14">
        <f>W_!AA16</f>
        <v>1.484851689849671E-2</v>
      </c>
      <c r="Z14">
        <f>W_!AB16</f>
        <v>-1.0196591108309195E-2</v>
      </c>
      <c r="AA14">
        <f>W_!AC16</f>
        <v>0.22023107251552593</v>
      </c>
      <c r="AB14">
        <f>W_!AD16</f>
        <v>-3.8510589861654516E-2</v>
      </c>
      <c r="AC14">
        <f>W_!AE16</f>
        <v>-4.746672308320206</v>
      </c>
      <c r="AD14">
        <f>W_!AF16</f>
        <v>-3.6929765552346661</v>
      </c>
      <c r="AE14">
        <f>W_!AG16</f>
        <v>-3.8629713073743001E-2</v>
      </c>
      <c r="AF14">
        <f>W_!AH16</f>
        <v>-2.0541792437107995</v>
      </c>
      <c r="AG14">
        <f>W_!AI16</f>
        <v>-1.0965013927728712E-2</v>
      </c>
      <c r="AH14">
        <f>W_!AJ16</f>
        <v>-37.694688268330545</v>
      </c>
      <c r="AI14">
        <f>W_!AK16</f>
        <v>-17.99329815882259</v>
      </c>
      <c r="AJ14">
        <f>W_!AL16</f>
        <v>-1.4051065633767172E-2</v>
      </c>
      <c r="AK14">
        <f>W_!AM16</f>
        <v>-55.979393464340006</v>
      </c>
      <c r="AL14">
        <f>W_!AN16</f>
        <v>1.1002301673230266</v>
      </c>
      <c r="AM14">
        <f>W_!AO16</f>
        <v>5.7631335286267545E-3</v>
      </c>
      <c r="AN14">
        <f>W_!AP16</f>
        <v>19.353760087100774</v>
      </c>
      <c r="AO14">
        <f>W_!AQ16</f>
        <v>32.660241823637065</v>
      </c>
      <c r="AP14">
        <f>W_!AR16</f>
        <v>2.6720259915161165E-2</v>
      </c>
      <c r="AQ14">
        <f>W_!AS16</f>
        <v>29.157646656918001</v>
      </c>
      <c r="AR14">
        <f>W_!AT16</f>
        <v>0</v>
      </c>
      <c r="AS14">
        <f>W_!AU16</f>
        <v>-17.022605713569408</v>
      </c>
      <c r="AT14">
        <f>W_!AV16</f>
        <v>-0.34876419668573122</v>
      </c>
      <c r="AU14">
        <f>W_!AW16</f>
        <v>0</v>
      </c>
      <c r="AV14">
        <f>W_!AX16</f>
        <v>0</v>
      </c>
      <c r="AW14">
        <f>W_!AY16</f>
        <v>0</v>
      </c>
      <c r="AX14">
        <f>W_!AZ16</f>
        <v>0</v>
      </c>
      <c r="AY14">
        <f>W_!BA16</f>
        <v>0</v>
      </c>
      <c r="AZ14">
        <f>W_!BB16</f>
        <v>0</v>
      </c>
      <c r="BA14">
        <f>W_!BC16</f>
        <v>0</v>
      </c>
      <c r="BB14">
        <f>W_!BD16</f>
        <v>0</v>
      </c>
    </row>
    <row r="15" spans="1:54" x14ac:dyDescent="0.35">
      <c r="A15" t="str">
        <f>W_!B17</f>
        <v>hhwk_pnw_difhpww</v>
      </c>
      <c r="B15">
        <f>W_!D17</f>
        <v>0.12673218996622745</v>
      </c>
      <c r="C15">
        <f>W_!E17</f>
        <v>-4.965217828727825</v>
      </c>
      <c r="D15">
        <f>W_!F17</f>
        <v>-0.2365318797835512</v>
      </c>
      <c r="E15">
        <f>W_!G17</f>
        <v>-57.737627782609628</v>
      </c>
      <c r="F15">
        <f>W_!H17</f>
        <v>-48.454143134312723</v>
      </c>
      <c r="G15">
        <f>W_!I17</f>
        <v>-27.543675544929911</v>
      </c>
      <c r="H15">
        <f>W_!J17</f>
        <v>116.84859218021698</v>
      </c>
      <c r="I15">
        <f>W_!K17</f>
        <v>18.249703566747311</v>
      </c>
      <c r="J15">
        <f>W_!L17</f>
        <v>33.988320227941301</v>
      </c>
      <c r="K15">
        <f>W_!M17</f>
        <v>30.471529918373747</v>
      </c>
      <c r="L15">
        <f>W_!N17</f>
        <v>-96.76474905447833</v>
      </c>
      <c r="M15">
        <f>W_!O17</f>
        <v>-13.510529608800065</v>
      </c>
      <c r="N15">
        <f>W_!P17</f>
        <v>39.263200523830967</v>
      </c>
      <c r="O15">
        <f>W_!Q17</f>
        <v>1196.0904946217374</v>
      </c>
      <c r="P15">
        <f>W_!R17</f>
        <v>-36.54491194080196</v>
      </c>
      <c r="Q15">
        <f>W_!S17</f>
        <v>-2.8671925793821402E-2</v>
      </c>
      <c r="R15">
        <f>W_!T17</f>
        <v>-7.6491461655158821E-3</v>
      </c>
      <c r="S15">
        <f>W_!U17</f>
        <v>-1.6246314838765021E-2</v>
      </c>
      <c r="T15">
        <f>W_!V17</f>
        <v>2.9483933143471353</v>
      </c>
      <c r="U15">
        <f>W_!W17</f>
        <v>2.88217290656512</v>
      </c>
      <c r="V15">
        <f>W_!X17</f>
        <v>2.3575573008345962</v>
      </c>
      <c r="W15">
        <f>W_!Y17</f>
        <v>1.9132202476390054</v>
      </c>
      <c r="X15">
        <f>W_!Z17</f>
        <v>1.8351494020045847</v>
      </c>
      <c r="Y15">
        <f>W_!AA17</f>
        <v>-0.64285538644552531</v>
      </c>
      <c r="Z15">
        <f>W_!AB17</f>
        <v>-7.0629199490868683E-2</v>
      </c>
      <c r="AA15">
        <f>W_!AC17</f>
        <v>1.111637567369121</v>
      </c>
      <c r="AB15">
        <f>W_!AD17</f>
        <v>-0.17648645521431777</v>
      </c>
      <c r="AC15">
        <f>W_!AE17</f>
        <v>8.2898446786341804</v>
      </c>
      <c r="AD15">
        <f>W_!AF17</f>
        <v>6.6794954246831546</v>
      </c>
      <c r="AE15">
        <f>W_!AG17</f>
        <v>0.14565070336069449</v>
      </c>
      <c r="AF15">
        <f>W_!AH17</f>
        <v>-8.4981459133335591</v>
      </c>
      <c r="AG15">
        <f>W_!AI17</f>
        <v>0.12229535459910514</v>
      </c>
      <c r="AH15">
        <f>W_!AJ17</f>
        <v>449.52330345098181</v>
      </c>
      <c r="AI15">
        <f>W_!AK17</f>
        <v>73.57291854687702</v>
      </c>
      <c r="AJ15">
        <f>W_!AL17</f>
        <v>0.10663089471080375</v>
      </c>
      <c r="AK15">
        <f>W_!AM17</f>
        <v>618.86855848909056</v>
      </c>
      <c r="AL15">
        <f>W_!AN17</f>
        <v>4.5175585140474883</v>
      </c>
      <c r="AM15">
        <f>W_!AO17</f>
        <v>-6.3969472355909149E-2</v>
      </c>
      <c r="AN15">
        <f>W_!AP17</f>
        <v>-237.50830716427268</v>
      </c>
      <c r="AO15">
        <f>W_!AQ17</f>
        <v>-135.16141070911945</v>
      </c>
      <c r="AP15">
        <f>W_!AR17</f>
        <v>-0.18315948247360189</v>
      </c>
      <c r="AQ15">
        <f>W_!AS17</f>
        <v>-321.98489640810499</v>
      </c>
      <c r="AR15">
        <f>W_!AT17</f>
        <v>0</v>
      </c>
      <c r="AS15">
        <f>W_!AU17</f>
        <v>-14.553826217828986</v>
      </c>
      <c r="AT15">
        <f>W_!AV17</f>
        <v>-0.54742736791236235</v>
      </c>
      <c r="AU15">
        <f>W_!AW17</f>
        <v>0</v>
      </c>
      <c r="AV15">
        <f>W_!AX17</f>
        <v>0</v>
      </c>
      <c r="AW15">
        <f>W_!AY17</f>
        <v>0</v>
      </c>
      <c r="AX15">
        <f>W_!AZ17</f>
        <v>0</v>
      </c>
      <c r="AY15">
        <f>W_!BA17</f>
        <v>0</v>
      </c>
      <c r="AZ15">
        <f>W_!BB17</f>
        <v>0</v>
      </c>
      <c r="BA15">
        <f>W_!BC17</f>
        <v>0</v>
      </c>
      <c r="BB15">
        <f>W_!BD17</f>
        <v>0</v>
      </c>
    </row>
    <row r="16" spans="1:54" x14ac:dyDescent="0.35">
      <c r="A16" t="str">
        <f>W_!B18</f>
        <v>shwk</v>
      </c>
      <c r="B16">
        <f>W_!D18</f>
        <v>0.58147363910938743</v>
      </c>
      <c r="C16">
        <f>W_!E18</f>
        <v>2.5993518858026579</v>
      </c>
      <c r="D16">
        <f>W_!F18</f>
        <v>3.1868022036129697</v>
      </c>
      <c r="E16">
        <f>W_!G18</f>
        <v>75.790286734902352</v>
      </c>
      <c r="F16">
        <f>W_!H18</f>
        <v>-23.210982420542393</v>
      </c>
      <c r="G16">
        <f>W_!I18</f>
        <v>-60.73664724468194</v>
      </c>
      <c r="H16">
        <f>W_!J18</f>
        <v>-77.286441687287251</v>
      </c>
      <c r="I16">
        <f>W_!K18</f>
        <v>-100.04894826827858</v>
      </c>
      <c r="J16">
        <f>W_!L18</f>
        <v>46.000542130549434</v>
      </c>
      <c r="K16">
        <f>W_!M18</f>
        <v>28.737518722680885</v>
      </c>
      <c r="L16">
        <f>W_!N18</f>
        <v>-23.420011682466434</v>
      </c>
      <c r="M16">
        <f>W_!O18</f>
        <v>-20.684802008729221</v>
      </c>
      <c r="N16">
        <f>W_!P18</f>
        <v>12.178514359926217</v>
      </c>
      <c r="O16">
        <f>W_!Q18</f>
        <v>-36.54491194080196</v>
      </c>
      <c r="P16">
        <f>W_!R18</f>
        <v>172.5902188685304</v>
      </c>
      <c r="Q16">
        <f>W_!S18</f>
        <v>-1.0999627821160832E-3</v>
      </c>
      <c r="R16">
        <f>W_!T18</f>
        <v>-5.4282230657870089E-3</v>
      </c>
      <c r="S16">
        <f>W_!U18</f>
        <v>9.4052717011724254E-2</v>
      </c>
      <c r="T16">
        <f>W_!V18</f>
        <v>-2.9347387175114052</v>
      </c>
      <c r="U16">
        <f>W_!W18</f>
        <v>-2.7976542174856429</v>
      </c>
      <c r="V16">
        <f>W_!X18</f>
        <v>-1.7243133931625276</v>
      </c>
      <c r="W16">
        <f>W_!Y18</f>
        <v>-0.88631481306561344</v>
      </c>
      <c r="X16">
        <f>W_!Z18</f>
        <v>-1.4177901333452128</v>
      </c>
      <c r="Y16">
        <f>W_!AA18</f>
        <v>1.3231156122718923</v>
      </c>
      <c r="Z16">
        <f>W_!AB18</f>
        <v>-9.7715447703080795E-3</v>
      </c>
      <c r="AA16">
        <f>W_!AC18</f>
        <v>0.75101671701045158</v>
      </c>
      <c r="AB16">
        <f>W_!AD18</f>
        <v>-0.45287878223460587</v>
      </c>
      <c r="AC16">
        <f>W_!AE18</f>
        <v>-28.607819894697187</v>
      </c>
      <c r="AD16">
        <f>W_!AF18</f>
        <v>-24.34143786830505</v>
      </c>
      <c r="AE16">
        <f>W_!AG18</f>
        <v>-0.11215575703267738</v>
      </c>
      <c r="AF16">
        <f>W_!AH18</f>
        <v>5.182413296448396</v>
      </c>
      <c r="AG16">
        <f>W_!AI18</f>
        <v>-6.0385528051917006E-2</v>
      </c>
      <c r="AH16">
        <f>W_!AJ18</f>
        <v>-350.04005630343806</v>
      </c>
      <c r="AI16">
        <f>W_!AK18</f>
        <v>-60.996895257536984</v>
      </c>
      <c r="AJ16">
        <f>W_!AL18</f>
        <v>-4.9997029054094921E-2</v>
      </c>
      <c r="AK16">
        <f>W_!AM18</f>
        <v>-442.87888427876425</v>
      </c>
      <c r="AL16">
        <f>W_!AN18</f>
        <v>-2.6231601184424873</v>
      </c>
      <c r="AM16">
        <f>W_!AO18</f>
        <v>3.1852628068217689E-2</v>
      </c>
      <c r="AN16">
        <f>W_!AP18</f>
        <v>185.05865498720934</v>
      </c>
      <c r="AO16">
        <f>W_!AQ18</f>
        <v>111.69107446858089</v>
      </c>
      <c r="AP16">
        <f>W_!AR18</f>
        <v>9.9567600658840474E-2</v>
      </c>
      <c r="AQ16">
        <f>W_!AS18</f>
        <v>231.9574135656662</v>
      </c>
      <c r="AR16">
        <f>W_!AT18</f>
        <v>0</v>
      </c>
      <c r="AS16">
        <f>W_!AU18</f>
        <v>-32.777396461746335</v>
      </c>
      <c r="AT16">
        <f>W_!AV18</f>
        <v>-0.27870750304926251</v>
      </c>
      <c r="AU16">
        <f>W_!AW18</f>
        <v>0</v>
      </c>
      <c r="AV16">
        <f>W_!AX18</f>
        <v>0</v>
      </c>
      <c r="AW16">
        <f>W_!AY18</f>
        <v>0</v>
      </c>
      <c r="AX16">
        <f>W_!AZ18</f>
        <v>0</v>
      </c>
      <c r="AY16">
        <f>W_!BA18</f>
        <v>0</v>
      </c>
      <c r="AZ16">
        <f>W_!BB18</f>
        <v>0</v>
      </c>
      <c r="BA16">
        <f>W_!BC18</f>
        <v>0</v>
      </c>
      <c r="BB16">
        <f>W_!BD18</f>
        <v>0</v>
      </c>
    </row>
    <row r="17" spans="1:54" x14ac:dyDescent="0.35">
      <c r="A17" t="str">
        <f>W_!B19</f>
        <v>wlfp_dif</v>
      </c>
      <c r="B17">
        <f>W_!D19</f>
        <v>1.6403865751980429E-4</v>
      </c>
      <c r="C17">
        <f>W_!E19</f>
        <v>3.8225783868101721E-4</v>
      </c>
      <c r="D17">
        <f>W_!F19</f>
        <v>3.0798519912531686E-4</v>
      </c>
      <c r="E17">
        <f>W_!G19</f>
        <v>4.9690008773055988E-2</v>
      </c>
      <c r="F17">
        <f>W_!H19</f>
        <v>2.2897028861917621E-3</v>
      </c>
      <c r="G17">
        <f>W_!I19</f>
        <v>-6.3908035518358717E-3</v>
      </c>
      <c r="H17">
        <f>W_!J19</f>
        <v>-8.0865591315207909E-3</v>
      </c>
      <c r="I17">
        <f>W_!K19</f>
        <v>-7.9318629257363587E-3</v>
      </c>
      <c r="J17">
        <f>W_!L19</f>
        <v>-2.2013836633475517E-2</v>
      </c>
      <c r="K17">
        <f>W_!M19</f>
        <v>1.9031790001113932E-3</v>
      </c>
      <c r="L17">
        <f>W_!N19</f>
        <v>-1.147018802985162E-3</v>
      </c>
      <c r="M17">
        <f>W_!O19</f>
        <v>2.3222278484525953E-2</v>
      </c>
      <c r="N17">
        <f>W_!P19</f>
        <v>3.2801995798873741E-4</v>
      </c>
      <c r="O17">
        <f>W_!Q19</f>
        <v>-2.8671925793821402E-2</v>
      </c>
      <c r="P17">
        <f>W_!R19</f>
        <v>-1.0999627821160832E-3</v>
      </c>
      <c r="Q17">
        <f>W_!S19</f>
        <v>3.3082967011678502E-5</v>
      </c>
      <c r="R17">
        <f>W_!T19</f>
        <v>-9.3083430435080354E-7</v>
      </c>
      <c r="S17">
        <f>W_!U19</f>
        <v>-3.6888903472780379E-6</v>
      </c>
      <c r="T17">
        <f>W_!V19</f>
        <v>-1.5290316387236275E-3</v>
      </c>
      <c r="U17">
        <f>W_!W19</f>
        <v>-1.5188661516137988E-3</v>
      </c>
      <c r="V17">
        <f>W_!X19</f>
        <v>-1.2597902612143524E-3</v>
      </c>
      <c r="W17">
        <f>W_!Y19</f>
        <v>-1.1145847279000805E-3</v>
      </c>
      <c r="X17">
        <f>W_!Z19</f>
        <v>-1.1906948905255335E-3</v>
      </c>
      <c r="Y17">
        <f>W_!AA19</f>
        <v>-4.3865851350457119E-4</v>
      </c>
      <c r="Z17">
        <f>W_!AB19</f>
        <v>-8.0587089509776015E-6</v>
      </c>
      <c r="AA17">
        <f>W_!AC19</f>
        <v>1.549139754449895E-4</v>
      </c>
      <c r="AB17">
        <f>W_!AD19</f>
        <v>-2.6892513043789322E-5</v>
      </c>
      <c r="AC17">
        <f>W_!AE19</f>
        <v>-7.7578829127258895E-3</v>
      </c>
      <c r="AD17">
        <f>W_!AF19</f>
        <v>-7.1351416596527346E-3</v>
      </c>
      <c r="AE17">
        <f>W_!AG19</f>
        <v>-1.6807634246958346E-5</v>
      </c>
      <c r="AF17">
        <f>W_!AH19</f>
        <v>1.7561849500069599E-3</v>
      </c>
      <c r="AG17">
        <f>W_!AI19</f>
        <v>-4.6113644780191238E-5</v>
      </c>
      <c r="AH17">
        <f>W_!AJ19</f>
        <v>-0.19632532602562691</v>
      </c>
      <c r="AI17">
        <f>W_!AK19</f>
        <v>-5.4563297311719099E-2</v>
      </c>
      <c r="AJ17">
        <f>W_!AL19</f>
        <v>3.2006766873150301E-6</v>
      </c>
      <c r="AK17">
        <f>W_!AM19</f>
        <v>-0.25285864456974494</v>
      </c>
      <c r="AL17">
        <f>W_!AN19</f>
        <v>-9.4435501589965683E-4</v>
      </c>
      <c r="AM17">
        <f>W_!AO19</f>
        <v>2.4340681023366604E-5</v>
      </c>
      <c r="AN17">
        <f>W_!AP19</f>
        <v>0.10437517669090268</v>
      </c>
      <c r="AO17">
        <f>W_!AQ19</f>
        <v>0.10208107729419125</v>
      </c>
      <c r="AP17">
        <f>W_!AR19</f>
        <v>-6.5774381803777385E-6</v>
      </c>
      <c r="AQ17">
        <f>W_!AS19</f>
        <v>0.13213700223965485</v>
      </c>
      <c r="AR17">
        <f>W_!AT19</f>
        <v>0</v>
      </c>
      <c r="AS17">
        <f>W_!AU19</f>
        <v>-8.5241078093201781E-3</v>
      </c>
      <c r="AT17">
        <f>W_!AV19</f>
        <v>2.1722632054988036E-4</v>
      </c>
      <c r="AU17">
        <f>W_!AW19</f>
        <v>0</v>
      </c>
      <c r="AV17">
        <f>W_!AX19</f>
        <v>0</v>
      </c>
      <c r="AW17">
        <f>W_!AY19</f>
        <v>0</v>
      </c>
      <c r="AX17">
        <f>W_!AZ19</f>
        <v>0</v>
      </c>
      <c r="AY17">
        <f>W_!BA19</f>
        <v>0</v>
      </c>
      <c r="AZ17">
        <f>W_!BB19</f>
        <v>0</v>
      </c>
      <c r="BA17">
        <f>W_!BC19</f>
        <v>0</v>
      </c>
      <c r="BB17">
        <f>W_!BD19</f>
        <v>0</v>
      </c>
    </row>
    <row r="18" spans="1:54" x14ac:dyDescent="0.35">
      <c r="A18" t="str">
        <f>W_!B20</f>
        <v>hlfp</v>
      </c>
      <c r="B18">
        <f>W_!D20</f>
        <v>-9.1815233339457851E-5</v>
      </c>
      <c r="C18">
        <f>W_!E20</f>
        <v>-1.2389579548986317E-4</v>
      </c>
      <c r="D18">
        <f>W_!F20</f>
        <v>-2.2051605236020255E-4</v>
      </c>
      <c r="E18">
        <f>W_!G20</f>
        <v>-9.3674291609581184E-3</v>
      </c>
      <c r="F18">
        <f>W_!H20</f>
        <v>5.4200651509371317E-3</v>
      </c>
      <c r="G18">
        <f>W_!I20</f>
        <v>4.3958108305836262E-3</v>
      </c>
      <c r="H18">
        <f>W_!J20</f>
        <v>7.1646767855203918E-3</v>
      </c>
      <c r="I18">
        <f>W_!K20</f>
        <v>5.5629652391202605E-3</v>
      </c>
      <c r="J18">
        <f>W_!L20</f>
        <v>-1.0741556656109238E-3</v>
      </c>
      <c r="K18">
        <f>W_!M20</f>
        <v>9.7383267207177833E-4</v>
      </c>
      <c r="L18">
        <f>W_!N20</f>
        <v>3.9912840809469292E-3</v>
      </c>
      <c r="M18">
        <f>W_!O20</f>
        <v>-5.4017291628814573E-4</v>
      </c>
      <c r="N18">
        <f>W_!P20</f>
        <v>2.2649669080207937E-3</v>
      </c>
      <c r="O18">
        <f>W_!Q20</f>
        <v>-7.6491461655158821E-3</v>
      </c>
      <c r="P18">
        <f>W_!R20</f>
        <v>-5.4282230657870089E-3</v>
      </c>
      <c r="Q18">
        <f>W_!S20</f>
        <v>-9.3083430435080354E-7</v>
      </c>
      <c r="R18">
        <f>W_!T20</f>
        <v>3.763014198051499E-6</v>
      </c>
      <c r="S18">
        <f>W_!U20</f>
        <v>1.2443012646052259E-7</v>
      </c>
      <c r="T18">
        <f>W_!V20</f>
        <v>3.5348968145511544E-4</v>
      </c>
      <c r="U18">
        <f>W_!W20</f>
        <v>3.5669095455239622E-4</v>
      </c>
      <c r="V18">
        <f>W_!X20</f>
        <v>2.0750850978403274E-4</v>
      </c>
      <c r="W18">
        <f>W_!Y20</f>
        <v>1.8012838996257007E-4</v>
      </c>
      <c r="X18">
        <f>W_!Z20</f>
        <v>2.0194990502842415E-4</v>
      </c>
      <c r="Y18">
        <f>W_!AA20</f>
        <v>8.8627850296082802E-5</v>
      </c>
      <c r="Z18">
        <f>W_!AB20</f>
        <v>6.3980031708639675E-6</v>
      </c>
      <c r="AA18">
        <f>W_!AC20</f>
        <v>-1.9877452504546924E-4</v>
      </c>
      <c r="AB18">
        <f>W_!AD20</f>
        <v>2.1548857733717976E-5</v>
      </c>
      <c r="AC18">
        <f>W_!AE20</f>
        <v>2.4326937583821042E-3</v>
      </c>
      <c r="AD18">
        <f>W_!AF20</f>
        <v>2.2535614311019292E-3</v>
      </c>
      <c r="AE18">
        <f>W_!AG20</f>
        <v>1.6821924370772353E-5</v>
      </c>
      <c r="AF18">
        <f>W_!AH20</f>
        <v>-1.0244318022383707E-3</v>
      </c>
      <c r="AG18">
        <f>W_!AI20</f>
        <v>1.7222787420475917E-7</v>
      </c>
      <c r="AH18">
        <f>W_!AJ20</f>
        <v>3.3722045640296495E-2</v>
      </c>
      <c r="AI18">
        <f>W_!AK20</f>
        <v>3.0809364778536003E-3</v>
      </c>
      <c r="AJ18">
        <f>W_!AL20</f>
        <v>-2.6887122730866516E-6</v>
      </c>
      <c r="AK18">
        <f>W_!AM20</f>
        <v>3.8684573372032731E-2</v>
      </c>
      <c r="AL18">
        <f>W_!AN20</f>
        <v>5.5397241856254358E-4</v>
      </c>
      <c r="AM18">
        <f>W_!AO20</f>
        <v>-1.2729948790884534E-7</v>
      </c>
      <c r="AN18">
        <f>W_!AP20</f>
        <v>-1.8267802053376324E-2</v>
      </c>
      <c r="AO18">
        <f>W_!AQ20</f>
        <v>-5.5171637329746682E-3</v>
      </c>
      <c r="AP18">
        <f>W_!AR20</f>
        <v>4.9802728913189651E-6</v>
      </c>
      <c r="AQ18">
        <f>W_!AS20</f>
        <v>-2.0539758970679542E-2</v>
      </c>
      <c r="AR18">
        <f>W_!AT20</f>
        <v>0</v>
      </c>
      <c r="AS18">
        <f>W_!AU20</f>
        <v>9.3726301881778254E-4</v>
      </c>
      <c r="AT18">
        <f>W_!AV20</f>
        <v>6.5178626513781845E-5</v>
      </c>
      <c r="AU18">
        <f>W_!AW20</f>
        <v>0</v>
      </c>
      <c r="AV18">
        <f>W_!AX20</f>
        <v>0</v>
      </c>
      <c r="AW18">
        <f>W_!AY20</f>
        <v>0</v>
      </c>
      <c r="AX18">
        <f>W_!AZ20</f>
        <v>0</v>
      </c>
      <c r="AY18">
        <f>W_!BA20</f>
        <v>0</v>
      </c>
      <c r="AZ18">
        <f>W_!BB20</f>
        <v>0</v>
      </c>
      <c r="BA18">
        <f>W_!BC20</f>
        <v>0</v>
      </c>
      <c r="BB18">
        <f>W_!BD20</f>
        <v>0</v>
      </c>
    </row>
    <row r="19" spans="1:54" x14ac:dyDescent="0.35">
      <c r="A19" t="str">
        <f>W_!B21</f>
        <v>wagegap_hw_withn</v>
      </c>
      <c r="B19">
        <f>W_!D21</f>
        <v>1.0249022884831207E-3</v>
      </c>
      <c r="C19">
        <f>W_!E21</f>
        <v>1.4452511759797241E-3</v>
      </c>
      <c r="D19">
        <f>W_!F21</f>
        <v>2.3621806231702118E-3</v>
      </c>
      <c r="E19">
        <f>W_!G21</f>
        <v>6.0237589467336261E-2</v>
      </c>
      <c r="F19">
        <f>W_!H21</f>
        <v>-3.0697411182551357E-2</v>
      </c>
      <c r="G19">
        <f>W_!I21</f>
        <v>-2.0331374768871945E-2</v>
      </c>
      <c r="H19">
        <f>W_!J21</f>
        <v>-1.634212397256395E-2</v>
      </c>
      <c r="I19">
        <f>W_!K21</f>
        <v>-6.2467351518116235E-2</v>
      </c>
      <c r="J19">
        <f>W_!L21</f>
        <v>1.0143784934985392E-2</v>
      </c>
      <c r="K19">
        <f>W_!M21</f>
        <v>4.7788815411977433E-3</v>
      </c>
      <c r="L19">
        <f>W_!N21</f>
        <v>-2.4328113188282392E-2</v>
      </c>
      <c r="M19">
        <f>W_!O21</f>
        <v>-3.2760113410993863E-3</v>
      </c>
      <c r="N19">
        <f>W_!P21</f>
        <v>3.2197624300923905E-2</v>
      </c>
      <c r="O19">
        <f>W_!Q21</f>
        <v>-1.6246314838765021E-2</v>
      </c>
      <c r="P19">
        <f>W_!R21</f>
        <v>9.4052717011724254E-2</v>
      </c>
      <c r="Q19">
        <f>W_!S21</f>
        <v>-3.6888903472780379E-6</v>
      </c>
      <c r="R19">
        <f>W_!T21</f>
        <v>1.2443012646052259E-7</v>
      </c>
      <c r="S19">
        <f>W_!U21</f>
        <v>3.552563244160225E-4</v>
      </c>
      <c r="T19">
        <f>W_!V21</f>
        <v>-2.2127639303616241E-3</v>
      </c>
      <c r="U19">
        <f>W_!W21</f>
        <v>-2.1724403249286555E-3</v>
      </c>
      <c r="V19">
        <f>W_!X21</f>
        <v>-1.3730169510172169E-3</v>
      </c>
      <c r="W19">
        <f>W_!Y21</f>
        <v>-8.8147154102137374E-4</v>
      </c>
      <c r="X19">
        <f>W_!Z21</f>
        <v>-1.2931466388937886E-3</v>
      </c>
      <c r="Y19">
        <f>W_!AA21</f>
        <v>2.378603311000105E-4</v>
      </c>
      <c r="Z19">
        <f>W_!AB21</f>
        <v>-1.5969852015942722E-5</v>
      </c>
      <c r="AA19">
        <f>W_!AC21</f>
        <v>3.6165347055836471E-4</v>
      </c>
      <c r="AB19">
        <f>W_!AD21</f>
        <v>-4.5505192308116275E-5</v>
      </c>
      <c r="AC19">
        <f>W_!AE21</f>
        <v>-2.079557727621674E-2</v>
      </c>
      <c r="AD19">
        <f>W_!AF21</f>
        <v>-1.7698787876309831E-2</v>
      </c>
      <c r="AE19">
        <f>W_!AG21</f>
        <v>1.1844103088913922E-6</v>
      </c>
      <c r="AF19">
        <f>W_!AH21</f>
        <v>3.7841405597909016E-3</v>
      </c>
      <c r="AG19">
        <f>W_!AI21</f>
        <v>-6.2111590205189357E-5</v>
      </c>
      <c r="AH19">
        <f>W_!AJ21</f>
        <v>-0.39768164402205597</v>
      </c>
      <c r="AI19">
        <f>W_!AK21</f>
        <v>-0.10173489646599192</v>
      </c>
      <c r="AJ19">
        <f>W_!AL21</f>
        <v>-1.0401453563577732E-4</v>
      </c>
      <c r="AK19">
        <f>W_!AM21</f>
        <v>-0.46450567826741906</v>
      </c>
      <c r="AL19">
        <f>W_!AN21</f>
        <v>-1.9244109516631141E-3</v>
      </c>
      <c r="AM19">
        <f>W_!AO21</f>
        <v>3.1551707341881102E-5</v>
      </c>
      <c r="AN19">
        <f>W_!AP21</f>
        <v>0.21046642828631834</v>
      </c>
      <c r="AO19">
        <f>W_!AQ21</f>
        <v>0.18951225051763973</v>
      </c>
      <c r="AP19">
        <f>W_!AR21</f>
        <v>1.9869681822985504E-4</v>
      </c>
      <c r="AQ19">
        <f>W_!AS21</f>
        <v>0.24125562249911386</v>
      </c>
      <c r="AR19">
        <f>W_!AT21</f>
        <v>0</v>
      </c>
      <c r="AS19">
        <f>W_!AU21</f>
        <v>-5.2785064728685466E-2</v>
      </c>
      <c r="AT19">
        <f>W_!AV21</f>
        <v>-1.4707596936400138E-4</v>
      </c>
      <c r="AU19">
        <f>W_!AW21</f>
        <v>0</v>
      </c>
      <c r="AV19">
        <f>W_!AX21</f>
        <v>0</v>
      </c>
      <c r="AW19">
        <f>W_!AY21</f>
        <v>0</v>
      </c>
      <c r="AX19">
        <f>W_!AZ21</f>
        <v>0</v>
      </c>
      <c r="AY19">
        <f>W_!BA21</f>
        <v>0</v>
      </c>
      <c r="AZ19">
        <f>W_!BB21</f>
        <v>0</v>
      </c>
      <c r="BA19">
        <f>W_!BC21</f>
        <v>0</v>
      </c>
      <c r="BB19">
        <f>W_!BD21</f>
        <v>0</v>
      </c>
    </row>
    <row r="20" spans="1:54" x14ac:dyDescent="0.35">
      <c r="A20" t="str">
        <f>W_!B22</f>
        <v>hdj</v>
      </c>
      <c r="B20">
        <f>W_!D22</f>
        <v>-2.0052015947388889E-2</v>
      </c>
      <c r="C20">
        <f>W_!E22</f>
        <v>-0.13823018159377318</v>
      </c>
      <c r="D20">
        <f>W_!F22</f>
        <v>-0.1444723098023139</v>
      </c>
      <c r="E20">
        <f>W_!G22</f>
        <v>-6.3105919886014581</v>
      </c>
      <c r="F20">
        <f>W_!H22</f>
        <v>1.6209048099583729</v>
      </c>
      <c r="G20">
        <f>W_!I22</f>
        <v>2.3230755478942386</v>
      </c>
      <c r="H20">
        <f>W_!J22</f>
        <v>1.7655574793394597</v>
      </c>
      <c r="I20">
        <f>W_!K22</f>
        <v>3.0405458663221898</v>
      </c>
      <c r="J20">
        <f>W_!L22</f>
        <v>-1.2782277505707949</v>
      </c>
      <c r="K20">
        <f>W_!M22</f>
        <v>-0.46502982376709351</v>
      </c>
      <c r="L20">
        <f>W_!N22</f>
        <v>2.484869948279401</v>
      </c>
      <c r="M20">
        <f>W_!O22</f>
        <v>-3.2472796428718954E-2</v>
      </c>
      <c r="N20">
        <f>W_!P22</f>
        <v>-0.37495332957641608</v>
      </c>
      <c r="O20">
        <f>W_!Q22</f>
        <v>2.9483933143471353</v>
      </c>
      <c r="P20">
        <f>W_!R22</f>
        <v>-2.9347387175114052</v>
      </c>
      <c r="Q20">
        <f>W_!S22</f>
        <v>-1.5290316387236275E-3</v>
      </c>
      <c r="R20">
        <f>W_!T22</f>
        <v>3.5348968145511544E-4</v>
      </c>
      <c r="S20">
        <f>W_!U22</f>
        <v>-2.2127639303616241E-3</v>
      </c>
      <c r="T20">
        <f>W_!V22</f>
        <v>0.45705986017272576</v>
      </c>
      <c r="U20">
        <f>W_!W22</f>
        <v>0.45358098872206448</v>
      </c>
      <c r="V20">
        <f>W_!X22</f>
        <v>0.2854003412401166</v>
      </c>
      <c r="W20">
        <f>W_!Y22</f>
        <v>0.26751117157584564</v>
      </c>
      <c r="X20">
        <f>W_!Z22</f>
        <v>0.28274731973010053</v>
      </c>
      <c r="Y20">
        <f>W_!AA22</f>
        <v>0.10378837529002505</v>
      </c>
      <c r="Z20">
        <f>W_!AB22</f>
        <v>2.1840079726386024E-3</v>
      </c>
      <c r="AA20">
        <f>W_!AC22</f>
        <v>-6.1159430575866904E-2</v>
      </c>
      <c r="AB20">
        <f>W_!AD22</f>
        <v>2.0302543263214207E-2</v>
      </c>
      <c r="AC20">
        <f>W_!AE22</f>
        <v>2.3419776185559322</v>
      </c>
      <c r="AD20">
        <f>W_!AF22</f>
        <v>2.0956059719851838</v>
      </c>
      <c r="AE20">
        <f>W_!AG22</f>
        <v>1.2989348393727503E-2</v>
      </c>
      <c r="AF20">
        <f>W_!AH22</f>
        <v>-0.37586261398079435</v>
      </c>
      <c r="AG20">
        <f>W_!AI22</f>
        <v>4.7201941891734898E-3</v>
      </c>
      <c r="AH20">
        <f>W_!AJ22</f>
        <v>25.027067733390396</v>
      </c>
      <c r="AI20">
        <f>W_!AK22</f>
        <v>3.9039584534518803</v>
      </c>
      <c r="AJ20">
        <f>W_!AL22</f>
        <v>2.3109967081836125E-3</v>
      </c>
      <c r="AK20">
        <f>W_!AM22</f>
        <v>31.954326148909761</v>
      </c>
      <c r="AL20">
        <f>W_!AN22</f>
        <v>0.20047972880030041</v>
      </c>
      <c r="AM20">
        <f>W_!AO22</f>
        <v>-2.4450118687629483E-3</v>
      </c>
      <c r="AN20">
        <f>W_!AP22</f>
        <v>-13.484943281713829</v>
      </c>
      <c r="AO20">
        <f>W_!AQ22</f>
        <v>-7.11667722226594</v>
      </c>
      <c r="AP20">
        <f>W_!AR22</f>
        <v>-4.3084211244246683E-3</v>
      </c>
      <c r="AQ20">
        <f>W_!AS22</f>
        <v>-16.785713626538868</v>
      </c>
      <c r="AR20">
        <f>W_!AT22</f>
        <v>0</v>
      </c>
      <c r="AS20">
        <f>W_!AU22</f>
        <v>2.8187793135093999</v>
      </c>
      <c r="AT20">
        <f>W_!AV22</f>
        <v>3.7416139756071068E-2</v>
      </c>
      <c r="AU20">
        <f>W_!AW22</f>
        <v>0</v>
      </c>
      <c r="AV20">
        <f>W_!AX22</f>
        <v>0</v>
      </c>
      <c r="AW20">
        <f>W_!AY22</f>
        <v>0</v>
      </c>
      <c r="AX20">
        <f>W_!AZ22</f>
        <v>0</v>
      </c>
      <c r="AY20">
        <f>W_!BA22</f>
        <v>0</v>
      </c>
      <c r="AZ20">
        <f>W_!BB22</f>
        <v>0</v>
      </c>
      <c r="BA20">
        <f>W_!BC22</f>
        <v>0</v>
      </c>
      <c r="BB20">
        <f>W_!BD22</f>
        <v>0</v>
      </c>
    </row>
    <row r="21" spans="1:54" x14ac:dyDescent="0.35">
      <c r="A21" t="str">
        <f>W_!B23</f>
        <v>hdo</v>
      </c>
      <c r="B21">
        <f>W_!D23</f>
        <v>-1.9751256414351517E-2</v>
      </c>
      <c r="C21">
        <f>W_!E23</f>
        <v>-0.12888456435080944</v>
      </c>
      <c r="D21">
        <f>W_!F23</f>
        <v>-0.14321636641683372</v>
      </c>
      <c r="E21">
        <f>W_!G23</f>
        <v>-6.2359031193143153</v>
      </c>
      <c r="F21">
        <f>W_!H23</f>
        <v>1.6049307086469393</v>
      </c>
      <c r="G21">
        <f>W_!I23</f>
        <v>2.2694426612434078</v>
      </c>
      <c r="H21">
        <f>W_!J23</f>
        <v>1.6515405011817235</v>
      </c>
      <c r="I21">
        <f>W_!K23</f>
        <v>2.9910048758204542</v>
      </c>
      <c r="J21">
        <f>W_!L23</f>
        <v>-1.110298713802629</v>
      </c>
      <c r="K21">
        <f>W_!M23</f>
        <v>-0.39113378206587657</v>
      </c>
      <c r="L21">
        <f>W_!N23</f>
        <v>2.4247620845578797</v>
      </c>
      <c r="M21">
        <f>W_!O23</f>
        <v>-0.18744277010675031</v>
      </c>
      <c r="N21">
        <f>W_!P23</f>
        <v>-0.36403945406075988</v>
      </c>
      <c r="O21">
        <f>W_!Q23</f>
        <v>2.88217290656512</v>
      </c>
      <c r="P21">
        <f>W_!R23</f>
        <v>-2.7976542174856429</v>
      </c>
      <c r="Q21">
        <f>W_!S23</f>
        <v>-1.5188661516137988E-3</v>
      </c>
      <c r="R21">
        <f>W_!T23</f>
        <v>3.5669095455239622E-4</v>
      </c>
      <c r="S21">
        <f>W_!U23</f>
        <v>-2.1724403249286555E-3</v>
      </c>
      <c r="T21">
        <f>W_!V23</f>
        <v>0.45358098872206448</v>
      </c>
      <c r="U21">
        <f>W_!W23</f>
        <v>0.4517744639036681</v>
      </c>
      <c r="V21">
        <f>W_!X23</f>
        <v>0.27758490853681145</v>
      </c>
      <c r="W21">
        <f>W_!Y23</f>
        <v>0.26063547062657666</v>
      </c>
      <c r="X21">
        <f>W_!Z23</f>
        <v>0.27556988309396591</v>
      </c>
      <c r="Y21">
        <f>W_!AA23</f>
        <v>0.10630834160322447</v>
      </c>
      <c r="Z21">
        <f>W_!AB23</f>
        <v>2.10200305101012E-3</v>
      </c>
      <c r="AA21">
        <f>W_!AC23</f>
        <v>-6.0496131237470323E-2</v>
      </c>
      <c r="AB21">
        <f>W_!AD23</f>
        <v>1.9045410115800444E-2</v>
      </c>
      <c r="AC21">
        <f>W_!AE23</f>
        <v>2.3213607761527904</v>
      </c>
      <c r="AD21">
        <f>W_!AF23</f>
        <v>2.0783243024931104</v>
      </c>
      <c r="AE21">
        <f>W_!AG23</f>
        <v>1.2765230123362118E-2</v>
      </c>
      <c r="AF21">
        <f>W_!AH23</f>
        <v>-0.37379952048790016</v>
      </c>
      <c r="AG21">
        <f>W_!AI23</f>
        <v>4.5179287785090229E-3</v>
      </c>
      <c r="AH21">
        <f>W_!AJ23</f>
        <v>24.384034624709837</v>
      </c>
      <c r="AI21">
        <f>W_!AK23</f>
        <v>3.8913106117669463</v>
      </c>
      <c r="AJ21">
        <f>W_!AL23</f>
        <v>2.1620910093765934E-3</v>
      </c>
      <c r="AK21">
        <f>W_!AM23</f>
        <v>30.838536569420821</v>
      </c>
      <c r="AL21">
        <f>W_!AN23</f>
        <v>0.19953378365896102</v>
      </c>
      <c r="AM21">
        <f>W_!AO23</f>
        <v>-2.343658731886621E-3</v>
      </c>
      <c r="AN21">
        <f>W_!AP23</f>
        <v>-13.141992555052447</v>
      </c>
      <c r="AO21">
        <f>W_!AQ23</f>
        <v>-7.1041050620678545</v>
      </c>
      <c r="AP21">
        <f>W_!AR23</f>
        <v>-4.0176943943251303E-3</v>
      </c>
      <c r="AQ21">
        <f>W_!AS23</f>
        <v>-16.209322582133147</v>
      </c>
      <c r="AR21">
        <f>W_!AT23</f>
        <v>0</v>
      </c>
      <c r="AS21">
        <f>W_!AU23</f>
        <v>2.8068029882544985</v>
      </c>
      <c r="AT21">
        <f>W_!AV23</f>
        <v>3.5031756453618661E-2</v>
      </c>
      <c r="AU21">
        <f>W_!AW23</f>
        <v>0</v>
      </c>
      <c r="AV21">
        <f>W_!AX23</f>
        <v>0</v>
      </c>
      <c r="AW21">
        <f>W_!AY23</f>
        <v>0</v>
      </c>
      <c r="AX21">
        <f>W_!AZ23</f>
        <v>0</v>
      </c>
      <c r="AY21">
        <f>W_!BA23</f>
        <v>0</v>
      </c>
      <c r="AZ21">
        <f>W_!BB23</f>
        <v>0</v>
      </c>
      <c r="BA21">
        <f>W_!BC23</f>
        <v>0</v>
      </c>
      <c r="BB21">
        <f>W_!BD23</f>
        <v>0</v>
      </c>
    </row>
    <row r="22" spans="1:54" x14ac:dyDescent="0.35">
      <c r="A22" t="str">
        <f>W_!B24</f>
        <v>d_jobjob_all_psid</v>
      </c>
      <c r="B22">
        <f>W_!D24</f>
        <v>-3.4114608501629763E-2</v>
      </c>
      <c r="C22">
        <f>W_!E24</f>
        <v>-0.14801787571000397</v>
      </c>
      <c r="D22">
        <f>W_!F24</f>
        <v>-5.075756500756446E-2</v>
      </c>
      <c r="E22">
        <f>W_!G24</f>
        <v>-3.6109558887362798</v>
      </c>
      <c r="F22">
        <f>W_!H24</f>
        <v>1.0648380653257858</v>
      </c>
      <c r="G22">
        <f>W_!I24</f>
        <v>1.2746277741851832</v>
      </c>
      <c r="H22">
        <f>W_!J24</f>
        <v>1.5426741160961202</v>
      </c>
      <c r="I22">
        <f>W_!K24</f>
        <v>2.507929668818615</v>
      </c>
      <c r="J22">
        <f>W_!L24</f>
        <v>-2.0411153147954151</v>
      </c>
      <c r="K22">
        <f>W_!M24</f>
        <v>-1.840399258818266</v>
      </c>
      <c r="L22">
        <f>W_!N24</f>
        <v>1.7454574235399012</v>
      </c>
      <c r="M22">
        <f>W_!O24</f>
        <v>1.0288991309609725</v>
      </c>
      <c r="N22">
        <f>W_!P24</f>
        <v>-0.41311965530897971</v>
      </c>
      <c r="O22">
        <f>W_!Q24</f>
        <v>2.3575573008345962</v>
      </c>
      <c r="P22">
        <f>W_!R24</f>
        <v>-1.7243133931625276</v>
      </c>
      <c r="Q22">
        <f>W_!S24</f>
        <v>-1.2597902612143524E-3</v>
      </c>
      <c r="R22">
        <f>W_!T24</f>
        <v>2.0750850978403274E-4</v>
      </c>
      <c r="S22">
        <f>W_!U24</f>
        <v>-1.3730169510172169E-3</v>
      </c>
      <c r="T22">
        <f>W_!V24</f>
        <v>0.2854003412401166</v>
      </c>
      <c r="U22">
        <f>W_!W24</f>
        <v>0.27758490853681145</v>
      </c>
      <c r="V22">
        <f>W_!X24</f>
        <v>0.30081731383660343</v>
      </c>
      <c r="W22">
        <f>W_!Y24</f>
        <v>0.28937262201005642</v>
      </c>
      <c r="X22">
        <f>W_!Z24</f>
        <v>0.29907233686246654</v>
      </c>
      <c r="Y22">
        <f>W_!AA24</f>
        <v>8.0333734483346075E-2</v>
      </c>
      <c r="Z22">
        <f>W_!AB24</f>
        <v>8.2182239428398203E-4</v>
      </c>
      <c r="AA22">
        <f>W_!AC24</f>
        <v>-4.677201348940891E-2</v>
      </c>
      <c r="AB22">
        <f>W_!AD24</f>
        <v>1.4849025283039278E-2</v>
      </c>
      <c r="AC22">
        <f>W_!AE24</f>
        <v>1.2762162906378276</v>
      </c>
      <c r="AD22">
        <f>W_!AF24</f>
        <v>1.093141956593136</v>
      </c>
      <c r="AE22">
        <f>W_!AG24</f>
        <v>9.6143211573945057E-3</v>
      </c>
      <c r="AF22">
        <f>W_!AH24</f>
        <v>-0.21969085519885917</v>
      </c>
      <c r="AG22">
        <f>W_!AI24</f>
        <v>2.9592297861944358E-3</v>
      </c>
      <c r="AH22">
        <f>W_!AJ24</f>
        <v>21.797666883295175</v>
      </c>
      <c r="AI22">
        <f>W_!AK24</f>
        <v>1.8997221387395582</v>
      </c>
      <c r="AJ22">
        <f>W_!AL24</f>
        <v>2.5648873556789291E-3</v>
      </c>
      <c r="AK22">
        <f>W_!AM24</f>
        <v>25.550388158062624</v>
      </c>
      <c r="AL22">
        <f>W_!AN24</f>
        <v>0.12003669485915777</v>
      </c>
      <c r="AM22">
        <f>W_!AO24</f>
        <v>-1.5332110527078808E-3</v>
      </c>
      <c r="AN22">
        <f>W_!AP24</f>
        <v>-11.859582957536279</v>
      </c>
      <c r="AO22">
        <f>W_!AQ24</f>
        <v>-3.2332641640179514</v>
      </c>
      <c r="AP22">
        <f>W_!AR24</f>
        <v>-4.7654297029334335E-3</v>
      </c>
      <c r="AQ22">
        <f>W_!AS24</f>
        <v>-13.513371377783773</v>
      </c>
      <c r="AR22">
        <f>W_!AT24</f>
        <v>0</v>
      </c>
      <c r="AS22">
        <f>W_!AU24</f>
        <v>1.6078698461093113</v>
      </c>
      <c r="AT22">
        <f>W_!AV24</f>
        <v>3.733633595664871E-2</v>
      </c>
      <c r="AU22">
        <f>W_!AW24</f>
        <v>0</v>
      </c>
      <c r="AV22">
        <f>W_!AX24</f>
        <v>0</v>
      </c>
      <c r="AW22">
        <f>W_!AY24</f>
        <v>0</v>
      </c>
      <c r="AX22">
        <f>W_!AZ24</f>
        <v>0</v>
      </c>
      <c r="AY22">
        <f>W_!BA24</f>
        <v>0</v>
      </c>
      <c r="AZ22">
        <f>W_!BB24</f>
        <v>0</v>
      </c>
      <c r="BA22">
        <f>W_!BC24</f>
        <v>0</v>
      </c>
      <c r="BB22">
        <f>W_!BD24</f>
        <v>0</v>
      </c>
    </row>
    <row r="23" spans="1:54" x14ac:dyDescent="0.35">
      <c r="A23" t="str">
        <f>W_!B25</f>
        <v>d_jobjob_within_psid</v>
      </c>
      <c r="B23">
        <f>W_!D25</f>
        <v>-2.42377463361718E-2</v>
      </c>
      <c r="C23">
        <f>W_!E25</f>
        <v>-0.13234712066588447</v>
      </c>
      <c r="D23">
        <f>W_!F25</f>
        <v>-2.6576651191641393E-2</v>
      </c>
      <c r="E23">
        <f>W_!G25</f>
        <v>-2.7408917601121843</v>
      </c>
      <c r="F23">
        <f>W_!H25</f>
        <v>1.116174043247832</v>
      </c>
      <c r="G23">
        <f>W_!I25</f>
        <v>0.88434152999555493</v>
      </c>
      <c r="H23">
        <f>W_!J25</f>
        <v>0.77458673899958896</v>
      </c>
      <c r="I23">
        <f>W_!K25</f>
        <v>1.960464263333922</v>
      </c>
      <c r="J23">
        <f>W_!L25</f>
        <v>-2.0878944011980938</v>
      </c>
      <c r="K23">
        <f>W_!M25</f>
        <v>-1.729102917375555</v>
      </c>
      <c r="L23">
        <f>W_!N25</f>
        <v>1.5666216748411548</v>
      </c>
      <c r="M23">
        <f>W_!O25</f>
        <v>1.2183937341076585</v>
      </c>
      <c r="N23">
        <f>W_!P25</f>
        <v>-0.3114333510871255</v>
      </c>
      <c r="O23">
        <f>W_!Q25</f>
        <v>1.9132202476390054</v>
      </c>
      <c r="P23">
        <f>W_!R25</f>
        <v>-0.88631481306561344</v>
      </c>
      <c r="Q23">
        <f>W_!S25</f>
        <v>-1.1145847279000805E-3</v>
      </c>
      <c r="R23">
        <f>W_!T25</f>
        <v>1.8012838996257007E-4</v>
      </c>
      <c r="S23">
        <f>W_!U25</f>
        <v>-8.8147154102137374E-4</v>
      </c>
      <c r="T23">
        <f>W_!V25</f>
        <v>0.26751117157584564</v>
      </c>
      <c r="U23">
        <f>W_!W25</f>
        <v>0.26063547062657666</v>
      </c>
      <c r="V23">
        <f>W_!X25</f>
        <v>0.28937262201005642</v>
      </c>
      <c r="W23">
        <f>W_!Y25</f>
        <v>0.28899296303080418</v>
      </c>
      <c r="X23">
        <f>W_!Z25</f>
        <v>0.29335467695879841</v>
      </c>
      <c r="Y23">
        <f>W_!AA25</f>
        <v>9.2981116805615299E-2</v>
      </c>
      <c r="Z23">
        <f>W_!AB25</f>
        <v>7.9550357114931884E-4</v>
      </c>
      <c r="AA23">
        <f>W_!AC25</f>
        <v>-4.0944583848761477E-2</v>
      </c>
      <c r="AB23">
        <f>W_!AD25</f>
        <v>1.1729367647085202E-2</v>
      </c>
      <c r="AC23">
        <f>W_!AE25</f>
        <v>1.0480690062271927</v>
      </c>
      <c r="AD23">
        <f>W_!AF25</f>
        <v>0.89519007170581844</v>
      </c>
      <c r="AE23">
        <f>W_!AG25</f>
        <v>9.0810925762143495E-3</v>
      </c>
      <c r="AF23">
        <f>W_!AH25</f>
        <v>-0.17352396146403398</v>
      </c>
      <c r="AG23">
        <f>W_!AI25</f>
        <v>2.4553339515953846E-3</v>
      </c>
      <c r="AH23">
        <f>W_!AJ25</f>
        <v>17.522105541902256</v>
      </c>
      <c r="AI23">
        <f>W_!AK25</f>
        <v>0.99824818716135155</v>
      </c>
      <c r="AJ23">
        <f>W_!AL25</f>
        <v>2.6092686341621651E-3</v>
      </c>
      <c r="AK23">
        <f>W_!AM25</f>
        <v>20.757148071253333</v>
      </c>
      <c r="AL23">
        <f>W_!AN25</f>
        <v>9.6056304227641262E-2</v>
      </c>
      <c r="AM23">
        <f>W_!AO25</f>
        <v>-1.2625249943064121E-3</v>
      </c>
      <c r="AN23">
        <f>W_!AP25</f>
        <v>-9.5880001243205211</v>
      </c>
      <c r="AO23">
        <f>W_!AQ25</f>
        <v>-1.5318702972673734</v>
      </c>
      <c r="AP23">
        <f>W_!AR25</f>
        <v>-4.8256934796234311E-3</v>
      </c>
      <c r="AQ23">
        <f>W_!AS25</f>
        <v>-10.994556597855578</v>
      </c>
      <c r="AR23">
        <f>W_!AT25</f>
        <v>0</v>
      </c>
      <c r="AS23">
        <f>W_!AU25</f>
        <v>1.3396017330991077</v>
      </c>
      <c r="AT23">
        <f>W_!AV25</f>
        <v>3.7951262260980535E-2</v>
      </c>
      <c r="AU23">
        <f>W_!AW25</f>
        <v>0</v>
      </c>
      <c r="AV23">
        <f>W_!AX25</f>
        <v>0</v>
      </c>
      <c r="AW23">
        <f>W_!AY25</f>
        <v>0</v>
      </c>
      <c r="AX23">
        <f>W_!AZ25</f>
        <v>0</v>
      </c>
      <c r="AY23">
        <f>W_!BA25</f>
        <v>0</v>
      </c>
      <c r="AZ23">
        <f>W_!BB25</f>
        <v>0</v>
      </c>
      <c r="BA23">
        <f>W_!BC25</f>
        <v>0</v>
      </c>
      <c r="BB23">
        <f>W_!BD25</f>
        <v>0</v>
      </c>
    </row>
    <row r="24" spans="1:54" x14ac:dyDescent="0.35">
      <c r="A24" t="str">
        <f>W_!B26</f>
        <v>d_jobjob_hw</v>
      </c>
      <c r="B24">
        <f>W_!D26</f>
        <v>-3.1242811094573286E-2</v>
      </c>
      <c r="C24">
        <f>W_!E26</f>
        <v>-0.15418200108121369</v>
      </c>
      <c r="D24">
        <f>W_!F26</f>
        <v>-4.8547829094043086E-2</v>
      </c>
      <c r="E24">
        <f>W_!G26</f>
        <v>-3.262250839326835</v>
      </c>
      <c r="F24">
        <f>W_!H26</f>
        <v>1.2747615452121681</v>
      </c>
      <c r="G24">
        <f>W_!I26</f>
        <v>1.1135893469428431</v>
      </c>
      <c r="H24">
        <f>W_!J26</f>
        <v>1.1771757621416366</v>
      </c>
      <c r="I24">
        <f>W_!K26</f>
        <v>2.3364477593363007</v>
      </c>
      <c r="J24">
        <f>W_!L26</f>
        <v>-2.0070107227938099</v>
      </c>
      <c r="K24">
        <f>W_!M26</f>
        <v>-1.7801805528288652</v>
      </c>
      <c r="L24">
        <f>W_!N26</f>
        <v>1.9087810148643196</v>
      </c>
      <c r="M24">
        <f>W_!O26</f>
        <v>0.98912947470661539</v>
      </c>
      <c r="N24">
        <f>W_!P26</f>
        <v>-0.43598570200344983</v>
      </c>
      <c r="O24">
        <f>W_!Q26</f>
        <v>1.8351494020045847</v>
      </c>
      <c r="P24">
        <f>W_!R26</f>
        <v>-1.4177901333452128</v>
      </c>
      <c r="Q24">
        <f>W_!S26</f>
        <v>-1.1906948905255335E-3</v>
      </c>
      <c r="R24">
        <f>W_!T26</f>
        <v>2.0194990502842415E-4</v>
      </c>
      <c r="S24">
        <f>W_!U26</f>
        <v>-1.2931466388937886E-3</v>
      </c>
      <c r="T24">
        <f>W_!V26</f>
        <v>0.28274731973010053</v>
      </c>
      <c r="U24">
        <f>W_!W26</f>
        <v>0.27556988309396591</v>
      </c>
      <c r="V24">
        <f>W_!X26</f>
        <v>0.29907233686246654</v>
      </c>
      <c r="W24">
        <f>W_!Y26</f>
        <v>0.29335467695879841</v>
      </c>
      <c r="X24">
        <f>W_!Z26</f>
        <v>0.3070581697624668</v>
      </c>
      <c r="Y24">
        <f>W_!AA26</f>
        <v>9.3824720890992683E-2</v>
      </c>
      <c r="Z24">
        <f>W_!AB26</f>
        <v>7.413068209081513E-4</v>
      </c>
      <c r="AA24">
        <f>W_!AC26</f>
        <v>-4.8126915614822456E-2</v>
      </c>
      <c r="AB24">
        <f>W_!AD26</f>
        <v>1.4824660902242394E-2</v>
      </c>
      <c r="AC24">
        <f>W_!AE26</f>
        <v>1.1967894181387078</v>
      </c>
      <c r="AD24">
        <f>W_!AF26</f>
        <v>1.0219032387831433</v>
      </c>
      <c r="AE24">
        <f>W_!AG26</f>
        <v>1.036248237362781E-2</v>
      </c>
      <c r="AF24">
        <f>W_!AH26</f>
        <v>-0.19640612007551161</v>
      </c>
      <c r="AG24">
        <f>W_!AI26</f>
        <v>2.5300584831202339E-3</v>
      </c>
      <c r="AH24">
        <f>W_!AJ26</f>
        <v>20.014474208367616</v>
      </c>
      <c r="AI24">
        <f>W_!AK26</f>
        <v>1.6728524669573277</v>
      </c>
      <c r="AJ24">
        <f>W_!AL26</f>
        <v>2.7127073347101688E-3</v>
      </c>
      <c r="AK24">
        <f>W_!AM26</f>
        <v>22.945580633730248</v>
      </c>
      <c r="AL24">
        <f>W_!AN26</f>
        <v>0.10799655895447798</v>
      </c>
      <c r="AM24">
        <f>W_!AO26</f>
        <v>-1.3065059825837823E-3</v>
      </c>
      <c r="AN24">
        <f>W_!AP26</f>
        <v>-10.90763469183673</v>
      </c>
      <c r="AO24">
        <f>W_!AQ26</f>
        <v>-2.808917534511115</v>
      </c>
      <c r="AP24">
        <f>W_!AR26</f>
        <v>-5.0074828148668126E-3</v>
      </c>
      <c r="AQ24">
        <f>W_!AS26</f>
        <v>-12.140073074367637</v>
      </c>
      <c r="AR24">
        <f>W_!AT26</f>
        <v>0</v>
      </c>
      <c r="AS24">
        <f>W_!AU26</f>
        <v>1.6033184824466469</v>
      </c>
      <c r="AT24">
        <f>W_!AV26</f>
        <v>4.160612923535438E-2</v>
      </c>
      <c r="AU24">
        <f>W_!AW26</f>
        <v>0</v>
      </c>
      <c r="AV24">
        <f>W_!AX26</f>
        <v>0</v>
      </c>
      <c r="AW24">
        <f>W_!AY26</f>
        <v>0</v>
      </c>
      <c r="AX24">
        <f>W_!AZ26</f>
        <v>0</v>
      </c>
      <c r="AY24">
        <f>W_!BA26</f>
        <v>0</v>
      </c>
      <c r="AZ24">
        <f>W_!BB26</f>
        <v>0</v>
      </c>
      <c r="BA24">
        <f>W_!BC26</f>
        <v>0</v>
      </c>
      <c r="BB24">
        <f>W_!BD26</f>
        <v>0</v>
      </c>
    </row>
    <row r="25" spans="1:54" x14ac:dyDescent="0.35">
      <c r="A25" t="str">
        <f>W_!B27</f>
        <v>d_jobjob_hw_actual</v>
      </c>
      <c r="B25">
        <f>W_!D27</f>
        <v>1.166763981226074E-2</v>
      </c>
      <c r="C25">
        <f>W_!E27</f>
        <v>-1.6929667246746998E-3</v>
      </c>
      <c r="D25">
        <f>W_!F27</f>
        <v>3.5795022731767907E-3</v>
      </c>
      <c r="E25">
        <f>W_!G27</f>
        <v>0.20662927725026692</v>
      </c>
      <c r="F25">
        <f>W_!H27</f>
        <v>0.71081346536024337</v>
      </c>
      <c r="G25">
        <f>W_!I27</f>
        <v>-0.67202720983501008</v>
      </c>
      <c r="H25">
        <f>W_!J27</f>
        <v>-1.4271539015094978</v>
      </c>
      <c r="I25">
        <f>W_!K27</f>
        <v>-7.3617456280689525E-2</v>
      </c>
      <c r="J25">
        <f>W_!L27</f>
        <v>-0.50605218775696437</v>
      </c>
      <c r="K25">
        <f>W_!M27</f>
        <v>0.26556149472827106</v>
      </c>
      <c r="L25">
        <f>W_!N27</f>
        <v>1.4022103610129304</v>
      </c>
      <c r="M25">
        <f>W_!O27</f>
        <v>4.8544497361375588E-2</v>
      </c>
      <c r="N25">
        <f>W_!P27</f>
        <v>1.484851689849671E-2</v>
      </c>
      <c r="O25">
        <f>W_!Q27</f>
        <v>-0.64285538644552531</v>
      </c>
      <c r="P25">
        <f>W_!R27</f>
        <v>1.3231156122718923</v>
      </c>
      <c r="Q25">
        <f>W_!S27</f>
        <v>-4.3865851350457119E-4</v>
      </c>
      <c r="R25">
        <f>W_!T27</f>
        <v>8.8627850296082802E-5</v>
      </c>
      <c r="S25">
        <f>W_!U27</f>
        <v>2.378603311000105E-4</v>
      </c>
      <c r="T25">
        <f>W_!V27</f>
        <v>0.10378837529002505</v>
      </c>
      <c r="U25">
        <f>W_!W27</f>
        <v>0.10630834160322447</v>
      </c>
      <c r="V25">
        <f>W_!X27</f>
        <v>8.0333734483346075E-2</v>
      </c>
      <c r="W25">
        <f>W_!Y27</f>
        <v>9.2981116805615299E-2</v>
      </c>
      <c r="X25">
        <f>W_!Z27</f>
        <v>9.3824720890992683E-2</v>
      </c>
      <c r="Y25">
        <f>W_!AA27</f>
        <v>0.15051401023213562</v>
      </c>
      <c r="Z25">
        <f>W_!AB27</f>
        <v>1.9392403266011839E-4</v>
      </c>
      <c r="AA25">
        <f>W_!AC27</f>
        <v>-7.2830608201620347E-3</v>
      </c>
      <c r="AB25">
        <f>W_!AD27</f>
        <v>-2.9197114560269386E-3</v>
      </c>
      <c r="AC25">
        <f>W_!AE27</f>
        <v>0.12908367379172578</v>
      </c>
      <c r="AD25">
        <f>W_!AF27</f>
        <v>0.1076790936381043</v>
      </c>
      <c r="AE25">
        <f>W_!AG27</f>
        <v>3.0641069002250499E-3</v>
      </c>
      <c r="AF25">
        <f>W_!AH27</f>
        <v>3.3342695880637888E-2</v>
      </c>
      <c r="AG25">
        <f>W_!AI27</f>
        <v>-8.8275458919689703E-4</v>
      </c>
      <c r="AH25">
        <f>W_!AJ27</f>
        <v>-0.99982460201225876</v>
      </c>
      <c r="AI25">
        <f>W_!AK27</f>
        <v>-0.56100057310974805</v>
      </c>
      <c r="AJ25">
        <f>W_!AL27</f>
        <v>9.6233578370306396E-4</v>
      </c>
      <c r="AK25">
        <f>W_!AM27</f>
        <v>-4.2172971338089003</v>
      </c>
      <c r="AL25">
        <f>W_!AN27</f>
        <v>-1.5487037140036337E-2</v>
      </c>
      <c r="AM25">
        <f>W_!AO27</f>
        <v>4.5507485402445074E-4</v>
      </c>
      <c r="AN25">
        <f>W_!AP27</f>
        <v>0.49848691394424954</v>
      </c>
      <c r="AO25">
        <f>W_!AQ27</f>
        <v>1.1500228045069241</v>
      </c>
      <c r="AP25">
        <f>W_!AR27</f>
        <v>-1.7284542128404837E-3</v>
      </c>
      <c r="AQ25">
        <f>W_!AS27</f>
        <v>2.1960692258187531</v>
      </c>
      <c r="AR25">
        <f>W_!AT27</f>
        <v>0</v>
      </c>
      <c r="AS25">
        <f>W_!AU27</f>
        <v>0.5799435470778852</v>
      </c>
      <c r="AT25">
        <f>W_!AV27</f>
        <v>1.0284873603132523E-2</v>
      </c>
      <c r="AU25">
        <f>W_!AW27</f>
        <v>0</v>
      </c>
      <c r="AV25">
        <f>W_!AX27</f>
        <v>0</v>
      </c>
      <c r="AW25">
        <f>W_!AY27</f>
        <v>0</v>
      </c>
      <c r="AX25">
        <f>W_!AZ27</f>
        <v>0</v>
      </c>
      <c r="AY25">
        <f>W_!BA27</f>
        <v>0</v>
      </c>
      <c r="AZ25">
        <f>W_!BB27</f>
        <v>0</v>
      </c>
      <c r="BA25">
        <f>W_!BC27</f>
        <v>0</v>
      </c>
      <c r="BB25">
        <f>W_!BD27</f>
        <v>0</v>
      </c>
    </row>
    <row r="26" spans="1:54" x14ac:dyDescent="0.35">
      <c r="A26" t="str">
        <f>W_!B28</f>
        <v>scity_dif</v>
      </c>
      <c r="B26">
        <f>W_!D28</f>
        <v>-1.291194588369647E-4</v>
      </c>
      <c r="C26">
        <f>W_!E28</f>
        <v>1.1950799084670332E-4</v>
      </c>
      <c r="D26">
        <f>W_!F28</f>
        <v>-2.8946852335593239E-3</v>
      </c>
      <c r="E26">
        <f>W_!G28</f>
        <v>-4.0313639374761699E-2</v>
      </c>
      <c r="F26">
        <f>W_!H28</f>
        <v>2.1257204495381904E-2</v>
      </c>
      <c r="G26">
        <f>W_!I28</f>
        <v>2.6891163717918366E-2</v>
      </c>
      <c r="H26">
        <f>W_!J28</f>
        <v>-1.987213005913185E-2</v>
      </c>
      <c r="I26">
        <f>W_!K28</f>
        <v>8.3905505445259435E-3</v>
      </c>
      <c r="J26">
        <f>W_!L28</f>
        <v>-2.5081918631481123E-2</v>
      </c>
      <c r="K26">
        <f>W_!M28</f>
        <v>1.7056304978769584E-2</v>
      </c>
      <c r="L26">
        <f>W_!N28</f>
        <v>5.4194622627841173E-2</v>
      </c>
      <c r="M26">
        <f>W_!O28</f>
        <v>4.5000424788870015E-2</v>
      </c>
      <c r="N26">
        <f>W_!P28</f>
        <v>-1.0196591108309195E-2</v>
      </c>
      <c r="O26">
        <f>W_!Q28</f>
        <v>-7.0629199490868683E-2</v>
      </c>
      <c r="P26">
        <f>W_!R28</f>
        <v>-9.7715447703080795E-3</v>
      </c>
      <c r="Q26">
        <f>W_!S28</f>
        <v>-8.0587089509776015E-6</v>
      </c>
      <c r="R26">
        <f>W_!T28</f>
        <v>6.3980031708639675E-6</v>
      </c>
      <c r="S26">
        <f>W_!U28</f>
        <v>-1.5969852015942722E-5</v>
      </c>
      <c r="T26">
        <f>W_!V28</f>
        <v>2.1840079726386024E-3</v>
      </c>
      <c r="U26">
        <f>W_!W28</f>
        <v>2.10200305101012E-3</v>
      </c>
      <c r="V26">
        <f>W_!X28</f>
        <v>8.2182239428398203E-4</v>
      </c>
      <c r="W26">
        <f>W_!Y28</f>
        <v>7.9550357114931884E-4</v>
      </c>
      <c r="X26">
        <f>W_!Z28</f>
        <v>7.413068209081513E-4</v>
      </c>
      <c r="Y26">
        <f>W_!AA28</f>
        <v>1.9392403266011839E-4</v>
      </c>
      <c r="Z26">
        <f>W_!AB28</f>
        <v>1.7831307247998386E-4</v>
      </c>
      <c r="AA26">
        <f>W_!AC28</f>
        <v>-1.3472157233364607E-3</v>
      </c>
      <c r="AB26">
        <f>W_!AD28</f>
        <v>9.0286242760022001E-5</v>
      </c>
      <c r="AC26">
        <f>W_!AE28</f>
        <v>9.2798384531743803E-3</v>
      </c>
      <c r="AD26">
        <f>W_!AF28</f>
        <v>9.840813330202423E-3</v>
      </c>
      <c r="AE26">
        <f>W_!AG28</f>
        <v>5.2576567975257375E-5</v>
      </c>
      <c r="AF26">
        <f>W_!AH28</f>
        <v>-6.3193050864555952E-3</v>
      </c>
      <c r="AG26">
        <f>W_!AI28</f>
        <v>6.3235678422440106E-5</v>
      </c>
      <c r="AH26">
        <f>W_!AJ28</f>
        <v>0.17776638338582745</v>
      </c>
      <c r="AI26">
        <f>W_!AK28</f>
        <v>6.4699636306792697E-3</v>
      </c>
      <c r="AJ26">
        <f>W_!AL28</f>
        <v>-1.654262998991334E-5</v>
      </c>
      <c r="AK26">
        <f>W_!AM28</f>
        <v>0.3085684867619054</v>
      </c>
      <c r="AL26">
        <f>W_!AN28</f>
        <v>3.4114758644484045E-3</v>
      </c>
      <c r="AM26">
        <f>W_!AO28</f>
        <v>-3.3606442876288786E-5</v>
      </c>
      <c r="AN26">
        <f>W_!AP28</f>
        <v>-9.2266139917108719E-2</v>
      </c>
      <c r="AO26">
        <f>W_!AQ28</f>
        <v>-1.0537308040703297E-2</v>
      </c>
      <c r="AP26">
        <f>W_!AR28</f>
        <v>3.3068668813907206E-5</v>
      </c>
      <c r="AQ26">
        <f>W_!AS28</f>
        <v>-0.15982886817538888</v>
      </c>
      <c r="AR26">
        <f>W_!AT28</f>
        <v>0</v>
      </c>
      <c r="AS26">
        <f>W_!AU28</f>
        <v>-7.3126956846785969E-3</v>
      </c>
      <c r="AT26">
        <f>W_!AV28</f>
        <v>4.9893771999062629E-5</v>
      </c>
      <c r="AU26">
        <f>W_!AW28</f>
        <v>0</v>
      </c>
      <c r="AV26">
        <f>W_!AX28</f>
        <v>0</v>
      </c>
      <c r="AW26">
        <f>W_!AY28</f>
        <v>0</v>
      </c>
      <c r="AX26">
        <f>W_!AZ28</f>
        <v>0</v>
      </c>
      <c r="AY26">
        <f>W_!BA28</f>
        <v>0</v>
      </c>
      <c r="AZ26">
        <f>W_!BB28</f>
        <v>0</v>
      </c>
      <c r="BA26">
        <f>W_!BC28</f>
        <v>0</v>
      </c>
      <c r="BB26">
        <f>W_!BD28</f>
        <v>0</v>
      </c>
    </row>
    <row r="27" spans="1:54" x14ac:dyDescent="0.35">
      <c r="A27" t="str">
        <f>W_!B29</f>
        <v>sdo_dif</v>
      </c>
      <c r="B27">
        <f>W_!D29</f>
        <v>6.9091816427972871E-3</v>
      </c>
      <c r="C27">
        <f>W_!E29</f>
        <v>3.5695191832948919E-2</v>
      </c>
      <c r="D27">
        <f>W_!F29</f>
        <v>3.6336967284666614E-2</v>
      </c>
      <c r="E27">
        <f>W_!G29</f>
        <v>0.99270885833884204</v>
      </c>
      <c r="F27">
        <f>W_!H29</f>
        <v>-0.23585224937097177</v>
      </c>
      <c r="G27">
        <f>W_!I29</f>
        <v>-0.95155128494652164</v>
      </c>
      <c r="H27">
        <f>W_!J29</f>
        <v>-0.65774002517709895</v>
      </c>
      <c r="I27">
        <f>W_!K29</f>
        <v>-0.88479119837893883</v>
      </c>
      <c r="J27">
        <f>W_!L29</f>
        <v>0.3676132570383861</v>
      </c>
      <c r="K27">
        <f>W_!M29</f>
        <v>0.34579983596332814</v>
      </c>
      <c r="L27">
        <f>W_!N29</f>
        <v>-0.62346833801564627</v>
      </c>
      <c r="M27">
        <f>W_!O29</f>
        <v>-0.20543765886136858</v>
      </c>
      <c r="N27">
        <f>W_!P29</f>
        <v>0.22023107251552593</v>
      </c>
      <c r="O27">
        <f>W_!Q29</f>
        <v>1.111637567369121</v>
      </c>
      <c r="P27">
        <f>W_!R29</f>
        <v>0.75101671701045158</v>
      </c>
      <c r="Q27">
        <f>W_!S29</f>
        <v>1.549139754449895E-4</v>
      </c>
      <c r="R27">
        <f>W_!T29</f>
        <v>-1.9877452504546924E-4</v>
      </c>
      <c r="S27">
        <f>W_!U29</f>
        <v>3.6165347055836471E-4</v>
      </c>
      <c r="T27">
        <f>W_!V29</f>
        <v>-6.1159430575866904E-2</v>
      </c>
      <c r="U27">
        <f>W_!W29</f>
        <v>-6.0496131237470323E-2</v>
      </c>
      <c r="V27">
        <f>W_!X29</f>
        <v>-4.677201348940891E-2</v>
      </c>
      <c r="W27">
        <f>W_!Y29</f>
        <v>-4.0944583848761477E-2</v>
      </c>
      <c r="X27">
        <f>W_!Z29</f>
        <v>-4.8126915614822456E-2</v>
      </c>
      <c r="Y27">
        <f>W_!AA29</f>
        <v>-7.2830608201620347E-3</v>
      </c>
      <c r="Z27">
        <f>W_!AB29</f>
        <v>-1.3472157233364607E-3</v>
      </c>
      <c r="AA27">
        <f>W_!AC29</f>
        <v>4.3304778328456237E-2</v>
      </c>
      <c r="AB27">
        <f>W_!AD29</f>
        <v>-4.8480708595931817E-3</v>
      </c>
      <c r="AC27">
        <f>W_!AE29</f>
        <v>-0.33369450381935278</v>
      </c>
      <c r="AD27">
        <f>W_!AF29</f>
        <v>-0.29638614994144596</v>
      </c>
      <c r="AE27">
        <f>W_!AG29</f>
        <v>-2.6834061129267553E-3</v>
      </c>
      <c r="AF27">
        <f>W_!AH29</f>
        <v>0.14166105643108423</v>
      </c>
      <c r="AG27">
        <f>W_!AI29</f>
        <v>-5.28567684306294E-4</v>
      </c>
      <c r="AH27">
        <f>W_!AJ29</f>
        <v>-6.0108015981069505</v>
      </c>
      <c r="AI27">
        <f>W_!AK29</f>
        <v>-0.5884274323673474</v>
      </c>
      <c r="AJ27">
        <f>W_!AL29</f>
        <v>-2.7493102646198485E-4</v>
      </c>
      <c r="AK27">
        <f>W_!AM29</f>
        <v>-6.8133034878213348</v>
      </c>
      <c r="AL27">
        <f>W_!AN29</f>
        <v>-7.7202256611766717E-2</v>
      </c>
      <c r="AM27">
        <f>W_!AO29</f>
        <v>2.7656529924701014E-4</v>
      </c>
      <c r="AN27">
        <f>W_!AP29</f>
        <v>3.2555752386952559</v>
      </c>
      <c r="AO27">
        <f>W_!AQ29</f>
        <v>1.1438632223149516</v>
      </c>
      <c r="AP27">
        <f>W_!AR29</f>
        <v>4.797290464624228E-4</v>
      </c>
      <c r="AQ27">
        <f>W_!AS29</f>
        <v>3.6013244379958413</v>
      </c>
      <c r="AR27">
        <f>W_!AT29</f>
        <v>0</v>
      </c>
      <c r="AS27">
        <f>W_!AU29</f>
        <v>-0.29102308310642011</v>
      </c>
      <c r="AT27">
        <f>W_!AV29</f>
        <v>-1.076934048510427E-2</v>
      </c>
      <c r="AU27">
        <f>W_!AW29</f>
        <v>0</v>
      </c>
      <c r="AV27">
        <f>W_!AX29</f>
        <v>0</v>
      </c>
      <c r="AW27">
        <f>W_!AY29</f>
        <v>0</v>
      </c>
      <c r="AX27">
        <f>W_!AZ29</f>
        <v>0</v>
      </c>
      <c r="AY27">
        <f>W_!BA29</f>
        <v>0</v>
      </c>
      <c r="AZ27">
        <f>W_!BB29</f>
        <v>0</v>
      </c>
      <c r="BA27">
        <f>W_!BC29</f>
        <v>0</v>
      </c>
      <c r="BB27">
        <f>W_!BD29</f>
        <v>0</v>
      </c>
    </row>
    <row r="28" spans="1:54" x14ac:dyDescent="0.35">
      <c r="A28" t="str">
        <f>W_!B30</f>
        <v>wdo_dif</v>
      </c>
      <c r="B28">
        <f>W_!D30</f>
        <v>-6.7450542622610275E-3</v>
      </c>
      <c r="C28">
        <f>W_!E30</f>
        <v>-1.4125602105139181E-2</v>
      </c>
      <c r="D28">
        <f>W_!F30</f>
        <v>-1.2296668846343698E-2</v>
      </c>
      <c r="E28">
        <f>W_!G30</f>
        <v>-0.54428499046723056</v>
      </c>
      <c r="F28">
        <f>W_!H30</f>
        <v>0.11599229482757348</v>
      </c>
      <c r="G28">
        <f>W_!I30</f>
        <v>0.2201786265839363</v>
      </c>
      <c r="H28">
        <f>W_!J30</f>
        <v>0.36072338089610895</v>
      </c>
      <c r="I28">
        <f>W_!K30</f>
        <v>0.26093386742903313</v>
      </c>
      <c r="J28">
        <f>W_!L30</f>
        <v>-0.10239063430357249</v>
      </c>
      <c r="K28">
        <f>W_!M30</f>
        <v>-0.21085853778129918</v>
      </c>
      <c r="L28">
        <f>W_!N30</f>
        <v>0.133026915645895</v>
      </c>
      <c r="M28">
        <f>W_!O30</f>
        <v>-5.8674163173517632E-2</v>
      </c>
      <c r="N28">
        <f>W_!P30</f>
        <v>-3.8510589861654516E-2</v>
      </c>
      <c r="O28">
        <f>W_!Q30</f>
        <v>-0.17648645521431777</v>
      </c>
      <c r="P28">
        <f>W_!R30</f>
        <v>-0.45287878223460587</v>
      </c>
      <c r="Q28">
        <f>W_!S30</f>
        <v>-2.6892513043789322E-5</v>
      </c>
      <c r="R28">
        <f>W_!T30</f>
        <v>2.1548857733717976E-5</v>
      </c>
      <c r="S28">
        <f>W_!U30</f>
        <v>-4.5505192308116275E-5</v>
      </c>
      <c r="T28">
        <f>W_!V30</f>
        <v>2.0302543263214207E-2</v>
      </c>
      <c r="U28">
        <f>W_!W30</f>
        <v>1.9045410115800444E-2</v>
      </c>
      <c r="V28">
        <f>W_!X30</f>
        <v>1.4849025283039278E-2</v>
      </c>
      <c r="W28">
        <f>W_!Y30</f>
        <v>1.1729367647085202E-2</v>
      </c>
      <c r="X28">
        <f>W_!Z30</f>
        <v>1.4824660902242394E-2</v>
      </c>
      <c r="Y28">
        <f>W_!AA30</f>
        <v>-2.9197114560269386E-3</v>
      </c>
      <c r="Z28">
        <f>W_!AB30</f>
        <v>9.0286242760022001E-5</v>
      </c>
      <c r="AA28">
        <f>W_!AC30</f>
        <v>-4.8480708595931817E-3</v>
      </c>
      <c r="AB28">
        <f>W_!AD30</f>
        <v>5.4460063032545757E-3</v>
      </c>
      <c r="AC28">
        <f>W_!AE30</f>
        <v>0.16741882127234986</v>
      </c>
      <c r="AD28">
        <f>W_!AF30</f>
        <v>0.14761497719365688</v>
      </c>
      <c r="AE28">
        <f>W_!AG30</f>
        <v>6.8598685602225902E-4</v>
      </c>
      <c r="AF28">
        <f>W_!AH30</f>
        <v>-1.6568308572914758E-2</v>
      </c>
      <c r="AG28">
        <f>W_!AI30</f>
        <v>3.0939456741995302E-5</v>
      </c>
      <c r="AH28">
        <f>W_!AJ30</f>
        <v>2.1294687805022234</v>
      </c>
      <c r="AI28">
        <f>W_!AK30</f>
        <v>0.39822885562543558</v>
      </c>
      <c r="AJ28">
        <f>W_!AL30</f>
        <v>1.1672426919997213E-4</v>
      </c>
      <c r="AK28">
        <f>W_!AM30</f>
        <v>2.0697043936818127</v>
      </c>
      <c r="AL28">
        <f>W_!AN30</f>
        <v>8.680033457916729E-3</v>
      </c>
      <c r="AM28">
        <f>W_!AO30</f>
        <v>-1.1859210784271893E-5</v>
      </c>
      <c r="AN28">
        <f>W_!AP30</f>
        <v>-1.143060943870724</v>
      </c>
      <c r="AO28">
        <f>W_!AQ30</f>
        <v>-0.74347619682916799</v>
      </c>
      <c r="AP28">
        <f>W_!AR30</f>
        <v>-2.50544034558144E-4</v>
      </c>
      <c r="AQ28">
        <f>W_!AS30</f>
        <v>-1.082340772105542</v>
      </c>
      <c r="AR28">
        <f>W_!AT30</f>
        <v>0</v>
      </c>
      <c r="AS28">
        <f>W_!AU30</f>
        <v>0.18720492532930316</v>
      </c>
      <c r="AT28">
        <f>W_!AV30</f>
        <v>2.514467583397803E-3</v>
      </c>
      <c r="AU28">
        <f>W_!AW30</f>
        <v>0</v>
      </c>
      <c r="AV28">
        <f>W_!AX30</f>
        <v>0</v>
      </c>
      <c r="AW28">
        <f>W_!AY30</f>
        <v>0</v>
      </c>
      <c r="AX28">
        <f>W_!AZ30</f>
        <v>0</v>
      </c>
      <c r="AY28">
        <f>W_!BA30</f>
        <v>0</v>
      </c>
      <c r="AZ28">
        <f>W_!BB30</f>
        <v>0</v>
      </c>
      <c r="BA28">
        <f>W_!BC30</f>
        <v>0</v>
      </c>
      <c r="BB28">
        <f>W_!BD30</f>
        <v>0</v>
      </c>
    </row>
    <row r="29" spans="1:54" x14ac:dyDescent="0.35">
      <c r="A29" t="str">
        <f>W_!B31</f>
        <v>do_sd</v>
      </c>
      <c r="B29">
        <f>W_!D31</f>
        <v>-0.40404192705170516</v>
      </c>
      <c r="C29">
        <f>W_!E31</f>
        <v>-0.88308893082804785</v>
      </c>
      <c r="D29">
        <f>W_!F31</f>
        <v>-1.2816962081209369</v>
      </c>
      <c r="E29">
        <f>W_!G31</f>
        <v>-47.700626147743691</v>
      </c>
      <c r="F29">
        <f>W_!H31</f>
        <v>11.161617700715444</v>
      </c>
      <c r="G29">
        <f>W_!I31</f>
        <v>20.016794500145274</v>
      </c>
      <c r="H29">
        <f>W_!J31</f>
        <v>20.223947917539839</v>
      </c>
      <c r="I29">
        <f>W_!K31</f>
        <v>21.205468559813298</v>
      </c>
      <c r="J29">
        <f>W_!L31</f>
        <v>-2.0488160886320652</v>
      </c>
      <c r="K29">
        <f>W_!M31</f>
        <v>-8.5352580878908917</v>
      </c>
      <c r="L29">
        <f>W_!N31</f>
        <v>16.749360826351307</v>
      </c>
      <c r="M29">
        <f>W_!O31</f>
        <v>-8.3580813757997454</v>
      </c>
      <c r="N29">
        <f>W_!P31</f>
        <v>-4.746672308320206</v>
      </c>
      <c r="O29">
        <f>W_!Q31</f>
        <v>8.2898446786341804</v>
      </c>
      <c r="P29">
        <f>W_!R31</f>
        <v>-28.607819894697187</v>
      </c>
      <c r="Q29">
        <f>W_!S31</f>
        <v>-7.7578829127258895E-3</v>
      </c>
      <c r="R29">
        <f>W_!T31</f>
        <v>2.4326937583821042E-3</v>
      </c>
      <c r="S29">
        <f>W_!U31</f>
        <v>-2.079557727621674E-2</v>
      </c>
      <c r="T29">
        <f>W_!V31</f>
        <v>2.3419776185559322</v>
      </c>
      <c r="U29">
        <f>W_!W31</f>
        <v>2.3213607761527904</v>
      </c>
      <c r="V29">
        <f>W_!X31</f>
        <v>1.2762162906378276</v>
      </c>
      <c r="W29">
        <f>W_!Y31</f>
        <v>1.0480690062271927</v>
      </c>
      <c r="X29">
        <f>W_!Z31</f>
        <v>1.1967894181387078</v>
      </c>
      <c r="Y29">
        <f>W_!AA31</f>
        <v>0.12908367379172578</v>
      </c>
      <c r="Z29">
        <f>W_!AB31</f>
        <v>9.2798384531743803E-3</v>
      </c>
      <c r="AA29">
        <f>W_!AC31</f>
        <v>-0.33369450381935278</v>
      </c>
      <c r="AB29">
        <f>W_!AD31</f>
        <v>0.16741882127234986</v>
      </c>
      <c r="AC29">
        <f>W_!AE31</f>
        <v>17.257634309341668</v>
      </c>
      <c r="AD29">
        <f>W_!AF31</f>
        <v>15.509377457902975</v>
      </c>
      <c r="AE29">
        <f>W_!AG31</f>
        <v>6.1507114178153528E-2</v>
      </c>
      <c r="AF29">
        <f>W_!AH31</f>
        <v>-1.8085743792371785</v>
      </c>
      <c r="AG29">
        <f>W_!AI31</f>
        <v>2.2812662218549547E-2</v>
      </c>
      <c r="AH29">
        <f>W_!AJ31</f>
        <v>190.49802365265296</v>
      </c>
      <c r="AI29">
        <f>W_!AK31</f>
        <v>39.93247590756279</v>
      </c>
      <c r="AJ29">
        <f>W_!AL31</f>
        <v>5.2124983952514005E-3</v>
      </c>
      <c r="AK29">
        <f>W_!AM31</f>
        <v>223.6374705796041</v>
      </c>
      <c r="AL29">
        <f>W_!AN31</f>
        <v>0.94663516478498999</v>
      </c>
      <c r="AM29">
        <f>W_!AO31</f>
        <v>-1.1799388461397957E-2</v>
      </c>
      <c r="AN29">
        <f>W_!AP31</f>
        <v>-102.28885487511907</v>
      </c>
      <c r="AO29">
        <f>W_!AQ31</f>
        <v>-74.340512566262177</v>
      </c>
      <c r="AP29">
        <f>W_!AR31</f>
        <v>-1.0748391438534451E-2</v>
      </c>
      <c r="AQ29">
        <f>W_!AS31</f>
        <v>-117.76206867326755</v>
      </c>
      <c r="AR29">
        <f>W_!AT31</f>
        <v>0</v>
      </c>
      <c r="AS29">
        <f>W_!AU31</f>
        <v>23.339458451592538</v>
      </c>
      <c r="AT29">
        <f>W_!AV31</f>
        <v>0.16892458306993691</v>
      </c>
      <c r="AU29">
        <f>W_!AW31</f>
        <v>0</v>
      </c>
      <c r="AV29">
        <f>W_!AX31</f>
        <v>0</v>
      </c>
      <c r="AW29">
        <f>W_!AY31</f>
        <v>0</v>
      </c>
      <c r="AX29">
        <f>W_!AZ31</f>
        <v>0</v>
      </c>
      <c r="AY29">
        <f>W_!BA31</f>
        <v>0</v>
      </c>
      <c r="AZ29">
        <f>W_!BB31</f>
        <v>0</v>
      </c>
      <c r="BA29">
        <f>W_!BC31</f>
        <v>0</v>
      </c>
      <c r="BB29">
        <f>W_!BD31</f>
        <v>0</v>
      </c>
    </row>
    <row r="30" spans="1:54" x14ac:dyDescent="0.35">
      <c r="A30" t="str">
        <f>W_!B32</f>
        <v>dj_sd</v>
      </c>
      <c r="B30">
        <f>W_!D32</f>
        <v>-0.36306369048586096</v>
      </c>
      <c r="C30">
        <f>W_!E32</f>
        <v>-0.767026717920958</v>
      </c>
      <c r="D30">
        <f>W_!F32</f>
        <v>-1.1722976031665728</v>
      </c>
      <c r="E30">
        <f>W_!G32</f>
        <v>-43.330907409351262</v>
      </c>
      <c r="F30">
        <f>W_!H32</f>
        <v>10.350297850880775</v>
      </c>
      <c r="G30">
        <f>W_!I32</f>
        <v>17.398581182198395</v>
      </c>
      <c r="H30">
        <f>W_!J32</f>
        <v>17.154620037530048</v>
      </c>
      <c r="I30">
        <f>W_!K32</f>
        <v>18.012114160337244</v>
      </c>
      <c r="J30">
        <f>W_!L32</f>
        <v>-1.2462912256051484</v>
      </c>
      <c r="K30">
        <f>W_!M32</f>
        <v>-6.5881741859051095</v>
      </c>
      <c r="L30">
        <f>W_!N32</f>
        <v>15.550934033283513</v>
      </c>
      <c r="M30">
        <f>W_!O32</f>
        <v>-7.4108829996561925</v>
      </c>
      <c r="N30">
        <f>W_!P32</f>
        <v>-3.6929765552346661</v>
      </c>
      <c r="O30">
        <f>W_!Q32</f>
        <v>6.6794954246831546</v>
      </c>
      <c r="P30">
        <f>W_!R32</f>
        <v>-24.34143786830505</v>
      </c>
      <c r="Q30">
        <f>W_!S32</f>
        <v>-7.1351416596527346E-3</v>
      </c>
      <c r="R30">
        <f>W_!T32</f>
        <v>2.2535614311019292E-3</v>
      </c>
      <c r="S30">
        <f>W_!U32</f>
        <v>-1.7698787876309831E-2</v>
      </c>
      <c r="T30">
        <f>W_!V32</f>
        <v>2.0956059719851838</v>
      </c>
      <c r="U30">
        <f>W_!W32</f>
        <v>2.0783243024931104</v>
      </c>
      <c r="V30">
        <f>W_!X32</f>
        <v>1.093141956593136</v>
      </c>
      <c r="W30">
        <f>W_!Y32</f>
        <v>0.89519007170581844</v>
      </c>
      <c r="X30">
        <f>W_!Z32</f>
        <v>1.0219032387831433</v>
      </c>
      <c r="Y30">
        <f>W_!AA32</f>
        <v>0.1076790936381043</v>
      </c>
      <c r="Z30">
        <f>W_!AB32</f>
        <v>9.840813330202423E-3</v>
      </c>
      <c r="AA30">
        <f>W_!AC32</f>
        <v>-0.29638614994144596</v>
      </c>
      <c r="AB30">
        <f>W_!AD32</f>
        <v>0.14761497719365688</v>
      </c>
      <c r="AC30">
        <f>W_!AE32</f>
        <v>15.509377457902975</v>
      </c>
      <c r="AD30">
        <f>W_!AF32</f>
        <v>14.04866854815565</v>
      </c>
      <c r="AE30">
        <f>W_!AG32</f>
        <v>5.2840315747020188E-2</v>
      </c>
      <c r="AF30">
        <f>W_!AH32</f>
        <v>-1.7140438282279085</v>
      </c>
      <c r="AG30">
        <f>W_!AI32</f>
        <v>2.1595276363235629E-2</v>
      </c>
      <c r="AH30">
        <f>W_!AJ32</f>
        <v>171.3885978971195</v>
      </c>
      <c r="AI30">
        <f>W_!AK32</f>
        <v>36.247129410439051</v>
      </c>
      <c r="AJ30">
        <f>W_!AL32</f>
        <v>2.9367545299667699E-3</v>
      </c>
      <c r="AK30">
        <f>W_!AM32</f>
        <v>204.21271694119108</v>
      </c>
      <c r="AL30">
        <f>W_!AN32</f>
        <v>0.89765985895699385</v>
      </c>
      <c r="AM30">
        <f>W_!AO32</f>
        <v>-1.1163918544670101E-2</v>
      </c>
      <c r="AN30">
        <f>W_!AP32</f>
        <v>-91.906397158877994</v>
      </c>
      <c r="AO30">
        <f>W_!AQ32</f>
        <v>-67.492798835756432</v>
      </c>
      <c r="AP30">
        <f>W_!AR32</f>
        <v>-6.2441315272168188E-3</v>
      </c>
      <c r="AQ30">
        <f>W_!AS32</f>
        <v>-107.43633121602889</v>
      </c>
      <c r="AR30">
        <f>W_!AT32</f>
        <v>0</v>
      </c>
      <c r="AS30">
        <f>W_!AU32</f>
        <v>20.699929086782475</v>
      </c>
      <c r="AT30">
        <f>W_!AV32</f>
        <v>0.13737746536555867</v>
      </c>
      <c r="AU30">
        <f>W_!AW32</f>
        <v>0</v>
      </c>
      <c r="AV30">
        <f>W_!AX32</f>
        <v>0</v>
      </c>
      <c r="AW30">
        <f>W_!AY32</f>
        <v>0</v>
      </c>
      <c r="AX30">
        <f>W_!AZ32</f>
        <v>0</v>
      </c>
      <c r="AY30">
        <f>W_!BA32</f>
        <v>0</v>
      </c>
      <c r="AZ30">
        <f>W_!BB32</f>
        <v>0</v>
      </c>
      <c r="BA30">
        <f>W_!BC32</f>
        <v>0</v>
      </c>
      <c r="BB30">
        <f>W_!BD32</f>
        <v>0</v>
      </c>
    </row>
    <row r="31" spans="1:54" x14ac:dyDescent="0.35">
      <c r="A31" t="str">
        <f>W_!B33</f>
        <v>abs_hdo_wdo</v>
      </c>
      <c r="B31">
        <f>W_!D33</f>
        <v>-5.2741517712250052E-4</v>
      </c>
      <c r="C31">
        <f>W_!E33</f>
        <v>-6.5803688566231887E-3</v>
      </c>
      <c r="D31">
        <f>W_!F33</f>
        <v>-2.6450180705506351E-3</v>
      </c>
      <c r="E31">
        <f>W_!G33</f>
        <v>-0.15535073601237376</v>
      </c>
      <c r="F31">
        <f>W_!H33</f>
        <v>8.5320618018879246E-2</v>
      </c>
      <c r="G31">
        <f>W_!I33</f>
        <v>6.8910083467030703E-2</v>
      </c>
      <c r="H31">
        <f>W_!J33</f>
        <v>3.2918666213632992E-2</v>
      </c>
      <c r="I31">
        <f>W_!K33</f>
        <v>9.0615296163951878E-2</v>
      </c>
      <c r="J31">
        <f>W_!L33</f>
        <v>-4.8369168159439875E-2</v>
      </c>
      <c r="K31">
        <f>W_!M33</f>
        <v>-1.3945796309201433E-2</v>
      </c>
      <c r="L31">
        <f>W_!N33</f>
        <v>6.1940731495385253E-2</v>
      </c>
      <c r="M31">
        <f>W_!O33</f>
        <v>2.3773856586540614E-2</v>
      </c>
      <c r="N31">
        <f>W_!P33</f>
        <v>-3.8629713073743001E-2</v>
      </c>
      <c r="O31">
        <f>W_!Q33</f>
        <v>0.14565070336069449</v>
      </c>
      <c r="P31">
        <f>W_!R33</f>
        <v>-0.11215575703267738</v>
      </c>
      <c r="Q31">
        <f>W_!S33</f>
        <v>-1.6807634246958346E-5</v>
      </c>
      <c r="R31">
        <f>W_!T33</f>
        <v>1.6821924370772353E-5</v>
      </c>
      <c r="S31">
        <f>W_!U33</f>
        <v>1.1844103088913922E-6</v>
      </c>
      <c r="T31">
        <f>W_!V33</f>
        <v>1.2989348393727503E-2</v>
      </c>
      <c r="U31">
        <f>W_!W33</f>
        <v>1.2765230123362118E-2</v>
      </c>
      <c r="V31">
        <f>W_!X33</f>
        <v>9.6143211573945057E-3</v>
      </c>
      <c r="W31">
        <f>W_!Y33</f>
        <v>9.0810925762143495E-3</v>
      </c>
      <c r="X31">
        <f>W_!Z33</f>
        <v>1.036248237362781E-2</v>
      </c>
      <c r="Y31">
        <f>W_!AA33</f>
        <v>3.0641069002250499E-3</v>
      </c>
      <c r="Z31">
        <f>W_!AB33</f>
        <v>5.2576567975257375E-5</v>
      </c>
      <c r="AA31">
        <f>W_!AC33</f>
        <v>-2.6834061129267553E-3</v>
      </c>
      <c r="AB31">
        <f>W_!AD33</f>
        <v>6.8598685602225902E-4</v>
      </c>
      <c r="AC31">
        <f>W_!AE33</f>
        <v>6.1507114178153528E-2</v>
      </c>
      <c r="AD31">
        <f>W_!AF33</f>
        <v>5.2840315747020188E-2</v>
      </c>
      <c r="AE31">
        <f>W_!AG33</f>
        <v>1.2289594969581673E-3</v>
      </c>
      <c r="AF31">
        <f>W_!AH33</f>
        <v>-3.9683164112395619E-3</v>
      </c>
      <c r="AG31">
        <f>W_!AI33</f>
        <v>1.3290067718563866E-5</v>
      </c>
      <c r="AH31">
        <f>W_!AJ33</f>
        <v>0.33237381717360942</v>
      </c>
      <c r="AI31">
        <f>W_!AK33</f>
        <v>-8.2101367873843398E-3</v>
      </c>
      <c r="AJ31">
        <f>W_!AL33</f>
        <v>3.8660994490644727E-5</v>
      </c>
      <c r="AK31">
        <f>W_!AM33</f>
        <v>0.38946740779890698</v>
      </c>
      <c r="AL31">
        <f>W_!AN33</f>
        <v>2.0632847841990072E-3</v>
      </c>
      <c r="AM31">
        <f>W_!AO33</f>
        <v>-8.2164504984646863E-6</v>
      </c>
      <c r="AN31">
        <f>W_!AP33</f>
        <v>-0.18264229332786935</v>
      </c>
      <c r="AO31">
        <f>W_!AQ33</f>
        <v>2.9930042878607288E-2</v>
      </c>
      <c r="AP31">
        <f>W_!AR33</f>
        <v>-6.2609005816984437E-5</v>
      </c>
      <c r="AQ31">
        <f>W_!AS33</f>
        <v>-0.2098589999780153</v>
      </c>
      <c r="AR31">
        <f>W_!AT33</f>
        <v>0</v>
      </c>
      <c r="AS31">
        <f>W_!AU33</f>
        <v>7.1680757332346773E-2</v>
      </c>
      <c r="AT31">
        <f>W_!AV33</f>
        <v>5.9159775542377896E-3</v>
      </c>
      <c r="AU31">
        <f>W_!AW33</f>
        <v>0</v>
      </c>
      <c r="AV31">
        <f>W_!AX33</f>
        <v>0</v>
      </c>
      <c r="AW31">
        <f>W_!AY33</f>
        <v>0</v>
      </c>
      <c r="AX31">
        <f>W_!AZ33</f>
        <v>0</v>
      </c>
      <c r="AY31">
        <f>W_!BA33</f>
        <v>0</v>
      </c>
      <c r="AZ31">
        <f>W_!BB33</f>
        <v>0</v>
      </c>
      <c r="BA31">
        <f>W_!BC33</f>
        <v>0</v>
      </c>
      <c r="BB31">
        <f>W_!BD33</f>
        <v>0</v>
      </c>
    </row>
    <row r="32" spans="1:54" x14ac:dyDescent="0.35">
      <c r="A32" t="str">
        <f>W_!B34</f>
        <v>betacom_w</v>
      </c>
      <c r="B32">
        <f>W_!D34</f>
        <v>3.3738262983430578E-2</v>
      </c>
      <c r="C32">
        <f>W_!E34</f>
        <v>0.181911729197447</v>
      </c>
      <c r="D32">
        <f>W_!F34</f>
        <v>0.26242593959719518</v>
      </c>
      <c r="E32">
        <f>W_!G34</f>
        <v>9.210684373891608</v>
      </c>
      <c r="F32">
        <f>W_!H34</f>
        <v>3.2743746928143899E-2</v>
      </c>
      <c r="G32">
        <f>W_!I34</f>
        <v>-4.252895000577662</v>
      </c>
      <c r="H32">
        <f>W_!J34</f>
        <v>-4.9640050721615561</v>
      </c>
      <c r="I32">
        <f>W_!K34</f>
        <v>-3.7947133290621897</v>
      </c>
      <c r="J32">
        <f>W_!L34</f>
        <v>-0.10078867535465164</v>
      </c>
      <c r="K32">
        <f>W_!M34</f>
        <v>-3.756852385831436</v>
      </c>
      <c r="L32">
        <f>W_!N34</f>
        <v>-2.6234132677490378</v>
      </c>
      <c r="M32">
        <f>W_!O34</f>
        <v>-0.63181798199538874</v>
      </c>
      <c r="N32">
        <f>W_!P34</f>
        <v>-2.0541792437107995</v>
      </c>
      <c r="O32">
        <f>W_!Q34</f>
        <v>-8.4981459133335591</v>
      </c>
      <c r="P32">
        <f>W_!R34</f>
        <v>5.182413296448396</v>
      </c>
      <c r="Q32">
        <f>W_!S34</f>
        <v>1.7561849500069599E-3</v>
      </c>
      <c r="R32">
        <f>W_!T34</f>
        <v>-1.0244318022383707E-3</v>
      </c>
      <c r="S32">
        <f>W_!U34</f>
        <v>3.7841405597909016E-3</v>
      </c>
      <c r="T32">
        <f>W_!V34</f>
        <v>-0.37586261398079435</v>
      </c>
      <c r="U32">
        <f>W_!W34</f>
        <v>-0.37379952048790016</v>
      </c>
      <c r="V32">
        <f>W_!X34</f>
        <v>-0.21969085519885917</v>
      </c>
      <c r="W32">
        <f>W_!Y34</f>
        <v>-0.17352396146403398</v>
      </c>
      <c r="X32">
        <f>W_!Z34</f>
        <v>-0.19640612007551161</v>
      </c>
      <c r="Y32">
        <f>W_!AA34</f>
        <v>3.3342695880637888E-2</v>
      </c>
      <c r="Z32">
        <f>W_!AB34</f>
        <v>-6.3193050864555952E-3</v>
      </c>
      <c r="AA32">
        <f>W_!AC34</f>
        <v>0.14166105643108423</v>
      </c>
      <c r="AB32">
        <f>W_!AD34</f>
        <v>-1.6568308572914758E-2</v>
      </c>
      <c r="AC32">
        <f>W_!AE34</f>
        <v>-1.8085743792371785</v>
      </c>
      <c r="AD32">
        <f>W_!AF34</f>
        <v>-1.7140438282279085</v>
      </c>
      <c r="AE32">
        <f>W_!AG34</f>
        <v>-3.9683164112395619E-3</v>
      </c>
      <c r="AF32">
        <f>W_!AH34</f>
        <v>1.8978923855891521</v>
      </c>
      <c r="AG32">
        <f>W_!AI34</f>
        <v>-1.0427350527381878E-2</v>
      </c>
      <c r="AH32">
        <f>W_!AJ34</f>
        <v>-49.034323224557802</v>
      </c>
      <c r="AI32">
        <f>W_!AK34</f>
        <v>-9.4767088511904305</v>
      </c>
      <c r="AJ32">
        <f>W_!AL34</f>
        <v>-2.5033458678467117E-3</v>
      </c>
      <c r="AK32">
        <f>W_!AM34</f>
        <v>-64.179443732242675</v>
      </c>
      <c r="AL32">
        <f>W_!AN34</f>
        <v>-1.0180908356931886</v>
      </c>
      <c r="AM32">
        <f>W_!AO34</f>
        <v>5.566756214180942E-3</v>
      </c>
      <c r="AN32">
        <f>W_!AP34</f>
        <v>26.280210251208917</v>
      </c>
      <c r="AO32">
        <f>W_!AQ34</f>
        <v>17.403271054592906</v>
      </c>
      <c r="AP32">
        <f>W_!AR34</f>
        <v>4.7041512903812999E-3</v>
      </c>
      <c r="AQ32">
        <f>W_!AS34</f>
        <v>33.874919080834616</v>
      </c>
      <c r="AR32">
        <f>W_!AT34</f>
        <v>0</v>
      </c>
      <c r="AS32">
        <f>W_!AU34</f>
        <v>1.9456297177060942</v>
      </c>
      <c r="AT32">
        <f>W_!AV34</f>
        <v>4.8316332144040422E-2</v>
      </c>
      <c r="AU32">
        <f>W_!AW34</f>
        <v>0</v>
      </c>
      <c r="AV32">
        <f>W_!AX34</f>
        <v>0</v>
      </c>
      <c r="AW32">
        <f>W_!AY34</f>
        <v>0</v>
      </c>
      <c r="AX32">
        <f>W_!AZ34</f>
        <v>0</v>
      </c>
      <c r="AY32">
        <f>W_!BA34</f>
        <v>0</v>
      </c>
      <c r="AZ32">
        <f>W_!BB34</f>
        <v>0</v>
      </c>
      <c r="BA32">
        <f>W_!BC34</f>
        <v>0</v>
      </c>
      <c r="BB32">
        <f>W_!BD34</f>
        <v>0</v>
      </c>
    </row>
    <row r="33" spans="1:54" x14ac:dyDescent="0.35">
      <c r="A33" t="str">
        <f>W_!B35</f>
        <v>betalfp_w</v>
      </c>
      <c r="B33">
        <f>W_!D35</f>
        <v>-2.990948689515616E-4</v>
      </c>
      <c r="C33">
        <f>W_!E35</f>
        <v>-2.008627652008627E-3</v>
      </c>
      <c r="D33">
        <f>W_!F35</f>
        <v>-3.4814888534950958E-3</v>
      </c>
      <c r="E33">
        <f>W_!G35</f>
        <v>-0.11753028267075304</v>
      </c>
      <c r="F33">
        <f>W_!H35</f>
        <v>1.3902883106454154E-2</v>
      </c>
      <c r="G33">
        <f>W_!I35</f>
        <v>5.5371908966780688E-2</v>
      </c>
      <c r="H33">
        <f>W_!J35</f>
        <v>6.1880771857579654E-2</v>
      </c>
      <c r="I33">
        <f>W_!K35</f>
        <v>5.7126162179591287E-2</v>
      </c>
      <c r="J33">
        <f>W_!L35</f>
        <v>-1.456318027473491E-3</v>
      </c>
      <c r="K33">
        <f>W_!M35</f>
        <v>3.8602123738647555E-2</v>
      </c>
      <c r="L33">
        <f>W_!N35</f>
        <v>-1.8847222448499543E-2</v>
      </c>
      <c r="M33">
        <f>W_!O35</f>
        <v>1.714491158635555E-2</v>
      </c>
      <c r="N33">
        <f>W_!P35</f>
        <v>-1.0965013927728712E-2</v>
      </c>
      <c r="O33">
        <f>W_!Q35</f>
        <v>0.12229535459910514</v>
      </c>
      <c r="P33">
        <f>W_!R35</f>
        <v>-6.0385528051917006E-2</v>
      </c>
      <c r="Q33">
        <f>W_!S35</f>
        <v>-4.6113644780191238E-5</v>
      </c>
      <c r="R33">
        <f>W_!T35</f>
        <v>1.7222787420475917E-7</v>
      </c>
      <c r="S33">
        <f>W_!U35</f>
        <v>-6.2111590205189357E-5</v>
      </c>
      <c r="T33">
        <f>W_!V35</f>
        <v>4.7201941891734898E-3</v>
      </c>
      <c r="U33">
        <f>W_!W35</f>
        <v>4.5179287785090229E-3</v>
      </c>
      <c r="V33">
        <f>W_!X35</f>
        <v>2.9592297861944358E-3</v>
      </c>
      <c r="W33">
        <f>W_!Y35</f>
        <v>2.4553339515953846E-3</v>
      </c>
      <c r="X33">
        <f>W_!Z35</f>
        <v>2.5300584831202339E-3</v>
      </c>
      <c r="Y33">
        <f>W_!AA35</f>
        <v>-8.8275458919689703E-4</v>
      </c>
      <c r="Z33">
        <f>W_!AB35</f>
        <v>6.3235678422440106E-5</v>
      </c>
      <c r="AA33">
        <f>W_!AC35</f>
        <v>-5.28567684306294E-4</v>
      </c>
      <c r="AB33">
        <f>W_!AD35</f>
        <v>3.0939456741995302E-5</v>
      </c>
      <c r="AC33">
        <f>W_!AE35</f>
        <v>2.2812662218549547E-2</v>
      </c>
      <c r="AD33">
        <f>W_!AF35</f>
        <v>2.1595276363235629E-2</v>
      </c>
      <c r="AE33">
        <f>W_!AG35</f>
        <v>1.3290067718563866E-5</v>
      </c>
      <c r="AF33">
        <f>W_!AH35</f>
        <v>-1.0427350527381878E-2</v>
      </c>
      <c r="AG33">
        <f>W_!AI35</f>
        <v>2.9889437573565306E-4</v>
      </c>
      <c r="AH33">
        <f>W_!AJ35</f>
        <v>0.68820506571319084</v>
      </c>
      <c r="AI33">
        <f>W_!AK35</f>
        <v>0.18811911673914675</v>
      </c>
      <c r="AJ33">
        <f>W_!AL35</f>
        <v>3.3014635760797793E-5</v>
      </c>
      <c r="AK33">
        <f>W_!AM35</f>
        <v>1.246182097689241</v>
      </c>
      <c r="AL33">
        <f>W_!AN35</f>
        <v>5.5071357707618335E-3</v>
      </c>
      <c r="AM33">
        <f>W_!AO35</f>
        <v>-1.5512663798154911E-4</v>
      </c>
      <c r="AN33">
        <f>W_!AP35</f>
        <v>-0.36243384866714978</v>
      </c>
      <c r="AO33">
        <f>W_!AQ35</f>
        <v>-0.35275495380070238</v>
      </c>
      <c r="AP33">
        <f>W_!AR35</f>
        <v>-6.2062312195290049E-5</v>
      </c>
      <c r="AQ33">
        <f>W_!AS35</f>
        <v>-0.64740469272844958</v>
      </c>
      <c r="AR33">
        <f>W_!AT35</f>
        <v>0</v>
      </c>
      <c r="AS33">
        <f>W_!AU35</f>
        <v>1.0157695011750911E-2</v>
      </c>
      <c r="AT33">
        <f>W_!AV35</f>
        <v>-5.0610406536077436E-4</v>
      </c>
      <c r="AU33">
        <f>W_!AW35</f>
        <v>0</v>
      </c>
      <c r="AV33">
        <f>W_!AX35</f>
        <v>0</v>
      </c>
      <c r="AW33">
        <f>W_!AY35</f>
        <v>0</v>
      </c>
      <c r="AX33">
        <f>W_!AZ35</f>
        <v>0</v>
      </c>
      <c r="AY33">
        <f>W_!BA35</f>
        <v>0</v>
      </c>
      <c r="AZ33">
        <f>W_!BB35</f>
        <v>0</v>
      </c>
      <c r="BA33">
        <f>W_!BC35</f>
        <v>0</v>
      </c>
      <c r="BB33">
        <f>W_!BD35</f>
        <v>0</v>
      </c>
    </row>
    <row r="34" spans="1:54" x14ac:dyDescent="0.35">
      <c r="A34" t="str">
        <f>W_!B36</f>
        <v>betahrs_w</v>
      </c>
      <c r="B34">
        <f>W_!D36</f>
        <v>-9.8426675655655771</v>
      </c>
      <c r="C34">
        <f>W_!E36</f>
        <v>-19.216765986527019</v>
      </c>
      <c r="D34">
        <f>W_!F36</f>
        <v>-17.812113930023191</v>
      </c>
      <c r="E34">
        <f>W_!G36</f>
        <v>-984.76826782458284</v>
      </c>
      <c r="F34">
        <f>W_!H36</f>
        <v>140.69787251356075</v>
      </c>
      <c r="G34">
        <f>W_!I36</f>
        <v>275.72456305163485</v>
      </c>
      <c r="H34">
        <f>W_!J36</f>
        <v>558.51660218898189</v>
      </c>
      <c r="I34">
        <f>W_!K36</f>
        <v>229.83792787153095</v>
      </c>
      <c r="J34">
        <f>W_!L36</f>
        <v>4.9106265126830007</v>
      </c>
      <c r="K34">
        <f>W_!M36</f>
        <v>-29.400871358306503</v>
      </c>
      <c r="L34">
        <f>W_!N36</f>
        <v>238.17239035294025</v>
      </c>
      <c r="M34">
        <f>W_!O36</f>
        <v>-89.304193696097215</v>
      </c>
      <c r="N34">
        <f>W_!P36</f>
        <v>-37.694688268330545</v>
      </c>
      <c r="O34">
        <f>W_!Q36</f>
        <v>449.52330345098181</v>
      </c>
      <c r="P34">
        <f>W_!R36</f>
        <v>-350.04005630343806</v>
      </c>
      <c r="Q34">
        <f>W_!S36</f>
        <v>-0.19632532602562691</v>
      </c>
      <c r="R34">
        <f>W_!T36</f>
        <v>3.3722045640296495E-2</v>
      </c>
      <c r="S34">
        <f>W_!U36</f>
        <v>-0.39768164402205597</v>
      </c>
      <c r="T34">
        <f>W_!V36</f>
        <v>25.027067733390396</v>
      </c>
      <c r="U34">
        <f>W_!W36</f>
        <v>24.384034624709837</v>
      </c>
      <c r="V34">
        <f>W_!X36</f>
        <v>21.797666883295175</v>
      </c>
      <c r="W34">
        <f>W_!Y36</f>
        <v>17.522105541902256</v>
      </c>
      <c r="X34">
        <f>W_!Z36</f>
        <v>20.014474208367616</v>
      </c>
      <c r="Y34">
        <f>W_!AA36</f>
        <v>-0.99982460201225876</v>
      </c>
      <c r="Z34">
        <f>W_!AB36</f>
        <v>0.17776638338582745</v>
      </c>
      <c r="AA34">
        <f>W_!AC36</f>
        <v>-6.0108015981069505</v>
      </c>
      <c r="AB34">
        <f>W_!AD36</f>
        <v>2.1294687805022234</v>
      </c>
      <c r="AC34">
        <f>W_!AE36</f>
        <v>190.49802365265296</v>
      </c>
      <c r="AD34">
        <f>W_!AF36</f>
        <v>171.3885978971195</v>
      </c>
      <c r="AE34">
        <f>W_!AG36</f>
        <v>0.33237381717360942</v>
      </c>
      <c r="AF34">
        <f>W_!AH36</f>
        <v>-49.034323224557802</v>
      </c>
      <c r="AG34">
        <f>W_!AI36</f>
        <v>0.68820506571319084</v>
      </c>
      <c r="AH34">
        <f>W_!AJ36</f>
        <v>5519.1274575051284</v>
      </c>
      <c r="AI34">
        <f>W_!AK36</f>
        <v>1068.3947156148856</v>
      </c>
      <c r="AJ34">
        <f>W_!AL36</f>
        <v>-5.4054250667207558E-2</v>
      </c>
      <c r="AK34">
        <f>W_!AM36</f>
        <v>6339.4727860263083</v>
      </c>
      <c r="AL34">
        <f>W_!AN36</f>
        <v>26.228217581913196</v>
      </c>
      <c r="AM34">
        <f>W_!AO36</f>
        <v>-0.35439756964557967</v>
      </c>
      <c r="AN34">
        <f>W_!AP36</f>
        <v>-2940.6878479146144</v>
      </c>
      <c r="AO34">
        <f>W_!AQ36</f>
        <v>-1998.7574937441038</v>
      </c>
      <c r="AP34">
        <f>W_!AR36</f>
        <v>9.9568691126822678E-2</v>
      </c>
      <c r="AQ34">
        <f>W_!AS36</f>
        <v>-3313.0964510664212</v>
      </c>
      <c r="AR34">
        <f>W_!AT36</f>
        <v>0</v>
      </c>
      <c r="AS34">
        <f>W_!AU36</f>
        <v>218.25659323325675</v>
      </c>
      <c r="AT34">
        <f>W_!AV36</f>
        <v>-2.1212199587293576</v>
      </c>
      <c r="AU34">
        <f>W_!AW36</f>
        <v>0</v>
      </c>
      <c r="AV34">
        <f>W_!AX36</f>
        <v>0</v>
      </c>
      <c r="AW34">
        <f>W_!AY36</f>
        <v>0</v>
      </c>
      <c r="AX34">
        <f>W_!AZ36</f>
        <v>0</v>
      </c>
      <c r="AY34">
        <f>W_!BA36</f>
        <v>0</v>
      </c>
      <c r="AZ34">
        <f>W_!BB36</f>
        <v>0</v>
      </c>
      <c r="BA34">
        <f>W_!BC36</f>
        <v>0</v>
      </c>
      <c r="BB34">
        <f>W_!BD36</f>
        <v>0</v>
      </c>
    </row>
    <row r="35" spans="1:54" x14ac:dyDescent="0.35">
      <c r="A35" t="str">
        <f>W_!B37</f>
        <v>betahwk</v>
      </c>
      <c r="B35">
        <f>W_!D37</f>
        <v>-2.7942573244046147</v>
      </c>
      <c r="C35">
        <f>W_!E37</f>
        <v>-1.9282397193109404</v>
      </c>
      <c r="D35">
        <f>W_!F37</f>
        <v>-5.5916262093774529</v>
      </c>
      <c r="E35">
        <f>W_!G37</f>
        <v>-211.30141923339218</v>
      </c>
      <c r="F35">
        <f>W_!H37</f>
        <v>11.957490418677887</v>
      </c>
      <c r="G35">
        <f>W_!I37</f>
        <v>73.620088502439629</v>
      </c>
      <c r="H35">
        <f>W_!J37</f>
        <v>101.33075077941011</v>
      </c>
      <c r="I35">
        <f>W_!K37</f>
        <v>31.075729862315068</v>
      </c>
      <c r="J35">
        <f>W_!L37</f>
        <v>115.10740771448714</v>
      </c>
      <c r="K35">
        <f>W_!M37</f>
        <v>46.823785685435425</v>
      </c>
      <c r="L35">
        <f>W_!N37</f>
        <v>-28.56495763867628</v>
      </c>
      <c r="M35">
        <f>W_!O37</f>
        <v>-127.6787808320332</v>
      </c>
      <c r="N35">
        <f>W_!P37</f>
        <v>-17.99329815882259</v>
      </c>
      <c r="O35">
        <f>W_!Q37</f>
        <v>73.57291854687702</v>
      </c>
      <c r="P35">
        <f>W_!R37</f>
        <v>-60.996895257536984</v>
      </c>
      <c r="Q35">
        <f>W_!S37</f>
        <v>-5.4563297311719099E-2</v>
      </c>
      <c r="R35">
        <f>W_!T37</f>
        <v>3.0809364778536003E-3</v>
      </c>
      <c r="S35">
        <f>W_!U37</f>
        <v>-0.10173489646599192</v>
      </c>
      <c r="T35">
        <f>W_!V37</f>
        <v>3.9039584534518803</v>
      </c>
      <c r="U35">
        <f>W_!W37</f>
        <v>3.8913106117669463</v>
      </c>
      <c r="V35">
        <f>W_!X37</f>
        <v>1.8997221387395582</v>
      </c>
      <c r="W35">
        <f>W_!Y37</f>
        <v>0.99824818716135155</v>
      </c>
      <c r="X35">
        <f>W_!Z37</f>
        <v>1.6728524669573277</v>
      </c>
      <c r="Y35">
        <f>W_!AA37</f>
        <v>-0.56100057310974805</v>
      </c>
      <c r="Z35">
        <f>W_!AB37</f>
        <v>6.4699636306792697E-3</v>
      </c>
      <c r="AA35">
        <f>W_!AC37</f>
        <v>-0.5884274323673474</v>
      </c>
      <c r="AB35">
        <f>W_!AD37</f>
        <v>0.39822885562543558</v>
      </c>
      <c r="AC35">
        <f>W_!AE37</f>
        <v>39.93247590756279</v>
      </c>
      <c r="AD35">
        <f>W_!AF37</f>
        <v>36.247129410439051</v>
      </c>
      <c r="AE35">
        <f>W_!AG37</f>
        <v>-8.2101367873843398E-3</v>
      </c>
      <c r="AF35">
        <f>W_!AH37</f>
        <v>-9.4767088511904305</v>
      </c>
      <c r="AG35">
        <f>W_!AI37</f>
        <v>0.18811911673914675</v>
      </c>
      <c r="AH35">
        <f>W_!AJ37</f>
        <v>1068.3947156148856</v>
      </c>
      <c r="AI35">
        <f>W_!AK37</f>
        <v>430.24937553898894</v>
      </c>
      <c r="AJ35">
        <f>W_!AL37</f>
        <v>-2.1518354241038668E-2</v>
      </c>
      <c r="AK35">
        <f>W_!AM37</f>
        <v>1340.2594630499275</v>
      </c>
      <c r="AL35">
        <f>W_!AN37</f>
        <v>4.9981445009904357</v>
      </c>
      <c r="AM35">
        <f>W_!AO37</f>
        <v>-9.800182023128777E-2</v>
      </c>
      <c r="AN35">
        <f>W_!AP37</f>
        <v>-568.10092143102315</v>
      </c>
      <c r="AO35">
        <f>W_!AQ37</f>
        <v>-811.63735040907227</v>
      </c>
      <c r="AP35">
        <f>W_!AR37</f>
        <v>3.0436972629051928E-2</v>
      </c>
      <c r="AQ35">
        <f>W_!AS37</f>
        <v>-701.75855763872062</v>
      </c>
      <c r="AR35">
        <f>W_!AT37</f>
        <v>0</v>
      </c>
      <c r="AS35">
        <f>W_!AU37</f>
        <v>46.30025903218278</v>
      </c>
      <c r="AT35">
        <f>W_!AV37</f>
        <v>-0.76082596409849357</v>
      </c>
      <c r="AU35">
        <f>W_!AW37</f>
        <v>0</v>
      </c>
      <c r="AV35">
        <f>W_!AX37</f>
        <v>0</v>
      </c>
      <c r="AW35">
        <f>W_!AY37</f>
        <v>0</v>
      </c>
      <c r="AX35">
        <f>W_!AZ37</f>
        <v>0</v>
      </c>
      <c r="AY35">
        <f>W_!BA37</f>
        <v>0</v>
      </c>
      <c r="AZ35">
        <f>W_!BB37</f>
        <v>0</v>
      </c>
      <c r="BA35">
        <f>W_!BC37</f>
        <v>0</v>
      </c>
      <c r="BB35">
        <f>W_!BD37</f>
        <v>0</v>
      </c>
    </row>
    <row r="36" spans="1:54" x14ac:dyDescent="0.35">
      <c r="A36" t="str">
        <f>W_!B38</f>
        <v>betalwg</v>
      </c>
      <c r="B36">
        <f>W_!D38</f>
        <v>-2.4539634995494951E-4</v>
      </c>
      <c r="C36">
        <f>W_!E38</f>
        <v>-2.8424344588463876E-3</v>
      </c>
      <c r="D36">
        <f>W_!F38</f>
        <v>4.2976884985427682E-4</v>
      </c>
      <c r="E36">
        <f>W_!G38</f>
        <v>5.0925987869129559E-2</v>
      </c>
      <c r="F36">
        <f>W_!H38</f>
        <v>1.2862911662788602E-3</v>
      </c>
      <c r="G36">
        <f>W_!I38</f>
        <v>3.0292278672133268E-2</v>
      </c>
      <c r="H36">
        <f>W_!J38</f>
        <v>-6.2360439785684079E-3</v>
      </c>
      <c r="I36">
        <f>W_!K38</f>
        <v>8.5693700947602258E-2</v>
      </c>
      <c r="J36">
        <f>W_!L38</f>
        <v>-3.9253046825761778E-2</v>
      </c>
      <c r="K36">
        <f>W_!M38</f>
        <v>-4.9535414988894397E-2</v>
      </c>
      <c r="L36">
        <f>W_!N38</f>
        <v>-4.1857470741297607E-2</v>
      </c>
      <c r="M36">
        <f>W_!O38</f>
        <v>1.0508109622717591E-2</v>
      </c>
      <c r="N36">
        <f>W_!P38</f>
        <v>-1.4051065633767172E-2</v>
      </c>
      <c r="O36">
        <f>W_!Q38</f>
        <v>0.10663089471080375</v>
      </c>
      <c r="P36">
        <f>W_!R38</f>
        <v>-4.9997029054094921E-2</v>
      </c>
      <c r="Q36">
        <f>W_!S38</f>
        <v>3.2006766873150301E-6</v>
      </c>
      <c r="R36">
        <f>W_!T38</f>
        <v>-2.6887122730866516E-6</v>
      </c>
      <c r="S36">
        <f>W_!U38</f>
        <v>-1.0401453563577732E-4</v>
      </c>
      <c r="T36">
        <f>W_!V38</f>
        <v>2.3109967081836125E-3</v>
      </c>
      <c r="U36">
        <f>W_!W38</f>
        <v>2.1620910093765934E-3</v>
      </c>
      <c r="V36">
        <f>W_!X38</f>
        <v>2.5648873556789291E-3</v>
      </c>
      <c r="W36">
        <f>W_!Y38</f>
        <v>2.6092686341621651E-3</v>
      </c>
      <c r="X36">
        <f>W_!Z38</f>
        <v>2.7127073347101688E-3</v>
      </c>
      <c r="Y36">
        <f>W_!AA38</f>
        <v>9.6233578370306396E-4</v>
      </c>
      <c r="Z36">
        <f>W_!AB38</f>
        <v>-1.654262998991334E-5</v>
      </c>
      <c r="AA36">
        <f>W_!AC38</f>
        <v>-2.7493102646198485E-4</v>
      </c>
      <c r="AB36">
        <f>W_!AD38</f>
        <v>1.1672426919997213E-4</v>
      </c>
      <c r="AC36">
        <f>W_!AE38</f>
        <v>5.2124983952514005E-3</v>
      </c>
      <c r="AD36">
        <f>W_!AF38</f>
        <v>2.9367545299667699E-3</v>
      </c>
      <c r="AE36">
        <f>W_!AG38</f>
        <v>3.8660994490644727E-5</v>
      </c>
      <c r="AF36">
        <f>W_!AH38</f>
        <v>-2.5033458678467117E-3</v>
      </c>
      <c r="AG36">
        <f>W_!AI38</f>
        <v>3.3014635760797793E-5</v>
      </c>
      <c r="AH36">
        <f>W_!AJ38</f>
        <v>-5.4054250667207558E-2</v>
      </c>
      <c r="AI36">
        <f>W_!AK38</f>
        <v>-2.1518354241038668E-2</v>
      </c>
      <c r="AJ36">
        <f>W_!AL38</f>
        <v>2.4723379702044511E-4</v>
      </c>
      <c r="AK36">
        <f>W_!AM38</f>
        <v>3.2556494684127398E-4</v>
      </c>
      <c r="AL36">
        <f>W_!AN38</f>
        <v>1.3613219993927133E-3</v>
      </c>
      <c r="AM36">
        <f>W_!AO38</f>
        <v>-1.5645820010581742E-5</v>
      </c>
      <c r="AN36">
        <f>W_!AP38</f>
        <v>2.8116227361705957E-2</v>
      </c>
      <c r="AO36">
        <f>W_!AQ38</f>
        <v>4.2621514898831668E-2</v>
      </c>
      <c r="AP36">
        <f>W_!AR38</f>
        <v>-4.6291652160110119E-4</v>
      </c>
      <c r="AQ36">
        <f>W_!AS38</f>
        <v>2.1389821354440338E-3</v>
      </c>
      <c r="AR36">
        <f>W_!AT38</f>
        <v>0</v>
      </c>
      <c r="AS36">
        <f>W_!AU38</f>
        <v>1.9292547643326243E-2</v>
      </c>
      <c r="AT36">
        <f>W_!AV38</f>
        <v>3.5940734792158446E-4</v>
      </c>
      <c r="AU36">
        <f>W_!AW38</f>
        <v>0</v>
      </c>
      <c r="AV36">
        <f>W_!AX38</f>
        <v>0</v>
      </c>
      <c r="AW36">
        <f>W_!AY38</f>
        <v>0</v>
      </c>
      <c r="AX36">
        <f>W_!AZ38</f>
        <v>0</v>
      </c>
      <c r="AY36">
        <f>W_!BA38</f>
        <v>0</v>
      </c>
      <c r="AZ36">
        <f>W_!BB38</f>
        <v>0</v>
      </c>
      <c r="BA36">
        <f>W_!BC38</f>
        <v>0</v>
      </c>
      <c r="BB36">
        <f>W_!BD38</f>
        <v>0</v>
      </c>
    </row>
    <row r="37" spans="1:54" x14ac:dyDescent="0.35">
      <c r="A37" t="str">
        <f>W_!B39</f>
        <v>betahrs0_w</v>
      </c>
      <c r="B37">
        <f>W_!D39</f>
        <v>-10.079717535513957</v>
      </c>
      <c r="C37">
        <f>W_!E39</f>
        <v>-21.470939964265249</v>
      </c>
      <c r="D37">
        <f>W_!F39</f>
        <v>-24.711962266554782</v>
      </c>
      <c r="E37">
        <f>W_!G39</f>
        <v>-1126.2225585624208</v>
      </c>
      <c r="F37">
        <f>W_!H39</f>
        <v>171.11345810509954</v>
      </c>
      <c r="G37">
        <f>W_!I39</f>
        <v>404.58355238648295</v>
      </c>
      <c r="H37">
        <f>W_!J39</f>
        <v>622.72285024766177</v>
      </c>
      <c r="I37">
        <f>W_!K39</f>
        <v>320.97113318614242</v>
      </c>
      <c r="J37">
        <f>W_!L39</f>
        <v>-1.1994961544104632</v>
      </c>
      <c r="K37">
        <f>W_!M39</f>
        <v>71.842198819411237</v>
      </c>
      <c r="L37">
        <f>W_!N39</f>
        <v>161.51816515491561</v>
      </c>
      <c r="M37">
        <f>W_!O39</f>
        <v>-41.319673908751653</v>
      </c>
      <c r="N37">
        <f>W_!P39</f>
        <v>-55.979393464340006</v>
      </c>
      <c r="O37">
        <f>W_!Q39</f>
        <v>618.86855848909056</v>
      </c>
      <c r="P37">
        <f>W_!R39</f>
        <v>-442.87888427876425</v>
      </c>
      <c r="Q37">
        <f>W_!S39</f>
        <v>-0.25285864456974494</v>
      </c>
      <c r="R37">
        <f>W_!T39</f>
        <v>3.8684573372032731E-2</v>
      </c>
      <c r="S37">
        <f>W_!U39</f>
        <v>-0.46450567826741906</v>
      </c>
      <c r="T37">
        <f>W_!V39</f>
        <v>31.954326148909761</v>
      </c>
      <c r="U37">
        <f>W_!W39</f>
        <v>30.838536569420821</v>
      </c>
      <c r="V37">
        <f>W_!X39</f>
        <v>25.550388158062624</v>
      </c>
      <c r="W37">
        <f>W_!Y39</f>
        <v>20.757148071253333</v>
      </c>
      <c r="X37">
        <f>W_!Z39</f>
        <v>22.945580633730248</v>
      </c>
      <c r="Y37">
        <f>W_!AA39</f>
        <v>-4.2172971338089003</v>
      </c>
      <c r="Z37">
        <f>W_!AB39</f>
        <v>0.3085684867619054</v>
      </c>
      <c r="AA37">
        <f>W_!AC39</f>
        <v>-6.8133034878213348</v>
      </c>
      <c r="AB37">
        <f>W_!AD39</f>
        <v>2.0697043936818127</v>
      </c>
      <c r="AC37">
        <f>W_!AE39</f>
        <v>223.6374705796041</v>
      </c>
      <c r="AD37">
        <f>W_!AF39</f>
        <v>204.21271694119108</v>
      </c>
      <c r="AE37">
        <f>W_!AG39</f>
        <v>0.38946740779890698</v>
      </c>
      <c r="AF37">
        <f>W_!AH39</f>
        <v>-64.179443732242675</v>
      </c>
      <c r="AG37">
        <f>W_!AI39</f>
        <v>1.246182097689241</v>
      </c>
      <c r="AH37">
        <f>W_!AJ39</f>
        <v>6339.4727860263083</v>
      </c>
      <c r="AI37">
        <f>W_!AK39</f>
        <v>1340.2594630499275</v>
      </c>
      <c r="AJ37">
        <f>W_!AL39</f>
        <v>3.2556494684127398E-4</v>
      </c>
      <c r="AK37">
        <f>W_!AM39</f>
        <v>8436.0261363799946</v>
      </c>
      <c r="AL37">
        <f>W_!AN39</f>
        <v>34.12888723669068</v>
      </c>
      <c r="AM37">
        <f>W_!AO39</f>
        <v>-0.64197830668451805</v>
      </c>
      <c r="AN37">
        <f>W_!AP39</f>
        <v>-3371.1500153556899</v>
      </c>
      <c r="AO37">
        <f>W_!AQ39</f>
        <v>-2509.6765171782167</v>
      </c>
      <c r="AP37">
        <f>W_!AR39</f>
        <v>-3.2783165587112781E-3</v>
      </c>
      <c r="AQ37">
        <f>W_!AS39</f>
        <v>-4401.167445404194</v>
      </c>
      <c r="AR37">
        <f>W_!AT39</f>
        <v>0</v>
      </c>
      <c r="AS37">
        <f>W_!AU39</f>
        <v>221.14962958502946</v>
      </c>
      <c r="AT37">
        <f>W_!AV39</f>
        <v>-2.0639005749962931</v>
      </c>
      <c r="AU37">
        <f>W_!AW39</f>
        <v>0</v>
      </c>
      <c r="AV37">
        <f>W_!AX39</f>
        <v>0</v>
      </c>
      <c r="AW37">
        <f>W_!AY39</f>
        <v>0</v>
      </c>
      <c r="AX37">
        <f>W_!AZ39</f>
        <v>0</v>
      </c>
      <c r="AY37">
        <f>W_!BA39</f>
        <v>0</v>
      </c>
      <c r="AZ37">
        <f>W_!BB39</f>
        <v>0</v>
      </c>
      <c r="BA37">
        <f>W_!BC39</f>
        <v>0</v>
      </c>
      <c r="BB37">
        <f>W_!BD39</f>
        <v>0</v>
      </c>
    </row>
    <row r="38" spans="1:54" x14ac:dyDescent="0.35">
      <c r="A38" t="str">
        <f>W_!B40</f>
        <v>betacom</v>
      </c>
      <c r="B38">
        <f>W_!D40</f>
        <v>-1.8366641846413134E-2</v>
      </c>
      <c r="C38">
        <f>W_!E40</f>
        <v>-9.6889567398065563E-2</v>
      </c>
      <c r="D38">
        <f>W_!F40</f>
        <v>-0.13864560166947873</v>
      </c>
      <c r="E38">
        <f>W_!G40</f>
        <v>-4.840127991293067</v>
      </c>
      <c r="F38">
        <f>W_!H40</f>
        <v>-4.9907841616248255E-2</v>
      </c>
      <c r="G38">
        <f>W_!I40</f>
        <v>2.2201893713818426</v>
      </c>
      <c r="H38">
        <f>W_!J40</f>
        <v>2.6884144794215215</v>
      </c>
      <c r="I38">
        <f>W_!K40</f>
        <v>1.9906018166756743</v>
      </c>
      <c r="J38">
        <f>W_!L40</f>
        <v>4.0373586092262631E-2</v>
      </c>
      <c r="K38">
        <f>W_!M40</f>
        <v>1.9938604017660995</v>
      </c>
      <c r="L38">
        <f>W_!N40</f>
        <v>1.4255785516062096</v>
      </c>
      <c r="M38">
        <f>W_!O40</f>
        <v>0.38799229499173682</v>
      </c>
      <c r="N38">
        <f>W_!P40</f>
        <v>1.1002301673230266</v>
      </c>
      <c r="O38">
        <f>W_!Q40</f>
        <v>4.5175585140474883</v>
      </c>
      <c r="P38">
        <f>W_!R40</f>
        <v>-2.6231601184424873</v>
      </c>
      <c r="Q38">
        <f>W_!S40</f>
        <v>-9.4435501589965683E-4</v>
      </c>
      <c r="R38">
        <f>W_!T40</f>
        <v>5.5397241856254358E-4</v>
      </c>
      <c r="S38">
        <f>W_!U40</f>
        <v>-1.9244109516631141E-3</v>
      </c>
      <c r="T38">
        <f>W_!V40</f>
        <v>0.20047972880030041</v>
      </c>
      <c r="U38">
        <f>W_!W40</f>
        <v>0.19953378365896102</v>
      </c>
      <c r="V38">
        <f>W_!X40</f>
        <v>0.12003669485915777</v>
      </c>
      <c r="W38">
        <f>W_!Y40</f>
        <v>9.6056304227641262E-2</v>
      </c>
      <c r="X38">
        <f>W_!Z40</f>
        <v>0.10799655895447798</v>
      </c>
      <c r="Y38">
        <f>W_!AA40</f>
        <v>-1.5487037140036337E-2</v>
      </c>
      <c r="Z38">
        <f>W_!AB40</f>
        <v>3.4114758644484045E-3</v>
      </c>
      <c r="AA38">
        <f>W_!AC40</f>
        <v>-7.7202256611766717E-2</v>
      </c>
      <c r="AB38">
        <f>W_!AD40</f>
        <v>8.680033457916729E-3</v>
      </c>
      <c r="AC38">
        <f>W_!AE40</f>
        <v>0.94663516478498999</v>
      </c>
      <c r="AD38">
        <f>W_!AF40</f>
        <v>0.89765985895699385</v>
      </c>
      <c r="AE38">
        <f>W_!AG40</f>
        <v>2.0632847841990072E-3</v>
      </c>
      <c r="AF38">
        <f>W_!AH40</f>
        <v>-1.0180908356931886</v>
      </c>
      <c r="AG38">
        <f>W_!AI40</f>
        <v>5.5071357707618335E-3</v>
      </c>
      <c r="AH38">
        <f>W_!AJ40</f>
        <v>26.228217581913196</v>
      </c>
      <c r="AI38">
        <f>W_!AK40</f>
        <v>4.9981445009904357</v>
      </c>
      <c r="AJ38">
        <f>W_!AL40</f>
        <v>1.3613219993927133E-3</v>
      </c>
      <c r="AK38">
        <f>W_!AM40</f>
        <v>34.12888723669068</v>
      </c>
      <c r="AL38">
        <f>W_!AN40</f>
        <v>0.54702309526369475</v>
      </c>
      <c r="AM38">
        <f>W_!AO40</f>
        <v>-2.9419404854007106E-3</v>
      </c>
      <c r="AN38">
        <f>W_!AP40</f>
        <v>-14.066834381830979</v>
      </c>
      <c r="AO38">
        <f>W_!AQ40</f>
        <v>-9.1748140779880245</v>
      </c>
      <c r="AP38">
        <f>W_!AR40</f>
        <v>-2.5492595426118924E-3</v>
      </c>
      <c r="AQ38">
        <f>W_!AS40</f>
        <v>-18.020994992728717</v>
      </c>
      <c r="AR38">
        <f>W_!AT40</f>
        <v>0</v>
      </c>
      <c r="AS38">
        <f>W_!AU40</f>
        <v>-1.0815378701130609</v>
      </c>
      <c r="AT38">
        <f>W_!AV40</f>
        <v>-2.603914069368967E-2</v>
      </c>
      <c r="AU38">
        <f>W_!AW40</f>
        <v>0</v>
      </c>
      <c r="AV38">
        <f>W_!AX40</f>
        <v>0</v>
      </c>
      <c r="AW38">
        <f>W_!AY40</f>
        <v>0</v>
      </c>
      <c r="AX38">
        <f>W_!AZ40</f>
        <v>0</v>
      </c>
      <c r="AY38">
        <f>W_!BA40</f>
        <v>0</v>
      </c>
      <c r="AZ38">
        <f>W_!BB40</f>
        <v>0</v>
      </c>
      <c r="BA38">
        <f>W_!BC40</f>
        <v>0</v>
      </c>
      <c r="BB38">
        <f>W_!BD40</f>
        <v>0</v>
      </c>
    </row>
    <row r="39" spans="1:54" x14ac:dyDescent="0.35">
      <c r="A39" t="str">
        <f>W_!B41</f>
        <v>betalfp</v>
      </c>
      <c r="B39">
        <f>W_!D41</f>
        <v>1.4975522719250028E-4</v>
      </c>
      <c r="C39">
        <f>W_!E41</f>
        <v>9.9637229865548048E-4</v>
      </c>
      <c r="D39">
        <f>W_!F41</f>
        <v>1.8309420103255049E-3</v>
      </c>
      <c r="E39">
        <f>W_!G41</f>
        <v>6.1641044284796137E-2</v>
      </c>
      <c r="F39">
        <f>W_!H41</f>
        <v>-7.5134601408515895E-3</v>
      </c>
      <c r="G39">
        <f>W_!I41</f>
        <v>-2.7175229342418564E-2</v>
      </c>
      <c r="H39">
        <f>W_!J41</f>
        <v>-3.2909805040499063E-2</v>
      </c>
      <c r="I39">
        <f>W_!K41</f>
        <v>-3.1279254631665913E-2</v>
      </c>
      <c r="J39">
        <f>W_!L41</f>
        <v>2.0907059883270914E-6</v>
      </c>
      <c r="K39">
        <f>W_!M41</f>
        <v>-1.9653511873181085E-2</v>
      </c>
      <c r="L39">
        <f>W_!N41</f>
        <v>9.0659628044587985E-3</v>
      </c>
      <c r="M39">
        <f>W_!O41</f>
        <v>-8.5897121169078439E-3</v>
      </c>
      <c r="N39">
        <f>W_!P41</f>
        <v>5.7631335286267545E-3</v>
      </c>
      <c r="O39">
        <f>W_!Q41</f>
        <v>-6.3969472355909149E-2</v>
      </c>
      <c r="P39">
        <f>W_!R41</f>
        <v>3.1852628068217689E-2</v>
      </c>
      <c r="Q39">
        <f>W_!S41</f>
        <v>2.4340681023366604E-5</v>
      </c>
      <c r="R39">
        <f>W_!T41</f>
        <v>-1.2729948790884534E-7</v>
      </c>
      <c r="S39">
        <f>W_!U41</f>
        <v>3.1551707341881102E-5</v>
      </c>
      <c r="T39">
        <f>W_!V41</f>
        <v>-2.4450118687629483E-3</v>
      </c>
      <c r="U39">
        <f>W_!W41</f>
        <v>-2.343658731886621E-3</v>
      </c>
      <c r="V39">
        <f>W_!X41</f>
        <v>-1.5332110527078808E-3</v>
      </c>
      <c r="W39">
        <f>W_!Y41</f>
        <v>-1.2625249943064121E-3</v>
      </c>
      <c r="X39">
        <f>W_!Z41</f>
        <v>-1.3065059825837823E-3</v>
      </c>
      <c r="Y39">
        <f>W_!AA41</f>
        <v>4.5507485402445074E-4</v>
      </c>
      <c r="Z39">
        <f>W_!AB41</f>
        <v>-3.3606442876288786E-5</v>
      </c>
      <c r="AA39">
        <f>W_!AC41</f>
        <v>2.7656529924701014E-4</v>
      </c>
      <c r="AB39">
        <f>W_!AD41</f>
        <v>-1.1859210784271893E-5</v>
      </c>
      <c r="AC39">
        <f>W_!AE41</f>
        <v>-1.1799388461397957E-2</v>
      </c>
      <c r="AD39">
        <f>W_!AF41</f>
        <v>-1.1163918544670101E-2</v>
      </c>
      <c r="AE39">
        <f>W_!AG41</f>
        <v>-8.2164504984646863E-6</v>
      </c>
      <c r="AF39">
        <f>W_!AH41</f>
        <v>5.566756214180942E-3</v>
      </c>
      <c r="AG39">
        <f>W_!AI41</f>
        <v>-1.5512663798154911E-4</v>
      </c>
      <c r="AH39">
        <f>W_!AJ41</f>
        <v>-0.35439756964557967</v>
      </c>
      <c r="AI39">
        <f>W_!AK41</f>
        <v>-9.800182023128777E-2</v>
      </c>
      <c r="AJ39">
        <f>W_!AL41</f>
        <v>-1.5645820010581742E-5</v>
      </c>
      <c r="AK39">
        <f>W_!AM41</f>
        <v>-0.64197830668451805</v>
      </c>
      <c r="AL39">
        <f>W_!AN41</f>
        <v>-2.9419404854007106E-3</v>
      </c>
      <c r="AM39">
        <f>W_!AO41</f>
        <v>8.0775695342580063E-5</v>
      </c>
      <c r="AN39">
        <f>W_!AP41</f>
        <v>0.18667918561746047</v>
      </c>
      <c r="AO39">
        <f>W_!AQ41</f>
        <v>0.18336861470407398</v>
      </c>
      <c r="AP39">
        <f>W_!AR41</f>
        <v>2.9644503477165804E-5</v>
      </c>
      <c r="AQ39">
        <f>W_!AS41</f>
        <v>0.3339454319419784</v>
      </c>
      <c r="AR39">
        <f>W_!AT41</f>
        <v>0</v>
      </c>
      <c r="AS39">
        <f>W_!AU41</f>
        <v>-4.4065440168103379E-3</v>
      </c>
      <c r="AT39">
        <f>W_!AV41</f>
        <v>2.682026602918913E-4</v>
      </c>
      <c r="AU39">
        <f>W_!AW41</f>
        <v>0</v>
      </c>
      <c r="AV39">
        <f>W_!AX41</f>
        <v>0</v>
      </c>
      <c r="AW39">
        <f>W_!AY41</f>
        <v>0</v>
      </c>
      <c r="AX39">
        <f>W_!AZ41</f>
        <v>0</v>
      </c>
      <c r="AY39">
        <f>W_!BA41</f>
        <v>0</v>
      </c>
      <c r="AZ39">
        <f>W_!BB41</f>
        <v>0</v>
      </c>
      <c r="BA39">
        <f>W_!BC41</f>
        <v>0</v>
      </c>
      <c r="BB39">
        <f>W_!BD41</f>
        <v>0</v>
      </c>
    </row>
    <row r="40" spans="1:54" x14ac:dyDescent="0.35">
      <c r="A40" t="str">
        <f>W_!B42</f>
        <v>betahrs</v>
      </c>
      <c r="B40">
        <f>W_!D42</f>
        <v>5.2797938205596351</v>
      </c>
      <c r="C40">
        <f>W_!E42</f>
        <v>10.356418571345214</v>
      </c>
      <c r="D40">
        <f>W_!F42</f>
        <v>9.4140641871961765</v>
      </c>
      <c r="E40">
        <f>W_!G42</f>
        <v>524.27416939885438</v>
      </c>
      <c r="F40">
        <f>W_!H42</f>
        <v>-75.297052404070115</v>
      </c>
      <c r="G40">
        <f>W_!I42</f>
        <v>-147.02044525468639</v>
      </c>
      <c r="H40">
        <f>W_!J42</f>
        <v>-301.04453345569152</v>
      </c>
      <c r="I40">
        <f>W_!K42</f>
        <v>-121.11571993031674</v>
      </c>
      <c r="J40">
        <f>W_!L42</f>
        <v>-1.2163045104466834</v>
      </c>
      <c r="K40">
        <f>W_!M42</f>
        <v>20.589163565856708</v>
      </c>
      <c r="L40">
        <f>W_!N42</f>
        <v>-127.30689448094499</v>
      </c>
      <c r="M40">
        <f>W_!O42</f>
        <v>47.318447388726391</v>
      </c>
      <c r="N40">
        <f>W_!P42</f>
        <v>19.353760087100774</v>
      </c>
      <c r="O40">
        <f>W_!Q42</f>
        <v>-237.50830716427268</v>
      </c>
      <c r="P40">
        <f>W_!R42</f>
        <v>185.05865498720934</v>
      </c>
      <c r="Q40">
        <f>W_!S42</f>
        <v>0.10437517669090268</v>
      </c>
      <c r="R40">
        <f>W_!T42</f>
        <v>-1.8267802053376324E-2</v>
      </c>
      <c r="S40">
        <f>W_!U42</f>
        <v>0.21046642828631834</v>
      </c>
      <c r="T40">
        <f>W_!V42</f>
        <v>-13.484943281713829</v>
      </c>
      <c r="U40">
        <f>W_!W42</f>
        <v>-13.141992555052447</v>
      </c>
      <c r="V40">
        <f>W_!X42</f>
        <v>-11.859582957536279</v>
      </c>
      <c r="W40">
        <f>W_!Y42</f>
        <v>-9.5880001243205211</v>
      </c>
      <c r="X40">
        <f>W_!Z42</f>
        <v>-10.90763469183673</v>
      </c>
      <c r="Y40">
        <f>W_!AA42</f>
        <v>0.49848691394424954</v>
      </c>
      <c r="Z40">
        <f>W_!AB42</f>
        <v>-9.2266139917108719E-2</v>
      </c>
      <c r="AA40">
        <f>W_!AC42</f>
        <v>3.2555752386952559</v>
      </c>
      <c r="AB40">
        <f>W_!AD42</f>
        <v>-1.143060943870724</v>
      </c>
      <c r="AC40">
        <f>W_!AE42</f>
        <v>-102.28885487511907</v>
      </c>
      <c r="AD40">
        <f>W_!AF42</f>
        <v>-91.906397158877994</v>
      </c>
      <c r="AE40">
        <f>W_!AG42</f>
        <v>-0.18264229332786935</v>
      </c>
      <c r="AF40">
        <f>W_!AH42</f>
        <v>26.280210251208917</v>
      </c>
      <c r="AG40">
        <f>W_!AI42</f>
        <v>-0.36243384866714978</v>
      </c>
      <c r="AH40">
        <f>W_!AJ42</f>
        <v>-2940.6878479146144</v>
      </c>
      <c r="AI40">
        <f>W_!AK42</f>
        <v>-568.10092143102315</v>
      </c>
      <c r="AJ40">
        <f>W_!AL42</f>
        <v>2.8116227361705957E-2</v>
      </c>
      <c r="AK40">
        <f>W_!AM42</f>
        <v>-3371.1500153556899</v>
      </c>
      <c r="AL40">
        <f>W_!AN42</f>
        <v>-14.066834381830979</v>
      </c>
      <c r="AM40">
        <f>W_!AO42</f>
        <v>0.18667918561746047</v>
      </c>
      <c r="AN40">
        <f>W_!AP42</f>
        <v>1568.5717020648594</v>
      </c>
      <c r="AO40">
        <f>W_!AQ42</f>
        <v>1062.424854585953</v>
      </c>
      <c r="AP40">
        <f>W_!AR42</f>
        <v>-5.1141718171901572E-2</v>
      </c>
      <c r="AQ40">
        <f>W_!AS42</f>
        <v>1763.1840093704454</v>
      </c>
      <c r="AR40">
        <f>W_!AT42</f>
        <v>0</v>
      </c>
      <c r="AS40">
        <f>W_!AU42</f>
        <v>-117.46735971824071</v>
      </c>
      <c r="AT40">
        <f>W_!AV42</f>
        <v>1.0708061005171146</v>
      </c>
      <c r="AU40">
        <f>W_!AW42</f>
        <v>0</v>
      </c>
      <c r="AV40">
        <f>W_!AX42</f>
        <v>0</v>
      </c>
      <c r="AW40">
        <f>W_!AY42</f>
        <v>0</v>
      </c>
      <c r="AX40">
        <f>W_!AZ42</f>
        <v>0</v>
      </c>
      <c r="AY40">
        <f>W_!BA42</f>
        <v>0</v>
      </c>
      <c r="AZ40">
        <f>W_!BB42</f>
        <v>0</v>
      </c>
      <c r="BA40">
        <f>W_!BC42</f>
        <v>0</v>
      </c>
      <c r="BB40">
        <f>W_!BD42</f>
        <v>0</v>
      </c>
    </row>
    <row r="41" spans="1:54" x14ac:dyDescent="0.35">
      <c r="A41" t="str">
        <f>W_!B43</f>
        <v>betahwk_w</v>
      </c>
      <c r="B41">
        <f>W_!D43</f>
        <v>5.2224874747760914</v>
      </c>
      <c r="C41">
        <f>W_!E43</f>
        <v>3.5625091254125145</v>
      </c>
      <c r="D41">
        <f>W_!F43</f>
        <v>10.476758041636117</v>
      </c>
      <c r="E41">
        <f>W_!G43</f>
        <v>392.98837731434764</v>
      </c>
      <c r="F41">
        <f>W_!H43</f>
        <v>-17.481176267748801</v>
      </c>
      <c r="G41">
        <f>W_!I43</f>
        <v>-141.58188874812311</v>
      </c>
      <c r="H41">
        <f>W_!J43</f>
        <v>-187.11366345314303</v>
      </c>
      <c r="I41">
        <f>W_!K43</f>
        <v>-53.241944557888729</v>
      </c>
      <c r="J41">
        <f>W_!L43</f>
        <v>-220.65134087398388</v>
      </c>
      <c r="K41">
        <f>W_!M43</f>
        <v>-88.827203987656176</v>
      </c>
      <c r="L41">
        <f>W_!N43</f>
        <v>56.944049785409128</v>
      </c>
      <c r="M41">
        <f>W_!O43</f>
        <v>244.32375218413293</v>
      </c>
      <c r="N41">
        <f>W_!P43</f>
        <v>32.660241823637065</v>
      </c>
      <c r="O41">
        <f>W_!Q43</f>
        <v>-135.16141070911945</v>
      </c>
      <c r="P41">
        <f>W_!R43</f>
        <v>111.69107446858089</v>
      </c>
      <c r="Q41">
        <f>W_!S43</f>
        <v>0.10208107729419125</v>
      </c>
      <c r="R41">
        <f>W_!T43</f>
        <v>-5.5171637329746682E-3</v>
      </c>
      <c r="S41">
        <f>W_!U43</f>
        <v>0.18951225051763973</v>
      </c>
      <c r="T41">
        <f>W_!V43</f>
        <v>-7.11667722226594</v>
      </c>
      <c r="U41">
        <f>W_!W43</f>
        <v>-7.1041050620678545</v>
      </c>
      <c r="V41">
        <f>W_!X43</f>
        <v>-3.2332641640179514</v>
      </c>
      <c r="W41">
        <f>W_!Y43</f>
        <v>-1.5318702972673734</v>
      </c>
      <c r="X41">
        <f>W_!Z43</f>
        <v>-2.808917534511115</v>
      </c>
      <c r="Y41">
        <f>W_!AA43</f>
        <v>1.1500228045069241</v>
      </c>
      <c r="Z41">
        <f>W_!AB43</f>
        <v>-1.0537308040703297E-2</v>
      </c>
      <c r="AA41">
        <f>W_!AC43</f>
        <v>1.1438632223149516</v>
      </c>
      <c r="AB41">
        <f>W_!AD43</f>
        <v>-0.74347619682916799</v>
      </c>
      <c r="AC41">
        <f>W_!AE43</f>
        <v>-74.340512566262177</v>
      </c>
      <c r="AD41">
        <f>W_!AF43</f>
        <v>-67.492798835756432</v>
      </c>
      <c r="AE41">
        <f>W_!AG43</f>
        <v>2.9930042878607288E-2</v>
      </c>
      <c r="AF41">
        <f>W_!AH43</f>
        <v>17.403271054592906</v>
      </c>
      <c r="AG41">
        <f>W_!AI43</f>
        <v>-0.35275495380070238</v>
      </c>
      <c r="AH41">
        <f>W_!AJ43</f>
        <v>-1998.7574937441038</v>
      </c>
      <c r="AI41">
        <f>W_!AK43</f>
        <v>-811.63735040907227</v>
      </c>
      <c r="AJ41">
        <f>W_!AL43</f>
        <v>4.2621514898831668E-2</v>
      </c>
      <c r="AK41">
        <f>W_!AM43</f>
        <v>-2509.6765171782167</v>
      </c>
      <c r="AL41">
        <f>W_!AN43</f>
        <v>-9.1748140779880245</v>
      </c>
      <c r="AM41">
        <f>W_!AO43</f>
        <v>0.18336861470407398</v>
      </c>
      <c r="AN41">
        <f>W_!AP43</f>
        <v>1062.424854585953</v>
      </c>
      <c r="AO41">
        <f>W_!AQ43</f>
        <v>1534.3807715054181</v>
      </c>
      <c r="AP41">
        <f>W_!AR43</f>
        <v>-6.1655298277314217E-2</v>
      </c>
      <c r="AQ41">
        <f>W_!AS43</f>
        <v>1313.0883583612517</v>
      </c>
      <c r="AR41">
        <f>W_!AT43</f>
        <v>0</v>
      </c>
      <c r="AS41">
        <f>W_!AU43</f>
        <v>-88.336794850781061</v>
      </c>
      <c r="AT41">
        <f>W_!AV43</f>
        <v>1.5067542436425081</v>
      </c>
      <c r="AU41">
        <f>W_!AW43</f>
        <v>0</v>
      </c>
      <c r="AV41">
        <f>W_!AX43</f>
        <v>0</v>
      </c>
      <c r="AW41">
        <f>W_!AY43</f>
        <v>0</v>
      </c>
      <c r="AX41">
        <f>W_!AZ43</f>
        <v>0</v>
      </c>
      <c r="AY41">
        <f>W_!BA43</f>
        <v>0</v>
      </c>
      <c r="AZ41">
        <f>W_!BB43</f>
        <v>0</v>
      </c>
      <c r="BA41">
        <f>W_!BC43</f>
        <v>0</v>
      </c>
      <c r="BB41">
        <f>W_!BD43</f>
        <v>0</v>
      </c>
    </row>
    <row r="42" spans="1:54" x14ac:dyDescent="0.35">
      <c r="A42" t="str">
        <f>W_!B44</f>
        <v>betalwg_w</v>
      </c>
      <c r="B42">
        <f>W_!D44</f>
        <v>5.0124182963143954E-4</v>
      </c>
      <c r="C42">
        <f>W_!E44</f>
        <v>5.033614692341622E-3</v>
      </c>
      <c r="D42">
        <f>W_!F44</f>
        <v>-8.5150781112878625E-4</v>
      </c>
      <c r="E42">
        <f>W_!G44</f>
        <v>-8.7604811279954023E-2</v>
      </c>
      <c r="F42">
        <f>W_!H44</f>
        <v>-5.4713803069823758E-3</v>
      </c>
      <c r="G42">
        <f>W_!I44</f>
        <v>-5.9066568401930496E-2</v>
      </c>
      <c r="H42">
        <f>W_!J44</f>
        <v>5.5622584870298822E-3</v>
      </c>
      <c r="I42">
        <f>W_!K44</f>
        <v>-0.16271453261992777</v>
      </c>
      <c r="J42">
        <f>W_!L44</f>
        <v>7.2134472639882513E-2</v>
      </c>
      <c r="K42">
        <f>W_!M44</f>
        <v>9.8258712732183492E-2</v>
      </c>
      <c r="L42">
        <f>W_!N44</f>
        <v>7.8709128636654607E-2</v>
      </c>
      <c r="M42">
        <f>W_!O44</f>
        <v>-1.5838116764432413E-2</v>
      </c>
      <c r="N42">
        <f>W_!P44</f>
        <v>2.6720259915161165E-2</v>
      </c>
      <c r="O42">
        <f>W_!Q44</f>
        <v>-0.18315948247360189</v>
      </c>
      <c r="P42">
        <f>W_!R44</f>
        <v>9.9567600658840474E-2</v>
      </c>
      <c r="Q42">
        <f>W_!S44</f>
        <v>-6.5774381803777385E-6</v>
      </c>
      <c r="R42">
        <f>W_!T44</f>
        <v>4.9802728913189651E-6</v>
      </c>
      <c r="S42">
        <f>W_!U44</f>
        <v>1.9869681822985504E-4</v>
      </c>
      <c r="T42">
        <f>W_!V44</f>
        <v>-4.3084211244246683E-3</v>
      </c>
      <c r="U42">
        <f>W_!W44</f>
        <v>-4.0176943943251303E-3</v>
      </c>
      <c r="V42">
        <f>W_!X44</f>
        <v>-4.7654297029334335E-3</v>
      </c>
      <c r="W42">
        <f>W_!Y44</f>
        <v>-4.8256934796234311E-3</v>
      </c>
      <c r="X42">
        <f>W_!Z44</f>
        <v>-5.0074828148668126E-3</v>
      </c>
      <c r="Y42">
        <f>W_!AA44</f>
        <v>-1.7284542128404837E-3</v>
      </c>
      <c r="Z42">
        <f>W_!AB44</f>
        <v>3.3068668813907206E-5</v>
      </c>
      <c r="AA42">
        <f>W_!AC44</f>
        <v>4.797290464624228E-4</v>
      </c>
      <c r="AB42">
        <f>W_!AD44</f>
        <v>-2.50544034558144E-4</v>
      </c>
      <c r="AC42">
        <f>W_!AE44</f>
        <v>-1.0748391438534451E-2</v>
      </c>
      <c r="AD42">
        <f>W_!AF44</f>
        <v>-6.2441315272168188E-3</v>
      </c>
      <c r="AE42">
        <f>W_!AG44</f>
        <v>-6.2609005816984437E-5</v>
      </c>
      <c r="AF42">
        <f>W_!AH44</f>
        <v>4.7041512903812999E-3</v>
      </c>
      <c r="AG42">
        <f>W_!AI44</f>
        <v>-6.2062312195290049E-5</v>
      </c>
      <c r="AH42">
        <f>W_!AJ44</f>
        <v>9.9568691126822678E-2</v>
      </c>
      <c r="AI42">
        <f>W_!AK44</f>
        <v>3.0436972629051928E-2</v>
      </c>
      <c r="AJ42">
        <f>W_!AL44</f>
        <v>-4.6291652160110119E-4</v>
      </c>
      <c r="AK42">
        <f>W_!AM44</f>
        <v>-3.2783165587112781E-3</v>
      </c>
      <c r="AL42">
        <f>W_!AN44</f>
        <v>-2.5492595426118924E-3</v>
      </c>
      <c r="AM42">
        <f>W_!AO44</f>
        <v>2.9644503477165804E-5</v>
      </c>
      <c r="AN42">
        <f>W_!AP44</f>
        <v>-5.1141718171901572E-2</v>
      </c>
      <c r="AO42">
        <f>W_!AQ44</f>
        <v>-6.1655298277314217E-2</v>
      </c>
      <c r="AP42">
        <f>W_!AR44</f>
        <v>8.7144521573422399E-4</v>
      </c>
      <c r="AQ42">
        <f>W_!AS44</f>
        <v>-1.7860689167723443E-3</v>
      </c>
      <c r="AR42">
        <f>W_!AT44</f>
        <v>0</v>
      </c>
      <c r="AS42">
        <f>W_!AU44</f>
        <v>-3.567075264406646E-2</v>
      </c>
      <c r="AT42">
        <f>W_!AV44</f>
        <v>-6.4017578060660593E-4</v>
      </c>
      <c r="AU42">
        <f>W_!AW44</f>
        <v>0</v>
      </c>
      <c r="AV42">
        <f>W_!AX44</f>
        <v>0</v>
      </c>
      <c r="AW42">
        <f>W_!AY44</f>
        <v>0</v>
      </c>
      <c r="AX42">
        <f>W_!AZ44</f>
        <v>0</v>
      </c>
      <c r="AY42">
        <f>W_!BA44</f>
        <v>0</v>
      </c>
      <c r="AZ42">
        <f>W_!BB44</f>
        <v>0</v>
      </c>
      <c r="BA42">
        <f>W_!BC44</f>
        <v>0</v>
      </c>
      <c r="BB42">
        <f>W_!BD44</f>
        <v>0</v>
      </c>
    </row>
    <row r="43" spans="1:54" x14ac:dyDescent="0.35">
      <c r="A43" t="str">
        <f>W_!B45</f>
        <v>betahrs0</v>
      </c>
      <c r="B43">
        <f>W_!D45</f>
        <v>5.3232639458714441</v>
      </c>
      <c r="C43">
        <f>W_!E45</f>
        <v>11.228863140385918</v>
      </c>
      <c r="D43">
        <f>W_!F45</f>
        <v>12.933893422837496</v>
      </c>
      <c r="E43">
        <f>W_!G45</f>
        <v>589.72612223960095</v>
      </c>
      <c r="F43">
        <f>W_!H45</f>
        <v>-90.154948026094345</v>
      </c>
      <c r="G43">
        <f>W_!I45</f>
        <v>-209.57181197672796</v>
      </c>
      <c r="H43">
        <f>W_!J45</f>
        <v>-328.98817330371662</v>
      </c>
      <c r="I43">
        <f>W_!K45</f>
        <v>-170.18754693450447</v>
      </c>
      <c r="J43">
        <f>W_!L45</f>
        <v>-4.4999433938360589E-2</v>
      </c>
      <c r="K43">
        <f>W_!M45</f>
        <v>-32.709399608827738</v>
      </c>
      <c r="L43">
        <f>W_!N45</f>
        <v>-85.798484852085664</v>
      </c>
      <c r="M43">
        <f>W_!O45</f>
        <v>22.842204499889338</v>
      </c>
      <c r="N43">
        <f>W_!P45</f>
        <v>29.157646656918001</v>
      </c>
      <c r="O43">
        <f>W_!Q45</f>
        <v>-321.98489640810499</v>
      </c>
      <c r="P43">
        <f>W_!R45</f>
        <v>231.9574135656662</v>
      </c>
      <c r="Q43">
        <f>W_!S45</f>
        <v>0.13213700223965485</v>
      </c>
      <c r="R43">
        <f>W_!T45</f>
        <v>-2.0539758970679542E-2</v>
      </c>
      <c r="S43">
        <f>W_!U45</f>
        <v>0.24125562249911386</v>
      </c>
      <c r="T43">
        <f>W_!V45</f>
        <v>-16.785713626538868</v>
      </c>
      <c r="U43">
        <f>W_!W45</f>
        <v>-16.209322582133147</v>
      </c>
      <c r="V43">
        <f>W_!X45</f>
        <v>-13.513371377783773</v>
      </c>
      <c r="W43">
        <f>W_!Y45</f>
        <v>-10.994556597855578</v>
      </c>
      <c r="X43">
        <f>W_!Z45</f>
        <v>-12.140073074367637</v>
      </c>
      <c r="Y43">
        <f>W_!AA45</f>
        <v>2.1960692258187531</v>
      </c>
      <c r="Z43">
        <f>W_!AB45</f>
        <v>-0.15982886817538888</v>
      </c>
      <c r="AA43">
        <f>W_!AC45</f>
        <v>3.6013244379958413</v>
      </c>
      <c r="AB43">
        <f>W_!AD45</f>
        <v>-1.082340772105542</v>
      </c>
      <c r="AC43">
        <f>W_!AE45</f>
        <v>-117.76206867326755</v>
      </c>
      <c r="AD43">
        <f>W_!AF45</f>
        <v>-107.43633121602889</v>
      </c>
      <c r="AE43">
        <f>W_!AG45</f>
        <v>-0.2098589999780153</v>
      </c>
      <c r="AF43">
        <f>W_!AH45</f>
        <v>33.874919080834616</v>
      </c>
      <c r="AG43">
        <f>W_!AI45</f>
        <v>-0.64740469272844958</v>
      </c>
      <c r="AH43">
        <f>W_!AJ45</f>
        <v>-3313.0964510664212</v>
      </c>
      <c r="AI43">
        <f>W_!AK45</f>
        <v>-701.75855763872062</v>
      </c>
      <c r="AJ43">
        <f>W_!AL45</f>
        <v>2.1389821354440338E-3</v>
      </c>
      <c r="AK43">
        <f>W_!AM45</f>
        <v>-4401.167445404194</v>
      </c>
      <c r="AL43">
        <f>W_!AN45</f>
        <v>-18.020994992728717</v>
      </c>
      <c r="AM43">
        <f>W_!AO45</f>
        <v>0.3339454319419784</v>
      </c>
      <c r="AN43">
        <f>W_!AP45</f>
        <v>1763.1840093704454</v>
      </c>
      <c r="AO43">
        <f>W_!AQ45</f>
        <v>1313.0883583612517</v>
      </c>
      <c r="AP43">
        <f>W_!AR45</f>
        <v>-1.7860689167723443E-3</v>
      </c>
      <c r="AQ43">
        <f>W_!AS45</f>
        <v>2298.0605309161074</v>
      </c>
      <c r="AR43">
        <f>W_!AT45</f>
        <v>0</v>
      </c>
      <c r="AS43">
        <f>W_!AU45</f>
        <v>-115.69705301714977</v>
      </c>
      <c r="AT43">
        <f>W_!AV45</f>
        <v>1.0362433306533667</v>
      </c>
      <c r="AU43">
        <f>W_!AW45</f>
        <v>0</v>
      </c>
      <c r="AV43">
        <f>W_!AX45</f>
        <v>0</v>
      </c>
      <c r="AW43">
        <f>W_!AY45</f>
        <v>0</v>
      </c>
      <c r="AX43">
        <f>W_!AZ45</f>
        <v>0</v>
      </c>
      <c r="AY43">
        <f>W_!BA45</f>
        <v>0</v>
      </c>
      <c r="AZ43">
        <f>W_!BB45</f>
        <v>0</v>
      </c>
      <c r="BA43">
        <f>W_!BC45</f>
        <v>0</v>
      </c>
      <c r="BB43">
        <f>W_!BD45</f>
        <v>0</v>
      </c>
    </row>
    <row r="44" spans="1:54" x14ac:dyDescent="0.35">
      <c r="A44" t="str">
        <f>W_!B46</f>
        <v>b</v>
      </c>
      <c r="B44">
        <f>W_!D46</f>
        <v>0</v>
      </c>
      <c r="C44">
        <f>W_!E46</f>
        <v>0</v>
      </c>
      <c r="D44">
        <f>W_!F46</f>
        <v>0</v>
      </c>
      <c r="E44">
        <f>W_!G46</f>
        <v>0</v>
      </c>
      <c r="F44">
        <f>W_!H46</f>
        <v>0</v>
      </c>
      <c r="G44">
        <f>W_!I46</f>
        <v>0</v>
      </c>
      <c r="H44">
        <f>W_!J46</f>
        <v>0</v>
      </c>
      <c r="I44">
        <f>W_!K46</f>
        <v>0</v>
      </c>
      <c r="J44">
        <f>W_!L46</f>
        <v>0</v>
      </c>
      <c r="K44">
        <f>W_!M46</f>
        <v>0</v>
      </c>
      <c r="L44">
        <f>W_!N46</f>
        <v>0</v>
      </c>
      <c r="M44">
        <f>W_!O46</f>
        <v>0</v>
      </c>
      <c r="N44">
        <f>W_!P46</f>
        <v>0</v>
      </c>
      <c r="O44">
        <f>W_!Q46</f>
        <v>0</v>
      </c>
      <c r="P44">
        <f>W_!R46</f>
        <v>0</v>
      </c>
      <c r="Q44">
        <f>W_!S46</f>
        <v>0</v>
      </c>
      <c r="R44">
        <f>W_!T46</f>
        <v>0</v>
      </c>
      <c r="S44">
        <f>W_!U46</f>
        <v>0</v>
      </c>
      <c r="T44">
        <f>W_!V46</f>
        <v>0</v>
      </c>
      <c r="U44">
        <f>W_!W46</f>
        <v>0</v>
      </c>
      <c r="V44">
        <f>W_!X46</f>
        <v>0</v>
      </c>
      <c r="W44">
        <f>W_!Y46</f>
        <v>0</v>
      </c>
      <c r="X44">
        <f>W_!Z46</f>
        <v>0</v>
      </c>
      <c r="Y44">
        <f>W_!AA46</f>
        <v>0</v>
      </c>
      <c r="Z44">
        <f>W_!AB46</f>
        <v>0</v>
      </c>
      <c r="AA44">
        <f>W_!AC46</f>
        <v>0</v>
      </c>
      <c r="AB44">
        <f>W_!AD46</f>
        <v>0</v>
      </c>
      <c r="AC44">
        <f>W_!AE46</f>
        <v>0</v>
      </c>
      <c r="AD44">
        <f>W_!AF46</f>
        <v>0</v>
      </c>
      <c r="AE44">
        <f>W_!AG46</f>
        <v>0</v>
      </c>
      <c r="AF44">
        <f>W_!AH46</f>
        <v>0</v>
      </c>
      <c r="AG44">
        <f>W_!AI46</f>
        <v>0</v>
      </c>
      <c r="AH44">
        <f>W_!AJ46</f>
        <v>0</v>
      </c>
      <c r="AI44">
        <f>W_!AK46</f>
        <v>0</v>
      </c>
      <c r="AJ44">
        <f>W_!AL46</f>
        <v>0</v>
      </c>
      <c r="AK44">
        <f>W_!AM46</f>
        <v>0</v>
      </c>
      <c r="AL44">
        <f>W_!AN46</f>
        <v>0</v>
      </c>
      <c r="AM44">
        <f>W_!AO46</f>
        <v>0</v>
      </c>
      <c r="AN44">
        <f>W_!AP46</f>
        <v>0</v>
      </c>
      <c r="AO44">
        <f>W_!AQ46</f>
        <v>0</v>
      </c>
      <c r="AP44">
        <f>W_!AR46</f>
        <v>0</v>
      </c>
      <c r="AQ44">
        <f>W_!AS46</f>
        <v>0</v>
      </c>
      <c r="AR44">
        <f>W_!AT46</f>
        <v>0</v>
      </c>
      <c r="AS44">
        <f>W_!AU46</f>
        <v>0</v>
      </c>
      <c r="AT44">
        <f>W_!AV46</f>
        <v>0</v>
      </c>
      <c r="AU44">
        <f>W_!AW46</f>
        <v>0</v>
      </c>
      <c r="AV44">
        <f>W_!AX46</f>
        <v>0</v>
      </c>
      <c r="AW44">
        <f>W_!AY46</f>
        <v>0</v>
      </c>
      <c r="AX44">
        <f>W_!AZ46</f>
        <v>0</v>
      </c>
      <c r="AY44">
        <f>W_!BA46</f>
        <v>0</v>
      </c>
      <c r="AZ44">
        <f>W_!BB46</f>
        <v>0</v>
      </c>
      <c r="BA44">
        <f>W_!BC46</f>
        <v>0</v>
      </c>
      <c r="BB44">
        <f>W_!BD46</f>
        <v>0</v>
      </c>
    </row>
    <row r="45" spans="1:54" x14ac:dyDescent="0.35">
      <c r="A45" t="str">
        <f>W_!B47</f>
        <v>commiles_sd</v>
      </c>
      <c r="B45">
        <f>W_!D47</f>
        <v>-0.75203841737907162</v>
      </c>
      <c r="C45">
        <f>W_!E47</f>
        <v>-2.1089472621393845</v>
      </c>
      <c r="D45">
        <f>W_!F47</f>
        <v>-1.7457760031887333</v>
      </c>
      <c r="E45">
        <f>W_!G47</f>
        <v>-41.980501409028804</v>
      </c>
      <c r="F45">
        <f>W_!H47</f>
        <v>21.083875855888987</v>
      </c>
      <c r="G45">
        <f>W_!I47</f>
        <v>28.933851303652077</v>
      </c>
      <c r="H45">
        <f>W_!J47</f>
        <v>10.868734369082313</v>
      </c>
      <c r="I45">
        <f>W_!K47</f>
        <v>24.342941174552308</v>
      </c>
      <c r="J45">
        <f>W_!L47</f>
        <v>-9.7978525834385035</v>
      </c>
      <c r="K45">
        <f>W_!M47</f>
        <v>-30.738607960682348</v>
      </c>
      <c r="L45">
        <f>W_!N47</f>
        <v>34.364013326924955</v>
      </c>
      <c r="M45">
        <f>W_!O47</f>
        <v>-13.674304087935614</v>
      </c>
      <c r="N45">
        <f>W_!P47</f>
        <v>-17.022605713569408</v>
      </c>
      <c r="O45">
        <f>W_!Q47</f>
        <v>-14.553826217828986</v>
      </c>
      <c r="P45">
        <f>W_!R47</f>
        <v>-32.777396461746335</v>
      </c>
      <c r="Q45">
        <f>W_!S47</f>
        <v>-8.5241078093201781E-3</v>
      </c>
      <c r="R45">
        <f>W_!T47</f>
        <v>9.3726301881778254E-4</v>
      </c>
      <c r="S45">
        <f>W_!U47</f>
        <v>-5.2785064728685466E-2</v>
      </c>
      <c r="T45">
        <f>W_!V47</f>
        <v>2.8187793135093999</v>
      </c>
      <c r="U45">
        <f>W_!W47</f>
        <v>2.8068029882544985</v>
      </c>
      <c r="V45">
        <f>W_!X47</f>
        <v>1.6078698461093113</v>
      </c>
      <c r="W45">
        <f>W_!Y47</f>
        <v>1.3396017330991077</v>
      </c>
      <c r="X45">
        <f>W_!Z47</f>
        <v>1.6033184824466469</v>
      </c>
      <c r="Y45">
        <f>W_!AA47</f>
        <v>0.5799435470778852</v>
      </c>
      <c r="Z45">
        <f>W_!AB47</f>
        <v>-7.3126956846785969E-3</v>
      </c>
      <c r="AA45">
        <f>W_!AC47</f>
        <v>-0.29102308310642011</v>
      </c>
      <c r="AB45">
        <f>W_!AD47</f>
        <v>0.18720492532930316</v>
      </c>
      <c r="AC45">
        <f>W_!AE47</f>
        <v>23.339458451592538</v>
      </c>
      <c r="AD45">
        <f>W_!AF47</f>
        <v>20.699929086782475</v>
      </c>
      <c r="AE45">
        <f>W_!AG47</f>
        <v>7.1680757332346773E-2</v>
      </c>
      <c r="AF45">
        <f>W_!AH47</f>
        <v>1.9456297177060942</v>
      </c>
      <c r="AG45">
        <f>W_!AI47</f>
        <v>1.0157695011750911E-2</v>
      </c>
      <c r="AH45">
        <f>W_!AJ47</f>
        <v>218.25659323325675</v>
      </c>
      <c r="AI45">
        <f>W_!AK47</f>
        <v>46.30025903218278</v>
      </c>
      <c r="AJ45">
        <f>W_!AL47</f>
        <v>1.9292547643326243E-2</v>
      </c>
      <c r="AK45">
        <f>W_!AM47</f>
        <v>221.14962958502946</v>
      </c>
      <c r="AL45">
        <f>W_!AN47</f>
        <v>-1.0815378701130609</v>
      </c>
      <c r="AM45">
        <f>W_!AO47</f>
        <v>-4.4065440168103379E-3</v>
      </c>
      <c r="AN45">
        <f>W_!AP47</f>
        <v>-117.46735971824071</v>
      </c>
      <c r="AO45">
        <f>W_!AQ47</f>
        <v>-88.336794850781061</v>
      </c>
      <c r="AP45">
        <f>W_!AR47</f>
        <v>-3.567075264406646E-2</v>
      </c>
      <c r="AQ45">
        <f>W_!AS47</f>
        <v>-115.69705301714977</v>
      </c>
      <c r="AR45">
        <f>W_!AT47</f>
        <v>0</v>
      </c>
      <c r="AS45">
        <f>W_!AU47</f>
        <v>67.229585247183721</v>
      </c>
      <c r="AT45">
        <f>W_!AV47</f>
        <v>0.39251292838774959</v>
      </c>
      <c r="AU45">
        <f>W_!AW47</f>
        <v>0</v>
      </c>
      <c r="AV45">
        <f>W_!AX47</f>
        <v>0</v>
      </c>
      <c r="AW45">
        <f>W_!AY47</f>
        <v>0</v>
      </c>
      <c r="AX45">
        <f>W_!AZ47</f>
        <v>0</v>
      </c>
      <c r="AY45">
        <f>W_!BA47</f>
        <v>0</v>
      </c>
      <c r="AZ45">
        <f>W_!BB47</f>
        <v>0</v>
      </c>
      <c r="BA45">
        <f>W_!BC47</f>
        <v>0</v>
      </c>
      <c r="BB45">
        <f>W_!BD47</f>
        <v>0</v>
      </c>
    </row>
    <row r="46" spans="1:54" x14ac:dyDescent="0.35">
      <c r="A46" t="str">
        <f>W_!B48</f>
        <v>sd_hdo_wdo</v>
      </c>
      <c r="B46">
        <f>W_!D48</f>
        <v>-2.1061570695268374E-3</v>
      </c>
      <c r="C46">
        <f>W_!E48</f>
        <v>-2.7445917179061138E-2</v>
      </c>
      <c r="D46">
        <f>W_!F48</f>
        <v>1.6441553207015996E-3</v>
      </c>
      <c r="E46">
        <f>W_!G48</f>
        <v>0.15402059287478631</v>
      </c>
      <c r="F46">
        <f>W_!H48</f>
        <v>0.52293522469135845</v>
      </c>
      <c r="G46">
        <f>W_!I48</f>
        <v>0.24516102434613729</v>
      </c>
      <c r="H46">
        <f>W_!J48</f>
        <v>-0.1356291184306963</v>
      </c>
      <c r="I46">
        <f>W_!K48</f>
        <v>0.34599050228452222</v>
      </c>
      <c r="J46">
        <f>W_!L48</f>
        <v>-0.48875684585539686</v>
      </c>
      <c r="K46">
        <f>W_!M48</f>
        <v>-0.29725795864542404</v>
      </c>
      <c r="L46">
        <f>W_!N48</f>
        <v>6.3921544966220878E-2</v>
      </c>
      <c r="M46">
        <f>W_!O48</f>
        <v>0.38914829600926804</v>
      </c>
      <c r="N46">
        <f>W_!P48</f>
        <v>-0.34876419668573122</v>
      </c>
      <c r="O46">
        <f>W_!Q48</f>
        <v>-0.54742736791236235</v>
      </c>
      <c r="P46">
        <f>W_!R48</f>
        <v>-0.27870750304926251</v>
      </c>
      <c r="Q46">
        <f>W_!S48</f>
        <v>2.1722632054988036E-4</v>
      </c>
      <c r="R46">
        <f>W_!T48</f>
        <v>6.5178626513781845E-5</v>
      </c>
      <c r="S46">
        <f>W_!U48</f>
        <v>-1.4707596936400138E-4</v>
      </c>
      <c r="T46">
        <f>W_!V48</f>
        <v>3.7416139756071068E-2</v>
      </c>
      <c r="U46">
        <f>W_!W48</f>
        <v>3.5031756453618661E-2</v>
      </c>
      <c r="V46">
        <f>W_!X48</f>
        <v>3.733633595664871E-2</v>
      </c>
      <c r="W46">
        <f>W_!Y48</f>
        <v>3.7951262260980535E-2</v>
      </c>
      <c r="X46">
        <f>W_!Z48</f>
        <v>4.160612923535438E-2</v>
      </c>
      <c r="Y46">
        <f>W_!AA48</f>
        <v>1.0284873603132523E-2</v>
      </c>
      <c r="Z46">
        <f>W_!AB48</f>
        <v>4.9893771999062629E-5</v>
      </c>
      <c r="AA46">
        <f>W_!AC48</f>
        <v>-1.076934048510427E-2</v>
      </c>
      <c r="AB46">
        <f>W_!AD48</f>
        <v>2.514467583397803E-3</v>
      </c>
      <c r="AC46">
        <f>W_!AE48</f>
        <v>0.16892458306993691</v>
      </c>
      <c r="AD46">
        <f>W_!AF48</f>
        <v>0.13737746536555867</v>
      </c>
      <c r="AE46">
        <f>W_!AG48</f>
        <v>5.9159775542377896E-3</v>
      </c>
      <c r="AF46">
        <f>W_!AH48</f>
        <v>4.8316332144040422E-2</v>
      </c>
      <c r="AG46">
        <f>W_!AI48</f>
        <v>-5.0610406536077436E-4</v>
      </c>
      <c r="AH46">
        <f>W_!AJ48</f>
        <v>-2.1212199587293576</v>
      </c>
      <c r="AI46">
        <f>W_!AK48</f>
        <v>-0.76082596409849357</v>
      </c>
      <c r="AJ46">
        <f>W_!AL48</f>
        <v>3.5940734792158446E-4</v>
      </c>
      <c r="AK46">
        <f>W_!AM48</f>
        <v>-2.0639005749962931</v>
      </c>
      <c r="AL46">
        <f>W_!AN48</f>
        <v>-2.603914069368967E-2</v>
      </c>
      <c r="AM46">
        <f>W_!AO48</f>
        <v>2.682026602918913E-4</v>
      </c>
      <c r="AN46">
        <f>W_!AP48</f>
        <v>1.0708061005171146</v>
      </c>
      <c r="AO46">
        <f>W_!AQ48</f>
        <v>1.5067542436425081</v>
      </c>
      <c r="AP46">
        <f>W_!AR48</f>
        <v>-6.4017578060660593E-4</v>
      </c>
      <c r="AQ46">
        <f>W_!AS48</f>
        <v>1.0362433306533667</v>
      </c>
      <c r="AR46">
        <f>W_!AT48</f>
        <v>0</v>
      </c>
      <c r="AS46">
        <f>W_!AU48</f>
        <v>0.39251292838774959</v>
      </c>
      <c r="AT46">
        <f>W_!AV48</f>
        <v>4.5081390668204366E-2</v>
      </c>
      <c r="AU46" s="11">
        <f>W_!AW48</f>
        <v>0</v>
      </c>
      <c r="AV46">
        <f>W_!AX48</f>
        <v>0</v>
      </c>
      <c r="AW46">
        <f>W_!AY48</f>
        <v>0</v>
      </c>
      <c r="AX46">
        <f>W_!AZ48</f>
        <v>0</v>
      </c>
      <c r="AY46">
        <f>W_!BA48</f>
        <v>0</v>
      </c>
      <c r="AZ46">
        <f>W_!BB48</f>
        <v>0</v>
      </c>
      <c r="BA46">
        <f>W_!BC48</f>
        <v>0</v>
      </c>
      <c r="BB46">
        <f>W_!BD48</f>
        <v>0</v>
      </c>
    </row>
    <row r="47" spans="1:54" x14ac:dyDescent="0.35">
      <c r="A47" t="str">
        <f>W_!B49</f>
        <v>NLY_</v>
      </c>
      <c r="B47">
        <f>W_!D49</f>
        <v>0</v>
      </c>
      <c r="C47">
        <f>W_!E49</f>
        <v>0</v>
      </c>
      <c r="D47">
        <f>W_!F49</f>
        <v>0</v>
      </c>
      <c r="E47">
        <f>W_!G49</f>
        <v>0</v>
      </c>
      <c r="F47">
        <f>W_!H49</f>
        <v>0</v>
      </c>
      <c r="G47">
        <f>W_!I49</f>
        <v>0</v>
      </c>
      <c r="H47">
        <f>W_!J49</f>
        <v>0</v>
      </c>
      <c r="I47">
        <f>W_!K49</f>
        <v>0</v>
      </c>
      <c r="J47">
        <f>W_!L49</f>
        <v>0</v>
      </c>
      <c r="K47">
        <f>W_!M49</f>
        <v>0</v>
      </c>
      <c r="L47">
        <f>W_!N49</f>
        <v>0</v>
      </c>
      <c r="M47">
        <f>W_!O49</f>
        <v>0</v>
      </c>
      <c r="N47">
        <f>W_!P49</f>
        <v>0</v>
      </c>
      <c r="O47">
        <f>W_!Q49</f>
        <v>0</v>
      </c>
      <c r="P47">
        <f>W_!R49</f>
        <v>0</v>
      </c>
      <c r="Q47">
        <f>W_!S49</f>
        <v>0</v>
      </c>
      <c r="R47">
        <f>W_!T49</f>
        <v>0</v>
      </c>
      <c r="S47">
        <f>W_!U49</f>
        <v>0</v>
      </c>
      <c r="T47">
        <f>W_!V49</f>
        <v>0</v>
      </c>
      <c r="U47">
        <f>W_!W49</f>
        <v>0</v>
      </c>
      <c r="V47">
        <f>W_!X49</f>
        <v>0</v>
      </c>
      <c r="W47">
        <f>W_!Y49</f>
        <v>0</v>
      </c>
      <c r="X47">
        <f>W_!Z49</f>
        <v>0</v>
      </c>
      <c r="Y47">
        <f>W_!AA49</f>
        <v>0</v>
      </c>
      <c r="Z47">
        <f>W_!AB49</f>
        <v>0</v>
      </c>
      <c r="AA47">
        <f>W_!AC49</f>
        <v>0</v>
      </c>
      <c r="AB47">
        <f>W_!AD49</f>
        <v>0</v>
      </c>
      <c r="AC47">
        <f>W_!AE49</f>
        <v>0</v>
      </c>
      <c r="AD47">
        <f>W_!AF49</f>
        <v>0</v>
      </c>
      <c r="AE47">
        <f>W_!AG49</f>
        <v>0</v>
      </c>
      <c r="AF47">
        <f>W_!AH49</f>
        <v>0</v>
      </c>
      <c r="AG47">
        <f>W_!AI49</f>
        <v>0</v>
      </c>
      <c r="AH47">
        <f>W_!AJ49</f>
        <v>0</v>
      </c>
      <c r="AI47">
        <f>W_!AK49</f>
        <v>0</v>
      </c>
      <c r="AJ47">
        <f>W_!AL49</f>
        <v>0</v>
      </c>
      <c r="AK47">
        <f>W_!AM49</f>
        <v>0</v>
      </c>
      <c r="AL47">
        <f>W_!AN49</f>
        <v>0</v>
      </c>
      <c r="AM47">
        <f>W_!AO49</f>
        <v>0</v>
      </c>
      <c r="AN47">
        <f>W_!AP49</f>
        <v>0</v>
      </c>
      <c r="AO47">
        <f>W_!AQ49</f>
        <v>0</v>
      </c>
      <c r="AP47">
        <f>W_!AR49</f>
        <v>0</v>
      </c>
      <c r="AQ47">
        <f>W_!AS49</f>
        <v>0</v>
      </c>
      <c r="AR47">
        <f>W_!AT49</f>
        <v>0</v>
      </c>
      <c r="AS47">
        <f>W_!AU49</f>
        <v>0</v>
      </c>
      <c r="AT47">
        <f>W_!AV49</f>
        <v>0</v>
      </c>
      <c r="AU47">
        <f>W_!AW49</f>
        <v>1</v>
      </c>
      <c r="AV47">
        <f>W_!AX49</f>
        <v>0</v>
      </c>
      <c r="AW47">
        <f>W_!AY49</f>
        <v>0</v>
      </c>
      <c r="AX47">
        <f>W_!AZ49</f>
        <v>0</v>
      </c>
      <c r="AY47">
        <f>W_!BA49</f>
        <v>0</v>
      </c>
      <c r="AZ47">
        <f>W_!BB49</f>
        <v>0</v>
      </c>
      <c r="BA47">
        <f>W_!BC49</f>
        <v>0</v>
      </c>
      <c r="BB47">
        <f>W_!BD49</f>
        <v>0</v>
      </c>
    </row>
    <row r="48" spans="1:54" x14ac:dyDescent="0.35">
      <c r="A48" t="str">
        <f>W_!B50</f>
        <v>shouseexp</v>
      </c>
      <c r="B48">
        <f>W_!D50</f>
        <v>0</v>
      </c>
      <c r="C48">
        <f>W_!E50</f>
        <v>0</v>
      </c>
      <c r="D48">
        <f>W_!F50</f>
        <v>0</v>
      </c>
      <c r="E48">
        <f>W_!G50</f>
        <v>0</v>
      </c>
      <c r="F48">
        <f>W_!H50</f>
        <v>0</v>
      </c>
      <c r="G48">
        <f>W_!I50</f>
        <v>0</v>
      </c>
      <c r="H48">
        <f>W_!J50</f>
        <v>0</v>
      </c>
      <c r="I48">
        <f>W_!K50</f>
        <v>0</v>
      </c>
      <c r="J48">
        <f>W_!L50</f>
        <v>0</v>
      </c>
      <c r="K48">
        <f>W_!M50</f>
        <v>0</v>
      </c>
      <c r="L48">
        <f>W_!N50</f>
        <v>0</v>
      </c>
      <c r="M48">
        <f>W_!O50</f>
        <v>0</v>
      </c>
      <c r="N48">
        <f>W_!P50</f>
        <v>0</v>
      </c>
      <c r="O48">
        <f>W_!Q50</f>
        <v>0</v>
      </c>
      <c r="P48">
        <f>W_!R50</f>
        <v>0</v>
      </c>
      <c r="Q48">
        <f>W_!S50</f>
        <v>0</v>
      </c>
      <c r="R48">
        <f>W_!T50</f>
        <v>0</v>
      </c>
      <c r="S48">
        <f>W_!U50</f>
        <v>0</v>
      </c>
      <c r="T48">
        <f>W_!V50</f>
        <v>0</v>
      </c>
      <c r="U48">
        <f>W_!W50</f>
        <v>0</v>
      </c>
      <c r="V48">
        <f>W_!X50</f>
        <v>0</v>
      </c>
      <c r="W48">
        <f>W_!Y50</f>
        <v>0</v>
      </c>
      <c r="X48">
        <f>W_!Z50</f>
        <v>0</v>
      </c>
      <c r="Y48">
        <f>W_!AA50</f>
        <v>0</v>
      </c>
      <c r="Z48">
        <f>W_!AB50</f>
        <v>0</v>
      </c>
      <c r="AA48">
        <f>W_!AC50</f>
        <v>0</v>
      </c>
      <c r="AB48">
        <f>W_!AD50</f>
        <v>0</v>
      </c>
      <c r="AC48">
        <f>W_!AE50</f>
        <v>0</v>
      </c>
      <c r="AD48">
        <f>W_!AF50</f>
        <v>0</v>
      </c>
      <c r="AE48">
        <f>W_!AG50</f>
        <v>0</v>
      </c>
      <c r="AF48">
        <f>W_!AH50</f>
        <v>0</v>
      </c>
      <c r="AG48">
        <f>W_!AI50</f>
        <v>0</v>
      </c>
      <c r="AH48">
        <f>W_!AJ50</f>
        <v>0</v>
      </c>
      <c r="AI48">
        <f>W_!AK50</f>
        <v>0</v>
      </c>
      <c r="AJ48">
        <f>W_!AL50</f>
        <v>0</v>
      </c>
      <c r="AK48">
        <f>W_!AM50</f>
        <v>0</v>
      </c>
      <c r="AL48">
        <f>W_!AN50</f>
        <v>0</v>
      </c>
      <c r="AM48">
        <f>W_!AO50</f>
        <v>0</v>
      </c>
      <c r="AN48">
        <f>W_!AP50</f>
        <v>0</v>
      </c>
      <c r="AO48">
        <f>W_!AQ50</f>
        <v>0</v>
      </c>
      <c r="AP48">
        <f>W_!AR50</f>
        <v>0</v>
      </c>
      <c r="AQ48">
        <f>W_!AS50</f>
        <v>0</v>
      </c>
      <c r="AR48">
        <f>W_!AT50</f>
        <v>0</v>
      </c>
      <c r="AS48">
        <f>W_!AU50</f>
        <v>0</v>
      </c>
      <c r="AT48">
        <f>W_!AV50</f>
        <v>0</v>
      </c>
      <c r="AU48">
        <f>W_!AW50</f>
        <v>0</v>
      </c>
      <c r="AV48">
        <f>W_!AX50</f>
        <v>1</v>
      </c>
      <c r="AW48">
        <f>W_!AY50</f>
        <v>0</v>
      </c>
      <c r="AX48">
        <f>W_!AZ50</f>
        <v>0</v>
      </c>
      <c r="AY48">
        <f>W_!BA50</f>
        <v>0</v>
      </c>
      <c r="AZ48">
        <f>W_!BB50</f>
        <v>0</v>
      </c>
      <c r="BA48">
        <f>W_!BC50</f>
        <v>0</v>
      </c>
      <c r="BB48">
        <f>W_!BD50</f>
        <v>0</v>
      </c>
    </row>
    <row r="49" spans="1:54" x14ac:dyDescent="0.35">
      <c r="A49" t="str">
        <f>W_!B51</f>
        <v>scity</v>
      </c>
      <c r="B49">
        <f>W_!D51</f>
        <v>0</v>
      </c>
      <c r="C49">
        <f>W_!E51</f>
        <v>0</v>
      </c>
      <c r="D49">
        <f>W_!F51</f>
        <v>0</v>
      </c>
      <c r="E49">
        <f>W_!G51</f>
        <v>0</v>
      </c>
      <c r="F49">
        <f>W_!H51</f>
        <v>0</v>
      </c>
      <c r="G49">
        <f>W_!I51</f>
        <v>0</v>
      </c>
      <c r="H49">
        <f>W_!J51</f>
        <v>0</v>
      </c>
      <c r="I49">
        <f>W_!K51</f>
        <v>0</v>
      </c>
      <c r="J49">
        <f>W_!L51</f>
        <v>0</v>
      </c>
      <c r="K49">
        <f>W_!M51</f>
        <v>0</v>
      </c>
      <c r="L49">
        <f>W_!N51</f>
        <v>0</v>
      </c>
      <c r="M49">
        <f>W_!O51</f>
        <v>0</v>
      </c>
      <c r="N49">
        <f>W_!P51</f>
        <v>0</v>
      </c>
      <c r="O49">
        <f>W_!Q51</f>
        <v>0</v>
      </c>
      <c r="P49">
        <f>W_!R51</f>
        <v>0</v>
      </c>
      <c r="Q49">
        <f>W_!S51</f>
        <v>0</v>
      </c>
      <c r="R49">
        <f>W_!T51</f>
        <v>0</v>
      </c>
      <c r="S49">
        <f>W_!U51</f>
        <v>0</v>
      </c>
      <c r="T49">
        <f>W_!V51</f>
        <v>0</v>
      </c>
      <c r="U49">
        <f>W_!W51</f>
        <v>0</v>
      </c>
      <c r="V49">
        <f>W_!X51</f>
        <v>0</v>
      </c>
      <c r="W49">
        <f>W_!Y51</f>
        <v>0</v>
      </c>
      <c r="X49">
        <f>W_!Z51</f>
        <v>0</v>
      </c>
      <c r="Y49">
        <f>W_!AA51</f>
        <v>0</v>
      </c>
      <c r="Z49">
        <f>W_!AB51</f>
        <v>0</v>
      </c>
      <c r="AA49">
        <f>W_!AC51</f>
        <v>0</v>
      </c>
      <c r="AB49">
        <f>W_!AD51</f>
        <v>0</v>
      </c>
      <c r="AC49">
        <f>W_!AE51</f>
        <v>0</v>
      </c>
      <c r="AD49">
        <f>W_!AF51</f>
        <v>0</v>
      </c>
      <c r="AE49">
        <f>W_!AG51</f>
        <v>0</v>
      </c>
      <c r="AF49">
        <f>W_!AH51</f>
        <v>0</v>
      </c>
      <c r="AG49">
        <f>W_!AI51</f>
        <v>0</v>
      </c>
      <c r="AH49">
        <f>W_!AJ51</f>
        <v>0</v>
      </c>
      <c r="AI49">
        <f>W_!AK51</f>
        <v>0</v>
      </c>
      <c r="AJ49">
        <f>W_!AL51</f>
        <v>0</v>
      </c>
      <c r="AK49">
        <f>W_!AM51</f>
        <v>0</v>
      </c>
      <c r="AL49">
        <f>W_!AN51</f>
        <v>0</v>
      </c>
      <c r="AM49">
        <f>W_!AO51</f>
        <v>0</v>
      </c>
      <c r="AN49">
        <f>W_!AP51</f>
        <v>0</v>
      </c>
      <c r="AO49">
        <f>W_!AQ51</f>
        <v>0</v>
      </c>
      <c r="AP49">
        <f>W_!AR51</f>
        <v>0</v>
      </c>
      <c r="AQ49">
        <f>W_!AS51</f>
        <v>0</v>
      </c>
      <c r="AR49">
        <f>W_!AT51</f>
        <v>0</v>
      </c>
      <c r="AS49">
        <f>W_!AU51</f>
        <v>0</v>
      </c>
      <c r="AT49">
        <f>W_!AV51</f>
        <v>0</v>
      </c>
      <c r="AU49">
        <f>W_!AW51</f>
        <v>0</v>
      </c>
      <c r="AV49">
        <f>W_!AX51</f>
        <v>0</v>
      </c>
      <c r="AW49">
        <f>W_!AY51</f>
        <v>3.9262297701702086E-4</v>
      </c>
      <c r="AX49">
        <f>W_!AZ51</f>
        <v>5.2458658101740558E-4</v>
      </c>
      <c r="AY49">
        <f>W_!BA51</f>
        <v>-1.059771510722185E-5</v>
      </c>
      <c r="AZ49">
        <f>W_!BB51</f>
        <v>2.7317085315895759E-5</v>
      </c>
      <c r="BA49">
        <f>W_!BC51</f>
        <v>0</v>
      </c>
      <c r="BB49">
        <f>W_!BD51</f>
        <v>0</v>
      </c>
    </row>
    <row r="50" spans="1:54" x14ac:dyDescent="0.35">
      <c r="A50" t="str">
        <f>W_!B52</f>
        <v>sjobscity</v>
      </c>
      <c r="B50">
        <f>W_!D52</f>
        <v>0</v>
      </c>
      <c r="C50">
        <f>W_!E52</f>
        <v>0</v>
      </c>
      <c r="D50">
        <f>W_!F52</f>
        <v>0</v>
      </c>
      <c r="E50">
        <f>W_!G52</f>
        <v>0</v>
      </c>
      <c r="F50">
        <f>W_!H52</f>
        <v>0</v>
      </c>
      <c r="G50">
        <f>W_!I52</f>
        <v>0</v>
      </c>
      <c r="H50">
        <f>W_!J52</f>
        <v>0</v>
      </c>
      <c r="I50">
        <f>W_!K52</f>
        <v>0</v>
      </c>
      <c r="J50">
        <f>W_!L52</f>
        <v>0</v>
      </c>
      <c r="K50">
        <f>W_!M52</f>
        <v>0</v>
      </c>
      <c r="L50">
        <f>W_!N52</f>
        <v>0</v>
      </c>
      <c r="M50">
        <f>W_!O52</f>
        <v>0</v>
      </c>
      <c r="N50">
        <f>W_!P52</f>
        <v>0</v>
      </c>
      <c r="O50">
        <f>W_!Q52</f>
        <v>0</v>
      </c>
      <c r="P50">
        <f>W_!R52</f>
        <v>0</v>
      </c>
      <c r="Q50">
        <f>W_!S52</f>
        <v>0</v>
      </c>
      <c r="R50">
        <f>W_!T52</f>
        <v>0</v>
      </c>
      <c r="S50">
        <f>W_!U52</f>
        <v>0</v>
      </c>
      <c r="T50">
        <f>W_!V52</f>
        <v>0</v>
      </c>
      <c r="U50">
        <f>W_!W52</f>
        <v>0</v>
      </c>
      <c r="V50">
        <f>W_!X52</f>
        <v>0</v>
      </c>
      <c r="W50">
        <f>W_!Y52</f>
        <v>0</v>
      </c>
      <c r="X50">
        <f>W_!Z52</f>
        <v>0</v>
      </c>
      <c r="Y50">
        <f>W_!AA52</f>
        <v>0</v>
      </c>
      <c r="Z50">
        <f>W_!AB52</f>
        <v>0</v>
      </c>
      <c r="AA50">
        <f>W_!AC52</f>
        <v>0</v>
      </c>
      <c r="AB50">
        <f>W_!AD52</f>
        <v>0</v>
      </c>
      <c r="AC50">
        <f>W_!AE52</f>
        <v>0</v>
      </c>
      <c r="AD50">
        <f>W_!AF52</f>
        <v>0</v>
      </c>
      <c r="AE50">
        <f>W_!AG52</f>
        <v>0</v>
      </c>
      <c r="AF50">
        <f>W_!AH52</f>
        <v>0</v>
      </c>
      <c r="AG50">
        <f>W_!AI52</f>
        <v>0</v>
      </c>
      <c r="AH50">
        <f>W_!AJ52</f>
        <v>0</v>
      </c>
      <c r="AI50">
        <f>W_!AK52</f>
        <v>0</v>
      </c>
      <c r="AJ50">
        <f>W_!AL52</f>
        <v>0</v>
      </c>
      <c r="AK50">
        <f>W_!AM52</f>
        <v>0</v>
      </c>
      <c r="AL50">
        <f>W_!AN52</f>
        <v>0</v>
      </c>
      <c r="AM50">
        <f>W_!AO52</f>
        <v>0</v>
      </c>
      <c r="AN50">
        <f>W_!AP52</f>
        <v>0</v>
      </c>
      <c r="AO50">
        <f>W_!AQ52</f>
        <v>0</v>
      </c>
      <c r="AP50">
        <f>W_!AR52</f>
        <v>0</v>
      </c>
      <c r="AQ50">
        <f>W_!AS52</f>
        <v>0</v>
      </c>
      <c r="AR50">
        <f>W_!AT52</f>
        <v>0</v>
      </c>
      <c r="AS50">
        <f>W_!AU52</f>
        <v>0</v>
      </c>
      <c r="AT50">
        <f>W_!AV52</f>
        <v>0</v>
      </c>
      <c r="AU50">
        <f>W_!AW52</f>
        <v>0</v>
      </c>
      <c r="AV50">
        <f>W_!AX52</f>
        <v>0</v>
      </c>
      <c r="AW50">
        <f>W_!AY52</f>
        <v>5.2458658101740558E-4</v>
      </c>
      <c r="AX50">
        <f>W_!AZ52</f>
        <v>7.8351114857197804E-4</v>
      </c>
      <c r="AY50">
        <f>W_!BA52</f>
        <v>-3.0097721877103564E-5</v>
      </c>
      <c r="AZ50">
        <f>W_!BB52</f>
        <v>1.4776707306471775E-4</v>
      </c>
      <c r="BA50">
        <f>W_!BC52</f>
        <v>0</v>
      </c>
      <c r="BB50">
        <f>W_!BD52</f>
        <v>0</v>
      </c>
    </row>
    <row r="51" spans="1:54" x14ac:dyDescent="0.35">
      <c r="A51" t="str">
        <f>W_!B53</f>
        <v>p_gradient</v>
      </c>
      <c r="B51">
        <f>W_!D53</f>
        <v>0</v>
      </c>
      <c r="C51">
        <f>W_!E53</f>
        <v>0</v>
      </c>
      <c r="D51">
        <f>W_!F53</f>
        <v>0</v>
      </c>
      <c r="E51">
        <f>W_!G53</f>
        <v>0</v>
      </c>
      <c r="F51">
        <f>W_!H53</f>
        <v>0</v>
      </c>
      <c r="G51">
        <f>W_!I53</f>
        <v>0</v>
      </c>
      <c r="H51">
        <f>W_!J53</f>
        <v>0</v>
      </c>
      <c r="I51">
        <f>W_!K53</f>
        <v>0</v>
      </c>
      <c r="J51">
        <f>W_!L53</f>
        <v>0</v>
      </c>
      <c r="K51">
        <f>W_!M53</f>
        <v>0</v>
      </c>
      <c r="L51">
        <f>W_!N53</f>
        <v>0</v>
      </c>
      <c r="M51">
        <f>W_!O53</f>
        <v>0</v>
      </c>
      <c r="N51">
        <f>W_!P53</f>
        <v>0</v>
      </c>
      <c r="O51">
        <f>W_!Q53</f>
        <v>0</v>
      </c>
      <c r="P51">
        <f>W_!R53</f>
        <v>0</v>
      </c>
      <c r="Q51">
        <f>W_!S53</f>
        <v>0</v>
      </c>
      <c r="R51">
        <f>W_!T53</f>
        <v>0</v>
      </c>
      <c r="S51">
        <f>W_!U53</f>
        <v>0</v>
      </c>
      <c r="T51">
        <f>W_!V53</f>
        <v>0</v>
      </c>
      <c r="U51">
        <f>W_!W53</f>
        <v>0</v>
      </c>
      <c r="V51">
        <f>W_!X53</f>
        <v>0</v>
      </c>
      <c r="W51">
        <f>W_!Y53</f>
        <v>0</v>
      </c>
      <c r="X51">
        <f>W_!Z53</f>
        <v>0</v>
      </c>
      <c r="Y51">
        <f>W_!AA53</f>
        <v>0</v>
      </c>
      <c r="Z51">
        <f>W_!AB53</f>
        <v>0</v>
      </c>
      <c r="AA51">
        <f>W_!AC53</f>
        <v>0</v>
      </c>
      <c r="AB51">
        <f>W_!AD53</f>
        <v>0</v>
      </c>
      <c r="AC51">
        <f>W_!AE53</f>
        <v>0</v>
      </c>
      <c r="AD51">
        <f>W_!AF53</f>
        <v>0</v>
      </c>
      <c r="AE51">
        <f>W_!AG53</f>
        <v>0</v>
      </c>
      <c r="AF51">
        <f>W_!AH53</f>
        <v>0</v>
      </c>
      <c r="AG51">
        <f>W_!AI53</f>
        <v>0</v>
      </c>
      <c r="AH51">
        <f>W_!AJ53</f>
        <v>0</v>
      </c>
      <c r="AI51">
        <f>W_!AK53</f>
        <v>0</v>
      </c>
      <c r="AJ51">
        <f>W_!AL53</f>
        <v>0</v>
      </c>
      <c r="AK51">
        <f>W_!AM53</f>
        <v>0</v>
      </c>
      <c r="AL51">
        <f>W_!AN53</f>
        <v>0</v>
      </c>
      <c r="AM51">
        <f>W_!AO53</f>
        <v>0</v>
      </c>
      <c r="AN51">
        <f>W_!AP53</f>
        <v>0</v>
      </c>
      <c r="AO51">
        <f>W_!AQ53</f>
        <v>0</v>
      </c>
      <c r="AP51">
        <f>W_!AR53</f>
        <v>0</v>
      </c>
      <c r="AQ51">
        <f>W_!AS53</f>
        <v>0</v>
      </c>
      <c r="AR51">
        <f>W_!AT53</f>
        <v>0</v>
      </c>
      <c r="AS51">
        <f>W_!AU53</f>
        <v>0</v>
      </c>
      <c r="AT51">
        <f>W_!AV53</f>
        <v>0</v>
      </c>
      <c r="AU51">
        <f>W_!AW53</f>
        <v>0</v>
      </c>
      <c r="AV51">
        <f>W_!AX53</f>
        <v>0</v>
      </c>
      <c r="AW51">
        <f>W_!AY53</f>
        <v>-1.059771510722185E-5</v>
      </c>
      <c r="AX51">
        <f>W_!AZ53</f>
        <v>-3.0097721877103564E-5</v>
      </c>
      <c r="AY51">
        <f>W_!BA53</f>
        <v>6.3318484854312911E-6</v>
      </c>
      <c r="AZ51">
        <f>W_!BB53</f>
        <v>-3.3326383056063078E-5</v>
      </c>
      <c r="BA51">
        <f>W_!BC53</f>
        <v>0</v>
      </c>
      <c r="BB51">
        <f>W_!BD53</f>
        <v>0</v>
      </c>
    </row>
    <row r="52" spans="1:54" x14ac:dyDescent="0.35">
      <c r="A52" t="str">
        <f>W_!B54</f>
        <v>p_gradient_simple</v>
      </c>
      <c r="B52">
        <f>W_!D54</f>
        <v>0</v>
      </c>
      <c r="C52">
        <f>W_!E54</f>
        <v>0</v>
      </c>
      <c r="D52">
        <f>W_!F54</f>
        <v>0</v>
      </c>
      <c r="E52">
        <f>W_!G54</f>
        <v>0</v>
      </c>
      <c r="F52">
        <f>W_!H54</f>
        <v>0</v>
      </c>
      <c r="G52">
        <f>W_!I54</f>
        <v>0</v>
      </c>
      <c r="H52">
        <f>W_!J54</f>
        <v>0</v>
      </c>
      <c r="I52">
        <f>W_!K54</f>
        <v>0</v>
      </c>
      <c r="J52">
        <f>W_!L54</f>
        <v>0</v>
      </c>
      <c r="K52">
        <f>W_!M54</f>
        <v>0</v>
      </c>
      <c r="L52">
        <f>W_!N54</f>
        <v>0</v>
      </c>
      <c r="M52">
        <f>W_!O54</f>
        <v>0</v>
      </c>
      <c r="N52">
        <f>W_!P54</f>
        <v>0</v>
      </c>
      <c r="O52">
        <f>W_!Q54</f>
        <v>0</v>
      </c>
      <c r="P52">
        <f>W_!R54</f>
        <v>0</v>
      </c>
      <c r="Q52">
        <f>W_!S54</f>
        <v>0</v>
      </c>
      <c r="R52">
        <f>W_!T54</f>
        <v>0</v>
      </c>
      <c r="S52">
        <f>W_!U54</f>
        <v>0</v>
      </c>
      <c r="T52">
        <f>W_!V54</f>
        <v>0</v>
      </c>
      <c r="U52">
        <f>W_!W54</f>
        <v>0</v>
      </c>
      <c r="V52">
        <f>W_!X54</f>
        <v>0</v>
      </c>
      <c r="W52">
        <f>W_!Y54</f>
        <v>0</v>
      </c>
      <c r="X52">
        <f>W_!Z54</f>
        <v>0</v>
      </c>
      <c r="Y52">
        <f>W_!AA54</f>
        <v>0</v>
      </c>
      <c r="Z52">
        <f>W_!AB54</f>
        <v>0</v>
      </c>
      <c r="AA52">
        <f>W_!AC54</f>
        <v>0</v>
      </c>
      <c r="AB52">
        <f>W_!AD54</f>
        <v>0</v>
      </c>
      <c r="AC52">
        <f>W_!AE54</f>
        <v>0</v>
      </c>
      <c r="AD52">
        <f>W_!AF54</f>
        <v>0</v>
      </c>
      <c r="AE52">
        <f>W_!AG54</f>
        <v>0</v>
      </c>
      <c r="AF52">
        <f>W_!AH54</f>
        <v>0</v>
      </c>
      <c r="AG52">
        <f>W_!AI54</f>
        <v>0</v>
      </c>
      <c r="AH52">
        <f>W_!AJ54</f>
        <v>0</v>
      </c>
      <c r="AI52">
        <f>W_!AK54</f>
        <v>0</v>
      </c>
      <c r="AJ52">
        <f>W_!AL54</f>
        <v>0</v>
      </c>
      <c r="AK52">
        <f>W_!AM54</f>
        <v>0</v>
      </c>
      <c r="AL52">
        <f>W_!AN54</f>
        <v>0</v>
      </c>
      <c r="AM52">
        <f>W_!AO54</f>
        <v>0</v>
      </c>
      <c r="AN52">
        <f>W_!AP54</f>
        <v>0</v>
      </c>
      <c r="AO52">
        <f>W_!AQ54</f>
        <v>0</v>
      </c>
      <c r="AP52">
        <f>W_!AR54</f>
        <v>0</v>
      </c>
      <c r="AQ52">
        <f>W_!AS54</f>
        <v>0</v>
      </c>
      <c r="AR52">
        <f>W_!AT54</f>
        <v>0</v>
      </c>
      <c r="AS52">
        <f>W_!AU54</f>
        <v>0</v>
      </c>
      <c r="AT52">
        <f>W_!AV54</f>
        <v>0</v>
      </c>
      <c r="AU52">
        <f>W_!AW54</f>
        <v>0</v>
      </c>
      <c r="AV52">
        <f>W_!AX54</f>
        <v>0</v>
      </c>
      <c r="AW52">
        <f>W_!AY54</f>
        <v>2.7317085315895759E-5</v>
      </c>
      <c r="AX52">
        <f>W_!AZ54</f>
        <v>1.4776707306471775E-4</v>
      </c>
      <c r="AY52">
        <f>W_!BA54</f>
        <v>-3.3326383056063078E-5</v>
      </c>
      <c r="AZ52">
        <f>W_!BB54</f>
        <v>3.5392960919319167E-4</v>
      </c>
      <c r="BA52">
        <f>W_!BC54</f>
        <v>0</v>
      </c>
      <c r="BB52">
        <f>W_!BD54</f>
        <v>0</v>
      </c>
    </row>
    <row r="53" spans="1:54" x14ac:dyDescent="0.35">
      <c r="A53" t="str">
        <f>W_!B55</f>
        <v>L</v>
      </c>
      <c r="B53">
        <f>W_!D55</f>
        <v>0</v>
      </c>
      <c r="C53">
        <f>W_!E55</f>
        <v>0</v>
      </c>
      <c r="D53">
        <f>W_!F55</f>
        <v>0</v>
      </c>
      <c r="E53">
        <f>W_!G55</f>
        <v>0</v>
      </c>
      <c r="F53">
        <f>W_!H55</f>
        <v>0</v>
      </c>
      <c r="G53">
        <f>W_!I55</f>
        <v>0</v>
      </c>
      <c r="H53">
        <f>W_!J55</f>
        <v>0</v>
      </c>
      <c r="I53">
        <f>W_!K55</f>
        <v>0</v>
      </c>
      <c r="J53">
        <f>W_!L55</f>
        <v>0</v>
      </c>
      <c r="K53">
        <f>W_!M55</f>
        <v>0</v>
      </c>
      <c r="L53">
        <f>W_!N55</f>
        <v>0</v>
      </c>
      <c r="M53">
        <f>W_!O55</f>
        <v>0</v>
      </c>
      <c r="N53">
        <f>W_!P55</f>
        <v>0</v>
      </c>
      <c r="O53">
        <f>W_!Q55</f>
        <v>0</v>
      </c>
      <c r="P53">
        <f>W_!R55</f>
        <v>0</v>
      </c>
      <c r="Q53">
        <f>W_!S55</f>
        <v>0</v>
      </c>
      <c r="R53">
        <f>W_!T55</f>
        <v>0</v>
      </c>
      <c r="S53">
        <f>W_!U55</f>
        <v>0</v>
      </c>
      <c r="T53">
        <f>W_!V55</f>
        <v>0</v>
      </c>
      <c r="U53">
        <f>W_!W55</f>
        <v>0</v>
      </c>
      <c r="V53">
        <f>W_!X55</f>
        <v>0</v>
      </c>
      <c r="W53">
        <f>W_!Y55</f>
        <v>0</v>
      </c>
      <c r="X53">
        <f>W_!Z55</f>
        <v>0</v>
      </c>
      <c r="Y53">
        <f>W_!AA55</f>
        <v>0</v>
      </c>
      <c r="Z53">
        <f>W_!AB55</f>
        <v>0</v>
      </c>
      <c r="AA53">
        <f>W_!AC55</f>
        <v>0</v>
      </c>
      <c r="AB53">
        <f>W_!AD55</f>
        <v>0</v>
      </c>
      <c r="AC53">
        <f>W_!AE55</f>
        <v>0</v>
      </c>
      <c r="AD53">
        <f>W_!AF55</f>
        <v>0</v>
      </c>
      <c r="AE53">
        <f>W_!AG55</f>
        <v>0</v>
      </c>
      <c r="AF53">
        <f>W_!AH55</f>
        <v>0</v>
      </c>
      <c r="AG53">
        <f>W_!AI55</f>
        <v>0</v>
      </c>
      <c r="AH53">
        <f>W_!AJ55</f>
        <v>0</v>
      </c>
      <c r="AI53">
        <f>W_!AK55</f>
        <v>0</v>
      </c>
      <c r="AJ53">
        <f>W_!AL55</f>
        <v>0</v>
      </c>
      <c r="AK53">
        <f>W_!AM55</f>
        <v>0</v>
      </c>
      <c r="AL53">
        <f>W_!AN55</f>
        <v>0</v>
      </c>
      <c r="AM53">
        <f>W_!AO55</f>
        <v>0</v>
      </c>
      <c r="AN53">
        <f>W_!AP55</f>
        <v>0</v>
      </c>
      <c r="AO53">
        <f>W_!AQ55</f>
        <v>0</v>
      </c>
      <c r="AP53">
        <f>W_!AR55</f>
        <v>0</v>
      </c>
      <c r="AQ53">
        <f>W_!AS55</f>
        <v>0</v>
      </c>
      <c r="AR53">
        <f>W_!AT55</f>
        <v>0</v>
      </c>
      <c r="AS53">
        <f>W_!AU55</f>
        <v>0</v>
      </c>
      <c r="AT53">
        <f>W_!AV55</f>
        <v>0</v>
      </c>
      <c r="AU53">
        <f>W_!AW55</f>
        <v>0</v>
      </c>
      <c r="AV53">
        <f>W_!AX55</f>
        <v>0</v>
      </c>
      <c r="AW53">
        <f>W_!AY55</f>
        <v>0</v>
      </c>
      <c r="AX53">
        <f>W_!AZ55</f>
        <v>0</v>
      </c>
      <c r="AY53">
        <f>W_!BA55</f>
        <v>0</v>
      </c>
      <c r="AZ53">
        <f>W_!BB55</f>
        <v>0</v>
      </c>
      <c r="BA53">
        <f>W_!BC55</f>
        <v>2.7888951807228914E-2</v>
      </c>
      <c r="BB53">
        <f>W_!BD55</f>
        <v>0</v>
      </c>
    </row>
    <row r="54" spans="1:54" x14ac:dyDescent="0.35">
      <c r="A54" t="str">
        <f>W_!B56</f>
        <v>snmarried</v>
      </c>
      <c r="B54">
        <f>W_!D56</f>
        <v>0</v>
      </c>
      <c r="C54">
        <f>W_!E56</f>
        <v>0</v>
      </c>
      <c r="D54">
        <f>W_!F56</f>
        <v>0</v>
      </c>
      <c r="E54">
        <f>W_!G56</f>
        <v>0</v>
      </c>
      <c r="F54">
        <f>W_!H56</f>
        <v>0</v>
      </c>
      <c r="G54">
        <f>W_!I56</f>
        <v>0</v>
      </c>
      <c r="H54">
        <f>W_!J56</f>
        <v>0</v>
      </c>
      <c r="I54">
        <f>W_!K56</f>
        <v>0</v>
      </c>
      <c r="J54">
        <f>W_!L56</f>
        <v>0</v>
      </c>
      <c r="K54">
        <f>W_!M56</f>
        <v>0</v>
      </c>
      <c r="L54">
        <f>W_!N56</f>
        <v>0</v>
      </c>
      <c r="M54">
        <f>W_!O56</f>
        <v>0</v>
      </c>
      <c r="N54">
        <f>W_!P56</f>
        <v>0</v>
      </c>
      <c r="O54">
        <f>W_!Q56</f>
        <v>0</v>
      </c>
      <c r="P54">
        <f>W_!R56</f>
        <v>0</v>
      </c>
      <c r="Q54">
        <f>W_!S56</f>
        <v>0</v>
      </c>
      <c r="R54">
        <f>W_!T56</f>
        <v>0</v>
      </c>
      <c r="S54">
        <f>W_!U56</f>
        <v>0</v>
      </c>
      <c r="T54">
        <f>W_!V56</f>
        <v>0</v>
      </c>
      <c r="U54">
        <f>W_!W56</f>
        <v>0</v>
      </c>
      <c r="V54">
        <f>W_!X56</f>
        <v>0</v>
      </c>
      <c r="W54">
        <f>W_!Y56</f>
        <v>0</v>
      </c>
      <c r="X54">
        <f>W_!Z56</f>
        <v>0</v>
      </c>
      <c r="Y54">
        <f>W_!AA56</f>
        <v>0</v>
      </c>
      <c r="Z54">
        <f>W_!AB56</f>
        <v>0</v>
      </c>
      <c r="AA54">
        <f>W_!AC56</f>
        <v>0</v>
      </c>
      <c r="AB54">
        <f>W_!AD56</f>
        <v>0</v>
      </c>
      <c r="AC54">
        <f>W_!AE56</f>
        <v>0</v>
      </c>
      <c r="AD54">
        <f>W_!AF56</f>
        <v>0</v>
      </c>
      <c r="AE54">
        <f>W_!AG56</f>
        <v>0</v>
      </c>
      <c r="AF54">
        <f>W_!AH56</f>
        <v>0</v>
      </c>
      <c r="AG54">
        <f>W_!AI56</f>
        <v>0</v>
      </c>
      <c r="AH54">
        <f>W_!AJ56</f>
        <v>0</v>
      </c>
      <c r="AI54">
        <f>W_!AK56</f>
        <v>0</v>
      </c>
      <c r="AJ54">
        <f>W_!AL56</f>
        <v>0</v>
      </c>
      <c r="AK54">
        <f>W_!AM56</f>
        <v>0</v>
      </c>
      <c r="AL54">
        <f>W_!AN56</f>
        <v>0</v>
      </c>
      <c r="AM54">
        <f>W_!AO56</f>
        <v>0</v>
      </c>
      <c r="AN54">
        <f>W_!AP56</f>
        <v>0</v>
      </c>
      <c r="AO54">
        <f>W_!AQ56</f>
        <v>0</v>
      </c>
      <c r="AP54">
        <f>W_!AR56</f>
        <v>0</v>
      </c>
      <c r="AQ54">
        <f>W_!AS56</f>
        <v>0</v>
      </c>
      <c r="AR54">
        <f>W_!AT56</f>
        <v>0</v>
      </c>
      <c r="AS54">
        <f>W_!AU56</f>
        <v>0</v>
      </c>
      <c r="AT54">
        <f>W_!AV56</f>
        <v>0</v>
      </c>
      <c r="AU54">
        <f>W_!AW56</f>
        <v>0</v>
      </c>
      <c r="AV54">
        <f>W_!AX56</f>
        <v>0</v>
      </c>
      <c r="AW54">
        <f>W_!AY56</f>
        <v>0</v>
      </c>
      <c r="AX54">
        <f>W_!AZ56</f>
        <v>0</v>
      </c>
      <c r="AY54">
        <f>W_!BA56</f>
        <v>0</v>
      </c>
      <c r="AZ54">
        <f>W_!BB56</f>
        <v>0</v>
      </c>
      <c r="BA54">
        <f>W_!BC56</f>
        <v>0</v>
      </c>
      <c r="BB54">
        <f>W_!BD56</f>
        <v>4.4348065476190477E-6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173A7-B186-45C1-8337-B5032812D8C9}">
  <dimension ref="A1:BD56"/>
  <sheetViews>
    <sheetView topLeftCell="AA1" zoomScale="65" workbookViewId="0">
      <selection activeCell="AP35" sqref="AP35"/>
    </sheetView>
  </sheetViews>
  <sheetFormatPr defaultRowHeight="14.5" x14ac:dyDescent="0.35"/>
  <cols>
    <col min="1" max="1" width="8.81640625" bestFit="1" customWidth="1"/>
    <col min="2" max="2" width="12.1796875" customWidth="1"/>
    <col min="4" max="35" width="10.6328125" customWidth="1"/>
    <col min="36" max="36" width="13.7265625" bestFit="1" customWidth="1"/>
    <col min="37" max="38" width="10.6328125" customWidth="1"/>
    <col min="39" max="39" width="18.54296875" bestFit="1" customWidth="1"/>
    <col min="40" max="45" width="10.6328125" customWidth="1"/>
    <col min="46" max="46" width="23.26953125" bestFit="1" customWidth="1"/>
    <col min="47" max="47" width="10.7265625" bestFit="1" customWidth="1"/>
    <col min="48" max="48" width="12.81640625" bestFit="1" customWidth="1"/>
    <col min="49" max="49" width="8.81640625" bestFit="1" customWidth="1"/>
    <col min="50" max="50" width="11.90625" bestFit="1" customWidth="1"/>
    <col min="51" max="51" width="8.81640625" bestFit="1" customWidth="1"/>
    <col min="52" max="52" width="12.26953125" bestFit="1" customWidth="1"/>
    <col min="53" max="53" width="12.81640625" bestFit="1" customWidth="1"/>
    <col min="54" max="55" width="8.81640625" bestFit="1" customWidth="1"/>
    <col min="56" max="56" width="11.90625" bestFit="1" customWidth="1"/>
  </cols>
  <sheetData>
    <row r="1" spans="1:56" x14ac:dyDescent="0.35">
      <c r="D1">
        <f>MATCH(D3,W_psid!$B$1:$CZ$1,0)</f>
        <v>6</v>
      </c>
      <c r="E1">
        <f>MATCH(E3,W_psid!$B$1:$CZ$1,0)</f>
        <v>13</v>
      </c>
      <c r="F1">
        <f>MATCH(F3,W_psid!$B$1:$CZ$1,0)</f>
        <v>14</v>
      </c>
      <c r="G1">
        <f>MATCH(G3,W_psid!$B$1:$CZ$1,0)</f>
        <v>45</v>
      </c>
      <c r="H1">
        <f>MATCH(H3,W_psid!$B$1:$CZ$1,0)</f>
        <v>43</v>
      </c>
      <c r="I1">
        <f>MATCH(I3,W_psid!$B$1:$CZ$1,0)</f>
        <v>44</v>
      </c>
      <c r="J1">
        <f>MATCH(J3,W_psid!$B$1:$CZ$1,0)</f>
        <v>46</v>
      </c>
      <c r="K1">
        <f>MATCH(K3,W_psid!$B$1:$CZ$1,0)</f>
        <v>38</v>
      </c>
      <c r="L1">
        <f>MATCH(L3,W_psid!$B$1:$CZ$1,0)</f>
        <v>49</v>
      </c>
      <c r="M1">
        <f>MATCH(M3,W_psid!$B$1:$CZ$1,0)</f>
        <v>50</v>
      </c>
      <c r="N1">
        <f>MATCH(N3,W_psid!$B$1:$CZ$1,0)</f>
        <v>51</v>
      </c>
      <c r="O1">
        <f>MATCH(O3,W_psid!$B$1:$CZ$1,0)</f>
        <v>52</v>
      </c>
      <c r="P1">
        <f>MATCH(P3,W_psid!$B$1:$CZ$1,0)</f>
        <v>53</v>
      </c>
      <c r="Q1">
        <f>MATCH(Q3,W_psid!$B$1:$CZ$1,0)</f>
        <v>54</v>
      </c>
      <c r="R1">
        <f>MATCH(R3,W_psid!$B$1:$CZ$1,0)</f>
        <v>39</v>
      </c>
      <c r="S1">
        <f>MATCH(S3,W_psid!$B$1:$CZ$1,0)</f>
        <v>35</v>
      </c>
      <c r="T1">
        <f>MATCH(T3,W_psid!$B$1:$CZ$1,0)</f>
        <v>34</v>
      </c>
      <c r="U1">
        <f>MATCH(U3,W_psid!$B$1:$CZ$1,0)</f>
        <v>84</v>
      </c>
      <c r="V1">
        <f>MATCH(V3,W_psid!$B$1:$CZ$1,0)</f>
        <v>29</v>
      </c>
      <c r="W1">
        <f>MATCH(W3,W_psid!$B$1:$CZ$1,0)</f>
        <v>24</v>
      </c>
      <c r="X1">
        <f>MATCH(X3,W_psid!$B$1:$CZ$1,0)</f>
        <v>55</v>
      </c>
      <c r="Y1">
        <f>MATCH(Y3,W_psid!$B$1:$CZ$1,0)</f>
        <v>56</v>
      </c>
      <c r="Z1">
        <f>MATCH(Z3,W_psid!$B$1:$CZ$1,0)</f>
        <v>58</v>
      </c>
      <c r="AA1">
        <f>MATCH(AA3,W_psid!$B$1:$CZ$1,0)</f>
        <v>59</v>
      </c>
      <c r="AB1">
        <f>MATCH(AB3,W_psid!$B$1:$CZ$1,0)</f>
        <v>33</v>
      </c>
      <c r="AC1">
        <f>MATCH(AC3,W_psid!$B$1:$CZ$1,0)</f>
        <v>26</v>
      </c>
      <c r="AD1">
        <f>MATCH(AD3,W_psid!$B$1:$CZ$1,0)</f>
        <v>25</v>
      </c>
      <c r="AE1">
        <f>MATCH(AE3,W_psid!$B$1:$CZ$1,0)</f>
        <v>63</v>
      </c>
      <c r="AF1">
        <f>MATCH(AF3,W_psid!$B$1:$CZ$1,0)</f>
        <v>64</v>
      </c>
      <c r="AG1">
        <f>MATCH(AG3,W_psid!$B$1:$CZ$1,0)</f>
        <v>60</v>
      </c>
      <c r="AH1">
        <f>MATCH(AH3,W_psid!$B$1:$CZ$1,0)</f>
        <v>88</v>
      </c>
      <c r="AI1">
        <f>MATCH(AI3,W_psid!$B$1:$CZ$1,0)</f>
        <v>90</v>
      </c>
      <c r="AJ1">
        <f>MATCH(AJ3,W_psid!$B$1:$CZ$1,0)</f>
        <v>86</v>
      </c>
      <c r="AK1">
        <f>MATCH(AK3,W_psid!$B$1:$CZ$1,0)</f>
        <v>95</v>
      </c>
      <c r="AL1">
        <f>MATCH(AL3,W_psid!$B$1:$CZ$1,0)</f>
        <v>99</v>
      </c>
      <c r="AM1">
        <f>MATCH(AM3,W_psid!$B$1:$CZ$1,0)</f>
        <v>94</v>
      </c>
      <c r="AN1">
        <f>MATCH(AN3,W_psid!$B$1:$CZ$1,0)</f>
        <v>87</v>
      </c>
      <c r="AO1">
        <f>MATCH(AO3,W_psid!$B$1:$CZ$1,0)</f>
        <v>89</v>
      </c>
      <c r="AP1">
        <f>MATCH(AP3,W_psid!$B$1:$CZ$1,0)</f>
        <v>85</v>
      </c>
      <c r="AQ1">
        <f>MATCH(AQ3,W_psid!$B$1:$CZ$1,0)</f>
        <v>96</v>
      </c>
      <c r="AR1">
        <f>MATCH(AR3,W_psid!$B$1:$CZ$1,0)</f>
        <v>100</v>
      </c>
      <c r="AS1">
        <f>MATCH(AS3,W_psid!$B$1:$CZ$1,0)</f>
        <v>93</v>
      </c>
      <c r="AT1">
        <f>MATCH(AT3,W_psid!$B$1:$CZ$1,0)</f>
        <v>17</v>
      </c>
      <c r="AU1">
        <f>MATCH(AU3,W_psid!$B$1:$CZ$1,0)</f>
        <v>67</v>
      </c>
      <c r="AV1">
        <f>MATCH(AV3,W_psid!$B$1:$CZ$1,0)</f>
        <v>70</v>
      </c>
      <c r="AW1">
        <f>MATCH(AW3,W_other!$B$1:$CT$1,0)</f>
        <v>7</v>
      </c>
      <c r="AX1">
        <f>MATCH(AX3,W_other!$B$1:$CT$1,0)</f>
        <v>5</v>
      </c>
      <c r="AY1">
        <f>MATCH(AY3,W_other!$B$1:$CT$1,0)</f>
        <v>1</v>
      </c>
      <c r="AZ1">
        <f>MATCH(AZ3,W_other!$B$1:$CT$1,0)</f>
        <v>2</v>
      </c>
      <c r="BA1">
        <f>MATCH(BA3,W_other!$B$1:$CT$1,0)</f>
        <v>4</v>
      </c>
      <c r="BB1">
        <f>MATCH(BB3,W_other!$B$1:$CT$1,0)</f>
        <v>3</v>
      </c>
      <c r="BC1">
        <f>MATCH(BC3,W_other!$B$1:$CT$1,0)</f>
        <v>6</v>
      </c>
      <c r="BD1">
        <f>MATCH(BD3,W_other!$B$1:$CT$1,0)</f>
        <v>8</v>
      </c>
    </row>
    <row r="2" spans="1:56" x14ac:dyDescent="0.35">
      <c r="D2" t="str">
        <f>MOMS!$A$2</f>
        <v>scommiles</v>
      </c>
      <c r="E2" t="str">
        <f>MOMS!$A$3</f>
        <v>shcommiles_dif</v>
      </c>
      <c r="F2" t="str">
        <f>MOMS!$A$4</f>
        <v>swcommiles_difw</v>
      </c>
      <c r="G2" t="str">
        <f>MOMS!$A$5</f>
        <v>whours_pww_dif</v>
      </c>
      <c r="H2" t="str">
        <f>MOMS!$A$6</f>
        <v>hhours_pww</v>
      </c>
      <c r="I2" t="str">
        <f>MOMS!$A$7</f>
        <v>hhours_pwn_dif</v>
      </c>
      <c r="J2" t="str">
        <f>MOMS!$A$8</f>
        <v>whours_pnw_difwpww</v>
      </c>
      <c r="K2" t="str">
        <f>MOMS!$A$9</f>
        <v>shours</v>
      </c>
      <c r="L2" t="str">
        <f>MOMS!$A$10</f>
        <v>whwk_pww</v>
      </c>
      <c r="M2" t="str">
        <f>MOMS!$A$11</f>
        <v>whwk_pwn_dif</v>
      </c>
      <c r="N2" t="str">
        <f>MOMS!$A$12</f>
        <v>whwk_pnw_dif</v>
      </c>
      <c r="O2" t="str">
        <f>MOMS!$A$13</f>
        <v>hhwk_pww_dif</v>
      </c>
      <c r="P2" t="str">
        <f>MOMS!$A$14</f>
        <v>hhwk_pwn_difhpww</v>
      </c>
      <c r="Q2" t="str">
        <f>MOMS!$A$15</f>
        <v>hhwk_pnw_difhpww</v>
      </c>
      <c r="R2" t="str">
        <f>MOMS!$A$16</f>
        <v>shwk</v>
      </c>
      <c r="S2" t="str">
        <f>MOMS!$A$17</f>
        <v>wlfp_dif</v>
      </c>
      <c r="T2" t="str">
        <f>MOMS!$A$18</f>
        <v>hlfp</v>
      </c>
      <c r="U2" t="str">
        <f>MOMS!$A$19</f>
        <v>wagegap_hw_withn</v>
      </c>
      <c r="V2" t="str">
        <f>MOMS!$A$20</f>
        <v>hdj</v>
      </c>
      <c r="W2" t="str">
        <f>MOMS!$A$21</f>
        <v>hdo</v>
      </c>
      <c r="X2" t="str">
        <f>MOMS!$A$22</f>
        <v>d_jobjob_all_psid</v>
      </c>
      <c r="Y2" t="str">
        <f>MOMS!$A$23</f>
        <v>d_jobjob_within_psid</v>
      </c>
      <c r="Z2" t="str">
        <f>MOMS!$A$24</f>
        <v>d_jobjob_hw</v>
      </c>
      <c r="AA2" t="str">
        <f>MOMS!$A$25</f>
        <v>d_jobjob_hw_actual</v>
      </c>
      <c r="AB2" t="str">
        <f>MOMS!$A$26</f>
        <v>scity_dif</v>
      </c>
      <c r="AC2" t="str">
        <f>MOMS!$A$27</f>
        <v>sdo_dif</v>
      </c>
      <c r="AD2" t="str">
        <f>MOMS!$A$28</f>
        <v>wdo_dif</v>
      </c>
      <c r="AE2" t="str">
        <f>MOMS!$A$29</f>
        <v>do_sd</v>
      </c>
      <c r="AF2" t="str">
        <f>MOMS!$A30</f>
        <v>dj_sd</v>
      </c>
      <c r="AG2" t="str">
        <f>MOMS!$A$31</f>
        <v>abs_hdo_wdo</v>
      </c>
      <c r="AH2" t="str">
        <f>MOMS!$A$32</f>
        <v>betacom_w</v>
      </c>
      <c r="AI2" t="str">
        <f>MOMS!$A$33</f>
        <v>betalfp_w</v>
      </c>
      <c r="AJ2" t="str">
        <f>MOMS!$A$34</f>
        <v>betahrs_w</v>
      </c>
      <c r="AK2" t="str">
        <f>MOMS!$A$35</f>
        <v>betahwk</v>
      </c>
      <c r="AL2" t="str">
        <f>MOMS!$A$36</f>
        <v>betalwg</v>
      </c>
      <c r="AM2" t="str">
        <f>MOMS!$A$37</f>
        <v>betahrs0_w</v>
      </c>
      <c r="AN2" t="str">
        <f>MOMS!$A$38</f>
        <v>betacom</v>
      </c>
      <c r="AO2" t="str">
        <f>MOMS!$A$39</f>
        <v>betalfp</v>
      </c>
      <c r="AP2" t="str">
        <f>MOMS!$A$40</f>
        <v>betahrs</v>
      </c>
      <c r="AQ2" t="str">
        <f>MOMS!$A$41</f>
        <v>betahwk_w</v>
      </c>
      <c r="AR2" t="str">
        <f>MOMS!$A$42</f>
        <v>betalwg_w</v>
      </c>
      <c r="AS2" t="str">
        <f>MOMS!$A$43</f>
        <v>betahrs0</v>
      </c>
      <c r="AT2" t="str">
        <f>MOMS!$A$44</f>
        <v>b</v>
      </c>
      <c r="AU2" t="str">
        <f>MOMS!$A$45</f>
        <v>commiles_sd</v>
      </c>
      <c r="AV2" t="str">
        <f>MOMS!$A$46</f>
        <v>sd_hdo_wdo</v>
      </c>
      <c r="AW2" t="str">
        <f>MOMS!$A$47</f>
        <v>NLY_</v>
      </c>
      <c r="AX2" t="str">
        <f>MOMS!$A$48</f>
        <v>shouseexp</v>
      </c>
      <c r="AY2" t="str">
        <f>MOMS!$A$49</f>
        <v>scity</v>
      </c>
      <c r="AZ2" t="str">
        <f>MOMS!$A$50</f>
        <v>sjobscity</v>
      </c>
      <c r="BA2" t="str">
        <f>MOMS!$A$51</f>
        <v>p_gradient</v>
      </c>
      <c r="BB2" t="str">
        <f>MOMS!$A$52</f>
        <v>p_gradient_simple</v>
      </c>
      <c r="BC2" t="str">
        <f>MOMS!$A$53</f>
        <v>L</v>
      </c>
      <c r="BD2" t="str">
        <f>MOMS!$A$54</f>
        <v>snmarried</v>
      </c>
    </row>
    <row r="3" spans="1:56" x14ac:dyDescent="0.35">
      <c r="D3" t="str">
        <f>VLOOKUP(D2,MOMS!$A:$B,2,0)</f>
        <v>scommiles</v>
      </c>
      <c r="E3" t="str">
        <f>VLOOKUP(E2,MOMS!$A:$B,2,0)</f>
        <v>shcommiles_dif_ec</v>
      </c>
      <c r="F3" t="str">
        <f>VLOOKUP(F2,MOMS!$A:$B,2,0)</f>
        <v>swcommiles_difw_ec</v>
      </c>
      <c r="G3" t="str">
        <f>VLOOKUP(G2,MOMS!$A:$B,2,0)</f>
        <v>whours_pww_dif</v>
      </c>
      <c r="H3" t="str">
        <f>VLOOKUP(H2,MOMS!$A:$B,2,0)</f>
        <v>hhours_pww</v>
      </c>
      <c r="I3" t="str">
        <f>VLOOKUP(I2,MOMS!$A:$B,2,0)</f>
        <v>hhours_pwn_dif</v>
      </c>
      <c r="J3" t="str">
        <f>VLOOKUP(J2,MOMS!$A:$B,2,0)</f>
        <v>whours_pnw_difwpww</v>
      </c>
      <c r="K3" t="str">
        <f>VLOOKUP(K2,MOMS!$A:$B,2,0)</f>
        <v>shours</v>
      </c>
      <c r="L3" t="str">
        <f>VLOOKUP(L2,MOMS!$A:$B,2,0)</f>
        <v>whwk_pww</v>
      </c>
      <c r="M3" t="str">
        <f>VLOOKUP(M2,MOMS!$A:$B,2,0)</f>
        <v>whwk_pwn_dif</v>
      </c>
      <c r="N3" t="str">
        <f>VLOOKUP(N2,MOMS!$A:$B,2,0)</f>
        <v>whwk_pnw_dif</v>
      </c>
      <c r="O3" t="str">
        <f>VLOOKUP(O2,MOMS!$A:$B,2,0)</f>
        <v>hhwk_pww_dif</v>
      </c>
      <c r="P3" t="str">
        <f>VLOOKUP(P2,MOMS!$A:$B,2,0)</f>
        <v>hhwk_pwn_difhpww</v>
      </c>
      <c r="Q3" t="str">
        <f>VLOOKUP(Q2,MOMS!$A:$B,2,0)</f>
        <v>hhwk_pnw_difhpww</v>
      </c>
      <c r="R3" t="str">
        <f>VLOOKUP(R2,MOMS!$A:$B,2,0)</f>
        <v>shwk</v>
      </c>
      <c r="S3" t="str">
        <f>VLOOKUP(S2,MOMS!$A:$B,2,0)</f>
        <v>wlfp_dif</v>
      </c>
      <c r="T3" t="str">
        <f>VLOOKUP(T2,MOMS!$A:$B,2,0)</f>
        <v>hlfp</v>
      </c>
      <c r="U3" t="str">
        <f>VLOOKUP(U2,MOMS!$A:$B,2,0)</f>
        <v>wagegap_hw_within_1990</v>
      </c>
      <c r="V3" t="str">
        <f>VLOOKUP(V2,MOMS!$A:$B,2,0)</f>
        <v>hdj</v>
      </c>
      <c r="W3" t="str">
        <f>VLOOKUP(W2,MOMS!$A:$B,2,0)</f>
        <v>hdo</v>
      </c>
      <c r="X3" t="str">
        <f>VLOOKUP(X2,MOMS!$A:$B,2,0)</f>
        <v>d_jobjob_all_psid</v>
      </c>
      <c r="Y3" t="str">
        <f>VLOOKUP(Y2,MOMS!$A:$B,2,0)</f>
        <v>d_jobjob_within_psid</v>
      </c>
      <c r="Z3" t="str">
        <f>VLOOKUP(Z2,MOMS!$A:$B,2,0)</f>
        <v>d_jobjob_hw</v>
      </c>
      <c r="AA3" t="str">
        <f>VLOOKUP(AA2,MOMS!$A:$B,2,0)</f>
        <v>d_jobjob_hw_actual</v>
      </c>
      <c r="AB3" t="str">
        <f>VLOOKUP(AB2,MOMS!$A:$B,2,0)</f>
        <v>scity_dif_ec</v>
      </c>
      <c r="AC3" t="str">
        <f>VLOOKUP(AC2,MOMS!$A:$B,2,0)</f>
        <v>sdo_dif</v>
      </c>
      <c r="AD3" t="str">
        <f>VLOOKUP(AD2,MOMS!$A:$B,2,0)</f>
        <v>wdo_dif</v>
      </c>
      <c r="AE3" t="str">
        <f>VLOOKUP(AE2,MOMS!$A:$B,2,0)</f>
        <v>do_sd_inmsa</v>
      </c>
      <c r="AF3" t="str">
        <f>VLOOKUP(AF2,MOMS!$A:$B,2,0)</f>
        <v>dj_sd_inmsa</v>
      </c>
      <c r="AG3" t="str">
        <f>VLOOKUP(AG2,MOMS!$A:$B,2,0)</f>
        <v>abs_hdo_wdo</v>
      </c>
      <c r="AH3" t="str">
        <f>VLOOKUP(AH2,MOMS!$A:$B,2,0)</f>
        <v>betacom_w</v>
      </c>
      <c r="AI3" t="str">
        <f>VLOOKUP(AI2,MOMS!$A:$B,2,0)</f>
        <v>betalfp_w</v>
      </c>
      <c r="AJ3" t="str">
        <f>VLOOKUP(AJ2,MOMS!$A:$B,2,0)</f>
        <v>betahrs_w</v>
      </c>
      <c r="AK3" t="str">
        <f>VLOOKUP(AK2,MOMS!$A:$B,2,0)</f>
        <v>betahwk</v>
      </c>
      <c r="AL3" t="str">
        <f>VLOOKUP(AL2,MOMS!$A:$B,2,0)</f>
        <v>betalwg</v>
      </c>
      <c r="AM3" t="str">
        <f>VLOOKUP(AM2,MOMS!$A:$B,2,0)</f>
        <v>betahrs0_w</v>
      </c>
      <c r="AN3" t="str">
        <f>VLOOKUP(AN2,MOMS!$A:$B,2,0)</f>
        <v>betacom</v>
      </c>
      <c r="AO3" t="str">
        <f>VLOOKUP(AO2,MOMS!$A:$B,2,0)</f>
        <v>betalfp</v>
      </c>
      <c r="AP3" t="str">
        <f>VLOOKUP(AP2,MOMS!$A:$B,2,0)</f>
        <v>betahrs</v>
      </c>
      <c r="AQ3" t="str">
        <f>VLOOKUP(AQ2,MOMS!$A:$B,2,0)</f>
        <v>betahwk_w</v>
      </c>
      <c r="AR3" t="str">
        <f>VLOOKUP(AR2,MOMS!$A:$B,2,0)</f>
        <v>betalwg_w</v>
      </c>
      <c r="AS3" t="str">
        <f>VLOOKUP(AS2,MOMS!$A:$B,2,0)</f>
        <v>betahrs0</v>
      </c>
      <c r="AT3" t="str">
        <f>VLOOKUP(AT2,MOMS!$A:$B,2,0)</f>
        <v>beta_meansmm</v>
      </c>
      <c r="AU3" t="str">
        <f>VLOOKUP(AU2,MOMS!$A:$B,2,0)</f>
        <v>commiles_sd_inmsa</v>
      </c>
      <c r="AV3" t="str">
        <f>VLOOKUP(AV2,MOMS!$A:$B,2,0)</f>
        <v>sd_hdo_wdo_inmsa</v>
      </c>
      <c r="AW3" t="str">
        <f>VLOOKUP(AW2,MOMS!$A:$B,2,0)</f>
        <v>NLY_</v>
      </c>
      <c r="AX3" t="str">
        <f>VLOOKUP(AX2,MOMS!$A:$B,2,0)</f>
        <v>shouseexp</v>
      </c>
      <c r="AY3" t="str">
        <f>VLOOKUP(AY2,MOMS!$A:$B,2,0)</f>
        <v>scity</v>
      </c>
      <c r="AZ3" t="str">
        <f>VLOOKUP(AZ2,MOMS!$A:$B,2,0)</f>
        <v>sjobscity</v>
      </c>
      <c r="BA3" t="str">
        <f>VLOOKUP(BA2,MOMS!$A:$B,2,0)</f>
        <v>p_gradient</v>
      </c>
      <c r="BB3" t="str">
        <f>VLOOKUP(BB2,MOMS!$A:$B,2,0)</f>
        <v>p_gradient_simple</v>
      </c>
      <c r="BC3" t="str">
        <f>VLOOKUP(BC2,MOMS!$A:$B,2,0)</f>
        <v>L</v>
      </c>
      <c r="BD3" t="str">
        <f>VLOOKUP(BD2,MOMS!$A:$B,2,0)</f>
        <v>snmarried</v>
      </c>
    </row>
    <row r="4" spans="1:56" x14ac:dyDescent="0.35">
      <c r="A4">
        <f>MATCH(C4,W_psid!$A$2:$A$104,0)</f>
        <v>6</v>
      </c>
      <c r="B4" t="str">
        <f>MOMS!$A$2</f>
        <v>scommiles</v>
      </c>
      <c r="C4" t="str">
        <f>MOMS!$B$2</f>
        <v>scommiles</v>
      </c>
      <c r="D4" s="11" cm="1">
        <f t="array" ref="D4">INDEX(W_psid!$B$2:$CZ$104,W_!$A4,W_!D$1)/Ns!$B$1</f>
        <v>7.5300563715577959E-2</v>
      </c>
      <c r="E4" s="11" cm="1">
        <f t="array" ref="E4">INDEX(W_psid!$B$2:$CZ$104,W_!$A4,W_!E$1)/Ns!$B$1</f>
        <v>6.7180318304964279E-2</v>
      </c>
      <c r="F4" s="11" cm="1">
        <f t="array" ref="F4">INDEX(W_psid!$B$2:$CZ$104,W_!$A4,W_!F$1)/Ns!$B$1</f>
        <v>6.3245218639898446E-2</v>
      </c>
      <c r="G4" s="11" cm="1">
        <f t="array" ref="G4">INDEX(W_psid!$B$2:$CZ$104,W_!$A4,W_!G$1)/Ns!$B$1</f>
        <v>1.5120580997996731</v>
      </c>
      <c r="H4" s="11" cm="1">
        <f t="array" ref="H4">INDEX(W_psid!$B$2:$CZ$104,W_!$A4,W_!H$1)/Ns!$B$1</f>
        <v>-0.54504013440802623</v>
      </c>
      <c r="I4" s="11" cm="1">
        <f t="array" ref="I4">INDEX(W_psid!$B$2:$CZ$104,W_!$A4,W_!I$1)/Ns!$B$1</f>
        <v>-0.57027159259785853</v>
      </c>
      <c r="J4" s="11" cm="1">
        <f t="array" ref="J4">INDEX(W_psid!$B$2:$CZ$104,W_!$A4,W_!J$1)/Ns!$B$1</f>
        <v>-1.3018865457045217</v>
      </c>
      <c r="K4" s="11" cm="1">
        <f t="array" ref="K4">INDEX(W_psid!$B$2:$CZ$104,W_!$A4,W_!K$1)/Ns!$B$1</f>
        <v>-0.79294674678165677</v>
      </c>
      <c r="L4" s="11" cm="1">
        <f t="array" ref="L4">INDEX(W_psid!$B$2:$CZ$104,W_!$A4,W_!L$1)/Ns!$B$1</f>
        <v>-0.61849866154989785</v>
      </c>
      <c r="M4" s="11" cm="1">
        <f t="array" ref="M4">INDEX(W_psid!$B$2:$CZ$104,W_!$A4,W_!M$1)/Ns!$B$1</f>
        <v>0.32192271103420861</v>
      </c>
      <c r="N4" s="11" cm="1">
        <f t="array" ref="N4">INDEX(W_psid!$B$2:$CZ$104,W_!$A4,W_!N$1)/Ns!$B$1</f>
        <v>0.34439954362514263</v>
      </c>
      <c r="O4" s="11" cm="1">
        <f t="array" ref="O4">INDEX(W_psid!$B$2:$CZ$104,W_!$A4,W_!O$1)/Ns!$B$1</f>
        <v>1.0530597443909404</v>
      </c>
      <c r="P4" s="11" cm="1">
        <f t="array" ref="P4">INDEX(W_psid!$B$2:$CZ$104,W_!$A4,W_!P$1)/Ns!$B$1</f>
        <v>0.25950300124632464</v>
      </c>
      <c r="Q4" s="11" cm="1">
        <f t="array" ref="Q4">INDEX(W_psid!$B$2:$CZ$104,W_!$A4,W_!Q$1)/Ns!$B$1</f>
        <v>0.12673218996622745</v>
      </c>
      <c r="R4" s="11" cm="1">
        <f t="array" ref="R4">INDEX(W_psid!$B$2:$CZ$104,W_!$A4,W_!R$1)/Ns!$B$1</f>
        <v>0.58147363910938743</v>
      </c>
      <c r="S4" s="11" cm="1">
        <f t="array" ref="S4">INDEX(W_psid!$B$2:$CZ$104,W_!$A4,W_!S$1)/Ns!$B$1</f>
        <v>1.6403865751980429E-4</v>
      </c>
      <c r="T4" s="11" cm="1">
        <f t="array" ref="T4">INDEX(W_psid!$B$2:$CZ$104,W_!$A4,W_!T$1)/Ns!$B$1</f>
        <v>-9.1815233339457851E-5</v>
      </c>
      <c r="U4" s="11" cm="1">
        <f t="array" ref="U4">INDEX(W_psid!$B$2:$CZ$104,W_!$A4,W_!U$1)/Ns!$B$1</f>
        <v>1.0249022884831207E-3</v>
      </c>
      <c r="V4" s="11" cm="1">
        <f t="array" ref="V4">INDEX(W_psid!$B$2:$CZ$104,W_!$A4,W_!V$1)/Ns!$B$1</f>
        <v>-2.0052015947388889E-2</v>
      </c>
      <c r="W4" s="11" cm="1">
        <f t="array" ref="W4">INDEX(W_psid!$B$2:$CZ$104,W_!$A4,W_!W$1)/Ns!$B$1</f>
        <v>-1.9751256414351517E-2</v>
      </c>
      <c r="X4" s="11" cm="1">
        <f t="array" ref="X4">INDEX(W_psid!$B$2:$CZ$104,W_!$A4,W_!X$1)/Ns!$B$1</f>
        <v>-3.4114608501629763E-2</v>
      </c>
      <c r="Y4" s="11" cm="1">
        <f t="array" ref="Y4">INDEX(W_psid!$B$2:$CZ$104,W_!$A4,W_!Y$1)/Ns!$B$1</f>
        <v>-2.42377463361718E-2</v>
      </c>
      <c r="Z4" s="11" cm="1">
        <f t="array" ref="Z4">INDEX(W_psid!$B$2:$CZ$104,W_!$A4,W_!Z$1)/Ns!$B$1</f>
        <v>-3.1242811094573286E-2</v>
      </c>
      <c r="AA4" s="11" cm="1">
        <f t="array" ref="AA4">INDEX(W_psid!$B$2:$CZ$104,W_!$A4,W_!AA$1)/Ns!$B$1</f>
        <v>1.166763981226074E-2</v>
      </c>
      <c r="AB4" s="11" cm="1">
        <f t="array" ref="AB4">INDEX(W_psid!$B$2:$CZ$104,W_!$A4,W_!AB$1)/Ns!$B$1</f>
        <v>-1.291194588369647E-4</v>
      </c>
      <c r="AC4" s="11" cm="1">
        <f t="array" ref="AC4">INDEX(W_psid!$B$2:$CZ$104,W_!$A4,W_!AC$1)/Ns!$B$1</f>
        <v>6.9091816427972871E-3</v>
      </c>
      <c r="AD4" s="11" cm="1">
        <f t="array" ref="AD4">INDEX(W_psid!$B$2:$CZ$104,W_!$A4,W_!AD$1)/Ns!$B$1</f>
        <v>-6.7450542622610275E-3</v>
      </c>
      <c r="AE4" s="11" cm="1">
        <f t="array" ref="AE4">INDEX(W_psid!$B$2:$CZ$104,W_!$A4,W_!AE$1)/Ns!$B$1</f>
        <v>-0.40404192705170516</v>
      </c>
      <c r="AF4" s="11" cm="1">
        <f t="array" ref="AF4">INDEX(W_psid!$B$2:$CZ$104,W_!$A4,W_!AF$1)/Ns!$B$1</f>
        <v>-0.36306369048586096</v>
      </c>
      <c r="AG4" s="11" cm="1">
        <f t="array" ref="AG4">INDEX(W_psid!$B$2:$CZ$104,W_!$A4,W_!AG$1)/Ns!$B$1</f>
        <v>-5.2741517712250052E-4</v>
      </c>
      <c r="AH4" s="11" cm="1">
        <f t="array" ref="AH4">INDEX(W_psid!$B$2:$CZ$104,W_!$A4,W_!AH$1)/Ns!$B$1</f>
        <v>3.3738262983430578E-2</v>
      </c>
      <c r="AI4" s="11" cm="1">
        <f t="array" ref="AI4">INDEX(W_psid!$B$2:$CZ$104,W_!$A4,W_!AI$1)/Ns!$B$1</f>
        <v>-2.990948689515616E-4</v>
      </c>
      <c r="AJ4" s="11" cm="1">
        <f t="array" ref="AJ4">INDEX(W_psid!$B$2:$CZ$104,W_!$A4,W_!AJ$1)/Ns!$B$1</f>
        <v>-9.8426675655655771</v>
      </c>
      <c r="AK4" s="11" cm="1">
        <f t="array" ref="AK4">INDEX(W_psid!$B$2:$CZ$104,W_!$A4,W_!AK$1)/Ns!$B$1</f>
        <v>-2.7942573244046147</v>
      </c>
      <c r="AL4" s="11" cm="1">
        <f t="array" ref="AL4">INDEX(W_psid!$B$2:$CZ$104,W_!$A4,W_!AL$1)/Ns!$B$1</f>
        <v>-2.4539634995494951E-4</v>
      </c>
      <c r="AM4" s="11" cm="1">
        <f t="array" ref="AM4">INDEX(W_psid!$B$2:$CZ$104,W_!$A4,W_!AM$1)/Ns!$B$1</f>
        <v>-10.079717535513957</v>
      </c>
      <c r="AN4" s="11" cm="1">
        <f t="array" ref="AN4">INDEX(W_psid!$B$2:$CZ$104,W_!$A4,W_!AN$1)/Ns!$B$1</f>
        <v>-1.8366641846413134E-2</v>
      </c>
      <c r="AO4" s="11" cm="1">
        <f t="array" ref="AO4">INDEX(W_psid!$B$2:$CZ$104,W_!$A4,W_!AO$1)/Ns!$B$1</f>
        <v>1.4975522719250028E-4</v>
      </c>
      <c r="AP4" s="11" cm="1">
        <f t="array" ref="AP4">INDEX(W_psid!$B$2:$CZ$104,W_!$A4,W_!AP$1)/Ns!$B$1</f>
        <v>5.2797938205596351</v>
      </c>
      <c r="AQ4" s="11" cm="1">
        <f t="array" ref="AQ4">INDEX(W_psid!$B$2:$CZ$104,W_!$A4,W_!AQ$1)/Ns!$B$1</f>
        <v>5.2224874747760914</v>
      </c>
      <c r="AR4" s="11" cm="1">
        <f t="array" ref="AR4">INDEX(W_psid!$B$2:$CZ$104,W_!$A4,W_!AR$1)/Ns!$B$1</f>
        <v>5.0124182963143954E-4</v>
      </c>
      <c r="AS4" s="11" cm="1">
        <f t="array" ref="AS4">INDEX(W_psid!$B$2:$CZ$104,W_!$A4,W_!AS$1)/Ns!$B$1</f>
        <v>5.3232639458714441</v>
      </c>
      <c r="AT4" s="11" cm="1">
        <f t="array" ref="AT4">INDEX(W_psid!$B$2:$CZ$104,W_!$A4,W_!AT$1)/Ns!$B$1</f>
        <v>0</v>
      </c>
      <c r="AU4" s="11" cm="1">
        <f t="array" ref="AU4">INDEX(W_psid!$B$2:$CZ$104,W_!$A4,W_!AU$1)/Ns!$B$1</f>
        <v>-0.75203841737907162</v>
      </c>
      <c r="AV4" s="11" cm="1">
        <f t="array" ref="AV4">INDEX(W_psid!$B$2:$CZ$104,W_!$A4,W_!AV$1)/Ns!$B$1</f>
        <v>-2.1061570695268374E-3</v>
      </c>
      <c r="AW4" s="11">
        <v>0</v>
      </c>
      <c r="AX4" s="11">
        <v>0</v>
      </c>
      <c r="AY4" s="11">
        <v>0</v>
      </c>
      <c r="AZ4" s="11">
        <v>0</v>
      </c>
      <c r="BA4" s="11">
        <v>0</v>
      </c>
      <c r="BB4" s="11">
        <v>0</v>
      </c>
      <c r="BC4" s="11">
        <v>0</v>
      </c>
      <c r="BD4" s="11">
        <v>0</v>
      </c>
    </row>
    <row r="5" spans="1:56" x14ac:dyDescent="0.35">
      <c r="A5">
        <f>MATCH(C5,W_psid!$A$2:$A$104,0)</f>
        <v>13</v>
      </c>
      <c r="B5" t="str">
        <f>MOMS!$A$3</f>
        <v>shcommiles_dif</v>
      </c>
      <c r="C5" t="str">
        <f>MOMS!$B$3</f>
        <v>shcommiles_dif_ec</v>
      </c>
      <c r="D5" s="11" cm="1">
        <f t="array" ref="D5">INDEX(W_psid!$B$2:$CZ$104,W_!$A5,W_!D$1)/Ns!$B$1</f>
        <v>6.7180318304964279E-2</v>
      </c>
      <c r="E5" s="11" cm="1">
        <f t="array" ref="E5">INDEX(W_psid!$B$2:$CZ$104,W_!$A5,W_!E$1)/Ns!$B$1</f>
        <v>0.38241027586374415</v>
      </c>
      <c r="F5" s="11" cm="1">
        <f t="array" ref="F5">INDEX(W_psid!$B$2:$CZ$104,W_!$A5,W_!F$1)/Ns!$B$1</f>
        <v>9.524525153454258E-2</v>
      </c>
      <c r="G5" s="11" cm="1">
        <f t="array" ref="G5">INDEX(W_psid!$B$2:$CZ$104,W_!$A5,W_!G$1)/Ns!$B$1</f>
        <v>1.7479689886796936</v>
      </c>
      <c r="H5" s="11" cm="1">
        <f t="array" ref="H5">INDEX(W_psid!$B$2:$CZ$104,W_!$A5,W_!H$1)/Ns!$B$1</f>
        <v>-1.0468533862739056</v>
      </c>
      <c r="I5" s="11" cm="1">
        <f t="array" ref="I5">INDEX(W_psid!$B$2:$CZ$104,W_!$A5,W_!I$1)/Ns!$B$1</f>
        <v>-1.1481699235157823</v>
      </c>
      <c r="J5" s="11" cm="1">
        <f t="array" ref="J5">INDEX(W_psid!$B$2:$CZ$104,W_!$A5,W_!J$1)/Ns!$B$1</f>
        <v>-3.0991642928431875</v>
      </c>
      <c r="K5" s="11" cm="1">
        <f t="array" ref="K5">INDEX(W_psid!$B$2:$CZ$104,W_!$A5,W_!K$1)/Ns!$B$1</f>
        <v>-0.93364597800377624</v>
      </c>
      <c r="L5" s="11" cm="1">
        <f t="array" ref="L5">INDEX(W_psid!$B$2:$CZ$104,W_!$A5,W_!L$1)/Ns!$B$1</f>
        <v>1.7575242766347972</v>
      </c>
      <c r="M5" s="11" cm="1">
        <f t="array" ref="M5">INDEX(W_psid!$B$2:$CZ$104,W_!$A5,W_!M$1)/Ns!$B$1</f>
        <v>1.3455678679608691</v>
      </c>
      <c r="N5" s="11" cm="1">
        <f t="array" ref="N5">INDEX(W_psid!$B$2:$CZ$104,W_!$A5,W_!N$1)/Ns!$B$1</f>
        <v>-1.0710841077028892</v>
      </c>
      <c r="O5" s="11" cm="1">
        <f t="array" ref="O5">INDEX(W_psid!$B$2:$CZ$104,W_!$A5,W_!O$1)/Ns!$B$1</f>
        <v>-0.54275269142169147</v>
      </c>
      <c r="P5" s="11" cm="1">
        <f t="array" ref="P5">INDEX(W_psid!$B$2:$CZ$104,W_!$A5,W_!P$1)/Ns!$B$1</f>
        <v>0.16670312189810621</v>
      </c>
      <c r="Q5" s="11" cm="1">
        <f t="array" ref="Q5">INDEX(W_psid!$B$2:$CZ$104,W_!$A5,W_!Q$1)/Ns!$B$1</f>
        <v>-4.965217828727825</v>
      </c>
      <c r="R5" s="11" cm="1">
        <f t="array" ref="R5">INDEX(W_psid!$B$2:$CZ$104,W_!$A5,W_!R$1)/Ns!$B$1</f>
        <v>2.5993518858026579</v>
      </c>
      <c r="S5" s="11" cm="1">
        <f t="array" ref="S5">INDEX(W_psid!$B$2:$CZ$104,W_!$A5,W_!S$1)/Ns!$B$1</f>
        <v>3.8225783868101721E-4</v>
      </c>
      <c r="T5" s="11" cm="1">
        <f t="array" ref="T5">INDEX(W_psid!$B$2:$CZ$104,W_!$A5,W_!T$1)/Ns!$B$1</f>
        <v>-1.2389579548986317E-4</v>
      </c>
      <c r="U5" s="11" cm="1">
        <f t="array" ref="U5">INDEX(W_psid!$B$2:$CZ$104,W_!$A5,W_!U$1)/Ns!$B$1</f>
        <v>1.4452511759797241E-3</v>
      </c>
      <c r="V5" s="11" cm="1">
        <f t="array" ref="V5">INDEX(W_psid!$B$2:$CZ$104,W_!$A5,W_!V$1)/Ns!$B$1</f>
        <v>-0.13823018159377318</v>
      </c>
      <c r="W5" s="11" cm="1">
        <f t="array" ref="W5">INDEX(W_psid!$B$2:$CZ$104,W_!$A5,W_!W$1)/Ns!$B$1</f>
        <v>-0.12888456435080944</v>
      </c>
      <c r="X5" s="11" cm="1">
        <f t="array" ref="X5">INDEX(W_psid!$B$2:$CZ$104,W_!$A5,W_!X$1)/Ns!$B$1</f>
        <v>-0.14801787571000397</v>
      </c>
      <c r="Y5" s="11" cm="1">
        <f t="array" ref="Y5">INDEX(W_psid!$B$2:$CZ$104,W_!$A5,W_!Y$1)/Ns!$B$1</f>
        <v>-0.13234712066588447</v>
      </c>
      <c r="Z5" s="11" cm="1">
        <f t="array" ref="Z5">INDEX(W_psid!$B$2:$CZ$104,W_!$A5,W_!Z$1)/Ns!$B$1</f>
        <v>-0.15418200108121369</v>
      </c>
      <c r="AA5" s="11" cm="1">
        <f t="array" ref="AA5">INDEX(W_psid!$B$2:$CZ$104,W_!$A5,W_!AA$1)/Ns!$B$1</f>
        <v>-1.6929667246746998E-3</v>
      </c>
      <c r="AB5" s="11" cm="1">
        <f t="array" ref="AB5">INDEX(W_psid!$B$2:$CZ$104,W_!$A5,W_!AB$1)/Ns!$B$1</f>
        <v>1.1950799084670332E-4</v>
      </c>
      <c r="AC5" s="11" cm="1">
        <f t="array" ref="AC5">INDEX(W_psid!$B$2:$CZ$104,W_!$A5,W_!AC$1)/Ns!$B$1</f>
        <v>3.5695191832948919E-2</v>
      </c>
      <c r="AD5" s="11" cm="1">
        <f t="array" ref="AD5">INDEX(W_psid!$B$2:$CZ$104,W_!$A5,W_!AD$1)/Ns!$B$1</f>
        <v>-1.4125602105139181E-2</v>
      </c>
      <c r="AE5" s="11" cm="1">
        <f t="array" ref="AE5">INDEX(W_psid!$B$2:$CZ$104,W_!$A5,W_!AE$1)/Ns!$B$1</f>
        <v>-0.88308893082804785</v>
      </c>
      <c r="AF5" s="11" cm="1">
        <f t="array" ref="AF5">INDEX(W_psid!$B$2:$CZ$104,W_!$A5,W_!AF$1)/Ns!$B$1</f>
        <v>-0.767026717920958</v>
      </c>
      <c r="AG5" s="11" cm="1">
        <f t="array" ref="AG5">INDEX(W_psid!$B$2:$CZ$104,W_!$A5,W_!AG$1)/Ns!$B$1</f>
        <v>-6.5803688566231887E-3</v>
      </c>
      <c r="AH5" s="11" cm="1">
        <f t="array" ref="AH5">INDEX(W_psid!$B$2:$CZ$104,W_!$A5,W_!AH$1)/Ns!$B$1</f>
        <v>0.181911729197447</v>
      </c>
      <c r="AI5" s="11" cm="1">
        <f t="array" ref="AI5">INDEX(W_psid!$B$2:$CZ$104,W_!$A5,W_!AI$1)/Ns!$B$1</f>
        <v>-2.008627652008627E-3</v>
      </c>
      <c r="AJ5" s="11" cm="1">
        <f t="array" ref="AJ5">INDEX(W_psid!$B$2:$CZ$104,W_!$A5,W_!AJ$1)/Ns!$B$1</f>
        <v>-19.216765986527019</v>
      </c>
      <c r="AK5" s="11" cm="1">
        <f t="array" ref="AK5">INDEX(W_psid!$B$2:$CZ$104,W_!$A5,W_!AK$1)/Ns!$B$1</f>
        <v>-1.9282397193109404</v>
      </c>
      <c r="AL5" s="11" cm="1">
        <f t="array" ref="AL5">INDEX(W_psid!$B$2:$CZ$104,W_!$A5,W_!AL$1)/Ns!$B$1</f>
        <v>-2.8424344588463876E-3</v>
      </c>
      <c r="AM5" s="11" cm="1">
        <f t="array" ref="AM5">INDEX(W_psid!$B$2:$CZ$104,W_!$A5,W_!AM$1)/Ns!$B$1</f>
        <v>-21.470939964265249</v>
      </c>
      <c r="AN5" s="11" cm="1">
        <f t="array" ref="AN5">INDEX(W_psid!$B$2:$CZ$104,W_!$A5,W_!AN$1)/Ns!$B$1</f>
        <v>-9.6889567398065563E-2</v>
      </c>
      <c r="AO5" s="11" cm="1">
        <f t="array" ref="AO5">INDEX(W_psid!$B$2:$CZ$104,W_!$A5,W_!AO$1)/Ns!$B$1</f>
        <v>9.9637229865548048E-4</v>
      </c>
      <c r="AP5" s="11" cm="1">
        <f t="array" ref="AP5">INDEX(W_psid!$B$2:$CZ$104,W_!$A5,W_!AP$1)/Ns!$B$1</f>
        <v>10.356418571345214</v>
      </c>
      <c r="AQ5" s="11" cm="1">
        <f t="array" ref="AQ5">INDEX(W_psid!$B$2:$CZ$104,W_!$A5,W_!AQ$1)/Ns!$B$1</f>
        <v>3.5625091254125145</v>
      </c>
      <c r="AR5" s="11" cm="1">
        <f t="array" ref="AR5">INDEX(W_psid!$B$2:$CZ$104,W_!$A5,W_!AR$1)/Ns!$B$1</f>
        <v>5.033614692341622E-3</v>
      </c>
      <c r="AS5" s="11" cm="1">
        <f t="array" ref="AS5">INDEX(W_psid!$B$2:$CZ$104,W_!$A5,W_!AS$1)/Ns!$B$1</f>
        <v>11.228863140385918</v>
      </c>
      <c r="AT5" s="11" cm="1">
        <f t="array" ref="AT5">INDEX(W_psid!$B$2:$CZ$104,W_!$A5,W_!AT$1)/Ns!$B$1</f>
        <v>0</v>
      </c>
      <c r="AU5" s="11" cm="1">
        <f t="array" ref="AU5">INDEX(W_psid!$B$2:$CZ$104,W_!$A5,W_!AU$1)/Ns!$B$1</f>
        <v>-2.1089472621393845</v>
      </c>
      <c r="AV5" s="11" cm="1">
        <f t="array" ref="AV5">INDEX(W_psid!$B$2:$CZ$104,W_!$A5,W_!AV$1)/Ns!$B$1</f>
        <v>-2.7445917179061138E-2</v>
      </c>
      <c r="AW5" s="11">
        <v>0</v>
      </c>
      <c r="AX5" s="11">
        <v>0</v>
      </c>
      <c r="AY5" s="11">
        <v>0</v>
      </c>
      <c r="AZ5" s="11">
        <v>0</v>
      </c>
      <c r="BA5" s="11">
        <v>0</v>
      </c>
      <c r="BB5" s="11">
        <v>0</v>
      </c>
      <c r="BC5" s="11">
        <v>0</v>
      </c>
      <c r="BD5" s="11">
        <v>0</v>
      </c>
    </row>
    <row r="6" spans="1:56" x14ac:dyDescent="0.35">
      <c r="A6">
        <f>MATCH(C6,W_psid!$A$2:$A$104,0)</f>
        <v>14</v>
      </c>
      <c r="B6" t="str">
        <f>MOMS!$A$4</f>
        <v>swcommiles_difw</v>
      </c>
      <c r="C6" t="str">
        <f>MOMS!$B$4</f>
        <v>swcommiles_difw_ec</v>
      </c>
      <c r="D6" s="11" cm="1">
        <f t="array" ref="D6">INDEX(W_psid!$B$2:$CZ$104,W_!$A6,W_!D$1)/Ns!$B$1</f>
        <v>6.3245218639898446E-2</v>
      </c>
      <c r="E6" s="11" cm="1">
        <f t="array" ref="E6">INDEX(W_psid!$B$2:$CZ$104,W_!$A6,W_!E$1)/Ns!$B$1</f>
        <v>9.524525153454258E-2</v>
      </c>
      <c r="F6" s="11" cm="1">
        <f t="array" ref="F6">INDEX(W_psid!$B$2:$CZ$104,W_!$A6,W_!F$1)/Ns!$B$1</f>
        <v>0.32967305614694348</v>
      </c>
      <c r="G6" s="11" cm="1">
        <f t="array" ref="G6">INDEX(W_psid!$B$2:$CZ$104,W_!$A6,W_!G$1)/Ns!$B$1</f>
        <v>2.9977399486365357</v>
      </c>
      <c r="H6" s="11" cm="1">
        <f t="array" ref="H6">INDEX(W_psid!$B$2:$CZ$104,W_!$A6,W_!H$1)/Ns!$B$1</f>
        <v>-0.83772835898907572</v>
      </c>
      <c r="I6" s="11" cm="1">
        <f t="array" ref="I6">INDEX(W_psid!$B$2:$CZ$104,W_!$A6,W_!I$1)/Ns!$B$1</f>
        <v>-2.3410891968725531</v>
      </c>
      <c r="J6" s="11" cm="1">
        <f t="array" ref="J6">INDEX(W_psid!$B$2:$CZ$104,W_!$A6,W_!J$1)/Ns!$B$1</f>
        <v>-0.88066158379428483</v>
      </c>
      <c r="K6" s="11" cm="1">
        <f t="array" ref="K6">INDEX(W_psid!$B$2:$CZ$104,W_!$A6,W_!K$1)/Ns!$B$1</f>
        <v>-1.5264591826042211</v>
      </c>
      <c r="L6" s="11" cm="1">
        <f t="array" ref="L6">INDEX(W_psid!$B$2:$CZ$104,W_!$A6,W_!L$1)/Ns!$B$1</f>
        <v>3.743174484704119E-2</v>
      </c>
      <c r="M6" s="11" cm="1">
        <f t="array" ref="M6">INDEX(W_psid!$B$2:$CZ$104,W_!$A6,W_!M$1)/Ns!$B$1</f>
        <v>-2.3664326989739135</v>
      </c>
      <c r="N6" s="11" cm="1">
        <f t="array" ref="N6">INDEX(W_psid!$B$2:$CZ$104,W_!$A6,W_!N$1)/Ns!$B$1</f>
        <v>-2.2273560259316594</v>
      </c>
      <c r="O6" s="11" cm="1">
        <f t="array" ref="O6">INDEX(W_psid!$B$2:$CZ$104,W_!$A6,W_!O$1)/Ns!$B$1</f>
        <v>0.36001623548796013</v>
      </c>
      <c r="P6" s="11" cm="1">
        <f t="array" ref="P6">INDEX(W_psid!$B$2:$CZ$104,W_!$A6,W_!P$1)/Ns!$B$1</f>
        <v>0.52879974246197636</v>
      </c>
      <c r="Q6" s="11" cm="1">
        <f t="array" ref="Q6">INDEX(W_psid!$B$2:$CZ$104,W_!$A6,W_!Q$1)/Ns!$B$1</f>
        <v>-0.2365318797835512</v>
      </c>
      <c r="R6" s="11" cm="1">
        <f t="array" ref="R6">INDEX(W_psid!$B$2:$CZ$104,W_!$A6,W_!R$1)/Ns!$B$1</f>
        <v>3.1868022036129697</v>
      </c>
      <c r="S6" s="11" cm="1">
        <f t="array" ref="S6">INDEX(W_psid!$B$2:$CZ$104,W_!$A6,W_!S$1)/Ns!$B$1</f>
        <v>3.0798519912531686E-4</v>
      </c>
      <c r="T6" s="11" cm="1">
        <f t="array" ref="T6">INDEX(W_psid!$B$2:$CZ$104,W_!$A6,W_!T$1)/Ns!$B$1</f>
        <v>-2.2051605236020255E-4</v>
      </c>
      <c r="U6" s="11" cm="1">
        <f t="array" ref="U6">INDEX(W_psid!$B$2:$CZ$104,W_!$A6,W_!U$1)/Ns!$B$1</f>
        <v>2.3621806231702118E-3</v>
      </c>
      <c r="V6" s="11" cm="1">
        <f t="array" ref="V6">INDEX(W_psid!$B$2:$CZ$104,W_!$A6,W_!V$1)/Ns!$B$1</f>
        <v>-0.1444723098023139</v>
      </c>
      <c r="W6" s="11" cm="1">
        <f t="array" ref="W6">INDEX(W_psid!$B$2:$CZ$104,W_!$A6,W_!W$1)/Ns!$B$1</f>
        <v>-0.14321636641683372</v>
      </c>
      <c r="X6" s="11" cm="1">
        <f t="array" ref="X6">INDEX(W_psid!$B$2:$CZ$104,W_!$A6,W_!X$1)/Ns!$B$1</f>
        <v>-5.075756500756446E-2</v>
      </c>
      <c r="Y6" s="11" cm="1">
        <f t="array" ref="Y6">INDEX(W_psid!$B$2:$CZ$104,W_!$A6,W_!Y$1)/Ns!$B$1</f>
        <v>-2.6576651191641393E-2</v>
      </c>
      <c r="Z6" s="11" cm="1">
        <f t="array" ref="Z6">INDEX(W_psid!$B$2:$CZ$104,W_!$A6,W_!Z$1)/Ns!$B$1</f>
        <v>-4.8547829094043086E-2</v>
      </c>
      <c r="AA6" s="11" cm="1">
        <f t="array" ref="AA6">INDEX(W_psid!$B$2:$CZ$104,W_!$A6,W_!AA$1)/Ns!$B$1</f>
        <v>3.5795022731767907E-3</v>
      </c>
      <c r="AB6" s="11" cm="1">
        <f t="array" ref="AB6">INDEX(W_psid!$B$2:$CZ$104,W_!$A6,W_!AB$1)/Ns!$B$1</f>
        <v>-2.8946852335593239E-3</v>
      </c>
      <c r="AC6" s="11" cm="1">
        <f t="array" ref="AC6">INDEX(W_psid!$B$2:$CZ$104,W_!$A6,W_!AC$1)/Ns!$B$1</f>
        <v>3.6336967284666614E-2</v>
      </c>
      <c r="AD6" s="11" cm="1">
        <f t="array" ref="AD6">INDEX(W_psid!$B$2:$CZ$104,W_!$A6,W_!AD$1)/Ns!$B$1</f>
        <v>-1.2296668846343698E-2</v>
      </c>
      <c r="AE6" s="11" cm="1">
        <f t="array" ref="AE6">INDEX(W_psid!$B$2:$CZ$104,W_!$A6,W_!AE$1)/Ns!$B$1</f>
        <v>-1.2816962081209369</v>
      </c>
      <c r="AF6" s="11" cm="1">
        <f t="array" ref="AF6">INDEX(W_psid!$B$2:$CZ$104,W_!$A6,W_!AF$1)/Ns!$B$1</f>
        <v>-1.1722976031665728</v>
      </c>
      <c r="AG6" s="11" cm="1">
        <f t="array" ref="AG6">INDEX(W_psid!$B$2:$CZ$104,W_!$A6,W_!AG$1)/Ns!$B$1</f>
        <v>-2.6450180705506351E-3</v>
      </c>
      <c r="AH6" s="11" cm="1">
        <f t="array" ref="AH6">INDEX(W_psid!$B$2:$CZ$104,W_!$A6,W_!AH$1)/Ns!$B$1</f>
        <v>0.26242593959719518</v>
      </c>
      <c r="AI6" s="11" cm="1">
        <f t="array" ref="AI6">INDEX(W_psid!$B$2:$CZ$104,W_!$A6,W_!AI$1)/Ns!$B$1</f>
        <v>-3.4814888534950958E-3</v>
      </c>
      <c r="AJ6" s="11" cm="1">
        <f t="array" ref="AJ6">INDEX(W_psid!$B$2:$CZ$104,W_!$A6,W_!AJ$1)/Ns!$B$1</f>
        <v>-17.812113930023191</v>
      </c>
      <c r="AK6" s="11" cm="1">
        <f t="array" ref="AK6">INDEX(W_psid!$B$2:$CZ$104,W_!$A6,W_!AK$1)/Ns!$B$1</f>
        <v>-5.5916262093774529</v>
      </c>
      <c r="AL6" s="11" cm="1">
        <f t="array" ref="AL6">INDEX(W_psid!$B$2:$CZ$104,W_!$A6,W_!AL$1)/Ns!$B$1</f>
        <v>4.2976884985427682E-4</v>
      </c>
      <c r="AM6" s="11" cm="1">
        <f t="array" ref="AM6">INDEX(W_psid!$B$2:$CZ$104,W_!$A6,W_!AM$1)/Ns!$B$1</f>
        <v>-24.711962266554782</v>
      </c>
      <c r="AN6" s="11" cm="1">
        <f t="array" ref="AN6">INDEX(W_psid!$B$2:$CZ$104,W_!$A6,W_!AN$1)/Ns!$B$1</f>
        <v>-0.13864560166947873</v>
      </c>
      <c r="AO6" s="11" cm="1">
        <f t="array" ref="AO6">INDEX(W_psid!$B$2:$CZ$104,W_!$A6,W_!AO$1)/Ns!$B$1</f>
        <v>1.8309420103255049E-3</v>
      </c>
      <c r="AP6" s="11" cm="1">
        <f t="array" ref="AP6">INDEX(W_psid!$B$2:$CZ$104,W_!$A6,W_!AP$1)/Ns!$B$1</f>
        <v>9.4140641871961765</v>
      </c>
      <c r="AQ6" s="11" cm="1">
        <f t="array" ref="AQ6">INDEX(W_psid!$B$2:$CZ$104,W_!$A6,W_!AQ$1)/Ns!$B$1</f>
        <v>10.476758041636117</v>
      </c>
      <c r="AR6" s="11" cm="1">
        <f t="array" ref="AR6">INDEX(W_psid!$B$2:$CZ$104,W_!$A6,W_!AR$1)/Ns!$B$1</f>
        <v>-8.5150781112878625E-4</v>
      </c>
      <c r="AS6" s="11" cm="1">
        <f t="array" ref="AS6">INDEX(W_psid!$B$2:$CZ$104,W_!$A6,W_!AS$1)/Ns!$B$1</f>
        <v>12.933893422837496</v>
      </c>
      <c r="AT6" s="11" cm="1">
        <f t="array" ref="AT6">INDEX(W_psid!$B$2:$CZ$104,W_!$A6,W_!AT$1)/Ns!$B$1</f>
        <v>0</v>
      </c>
      <c r="AU6" s="11" cm="1">
        <f t="array" ref="AU6">INDEX(W_psid!$B$2:$CZ$104,W_!$A6,W_!AU$1)/Ns!$B$1</f>
        <v>-1.7457760031887333</v>
      </c>
      <c r="AV6" s="11" cm="1">
        <f t="array" ref="AV6">INDEX(W_psid!$B$2:$CZ$104,W_!$A6,W_!AV$1)/Ns!$B$1</f>
        <v>1.6441553207015996E-3</v>
      </c>
      <c r="AW6" s="11">
        <v>0</v>
      </c>
      <c r="AX6" s="11">
        <v>0</v>
      </c>
      <c r="AY6" s="11">
        <v>0</v>
      </c>
      <c r="AZ6" s="11">
        <v>0</v>
      </c>
      <c r="BA6" s="11">
        <v>0</v>
      </c>
      <c r="BB6" s="11">
        <v>0</v>
      </c>
      <c r="BC6" s="11">
        <v>0</v>
      </c>
      <c r="BD6" s="11">
        <v>0</v>
      </c>
    </row>
    <row r="7" spans="1:56" x14ac:dyDescent="0.35">
      <c r="A7">
        <f>MATCH(C7,W_psid!$A$2:$A$104,0)</f>
        <v>45</v>
      </c>
      <c r="B7" t="str">
        <f>MOMS!$A$5</f>
        <v>whours_pww_dif</v>
      </c>
      <c r="C7" t="str">
        <f>MOMS!$B$5</f>
        <v>whours_pww_dif</v>
      </c>
      <c r="D7" s="11" cm="1">
        <f t="array" ref="D7">INDEX(W_psid!$B$2:$CZ$104,W_!$A7,W_!D$1)/Ns!$B$1</f>
        <v>1.5120580997996731</v>
      </c>
      <c r="E7" s="11" cm="1">
        <f t="array" ref="E7">INDEX(W_psid!$B$2:$CZ$104,W_!$A7,W_!E$1)/Ns!$B$1</f>
        <v>1.7479689886796936</v>
      </c>
      <c r="F7" s="11" cm="1">
        <f t="array" ref="F7">INDEX(W_psid!$B$2:$CZ$104,W_!$A7,W_!F$1)/Ns!$B$1</f>
        <v>2.9977399486365357</v>
      </c>
      <c r="G7" s="11" cm="1">
        <f t="array" ref="G7">INDEX(W_psid!$B$2:$CZ$104,W_!$A7,W_!G$1)/Ns!$B$1</f>
        <v>289.4920566322719</v>
      </c>
      <c r="H7" s="11" cm="1">
        <f t="array" ref="H7">INDEX(W_psid!$B$2:$CZ$104,W_!$A7,W_!H$1)/Ns!$B$1</f>
        <v>-58.396732028113057</v>
      </c>
      <c r="I7" s="11" cm="1">
        <f t="array" ref="I7">INDEX(W_psid!$B$2:$CZ$104,W_!$A7,W_!I$1)/Ns!$B$1</f>
        <v>-41.133371148493559</v>
      </c>
      <c r="J7" s="11" cm="1">
        <f t="array" ref="J7">INDEX(W_psid!$B$2:$CZ$104,W_!$A7,W_!J$1)/Ns!$B$1</f>
        <v>-121.41613883694886</v>
      </c>
      <c r="K7" s="11" cm="1">
        <f t="array" ref="K7">INDEX(W_psid!$B$2:$CZ$104,W_!$A7,W_!K$1)/Ns!$B$1</f>
        <v>-38.119946492478427</v>
      </c>
      <c r="L7" s="11" cm="1">
        <f t="array" ref="L7">INDEX(W_psid!$B$2:$CZ$104,W_!$A7,W_!L$1)/Ns!$B$1</f>
        <v>-41.166708078117779</v>
      </c>
      <c r="M7" s="11" cm="1">
        <f t="array" ref="M7">INDEX(W_psid!$B$2:$CZ$104,W_!$A7,W_!M$1)/Ns!$B$1</f>
        <v>15.833172476564553</v>
      </c>
      <c r="N7" s="11" cm="1">
        <f t="array" ref="N7">INDEX(W_psid!$B$2:$CZ$104,W_!$A7,W_!N$1)/Ns!$B$1</f>
        <v>-53.192584999011764</v>
      </c>
      <c r="O7" s="11" cm="1">
        <f t="array" ref="O7">INDEX(W_psid!$B$2:$CZ$104,W_!$A7,W_!O$1)/Ns!$B$1</f>
        <v>55.163570109553895</v>
      </c>
      <c r="P7" s="11" cm="1">
        <f t="array" ref="P7">INDEX(W_psid!$B$2:$CZ$104,W_!$A7,W_!P$1)/Ns!$B$1</f>
        <v>4.8559632968983371</v>
      </c>
      <c r="Q7" s="11" cm="1">
        <f t="array" ref="Q7">INDEX(W_psid!$B$2:$CZ$104,W_!$A7,W_!Q$1)/Ns!$B$1</f>
        <v>-57.737627782609628</v>
      </c>
      <c r="R7" s="11" cm="1">
        <f t="array" ref="R7">INDEX(W_psid!$B$2:$CZ$104,W_!$A7,W_!R$1)/Ns!$B$1</f>
        <v>75.790286734902352</v>
      </c>
      <c r="S7" s="11" cm="1">
        <f t="array" ref="S7">INDEX(W_psid!$B$2:$CZ$104,W_!$A7,W_!S$1)/Ns!$B$1</f>
        <v>4.9690008773055988E-2</v>
      </c>
      <c r="T7" s="11" cm="1">
        <f t="array" ref="T7">INDEX(W_psid!$B$2:$CZ$104,W_!$A7,W_!T$1)/Ns!$B$1</f>
        <v>-9.3674291609581184E-3</v>
      </c>
      <c r="U7" s="11" cm="1">
        <f t="array" ref="U7">INDEX(W_psid!$B$2:$CZ$104,W_!$A7,W_!U$1)/Ns!$B$1</f>
        <v>6.0237589467336261E-2</v>
      </c>
      <c r="V7" s="11" cm="1">
        <f t="array" ref="V7">INDEX(W_psid!$B$2:$CZ$104,W_!$A7,W_!V$1)/Ns!$B$1</f>
        <v>-6.3105919886014581</v>
      </c>
      <c r="W7" s="11" cm="1">
        <f t="array" ref="W7">INDEX(W_psid!$B$2:$CZ$104,W_!$A7,W_!W$1)/Ns!$B$1</f>
        <v>-6.2359031193143153</v>
      </c>
      <c r="X7" s="11" cm="1">
        <f t="array" ref="X7">INDEX(W_psid!$B$2:$CZ$104,W_!$A7,W_!X$1)/Ns!$B$1</f>
        <v>-3.6109558887362798</v>
      </c>
      <c r="Y7" s="11" cm="1">
        <f t="array" ref="Y7">INDEX(W_psid!$B$2:$CZ$104,W_!$A7,W_!Y$1)/Ns!$B$1</f>
        <v>-2.7408917601121843</v>
      </c>
      <c r="Z7" s="11" cm="1">
        <f t="array" ref="Z7">INDEX(W_psid!$B$2:$CZ$104,W_!$A7,W_!Z$1)/Ns!$B$1</f>
        <v>-3.262250839326835</v>
      </c>
      <c r="AA7" s="11" cm="1">
        <f t="array" ref="AA7">INDEX(W_psid!$B$2:$CZ$104,W_!$A7,W_!AA$1)/Ns!$B$1</f>
        <v>0.20662927725026692</v>
      </c>
      <c r="AB7" s="11" cm="1">
        <f t="array" ref="AB7">INDEX(W_psid!$B$2:$CZ$104,W_!$A7,W_!AB$1)/Ns!$B$1</f>
        <v>-4.0313639374761699E-2</v>
      </c>
      <c r="AC7" s="11" cm="1">
        <f t="array" ref="AC7">INDEX(W_psid!$B$2:$CZ$104,W_!$A7,W_!AC$1)/Ns!$B$1</f>
        <v>0.99270885833884204</v>
      </c>
      <c r="AD7" s="11" cm="1">
        <f t="array" ref="AD7">INDEX(W_psid!$B$2:$CZ$104,W_!$A7,W_!AD$1)/Ns!$B$1</f>
        <v>-0.54428499046723056</v>
      </c>
      <c r="AE7" s="11" cm="1">
        <f t="array" ref="AE7">INDEX(W_psid!$B$2:$CZ$104,W_!$A7,W_!AE$1)/Ns!$B$1</f>
        <v>-47.700626147743691</v>
      </c>
      <c r="AF7" s="11" cm="1">
        <f t="array" ref="AF7">INDEX(W_psid!$B$2:$CZ$104,W_!$A7,W_!AF$1)/Ns!$B$1</f>
        <v>-43.330907409351262</v>
      </c>
      <c r="AG7" s="11" cm="1">
        <f t="array" ref="AG7">INDEX(W_psid!$B$2:$CZ$104,W_!$A7,W_!AG$1)/Ns!$B$1</f>
        <v>-0.15535073601237376</v>
      </c>
      <c r="AH7" s="11" cm="1">
        <f t="array" ref="AH7">INDEX(W_psid!$B$2:$CZ$104,W_!$A7,W_!AH$1)/Ns!$B$1</f>
        <v>9.210684373891608</v>
      </c>
      <c r="AI7" s="11" cm="1">
        <f t="array" ref="AI7">INDEX(W_psid!$B$2:$CZ$104,W_!$A7,W_!AI$1)/Ns!$B$1</f>
        <v>-0.11753028267075304</v>
      </c>
      <c r="AJ7" s="11" cm="1">
        <f t="array" ref="AJ7">INDEX(W_psid!$B$2:$CZ$104,W_!$A7,W_!AJ$1)/Ns!$B$1</f>
        <v>-984.76826782458284</v>
      </c>
      <c r="AK7" s="11" cm="1">
        <f t="array" ref="AK7">INDEX(W_psid!$B$2:$CZ$104,W_!$A7,W_!AK$1)/Ns!$B$1</f>
        <v>-211.30141923339218</v>
      </c>
      <c r="AL7" s="11" cm="1">
        <f t="array" ref="AL7">INDEX(W_psid!$B$2:$CZ$104,W_!$A7,W_!AL$1)/Ns!$B$1</f>
        <v>5.0925987869129559E-2</v>
      </c>
      <c r="AM7" s="11" cm="1">
        <f t="array" ref="AM7">INDEX(W_psid!$B$2:$CZ$104,W_!$A7,W_!AM$1)/Ns!$B$1</f>
        <v>-1126.2225585624208</v>
      </c>
      <c r="AN7" s="11" cm="1">
        <f t="array" ref="AN7">INDEX(W_psid!$B$2:$CZ$104,W_!$A7,W_!AN$1)/Ns!$B$1</f>
        <v>-4.840127991293067</v>
      </c>
      <c r="AO7" s="11" cm="1">
        <f t="array" ref="AO7">INDEX(W_psid!$B$2:$CZ$104,W_!$A7,W_!AO$1)/Ns!$B$1</f>
        <v>6.1641044284796137E-2</v>
      </c>
      <c r="AP7" s="11" cm="1">
        <f t="array" ref="AP7">INDEX(W_psid!$B$2:$CZ$104,W_!$A7,W_!AP$1)/Ns!$B$1</f>
        <v>524.27416939885438</v>
      </c>
      <c r="AQ7" s="11" cm="1">
        <f t="array" ref="AQ7">INDEX(W_psid!$B$2:$CZ$104,W_!$A7,W_!AQ$1)/Ns!$B$1</f>
        <v>392.98837731434764</v>
      </c>
      <c r="AR7" s="11" cm="1">
        <f t="array" ref="AR7">INDEX(W_psid!$B$2:$CZ$104,W_!$A7,W_!AR$1)/Ns!$B$1</f>
        <v>-8.7604811279954023E-2</v>
      </c>
      <c r="AS7" s="11" cm="1">
        <f t="array" ref="AS7">INDEX(W_psid!$B$2:$CZ$104,W_!$A7,W_!AS$1)/Ns!$B$1</f>
        <v>589.72612223960095</v>
      </c>
      <c r="AT7" s="11" cm="1">
        <f t="array" ref="AT7">INDEX(W_psid!$B$2:$CZ$104,W_!$A7,W_!AT$1)/Ns!$B$1</f>
        <v>0</v>
      </c>
      <c r="AU7" s="11" cm="1">
        <f t="array" ref="AU7">INDEX(W_psid!$B$2:$CZ$104,W_!$A7,W_!AU$1)/Ns!$B$1</f>
        <v>-41.980501409028804</v>
      </c>
      <c r="AV7" s="11" cm="1">
        <f t="array" ref="AV7">INDEX(W_psid!$B$2:$CZ$104,W_!$A7,W_!AV$1)/Ns!$B$1</f>
        <v>0.15402059287478631</v>
      </c>
      <c r="AW7" s="11">
        <v>0</v>
      </c>
      <c r="AX7" s="11">
        <v>0</v>
      </c>
      <c r="AY7" s="11">
        <v>0</v>
      </c>
      <c r="AZ7" s="11">
        <v>0</v>
      </c>
      <c r="BA7" s="11">
        <v>0</v>
      </c>
      <c r="BB7" s="11">
        <v>0</v>
      </c>
      <c r="BC7" s="11">
        <v>0</v>
      </c>
      <c r="BD7" s="11">
        <v>0</v>
      </c>
    </row>
    <row r="8" spans="1:56" x14ac:dyDescent="0.35">
      <c r="A8">
        <f>MATCH(C8,W_psid!$A$2:$A$104,0)</f>
        <v>43</v>
      </c>
      <c r="B8" t="str">
        <f>MOMS!$A$6</f>
        <v>hhours_pww</v>
      </c>
      <c r="C8" t="str">
        <f>MOMS!$B$6</f>
        <v>hhours_pww</v>
      </c>
      <c r="D8" s="11" cm="1">
        <f t="array" ref="D8">INDEX(W_psid!$B$2:$CZ$104,W_!$A8,W_!D$1)/Ns!$B$1</f>
        <v>-0.54504013440802623</v>
      </c>
      <c r="E8" s="11" cm="1">
        <f t="array" ref="E8">INDEX(W_psid!$B$2:$CZ$104,W_!$A8,W_!E$1)/Ns!$B$1</f>
        <v>-1.0468533862739056</v>
      </c>
      <c r="F8" s="11" cm="1">
        <f t="array" ref="F8">INDEX(W_psid!$B$2:$CZ$104,W_!$A8,W_!F$1)/Ns!$B$1</f>
        <v>-0.83772835898907572</v>
      </c>
      <c r="G8" s="11" cm="1">
        <f t="array" ref="G8">INDEX(W_psid!$B$2:$CZ$104,W_!$A8,W_!G$1)/Ns!$B$1</f>
        <v>-58.396732028113057</v>
      </c>
      <c r="H8" s="11" cm="1">
        <f t="array" ref="H8">INDEX(W_psid!$B$2:$CZ$104,W_!$A8,W_!H$1)/Ns!$B$1</f>
        <v>74.580942734838771</v>
      </c>
      <c r="I8" s="11" cm="1">
        <f t="array" ref="I8">INDEX(W_psid!$B$2:$CZ$104,W_!$A8,W_!I$1)/Ns!$B$1</f>
        <v>-4.5265197566689439</v>
      </c>
      <c r="J8" s="11" cm="1">
        <f t="array" ref="J8">INDEX(W_psid!$B$2:$CZ$104,W_!$A8,W_!J$1)/Ns!$B$1</f>
        <v>20.130881152460038</v>
      </c>
      <c r="K8" s="11" cm="1">
        <f t="array" ref="K8">INDEX(W_psid!$B$2:$CZ$104,W_!$A8,W_!K$1)/Ns!$B$1</f>
        <v>31.453899867120327</v>
      </c>
      <c r="L8" s="11" cm="1">
        <f t="array" ref="L8">INDEX(W_psid!$B$2:$CZ$104,W_!$A8,W_!L$1)/Ns!$B$1</f>
        <v>-23.515948830923712</v>
      </c>
      <c r="M8" s="11" cm="1">
        <f t="array" ref="M8">INDEX(W_psid!$B$2:$CZ$104,W_!$A8,W_!M$1)/Ns!$B$1</f>
        <v>-20.722757149651699</v>
      </c>
      <c r="N8" s="11" cm="1">
        <f t="array" ref="N8">INDEX(W_psid!$B$2:$CZ$104,W_!$A8,W_!N$1)/Ns!$B$1</f>
        <v>38.05066323432311</v>
      </c>
      <c r="O8" s="11" cm="1">
        <f t="array" ref="O8">INDEX(W_psid!$B$2:$CZ$104,W_!$A8,W_!O$1)/Ns!$B$1</f>
        <v>15.264343727431493</v>
      </c>
      <c r="P8" s="11" cm="1">
        <f t="array" ref="P8">INDEX(W_psid!$B$2:$CZ$104,W_!$A8,W_!P$1)/Ns!$B$1</f>
        <v>-7.5692122713715113</v>
      </c>
      <c r="Q8" s="11" cm="1">
        <f t="array" ref="Q8">INDEX(W_psid!$B$2:$CZ$104,W_!$A8,W_!Q$1)/Ns!$B$1</f>
        <v>-48.454143134312723</v>
      </c>
      <c r="R8" s="11" cm="1">
        <f t="array" ref="R8">INDEX(W_psid!$B$2:$CZ$104,W_!$A8,W_!R$1)/Ns!$B$1</f>
        <v>-23.210982420542393</v>
      </c>
      <c r="S8" s="11" cm="1">
        <f t="array" ref="S8">INDEX(W_psid!$B$2:$CZ$104,W_!$A8,W_!S$1)/Ns!$B$1</f>
        <v>2.2897028861917621E-3</v>
      </c>
      <c r="T8" s="11" cm="1">
        <f t="array" ref="T8">INDEX(W_psid!$B$2:$CZ$104,W_!$A8,W_!T$1)/Ns!$B$1</f>
        <v>5.4200651509371317E-3</v>
      </c>
      <c r="U8" s="11" cm="1">
        <f t="array" ref="U8">INDEX(W_psid!$B$2:$CZ$104,W_!$A8,W_!U$1)/Ns!$B$1</f>
        <v>-3.0697411182551357E-2</v>
      </c>
      <c r="V8" s="11" cm="1">
        <f t="array" ref="V8">INDEX(W_psid!$B$2:$CZ$104,W_!$A8,W_!V$1)/Ns!$B$1</f>
        <v>1.6209048099583729</v>
      </c>
      <c r="W8" s="11" cm="1">
        <f t="array" ref="W8">INDEX(W_psid!$B$2:$CZ$104,W_!$A8,W_!W$1)/Ns!$B$1</f>
        <v>1.6049307086469393</v>
      </c>
      <c r="X8" s="11" cm="1">
        <f t="array" ref="X8">INDEX(W_psid!$B$2:$CZ$104,W_!$A8,W_!X$1)/Ns!$B$1</f>
        <v>1.0648380653257858</v>
      </c>
      <c r="Y8" s="11" cm="1">
        <f t="array" ref="Y8">INDEX(W_psid!$B$2:$CZ$104,W_!$A8,W_!Y$1)/Ns!$B$1</f>
        <v>1.116174043247832</v>
      </c>
      <c r="Z8" s="11" cm="1">
        <f t="array" ref="Z8">INDEX(W_psid!$B$2:$CZ$104,W_!$A8,W_!Z$1)/Ns!$B$1</f>
        <v>1.2747615452121681</v>
      </c>
      <c r="AA8" s="11" cm="1">
        <f t="array" ref="AA8">INDEX(W_psid!$B$2:$CZ$104,W_!$A8,W_!AA$1)/Ns!$B$1</f>
        <v>0.71081346536024337</v>
      </c>
      <c r="AB8" s="11" cm="1">
        <f t="array" ref="AB8">INDEX(W_psid!$B$2:$CZ$104,W_!$A8,W_!AB$1)/Ns!$B$1</f>
        <v>2.1257204495381904E-2</v>
      </c>
      <c r="AC8" s="11" cm="1">
        <f t="array" ref="AC8">INDEX(W_psid!$B$2:$CZ$104,W_!$A8,W_!AC$1)/Ns!$B$1</f>
        <v>-0.23585224937097177</v>
      </c>
      <c r="AD8" s="11" cm="1">
        <f t="array" ref="AD8">INDEX(W_psid!$B$2:$CZ$104,W_!$A8,W_!AD$1)/Ns!$B$1</f>
        <v>0.11599229482757348</v>
      </c>
      <c r="AE8" s="11" cm="1">
        <f t="array" ref="AE8">INDEX(W_psid!$B$2:$CZ$104,W_!$A8,W_!AE$1)/Ns!$B$1</f>
        <v>11.161617700715444</v>
      </c>
      <c r="AF8" s="11" cm="1">
        <f t="array" ref="AF8">INDEX(W_psid!$B$2:$CZ$104,W_!$A8,W_!AF$1)/Ns!$B$1</f>
        <v>10.350297850880775</v>
      </c>
      <c r="AG8" s="11" cm="1">
        <f t="array" ref="AG8">INDEX(W_psid!$B$2:$CZ$104,W_!$A8,W_!AG$1)/Ns!$B$1</f>
        <v>8.5320618018879246E-2</v>
      </c>
      <c r="AH8" s="11" cm="1">
        <f t="array" ref="AH8">INDEX(W_psid!$B$2:$CZ$104,W_!$A8,W_!AH$1)/Ns!$B$1</f>
        <v>3.2743746928143899E-2</v>
      </c>
      <c r="AI8" s="11" cm="1">
        <f t="array" ref="AI8">INDEX(W_psid!$B$2:$CZ$104,W_!$A8,W_!AI$1)/Ns!$B$1</f>
        <v>1.3902883106454154E-2</v>
      </c>
      <c r="AJ8" s="11" cm="1">
        <f t="array" ref="AJ8">INDEX(W_psid!$B$2:$CZ$104,W_!$A8,W_!AJ$1)/Ns!$B$1</f>
        <v>140.69787251356075</v>
      </c>
      <c r="AK8" s="11" cm="1">
        <f t="array" ref="AK8">INDEX(W_psid!$B$2:$CZ$104,W_!$A8,W_!AK$1)/Ns!$B$1</f>
        <v>11.957490418677887</v>
      </c>
      <c r="AL8" s="11" cm="1">
        <f t="array" ref="AL8">INDEX(W_psid!$B$2:$CZ$104,W_!$A8,W_!AL$1)/Ns!$B$1</f>
        <v>1.2862911662788602E-3</v>
      </c>
      <c r="AM8" s="11" cm="1">
        <f t="array" ref="AM8">INDEX(W_psid!$B$2:$CZ$104,W_!$A8,W_!AM$1)/Ns!$B$1</f>
        <v>171.11345810509954</v>
      </c>
      <c r="AN8" s="11" cm="1">
        <f t="array" ref="AN8">INDEX(W_psid!$B$2:$CZ$104,W_!$A8,W_!AN$1)/Ns!$B$1</f>
        <v>-4.9907841616248255E-2</v>
      </c>
      <c r="AO8" s="11" cm="1">
        <f t="array" ref="AO8">INDEX(W_psid!$B$2:$CZ$104,W_!$A8,W_!AO$1)/Ns!$B$1</f>
        <v>-7.5134601408515895E-3</v>
      </c>
      <c r="AP8" s="11" cm="1">
        <f t="array" ref="AP8">INDEX(W_psid!$B$2:$CZ$104,W_!$A8,W_!AP$1)/Ns!$B$1</f>
        <v>-75.297052404070115</v>
      </c>
      <c r="AQ8" s="11" cm="1">
        <f t="array" ref="AQ8">INDEX(W_psid!$B$2:$CZ$104,W_!$A8,W_!AQ$1)/Ns!$B$1</f>
        <v>-17.481176267748801</v>
      </c>
      <c r="AR8" s="11" cm="1">
        <f t="array" ref="AR8">INDEX(W_psid!$B$2:$CZ$104,W_!$A8,W_!AR$1)/Ns!$B$1</f>
        <v>-5.4713803069823758E-3</v>
      </c>
      <c r="AS8" s="11" cm="1">
        <f t="array" ref="AS8">INDEX(W_psid!$B$2:$CZ$104,W_!$A8,W_!AS$1)/Ns!$B$1</f>
        <v>-90.154948026094345</v>
      </c>
      <c r="AT8" s="11" cm="1">
        <f t="array" ref="AT8">INDEX(W_psid!$B$2:$CZ$104,W_!$A8,W_!AT$1)/Ns!$B$1</f>
        <v>0</v>
      </c>
      <c r="AU8" s="11" cm="1">
        <f t="array" ref="AU8">INDEX(W_psid!$B$2:$CZ$104,W_!$A8,W_!AU$1)/Ns!$B$1</f>
        <v>21.083875855888987</v>
      </c>
      <c r="AV8" s="11" cm="1">
        <f t="array" ref="AV8">INDEX(W_psid!$B$2:$CZ$104,W_!$A8,W_!AV$1)/Ns!$B$1</f>
        <v>0.52293522469135845</v>
      </c>
      <c r="AW8" s="11">
        <v>0</v>
      </c>
      <c r="AX8" s="11">
        <v>0</v>
      </c>
      <c r="AY8" s="11">
        <v>0</v>
      </c>
      <c r="AZ8" s="11">
        <v>0</v>
      </c>
      <c r="BA8" s="11">
        <v>0</v>
      </c>
      <c r="BB8" s="11">
        <v>0</v>
      </c>
      <c r="BC8" s="11">
        <v>0</v>
      </c>
      <c r="BD8" s="11">
        <v>0</v>
      </c>
    </row>
    <row r="9" spans="1:56" x14ac:dyDescent="0.35">
      <c r="A9">
        <f>MATCH(C9,W_psid!$A$2:$A$104,0)</f>
        <v>44</v>
      </c>
      <c r="B9" t="str">
        <f>MOMS!$A$7</f>
        <v>hhours_pwn_dif</v>
      </c>
      <c r="C9" t="str">
        <f>MOMS!$B$7</f>
        <v>hhours_pwn_dif</v>
      </c>
      <c r="D9" s="11" cm="1">
        <f t="array" ref="D9">INDEX(W_psid!$B$2:$CZ$104,W_!$A9,W_!D$1)/Ns!$B$1</f>
        <v>-0.57027159259785853</v>
      </c>
      <c r="E9" s="11" cm="1">
        <f t="array" ref="E9">INDEX(W_psid!$B$2:$CZ$104,W_!$A9,W_!E$1)/Ns!$B$1</f>
        <v>-1.1481699235157823</v>
      </c>
      <c r="F9" s="11" cm="1">
        <f t="array" ref="F9">INDEX(W_psid!$B$2:$CZ$104,W_!$A9,W_!F$1)/Ns!$B$1</f>
        <v>-2.3410891968725531</v>
      </c>
      <c r="G9" s="11" cm="1">
        <f t="array" ref="G9">INDEX(W_psid!$B$2:$CZ$104,W_!$A9,W_!G$1)/Ns!$B$1</f>
        <v>-41.133371148493559</v>
      </c>
      <c r="H9" s="11" cm="1">
        <f t="array" ref="H9">INDEX(W_psid!$B$2:$CZ$104,W_!$A9,W_!H$1)/Ns!$B$1</f>
        <v>-4.5265197566689439</v>
      </c>
      <c r="I9" s="11" cm="1">
        <f t="array" ref="I9">INDEX(W_psid!$B$2:$CZ$104,W_!$A9,W_!I$1)/Ns!$B$1</f>
        <v>131.32821736270316</v>
      </c>
      <c r="J9" s="11" cm="1">
        <f t="array" ref="J9">INDEX(W_psid!$B$2:$CZ$104,W_!$A9,W_!J$1)/Ns!$B$1</f>
        <v>34.993762146488059</v>
      </c>
      <c r="K9" s="11" cm="1">
        <f t="array" ref="K9">INDEX(W_psid!$B$2:$CZ$104,W_!$A9,W_!K$1)/Ns!$B$1</f>
        <v>49.059731473227863</v>
      </c>
      <c r="L9" s="11" cm="1">
        <f t="array" ref="L9">INDEX(W_psid!$B$2:$CZ$104,W_!$A9,W_!L$1)/Ns!$B$1</f>
        <v>-12.712187411777778</v>
      </c>
      <c r="M9" s="11" cm="1">
        <f t="array" ref="M9">INDEX(W_psid!$B$2:$CZ$104,W_!$A9,W_!M$1)/Ns!$B$1</f>
        <v>4.3527566750801689</v>
      </c>
      <c r="N9" s="11" cm="1">
        <f t="array" ref="N9">INDEX(W_psid!$B$2:$CZ$104,W_!$A9,W_!N$1)/Ns!$B$1</f>
        <v>7.0568845259303385</v>
      </c>
      <c r="O9" s="11" cm="1">
        <f t="array" ref="O9">INDEX(W_psid!$B$2:$CZ$104,W_!$A9,W_!O$1)/Ns!$B$1</f>
        <v>-4.7106365536939458</v>
      </c>
      <c r="P9" s="11" cm="1">
        <f t="array" ref="P9">INDEX(W_psid!$B$2:$CZ$104,W_!$A9,W_!P$1)/Ns!$B$1</f>
        <v>-19.286481546565081</v>
      </c>
      <c r="Q9" s="11" cm="1">
        <f t="array" ref="Q9">INDEX(W_psid!$B$2:$CZ$104,W_!$A9,W_!Q$1)/Ns!$B$1</f>
        <v>-27.543675544929911</v>
      </c>
      <c r="R9" s="11" cm="1">
        <f t="array" ref="R9">INDEX(W_psid!$B$2:$CZ$104,W_!$A9,W_!R$1)/Ns!$B$1</f>
        <v>-60.73664724468194</v>
      </c>
      <c r="S9" s="11" cm="1">
        <f t="array" ref="S9">INDEX(W_psid!$B$2:$CZ$104,W_!$A9,W_!S$1)/Ns!$B$1</f>
        <v>-6.3908035518358717E-3</v>
      </c>
      <c r="T9" s="11" cm="1">
        <f t="array" ref="T9">INDEX(W_psid!$B$2:$CZ$104,W_!$A9,W_!T$1)/Ns!$B$1</f>
        <v>4.3958108305836262E-3</v>
      </c>
      <c r="U9" s="11" cm="1">
        <f t="array" ref="U9">INDEX(W_psid!$B$2:$CZ$104,W_!$A9,W_!U$1)/Ns!$B$1</f>
        <v>-2.0331374768871945E-2</v>
      </c>
      <c r="V9" s="11" cm="1">
        <f t="array" ref="V9">INDEX(W_psid!$B$2:$CZ$104,W_!$A9,W_!V$1)/Ns!$B$1</f>
        <v>2.3230755478942386</v>
      </c>
      <c r="W9" s="11" cm="1">
        <f t="array" ref="W9">INDEX(W_psid!$B$2:$CZ$104,W_!$A9,W_!W$1)/Ns!$B$1</f>
        <v>2.2694426612434078</v>
      </c>
      <c r="X9" s="11" cm="1">
        <f t="array" ref="X9">INDEX(W_psid!$B$2:$CZ$104,W_!$A9,W_!X$1)/Ns!$B$1</f>
        <v>1.2746277741851832</v>
      </c>
      <c r="Y9" s="11" cm="1">
        <f t="array" ref="Y9">INDEX(W_psid!$B$2:$CZ$104,W_!$A9,W_!Y$1)/Ns!$B$1</f>
        <v>0.88434152999555493</v>
      </c>
      <c r="Z9" s="11" cm="1">
        <f t="array" ref="Z9">INDEX(W_psid!$B$2:$CZ$104,W_!$A9,W_!Z$1)/Ns!$B$1</f>
        <v>1.1135893469428431</v>
      </c>
      <c r="AA9" s="11" cm="1">
        <f t="array" ref="AA9">INDEX(W_psid!$B$2:$CZ$104,W_!$A9,W_!AA$1)/Ns!$B$1</f>
        <v>-0.67202720983501008</v>
      </c>
      <c r="AB9" s="11" cm="1">
        <f t="array" ref="AB9">INDEX(W_psid!$B$2:$CZ$104,W_!$A9,W_!AB$1)/Ns!$B$1</f>
        <v>2.6891163717918366E-2</v>
      </c>
      <c r="AC9" s="11" cm="1">
        <f t="array" ref="AC9">INDEX(W_psid!$B$2:$CZ$104,W_!$A9,W_!AC$1)/Ns!$B$1</f>
        <v>-0.95155128494652164</v>
      </c>
      <c r="AD9" s="11" cm="1">
        <f t="array" ref="AD9">INDEX(W_psid!$B$2:$CZ$104,W_!$A9,W_!AD$1)/Ns!$B$1</f>
        <v>0.2201786265839363</v>
      </c>
      <c r="AE9" s="11" cm="1">
        <f t="array" ref="AE9">INDEX(W_psid!$B$2:$CZ$104,W_!$A9,W_!AE$1)/Ns!$B$1</f>
        <v>20.016794500145274</v>
      </c>
      <c r="AF9" s="11" cm="1">
        <f t="array" ref="AF9">INDEX(W_psid!$B$2:$CZ$104,W_!$A9,W_!AF$1)/Ns!$B$1</f>
        <v>17.398581182198395</v>
      </c>
      <c r="AG9" s="11" cm="1">
        <f t="array" ref="AG9">INDEX(W_psid!$B$2:$CZ$104,W_!$A9,W_!AG$1)/Ns!$B$1</f>
        <v>6.8910083467030703E-2</v>
      </c>
      <c r="AH9" s="11" cm="1">
        <f t="array" ref="AH9">INDEX(W_psid!$B$2:$CZ$104,W_!$A9,W_!AH$1)/Ns!$B$1</f>
        <v>-4.252895000577662</v>
      </c>
      <c r="AI9" s="11" cm="1">
        <f t="array" ref="AI9">INDEX(W_psid!$B$2:$CZ$104,W_!$A9,W_!AI$1)/Ns!$B$1</f>
        <v>5.5371908966780688E-2</v>
      </c>
      <c r="AJ9" s="11" cm="1">
        <f t="array" ref="AJ9">INDEX(W_psid!$B$2:$CZ$104,W_!$A9,W_!AJ$1)/Ns!$B$1</f>
        <v>275.72456305163485</v>
      </c>
      <c r="AK9" s="11" cm="1">
        <f t="array" ref="AK9">INDEX(W_psid!$B$2:$CZ$104,W_!$A9,W_!AK$1)/Ns!$B$1</f>
        <v>73.620088502439629</v>
      </c>
      <c r="AL9" s="11" cm="1">
        <f t="array" ref="AL9">INDEX(W_psid!$B$2:$CZ$104,W_!$A9,W_!AL$1)/Ns!$B$1</f>
        <v>3.0292278672133268E-2</v>
      </c>
      <c r="AM9" s="11" cm="1">
        <f t="array" ref="AM9">INDEX(W_psid!$B$2:$CZ$104,W_!$A9,W_!AM$1)/Ns!$B$1</f>
        <v>404.58355238648295</v>
      </c>
      <c r="AN9" s="11" cm="1">
        <f t="array" ref="AN9">INDEX(W_psid!$B$2:$CZ$104,W_!$A9,W_!AN$1)/Ns!$B$1</f>
        <v>2.2201893713818426</v>
      </c>
      <c r="AO9" s="11" cm="1">
        <f t="array" ref="AO9">INDEX(W_psid!$B$2:$CZ$104,W_!$A9,W_!AO$1)/Ns!$B$1</f>
        <v>-2.7175229342418564E-2</v>
      </c>
      <c r="AP9" s="11" cm="1">
        <f t="array" ref="AP9">INDEX(W_psid!$B$2:$CZ$104,W_!$A9,W_!AP$1)/Ns!$B$1</f>
        <v>-147.02044525468639</v>
      </c>
      <c r="AQ9" s="11" cm="1">
        <f t="array" ref="AQ9">INDEX(W_psid!$B$2:$CZ$104,W_!$A9,W_!AQ$1)/Ns!$B$1</f>
        <v>-141.58188874812311</v>
      </c>
      <c r="AR9" s="11" cm="1">
        <f t="array" ref="AR9">INDEX(W_psid!$B$2:$CZ$104,W_!$A9,W_!AR$1)/Ns!$B$1</f>
        <v>-5.9066568401930496E-2</v>
      </c>
      <c r="AS9" s="11" cm="1">
        <f t="array" ref="AS9">INDEX(W_psid!$B$2:$CZ$104,W_!$A9,W_!AS$1)/Ns!$B$1</f>
        <v>-209.57181197672796</v>
      </c>
      <c r="AT9" s="11" cm="1">
        <f t="array" ref="AT9">INDEX(W_psid!$B$2:$CZ$104,W_!$A9,W_!AT$1)/Ns!$B$1</f>
        <v>0</v>
      </c>
      <c r="AU9" s="11" cm="1">
        <f t="array" ref="AU9">INDEX(W_psid!$B$2:$CZ$104,W_!$A9,W_!AU$1)/Ns!$B$1</f>
        <v>28.933851303652077</v>
      </c>
      <c r="AV9" s="11" cm="1">
        <f t="array" ref="AV9">INDEX(W_psid!$B$2:$CZ$104,W_!$A9,W_!AV$1)/Ns!$B$1</f>
        <v>0.24516102434613729</v>
      </c>
      <c r="AW9" s="11">
        <v>0</v>
      </c>
      <c r="AX9" s="11">
        <v>0</v>
      </c>
      <c r="AY9" s="11">
        <v>0</v>
      </c>
      <c r="AZ9" s="11">
        <v>0</v>
      </c>
      <c r="BA9" s="11">
        <v>0</v>
      </c>
      <c r="BB9" s="11">
        <v>0</v>
      </c>
      <c r="BC9" s="11">
        <v>0</v>
      </c>
      <c r="BD9" s="11">
        <v>0</v>
      </c>
    </row>
    <row r="10" spans="1:56" x14ac:dyDescent="0.35">
      <c r="A10">
        <f>MATCH(C10,W_psid!$A$2:$A$104,0)</f>
        <v>46</v>
      </c>
      <c r="B10" t="str">
        <f>MOMS!$A$8</f>
        <v>whours_pnw_difwpww</v>
      </c>
      <c r="C10" t="str">
        <f>MOMS!$B$8</f>
        <v>whours_pnw_difwpww</v>
      </c>
      <c r="D10" s="11" cm="1">
        <f t="array" ref="D10">INDEX(W_psid!$B$2:$CZ$104,W_!$A10,W_!D$1)/Ns!$B$1</f>
        <v>-1.3018865457045217</v>
      </c>
      <c r="E10" s="11" cm="1">
        <f t="array" ref="E10">INDEX(W_psid!$B$2:$CZ$104,W_!$A10,W_!E$1)/Ns!$B$1</f>
        <v>-3.0991642928431875</v>
      </c>
      <c r="F10" s="11" cm="1">
        <f t="array" ref="F10">INDEX(W_psid!$B$2:$CZ$104,W_!$A10,W_!F$1)/Ns!$B$1</f>
        <v>-0.88066158379428483</v>
      </c>
      <c r="G10" s="11" cm="1">
        <f t="array" ref="G10">INDEX(W_psid!$B$2:$CZ$104,W_!$A10,W_!G$1)/Ns!$B$1</f>
        <v>-121.41613883694886</v>
      </c>
      <c r="H10" s="11" cm="1">
        <f t="array" ref="H10">INDEX(W_psid!$B$2:$CZ$104,W_!$A10,W_!H$1)/Ns!$B$1</f>
        <v>20.130881152460038</v>
      </c>
      <c r="I10" s="11" cm="1">
        <f t="array" ref="I10">INDEX(W_psid!$B$2:$CZ$104,W_!$A10,W_!I$1)/Ns!$B$1</f>
        <v>34.993762146488059</v>
      </c>
      <c r="J10" s="11" cm="1">
        <f t="array" ref="J10">INDEX(W_psid!$B$2:$CZ$104,W_!$A10,W_!J$1)/Ns!$B$1</f>
        <v>284.26978584163516</v>
      </c>
      <c r="K10" s="11" cm="1">
        <f t="array" ref="K10">INDEX(W_psid!$B$2:$CZ$104,W_!$A10,W_!K$1)/Ns!$B$1</f>
        <v>71.352668592930982</v>
      </c>
      <c r="L10" s="11" cm="1">
        <f t="array" ref="L10">INDEX(W_psid!$B$2:$CZ$104,W_!$A10,W_!L$1)/Ns!$B$1</f>
        <v>-16.044070683399557</v>
      </c>
      <c r="M10" s="11" cm="1">
        <f t="array" ref="M10">INDEX(W_psid!$B$2:$CZ$104,W_!$A10,W_!M$1)/Ns!$B$1</f>
        <v>-16.830339281937622</v>
      </c>
      <c r="N10" s="11" cm="1">
        <f t="array" ref="N10">INDEX(W_psid!$B$2:$CZ$104,W_!$A10,W_!N$1)/Ns!$B$1</f>
        <v>-46.657502418570687</v>
      </c>
      <c r="O10" s="11" cm="1">
        <f t="array" ref="O10">INDEX(W_psid!$B$2:$CZ$104,W_!$A10,W_!O$1)/Ns!$B$1</f>
        <v>-0.89444588666635838</v>
      </c>
      <c r="P10" s="11" cm="1">
        <f t="array" ref="P10">INDEX(W_psid!$B$2:$CZ$104,W_!$A10,W_!P$1)/Ns!$B$1</f>
        <v>-1.4483698392479392</v>
      </c>
      <c r="Q10" s="11" cm="1">
        <f t="array" ref="Q10">INDEX(W_psid!$B$2:$CZ$104,W_!$A10,W_!Q$1)/Ns!$B$1</f>
        <v>116.84859218021698</v>
      </c>
      <c r="R10" s="11" cm="1">
        <f t="array" ref="R10">INDEX(W_psid!$B$2:$CZ$104,W_!$A10,W_!R$1)/Ns!$B$1</f>
        <v>-77.286441687287251</v>
      </c>
      <c r="S10" s="11" cm="1">
        <f t="array" ref="S10">INDEX(W_psid!$B$2:$CZ$104,W_!$A10,W_!S$1)/Ns!$B$1</f>
        <v>-8.0865591315207909E-3</v>
      </c>
      <c r="T10" s="11" cm="1">
        <f t="array" ref="T10">INDEX(W_psid!$B$2:$CZ$104,W_!$A10,W_!T$1)/Ns!$B$1</f>
        <v>7.1646767855203918E-3</v>
      </c>
      <c r="U10" s="11" cm="1">
        <f t="array" ref="U10">INDEX(W_psid!$B$2:$CZ$104,W_!$A10,W_!U$1)/Ns!$B$1</f>
        <v>-1.634212397256395E-2</v>
      </c>
      <c r="V10" s="11" cm="1">
        <f t="array" ref="V10">INDEX(W_psid!$B$2:$CZ$104,W_!$A10,W_!V$1)/Ns!$B$1</f>
        <v>1.7655574793394597</v>
      </c>
      <c r="W10" s="11" cm="1">
        <f t="array" ref="W10">INDEX(W_psid!$B$2:$CZ$104,W_!$A10,W_!W$1)/Ns!$B$1</f>
        <v>1.6515405011817235</v>
      </c>
      <c r="X10" s="11" cm="1">
        <f t="array" ref="X10">INDEX(W_psid!$B$2:$CZ$104,W_!$A10,W_!X$1)/Ns!$B$1</f>
        <v>1.5426741160961202</v>
      </c>
      <c r="Y10" s="11" cm="1">
        <f t="array" ref="Y10">INDEX(W_psid!$B$2:$CZ$104,W_!$A10,W_!Y$1)/Ns!$B$1</f>
        <v>0.77458673899958896</v>
      </c>
      <c r="Z10" s="11" cm="1">
        <f t="array" ref="Z10">INDEX(W_psid!$B$2:$CZ$104,W_!$A10,W_!Z$1)/Ns!$B$1</f>
        <v>1.1771757621416366</v>
      </c>
      <c r="AA10" s="11" cm="1">
        <f t="array" ref="AA10">INDEX(W_psid!$B$2:$CZ$104,W_!$A10,W_!AA$1)/Ns!$B$1</f>
        <v>-1.4271539015094978</v>
      </c>
      <c r="AB10" s="11" cm="1">
        <f t="array" ref="AB10">INDEX(W_psid!$B$2:$CZ$104,W_!$A10,W_!AB$1)/Ns!$B$1</f>
        <v>-1.987213005913185E-2</v>
      </c>
      <c r="AC10" s="11" cm="1">
        <f t="array" ref="AC10">INDEX(W_psid!$B$2:$CZ$104,W_!$A10,W_!AC$1)/Ns!$B$1</f>
        <v>-0.65774002517709895</v>
      </c>
      <c r="AD10" s="11" cm="1">
        <f t="array" ref="AD10">INDEX(W_psid!$B$2:$CZ$104,W_!$A10,W_!AD$1)/Ns!$B$1</f>
        <v>0.36072338089610895</v>
      </c>
      <c r="AE10" s="11" cm="1">
        <f t="array" ref="AE10">INDEX(W_psid!$B$2:$CZ$104,W_!$A10,W_!AE$1)/Ns!$B$1</f>
        <v>20.223947917539839</v>
      </c>
      <c r="AF10" s="11" cm="1">
        <f t="array" ref="AF10">INDEX(W_psid!$B$2:$CZ$104,W_!$A10,W_!AF$1)/Ns!$B$1</f>
        <v>17.154620037530048</v>
      </c>
      <c r="AG10" s="11" cm="1">
        <f t="array" ref="AG10">INDEX(W_psid!$B$2:$CZ$104,W_!$A10,W_!AG$1)/Ns!$B$1</f>
        <v>3.2918666213632992E-2</v>
      </c>
      <c r="AH10" s="11" cm="1">
        <f t="array" ref="AH10">INDEX(W_psid!$B$2:$CZ$104,W_!$A10,W_!AH$1)/Ns!$B$1</f>
        <v>-4.9640050721615561</v>
      </c>
      <c r="AI10" s="11" cm="1">
        <f t="array" ref="AI10">INDEX(W_psid!$B$2:$CZ$104,W_!$A10,W_!AI$1)/Ns!$B$1</f>
        <v>6.1880771857579654E-2</v>
      </c>
      <c r="AJ10" s="11" cm="1">
        <f t="array" ref="AJ10">INDEX(W_psid!$B$2:$CZ$104,W_!$A10,W_!AJ$1)/Ns!$B$1</f>
        <v>558.51660218898189</v>
      </c>
      <c r="AK10" s="11" cm="1">
        <f t="array" ref="AK10">INDEX(W_psid!$B$2:$CZ$104,W_!$A10,W_!AK$1)/Ns!$B$1</f>
        <v>101.33075077941011</v>
      </c>
      <c r="AL10" s="11" cm="1">
        <f t="array" ref="AL10">INDEX(W_psid!$B$2:$CZ$104,W_!$A10,W_!AL$1)/Ns!$B$1</f>
        <v>-6.2360439785684079E-3</v>
      </c>
      <c r="AM10" s="11" cm="1">
        <f t="array" ref="AM10">INDEX(W_psid!$B$2:$CZ$104,W_!$A10,W_!AM$1)/Ns!$B$1</f>
        <v>622.72285024766177</v>
      </c>
      <c r="AN10" s="11" cm="1">
        <f t="array" ref="AN10">INDEX(W_psid!$B$2:$CZ$104,W_!$A10,W_!AN$1)/Ns!$B$1</f>
        <v>2.6884144794215215</v>
      </c>
      <c r="AO10" s="11" cm="1">
        <f t="array" ref="AO10">INDEX(W_psid!$B$2:$CZ$104,W_!$A10,W_!AO$1)/Ns!$B$1</f>
        <v>-3.2909805040499063E-2</v>
      </c>
      <c r="AP10" s="11" cm="1">
        <f t="array" ref="AP10">INDEX(W_psid!$B$2:$CZ$104,W_!$A10,W_!AP$1)/Ns!$B$1</f>
        <v>-301.04453345569152</v>
      </c>
      <c r="AQ10" s="11" cm="1">
        <f t="array" ref="AQ10">INDEX(W_psid!$B$2:$CZ$104,W_!$A10,W_!AQ$1)/Ns!$B$1</f>
        <v>-187.11366345314303</v>
      </c>
      <c r="AR10" s="11" cm="1">
        <f t="array" ref="AR10">INDEX(W_psid!$B$2:$CZ$104,W_!$A10,W_!AR$1)/Ns!$B$1</f>
        <v>5.5622584870298822E-3</v>
      </c>
      <c r="AS10" s="11" cm="1">
        <f t="array" ref="AS10">INDEX(W_psid!$B$2:$CZ$104,W_!$A10,W_!AS$1)/Ns!$B$1</f>
        <v>-328.98817330371662</v>
      </c>
      <c r="AT10" s="11" cm="1">
        <f t="array" ref="AT10">INDEX(W_psid!$B$2:$CZ$104,W_!$A10,W_!AT$1)/Ns!$B$1</f>
        <v>0</v>
      </c>
      <c r="AU10" s="11" cm="1">
        <f t="array" ref="AU10">INDEX(W_psid!$B$2:$CZ$104,W_!$A10,W_!AU$1)/Ns!$B$1</f>
        <v>10.868734369082313</v>
      </c>
      <c r="AV10" s="11" cm="1">
        <f t="array" ref="AV10">INDEX(W_psid!$B$2:$CZ$104,W_!$A10,W_!AV$1)/Ns!$B$1</f>
        <v>-0.1356291184306963</v>
      </c>
      <c r="AW10" s="11">
        <v>0</v>
      </c>
      <c r="AX10" s="11">
        <v>0</v>
      </c>
      <c r="AY10" s="11">
        <v>0</v>
      </c>
      <c r="AZ10" s="11">
        <v>0</v>
      </c>
      <c r="BA10" s="11">
        <v>0</v>
      </c>
      <c r="BB10" s="11">
        <v>0</v>
      </c>
      <c r="BC10" s="11">
        <v>0</v>
      </c>
      <c r="BD10" s="11">
        <v>0</v>
      </c>
    </row>
    <row r="11" spans="1:56" x14ac:dyDescent="0.35">
      <c r="A11">
        <f>MATCH(C11,W_psid!$A$2:$A$104,0)</f>
        <v>38</v>
      </c>
      <c r="B11" t="str">
        <f>MOMS!$A$9</f>
        <v>shours</v>
      </c>
      <c r="C11" t="str">
        <f>MOMS!$B$9</f>
        <v>shours</v>
      </c>
      <c r="D11" s="11" cm="1">
        <f t="array" ref="D11">INDEX(W_psid!$B$2:$CZ$104,W_!$A11,W_!D$1)/Ns!$B$1</f>
        <v>-0.79294674678165677</v>
      </c>
      <c r="E11" s="11" cm="1">
        <f t="array" ref="E11">INDEX(W_psid!$B$2:$CZ$104,W_!$A11,W_!E$1)/Ns!$B$1</f>
        <v>-0.93364597800377624</v>
      </c>
      <c r="F11" s="11" cm="1">
        <f t="array" ref="F11">INDEX(W_psid!$B$2:$CZ$104,W_!$A11,W_!F$1)/Ns!$B$1</f>
        <v>-1.5264591826042211</v>
      </c>
      <c r="G11" s="11" cm="1">
        <f t="array" ref="G11">INDEX(W_psid!$B$2:$CZ$104,W_!$A11,W_!G$1)/Ns!$B$1</f>
        <v>-38.119946492478427</v>
      </c>
      <c r="H11" s="11" cm="1">
        <f t="array" ref="H11">INDEX(W_psid!$B$2:$CZ$104,W_!$A11,W_!H$1)/Ns!$B$1</f>
        <v>31.453899867120327</v>
      </c>
      <c r="I11" s="11" cm="1">
        <f t="array" ref="I11">INDEX(W_psid!$B$2:$CZ$104,W_!$A11,W_!I$1)/Ns!$B$1</f>
        <v>49.059731473227863</v>
      </c>
      <c r="J11" s="11" cm="1">
        <f t="array" ref="J11">INDEX(W_psid!$B$2:$CZ$104,W_!$A11,W_!J$1)/Ns!$B$1</f>
        <v>71.352668592930982</v>
      </c>
      <c r="K11" s="11" cm="1">
        <f t="array" ref="K11">INDEX(W_psid!$B$2:$CZ$104,W_!$A11,W_!K$1)/Ns!$B$1</f>
        <v>200.58312634351108</v>
      </c>
      <c r="L11" s="11" cm="1">
        <f t="array" ref="L11">INDEX(W_psid!$B$2:$CZ$104,W_!$A11,W_!L$1)/Ns!$B$1</f>
        <v>-21.084628018220112</v>
      </c>
      <c r="M11" s="11" cm="1">
        <f t="array" ref="M11">INDEX(W_psid!$B$2:$CZ$104,W_!$A11,W_!M$1)/Ns!$B$1</f>
        <v>-45.987768139365116</v>
      </c>
      <c r="N11" s="11" cm="1">
        <f t="array" ref="N11">INDEX(W_psid!$B$2:$CZ$104,W_!$A11,W_!N$1)/Ns!$B$1</f>
        <v>-28.424983377840501</v>
      </c>
      <c r="O11" s="11" cm="1">
        <f t="array" ref="O11">INDEX(W_psid!$B$2:$CZ$104,W_!$A11,W_!O$1)/Ns!$B$1</f>
        <v>-7.5366523414801287</v>
      </c>
      <c r="P11" s="11" cm="1">
        <f t="array" ref="P11">INDEX(W_psid!$B$2:$CZ$104,W_!$A11,W_!P$1)/Ns!$B$1</f>
        <v>-16.496471805348179</v>
      </c>
      <c r="Q11" s="11" cm="1">
        <f t="array" ref="Q11">INDEX(W_psid!$B$2:$CZ$104,W_!$A11,W_!Q$1)/Ns!$B$1</f>
        <v>18.249703566747311</v>
      </c>
      <c r="R11" s="11" cm="1">
        <f t="array" ref="R11">INDEX(W_psid!$B$2:$CZ$104,W_!$A11,W_!R$1)/Ns!$B$1</f>
        <v>-100.04894826827858</v>
      </c>
      <c r="S11" s="11" cm="1">
        <f t="array" ref="S11">INDEX(W_psid!$B$2:$CZ$104,W_!$A11,W_!S$1)/Ns!$B$1</f>
        <v>-7.9318629257363587E-3</v>
      </c>
      <c r="T11" s="11" cm="1">
        <f t="array" ref="T11">INDEX(W_psid!$B$2:$CZ$104,W_!$A11,W_!T$1)/Ns!$B$1</f>
        <v>5.5629652391202605E-3</v>
      </c>
      <c r="U11" s="11" cm="1">
        <f t="array" ref="U11">INDEX(W_psid!$B$2:$CZ$104,W_!$A11,W_!U$1)/Ns!$B$1</f>
        <v>-6.2467351518116235E-2</v>
      </c>
      <c r="V11" s="11" cm="1">
        <f t="array" ref="V11">INDEX(W_psid!$B$2:$CZ$104,W_!$A11,W_!V$1)/Ns!$B$1</f>
        <v>3.0405458663221898</v>
      </c>
      <c r="W11" s="11" cm="1">
        <f t="array" ref="W11">INDEX(W_psid!$B$2:$CZ$104,W_!$A11,W_!W$1)/Ns!$B$1</f>
        <v>2.9910048758204542</v>
      </c>
      <c r="X11" s="11" cm="1">
        <f t="array" ref="X11">INDEX(W_psid!$B$2:$CZ$104,W_!$A11,W_!X$1)/Ns!$B$1</f>
        <v>2.507929668818615</v>
      </c>
      <c r="Y11" s="11" cm="1">
        <f t="array" ref="Y11">INDEX(W_psid!$B$2:$CZ$104,W_!$A11,W_!Y$1)/Ns!$B$1</f>
        <v>1.960464263333922</v>
      </c>
      <c r="Z11" s="11" cm="1">
        <f t="array" ref="Z11">INDEX(W_psid!$B$2:$CZ$104,W_!$A11,W_!Z$1)/Ns!$B$1</f>
        <v>2.3364477593363007</v>
      </c>
      <c r="AA11" s="11" cm="1">
        <f t="array" ref="AA11">INDEX(W_psid!$B$2:$CZ$104,W_!$A11,W_!AA$1)/Ns!$B$1</f>
        <v>-7.3617456280689525E-2</v>
      </c>
      <c r="AB11" s="11" cm="1">
        <f t="array" ref="AB11">INDEX(W_psid!$B$2:$CZ$104,W_!$A11,W_!AB$1)/Ns!$B$1</f>
        <v>8.3905505445259435E-3</v>
      </c>
      <c r="AC11" s="11" cm="1">
        <f t="array" ref="AC11">INDEX(W_psid!$B$2:$CZ$104,W_!$A11,W_!AC$1)/Ns!$B$1</f>
        <v>-0.88479119837893883</v>
      </c>
      <c r="AD11" s="11" cm="1">
        <f t="array" ref="AD11">INDEX(W_psid!$B$2:$CZ$104,W_!$A11,W_!AD$1)/Ns!$B$1</f>
        <v>0.26093386742903313</v>
      </c>
      <c r="AE11" s="11" cm="1">
        <f t="array" ref="AE11">INDEX(W_psid!$B$2:$CZ$104,W_!$A11,W_!AE$1)/Ns!$B$1</f>
        <v>21.205468559813298</v>
      </c>
      <c r="AF11" s="11" cm="1">
        <f t="array" ref="AF11">INDEX(W_psid!$B$2:$CZ$104,W_!$A11,W_!AF$1)/Ns!$B$1</f>
        <v>18.012114160337244</v>
      </c>
      <c r="AG11" s="11" cm="1">
        <f t="array" ref="AG11">INDEX(W_psid!$B$2:$CZ$104,W_!$A11,W_!AG$1)/Ns!$B$1</f>
        <v>9.0615296163951878E-2</v>
      </c>
      <c r="AH11" s="11" cm="1">
        <f t="array" ref="AH11">INDEX(W_psid!$B$2:$CZ$104,W_!$A11,W_!AH$1)/Ns!$B$1</f>
        <v>-3.7947133290621897</v>
      </c>
      <c r="AI11" s="11" cm="1">
        <f t="array" ref="AI11">INDEX(W_psid!$B$2:$CZ$104,W_!$A11,W_!AI$1)/Ns!$B$1</f>
        <v>5.7126162179591287E-2</v>
      </c>
      <c r="AJ11" s="11" cm="1">
        <f t="array" ref="AJ11">INDEX(W_psid!$B$2:$CZ$104,W_!$A11,W_!AJ$1)/Ns!$B$1</f>
        <v>229.83792787153095</v>
      </c>
      <c r="AK11" s="11" cm="1">
        <f t="array" ref="AK11">INDEX(W_psid!$B$2:$CZ$104,W_!$A11,W_!AK$1)/Ns!$B$1</f>
        <v>31.075729862315068</v>
      </c>
      <c r="AL11" s="11" cm="1">
        <f t="array" ref="AL11">INDEX(W_psid!$B$2:$CZ$104,W_!$A11,W_!AL$1)/Ns!$B$1</f>
        <v>8.5693700947602258E-2</v>
      </c>
      <c r="AM11" s="11" cm="1">
        <f t="array" ref="AM11">INDEX(W_psid!$B$2:$CZ$104,W_!$A11,W_!AM$1)/Ns!$B$1</f>
        <v>320.97113318614242</v>
      </c>
      <c r="AN11" s="11" cm="1">
        <f t="array" ref="AN11">INDEX(W_psid!$B$2:$CZ$104,W_!$A11,W_!AN$1)/Ns!$B$1</f>
        <v>1.9906018166756743</v>
      </c>
      <c r="AO11" s="11" cm="1">
        <f t="array" ref="AO11">INDEX(W_psid!$B$2:$CZ$104,W_!$A11,W_!AO$1)/Ns!$B$1</f>
        <v>-3.1279254631665913E-2</v>
      </c>
      <c r="AP11" s="11" cm="1">
        <f t="array" ref="AP11">INDEX(W_psid!$B$2:$CZ$104,W_!$A11,W_!AP$1)/Ns!$B$1</f>
        <v>-121.11571993031674</v>
      </c>
      <c r="AQ11" s="11" cm="1">
        <f t="array" ref="AQ11">INDEX(W_psid!$B$2:$CZ$104,W_!$A11,W_!AQ$1)/Ns!$B$1</f>
        <v>-53.241944557888729</v>
      </c>
      <c r="AR11" s="11" cm="1">
        <f t="array" ref="AR11">INDEX(W_psid!$B$2:$CZ$104,W_!$A11,W_!AR$1)/Ns!$B$1</f>
        <v>-0.16271453261992777</v>
      </c>
      <c r="AS11" s="11" cm="1">
        <f t="array" ref="AS11">INDEX(W_psid!$B$2:$CZ$104,W_!$A11,W_!AS$1)/Ns!$B$1</f>
        <v>-170.18754693450447</v>
      </c>
      <c r="AT11" s="11" cm="1">
        <f t="array" ref="AT11">INDEX(W_psid!$B$2:$CZ$104,W_!$A11,W_!AT$1)/Ns!$B$1</f>
        <v>0</v>
      </c>
      <c r="AU11" s="11" cm="1">
        <f t="array" ref="AU11">INDEX(W_psid!$B$2:$CZ$104,W_!$A11,W_!AU$1)/Ns!$B$1</f>
        <v>24.342941174552308</v>
      </c>
      <c r="AV11" s="11" cm="1">
        <f t="array" ref="AV11">INDEX(W_psid!$B$2:$CZ$104,W_!$A11,W_!AV$1)/Ns!$B$1</f>
        <v>0.34599050228452222</v>
      </c>
      <c r="AW11" s="11">
        <v>0</v>
      </c>
      <c r="AX11" s="11">
        <v>0</v>
      </c>
      <c r="AY11" s="11">
        <v>0</v>
      </c>
      <c r="AZ11" s="11">
        <v>0</v>
      </c>
      <c r="BA11" s="11">
        <v>0</v>
      </c>
      <c r="BB11" s="11">
        <v>0</v>
      </c>
      <c r="BC11" s="11">
        <v>0</v>
      </c>
      <c r="BD11" s="11">
        <v>0</v>
      </c>
    </row>
    <row r="12" spans="1:56" x14ac:dyDescent="0.35">
      <c r="A12">
        <f>MATCH(C12,W_psid!$A$2:$A$104,0)</f>
        <v>49</v>
      </c>
      <c r="B12" t="str">
        <f>MOMS!$A$10</f>
        <v>whwk_pww</v>
      </c>
      <c r="C12" t="str">
        <f>MOMS!$B$10</f>
        <v>whwk_pww</v>
      </c>
      <c r="D12" s="11" cm="1">
        <f t="array" ref="D12">INDEX(W_psid!$B$2:$CZ$104,W_!$A12,W_!D$1)/Ns!$B$1</f>
        <v>-0.61849866154989785</v>
      </c>
      <c r="E12" s="11" cm="1">
        <f t="array" ref="E12">INDEX(W_psid!$B$2:$CZ$104,W_!$A12,W_!E$1)/Ns!$B$1</f>
        <v>1.7575242766347972</v>
      </c>
      <c r="F12" s="11" cm="1">
        <f t="array" ref="F12">INDEX(W_psid!$B$2:$CZ$104,W_!$A12,W_!F$1)/Ns!$B$1</f>
        <v>3.743174484704119E-2</v>
      </c>
      <c r="G12" s="11" cm="1">
        <f t="array" ref="G12">INDEX(W_psid!$B$2:$CZ$104,W_!$A12,W_!G$1)/Ns!$B$1</f>
        <v>-41.166708078117779</v>
      </c>
      <c r="H12" s="11" cm="1">
        <f t="array" ref="H12">INDEX(W_psid!$B$2:$CZ$104,W_!$A12,W_!H$1)/Ns!$B$1</f>
        <v>-23.515948830923712</v>
      </c>
      <c r="I12" s="11" cm="1">
        <f t="array" ref="I12">INDEX(W_psid!$B$2:$CZ$104,W_!$A12,W_!I$1)/Ns!$B$1</f>
        <v>-12.712187411777778</v>
      </c>
      <c r="J12" s="11" cm="1">
        <f t="array" ref="J12">INDEX(W_psid!$B$2:$CZ$104,W_!$A12,W_!J$1)/Ns!$B$1</f>
        <v>-16.044070683399557</v>
      </c>
      <c r="K12" s="11" cm="1">
        <f t="array" ref="K12">INDEX(W_psid!$B$2:$CZ$104,W_!$A12,W_!K$1)/Ns!$B$1</f>
        <v>-21.084628018220112</v>
      </c>
      <c r="L12" s="11" cm="1">
        <f t="array" ref="L12">INDEX(W_psid!$B$2:$CZ$104,W_!$A12,W_!L$1)/Ns!$B$1</f>
        <v>134.77701934895373</v>
      </c>
      <c r="M12" s="11" cm="1">
        <f t="array" ref="M12">INDEX(W_psid!$B$2:$CZ$104,W_!$A12,W_!M$1)/Ns!$B$1</f>
        <v>28.431452654877969</v>
      </c>
      <c r="N12" s="11" cm="1">
        <f t="array" ref="N12">INDEX(W_psid!$B$2:$CZ$104,W_!$A12,W_!N$1)/Ns!$B$1</f>
        <v>-70.526614495617679</v>
      </c>
      <c r="O12" s="11" cm="1">
        <f t="array" ref="O12">INDEX(W_psid!$B$2:$CZ$104,W_!$A12,W_!O$1)/Ns!$B$1</f>
        <v>-120.7330488712427</v>
      </c>
      <c r="P12" s="11" cm="1">
        <f t="array" ref="P12">INDEX(W_psid!$B$2:$CZ$104,W_!$A12,W_!P$1)/Ns!$B$1</f>
        <v>3.1849284215584075</v>
      </c>
      <c r="Q12" s="11" cm="1">
        <f t="array" ref="Q12">INDEX(W_psid!$B$2:$CZ$104,W_!$A12,W_!Q$1)/Ns!$B$1</f>
        <v>33.988320227941301</v>
      </c>
      <c r="R12" s="11" cm="1">
        <f t="array" ref="R12">INDEX(W_psid!$B$2:$CZ$104,W_!$A12,W_!R$1)/Ns!$B$1</f>
        <v>46.000542130549434</v>
      </c>
      <c r="S12" s="11" cm="1">
        <f t="array" ref="S12">INDEX(W_psid!$B$2:$CZ$104,W_!$A12,W_!S$1)/Ns!$B$1</f>
        <v>-2.2013836633475517E-2</v>
      </c>
      <c r="T12" s="11" cm="1">
        <f t="array" ref="T12">INDEX(W_psid!$B$2:$CZ$104,W_!$A12,W_!T$1)/Ns!$B$1</f>
        <v>-1.0741556656109238E-3</v>
      </c>
      <c r="U12" s="11" cm="1">
        <f t="array" ref="U12">INDEX(W_psid!$B$2:$CZ$104,W_!$A12,W_!U$1)/Ns!$B$1</f>
        <v>1.0143784934985392E-2</v>
      </c>
      <c r="V12" s="11" cm="1">
        <f t="array" ref="V12">INDEX(W_psid!$B$2:$CZ$104,W_!$A12,W_!V$1)/Ns!$B$1</f>
        <v>-1.2782277505707949</v>
      </c>
      <c r="W12" s="11" cm="1">
        <f t="array" ref="W12">INDEX(W_psid!$B$2:$CZ$104,W_!$A12,W_!W$1)/Ns!$B$1</f>
        <v>-1.110298713802629</v>
      </c>
      <c r="X12" s="11" cm="1">
        <f t="array" ref="X12">INDEX(W_psid!$B$2:$CZ$104,W_!$A12,W_!X$1)/Ns!$B$1</f>
        <v>-2.0411153147954151</v>
      </c>
      <c r="Y12" s="11" cm="1">
        <f t="array" ref="Y12">INDEX(W_psid!$B$2:$CZ$104,W_!$A12,W_!Y$1)/Ns!$B$1</f>
        <v>-2.0878944011980938</v>
      </c>
      <c r="Z12" s="11" cm="1">
        <f t="array" ref="Z12">INDEX(W_psid!$B$2:$CZ$104,W_!$A12,W_!Z$1)/Ns!$B$1</f>
        <v>-2.0070107227938099</v>
      </c>
      <c r="AA12" s="11" cm="1">
        <f t="array" ref="AA12">INDEX(W_psid!$B$2:$CZ$104,W_!$A12,W_!AA$1)/Ns!$B$1</f>
        <v>-0.50605218775696437</v>
      </c>
      <c r="AB12" s="11" cm="1">
        <f t="array" ref="AB12">INDEX(W_psid!$B$2:$CZ$104,W_!$A12,W_!AB$1)/Ns!$B$1</f>
        <v>-2.5081918631481123E-2</v>
      </c>
      <c r="AC12" s="11" cm="1">
        <f t="array" ref="AC12">INDEX(W_psid!$B$2:$CZ$104,W_!$A12,W_!AC$1)/Ns!$B$1</f>
        <v>0.3676132570383861</v>
      </c>
      <c r="AD12" s="11" cm="1">
        <f t="array" ref="AD12">INDEX(W_psid!$B$2:$CZ$104,W_!$A12,W_!AD$1)/Ns!$B$1</f>
        <v>-0.10239063430357249</v>
      </c>
      <c r="AE12" s="11" cm="1">
        <f t="array" ref="AE12">INDEX(W_psid!$B$2:$CZ$104,W_!$A12,W_!AE$1)/Ns!$B$1</f>
        <v>-2.0488160886320652</v>
      </c>
      <c r="AF12" s="11" cm="1">
        <f t="array" ref="AF12">INDEX(W_psid!$B$2:$CZ$104,W_!$A12,W_!AF$1)/Ns!$B$1</f>
        <v>-1.2462912256051484</v>
      </c>
      <c r="AG12" s="11" cm="1">
        <f t="array" ref="AG12">INDEX(W_psid!$B$2:$CZ$104,W_!$A12,W_!AG$1)/Ns!$B$1</f>
        <v>-4.8369168159439875E-2</v>
      </c>
      <c r="AH12" s="11" cm="1">
        <f t="array" ref="AH12">INDEX(W_psid!$B$2:$CZ$104,W_!$A12,W_!AH$1)/Ns!$B$1</f>
        <v>-0.10078867535465164</v>
      </c>
      <c r="AI12" s="11" cm="1">
        <f t="array" ref="AI12">INDEX(W_psid!$B$2:$CZ$104,W_!$A12,W_!AI$1)/Ns!$B$1</f>
        <v>-1.456318027473491E-3</v>
      </c>
      <c r="AJ12" s="11" cm="1">
        <f t="array" ref="AJ12">INDEX(W_psid!$B$2:$CZ$104,W_!$A12,W_!AJ$1)/Ns!$B$1</f>
        <v>4.9106265126830007</v>
      </c>
      <c r="AK12" s="11" cm="1">
        <f t="array" ref="AK12">INDEX(W_psid!$B$2:$CZ$104,W_!$A12,W_!AK$1)/Ns!$B$1</f>
        <v>115.10740771448714</v>
      </c>
      <c r="AL12" s="11" cm="1">
        <f t="array" ref="AL12">INDEX(W_psid!$B$2:$CZ$104,W_!$A12,W_!AL$1)/Ns!$B$1</f>
        <v>-3.9253046825761778E-2</v>
      </c>
      <c r="AM12" s="11" cm="1">
        <f t="array" ref="AM12">INDEX(W_psid!$B$2:$CZ$104,W_!$A12,W_!AM$1)/Ns!$B$1</f>
        <v>-1.1994961544104632</v>
      </c>
      <c r="AN12" s="11" cm="1">
        <f t="array" ref="AN12">INDEX(W_psid!$B$2:$CZ$104,W_!$A12,W_!AN$1)/Ns!$B$1</f>
        <v>4.0373586092262631E-2</v>
      </c>
      <c r="AO12" s="11" cm="1">
        <f t="array" ref="AO12">INDEX(W_psid!$B$2:$CZ$104,W_!$A12,W_!AO$1)/Ns!$B$1</f>
        <v>2.0907059883270914E-6</v>
      </c>
      <c r="AP12" s="11" cm="1">
        <f t="array" ref="AP12">INDEX(W_psid!$B$2:$CZ$104,W_!$A12,W_!AP$1)/Ns!$B$1</f>
        <v>-1.2163045104466834</v>
      </c>
      <c r="AQ12" s="11" cm="1">
        <f t="array" ref="AQ12">INDEX(W_psid!$B$2:$CZ$104,W_!$A12,W_!AQ$1)/Ns!$B$1</f>
        <v>-220.65134087398388</v>
      </c>
      <c r="AR12" s="11" cm="1">
        <f t="array" ref="AR12">INDEX(W_psid!$B$2:$CZ$104,W_!$A12,W_!AR$1)/Ns!$B$1</f>
        <v>7.2134472639882513E-2</v>
      </c>
      <c r="AS12" s="11" cm="1">
        <f t="array" ref="AS12">INDEX(W_psid!$B$2:$CZ$104,W_!$A12,W_!AS$1)/Ns!$B$1</f>
        <v>-4.4999433938360589E-2</v>
      </c>
      <c r="AT12" s="11" cm="1">
        <f t="array" ref="AT12">INDEX(W_psid!$B$2:$CZ$104,W_!$A12,W_!AT$1)/Ns!$B$1</f>
        <v>0</v>
      </c>
      <c r="AU12" s="11" cm="1">
        <f t="array" ref="AU12">INDEX(W_psid!$B$2:$CZ$104,W_!$A12,W_!AU$1)/Ns!$B$1</f>
        <v>-9.7978525834385035</v>
      </c>
      <c r="AV12" s="11" cm="1">
        <f t="array" ref="AV12">INDEX(W_psid!$B$2:$CZ$104,W_!$A12,W_!AV$1)/Ns!$B$1</f>
        <v>-0.48875684585539686</v>
      </c>
      <c r="AW12" s="11">
        <v>0</v>
      </c>
      <c r="AX12" s="11">
        <v>0</v>
      </c>
      <c r="AY12" s="11">
        <v>0</v>
      </c>
      <c r="AZ12" s="11">
        <v>0</v>
      </c>
      <c r="BA12" s="11">
        <v>0</v>
      </c>
      <c r="BB12" s="11">
        <v>0</v>
      </c>
      <c r="BC12" s="11">
        <v>0</v>
      </c>
      <c r="BD12" s="11">
        <v>0</v>
      </c>
    </row>
    <row r="13" spans="1:56" x14ac:dyDescent="0.35">
      <c r="A13">
        <f>MATCH(C13,W_psid!$A$2:$A$104,0)</f>
        <v>50</v>
      </c>
      <c r="B13" t="str">
        <f>MOMS!$A$11</f>
        <v>whwk_pwn_dif</v>
      </c>
      <c r="C13" t="str">
        <f>MOMS!$B$11</f>
        <v>whwk_pwn_dif</v>
      </c>
      <c r="D13" s="11" cm="1">
        <f t="array" ref="D13">INDEX(W_psid!$B$2:$CZ$104,W_!$A13,W_!D$1)/Ns!$B$1</f>
        <v>0.32192271103420861</v>
      </c>
      <c r="E13" s="11" cm="1">
        <f t="array" ref="E13">INDEX(W_psid!$B$2:$CZ$104,W_!$A13,W_!E$1)/Ns!$B$1</f>
        <v>1.3455678679608691</v>
      </c>
      <c r="F13" s="11" cm="1">
        <f t="array" ref="F13">INDEX(W_psid!$B$2:$CZ$104,W_!$A13,W_!F$1)/Ns!$B$1</f>
        <v>-2.3664326989739135</v>
      </c>
      <c r="G13" s="11" cm="1">
        <f t="array" ref="G13">INDEX(W_psid!$B$2:$CZ$104,W_!$A13,W_!G$1)/Ns!$B$1</f>
        <v>15.833172476564553</v>
      </c>
      <c r="H13" s="11" cm="1">
        <f t="array" ref="H13">INDEX(W_psid!$B$2:$CZ$104,W_!$A13,W_!H$1)/Ns!$B$1</f>
        <v>-20.722757149651699</v>
      </c>
      <c r="I13" s="11" cm="1">
        <f t="array" ref="I13">INDEX(W_psid!$B$2:$CZ$104,W_!$A13,W_!I$1)/Ns!$B$1</f>
        <v>4.3527566750801689</v>
      </c>
      <c r="J13" s="11" cm="1">
        <f t="array" ref="J13">INDEX(W_psid!$B$2:$CZ$104,W_!$A13,W_!J$1)/Ns!$B$1</f>
        <v>-16.830339281937622</v>
      </c>
      <c r="K13" s="11" cm="1">
        <f t="array" ref="K13">INDEX(W_psid!$B$2:$CZ$104,W_!$A13,W_!K$1)/Ns!$B$1</f>
        <v>-45.987768139365116</v>
      </c>
      <c r="L13" s="11" cm="1">
        <f t="array" ref="L13">INDEX(W_psid!$B$2:$CZ$104,W_!$A13,W_!L$1)/Ns!$B$1</f>
        <v>28.431452654877969</v>
      </c>
      <c r="M13" s="11" cm="1">
        <f t="array" ref="M13">INDEX(W_psid!$B$2:$CZ$104,W_!$A13,W_!M$1)/Ns!$B$1</f>
        <v>196.45403933680728</v>
      </c>
      <c r="N13" s="11" cm="1">
        <f t="array" ref="N13">INDEX(W_psid!$B$2:$CZ$104,W_!$A13,W_!N$1)/Ns!$B$1</f>
        <v>-14.137852661589319</v>
      </c>
      <c r="O13" s="11" cm="1">
        <f t="array" ref="O13">INDEX(W_psid!$B$2:$CZ$104,W_!$A13,W_!O$1)/Ns!$B$1</f>
        <v>-5.3426189754807503</v>
      </c>
      <c r="P13" s="11" cm="1">
        <f t="array" ref="P13">INDEX(W_psid!$B$2:$CZ$104,W_!$A13,W_!P$1)/Ns!$B$1</f>
        <v>20.112805889800843</v>
      </c>
      <c r="Q13" s="11" cm="1">
        <f t="array" ref="Q13">INDEX(W_psid!$B$2:$CZ$104,W_!$A13,W_!Q$1)/Ns!$B$1</f>
        <v>30.471529918373747</v>
      </c>
      <c r="R13" s="11" cm="1">
        <f t="array" ref="R13">INDEX(W_psid!$B$2:$CZ$104,W_!$A13,W_!R$1)/Ns!$B$1</f>
        <v>28.737518722680885</v>
      </c>
      <c r="S13" s="11" cm="1">
        <f t="array" ref="S13">INDEX(W_psid!$B$2:$CZ$104,W_!$A13,W_!S$1)/Ns!$B$1</f>
        <v>1.9031790001113932E-3</v>
      </c>
      <c r="T13" s="11" cm="1">
        <f t="array" ref="T13">INDEX(W_psid!$B$2:$CZ$104,W_!$A13,W_!T$1)/Ns!$B$1</f>
        <v>9.7383267207177833E-4</v>
      </c>
      <c r="U13" s="11" cm="1">
        <f t="array" ref="U13">INDEX(W_psid!$B$2:$CZ$104,W_!$A13,W_!U$1)/Ns!$B$1</f>
        <v>4.7788815411977433E-3</v>
      </c>
      <c r="V13" s="11" cm="1">
        <f t="array" ref="V13">INDEX(W_psid!$B$2:$CZ$104,W_!$A13,W_!V$1)/Ns!$B$1</f>
        <v>-0.46502982376709351</v>
      </c>
      <c r="W13" s="11" cm="1">
        <f t="array" ref="W13">INDEX(W_psid!$B$2:$CZ$104,W_!$A13,W_!W$1)/Ns!$B$1</f>
        <v>-0.39113378206587657</v>
      </c>
      <c r="X13" s="11" cm="1">
        <f t="array" ref="X13">INDEX(W_psid!$B$2:$CZ$104,W_!$A13,W_!X$1)/Ns!$B$1</f>
        <v>-1.840399258818266</v>
      </c>
      <c r="Y13" s="11" cm="1">
        <f t="array" ref="Y13">INDEX(W_psid!$B$2:$CZ$104,W_!$A13,W_!Y$1)/Ns!$B$1</f>
        <v>-1.729102917375555</v>
      </c>
      <c r="Z13" s="11" cm="1">
        <f t="array" ref="Z13">INDEX(W_psid!$B$2:$CZ$104,W_!$A13,W_!Z$1)/Ns!$B$1</f>
        <v>-1.7801805528288652</v>
      </c>
      <c r="AA13" s="11" cm="1">
        <f t="array" ref="AA13">INDEX(W_psid!$B$2:$CZ$104,W_!$A13,W_!AA$1)/Ns!$B$1</f>
        <v>0.26556149472827106</v>
      </c>
      <c r="AB13" s="11" cm="1">
        <f t="array" ref="AB13">INDEX(W_psid!$B$2:$CZ$104,W_!$A13,W_!AB$1)/Ns!$B$1</f>
        <v>1.7056304978769584E-2</v>
      </c>
      <c r="AC13" s="11" cm="1">
        <f t="array" ref="AC13">INDEX(W_psid!$B$2:$CZ$104,W_!$A13,W_!AC$1)/Ns!$B$1</f>
        <v>0.34579983596332814</v>
      </c>
      <c r="AD13" s="11" cm="1">
        <f t="array" ref="AD13">INDEX(W_psid!$B$2:$CZ$104,W_!$A13,W_!AD$1)/Ns!$B$1</f>
        <v>-0.21085853778129918</v>
      </c>
      <c r="AE13" s="11" cm="1">
        <f t="array" ref="AE13">INDEX(W_psid!$B$2:$CZ$104,W_!$A13,W_!AE$1)/Ns!$B$1</f>
        <v>-8.5352580878908917</v>
      </c>
      <c r="AF13" s="11" cm="1">
        <f t="array" ref="AF13">INDEX(W_psid!$B$2:$CZ$104,W_!$A13,W_!AF$1)/Ns!$B$1</f>
        <v>-6.5881741859051095</v>
      </c>
      <c r="AG13" s="11" cm="1">
        <f t="array" ref="AG13">INDEX(W_psid!$B$2:$CZ$104,W_!$A13,W_!AG$1)/Ns!$B$1</f>
        <v>-1.3945796309201433E-2</v>
      </c>
      <c r="AH13" s="11" cm="1">
        <f t="array" ref="AH13">INDEX(W_psid!$B$2:$CZ$104,W_!$A13,W_!AH$1)/Ns!$B$1</f>
        <v>-3.756852385831436</v>
      </c>
      <c r="AI13" s="11" cm="1">
        <f t="array" ref="AI13">INDEX(W_psid!$B$2:$CZ$104,W_!$A13,W_!AI$1)/Ns!$B$1</f>
        <v>3.8602123738647555E-2</v>
      </c>
      <c r="AJ13" s="11" cm="1">
        <f t="array" ref="AJ13">INDEX(W_psid!$B$2:$CZ$104,W_!$A13,W_!AJ$1)/Ns!$B$1</f>
        <v>-29.400871358306503</v>
      </c>
      <c r="AK13" s="11" cm="1">
        <f t="array" ref="AK13">INDEX(W_psid!$B$2:$CZ$104,W_!$A13,W_!AK$1)/Ns!$B$1</f>
        <v>46.823785685435425</v>
      </c>
      <c r="AL13" s="11" cm="1">
        <f t="array" ref="AL13">INDEX(W_psid!$B$2:$CZ$104,W_!$A13,W_!AL$1)/Ns!$B$1</f>
        <v>-4.9535414988894397E-2</v>
      </c>
      <c r="AM13" s="11" cm="1">
        <f t="array" ref="AM13">INDEX(W_psid!$B$2:$CZ$104,W_!$A13,W_!AM$1)/Ns!$B$1</f>
        <v>71.842198819411237</v>
      </c>
      <c r="AN13" s="11" cm="1">
        <f t="array" ref="AN13">INDEX(W_psid!$B$2:$CZ$104,W_!$A13,W_!AN$1)/Ns!$B$1</f>
        <v>1.9938604017660995</v>
      </c>
      <c r="AO13" s="11" cm="1">
        <f t="array" ref="AO13">INDEX(W_psid!$B$2:$CZ$104,W_!$A13,W_!AO$1)/Ns!$B$1</f>
        <v>-1.9653511873181085E-2</v>
      </c>
      <c r="AP13" s="11" cm="1">
        <f t="array" ref="AP13">INDEX(W_psid!$B$2:$CZ$104,W_!$A13,W_!AP$1)/Ns!$B$1</f>
        <v>20.589163565856708</v>
      </c>
      <c r="AQ13" s="11" cm="1">
        <f t="array" ref="AQ13">INDEX(W_psid!$B$2:$CZ$104,W_!$A13,W_!AQ$1)/Ns!$B$1</f>
        <v>-88.827203987656176</v>
      </c>
      <c r="AR13" s="11" cm="1">
        <f t="array" ref="AR13">INDEX(W_psid!$B$2:$CZ$104,W_!$A13,W_!AR$1)/Ns!$B$1</f>
        <v>9.8258712732183492E-2</v>
      </c>
      <c r="AS13" s="11" cm="1">
        <f t="array" ref="AS13">INDEX(W_psid!$B$2:$CZ$104,W_!$A13,W_!AS$1)/Ns!$B$1</f>
        <v>-32.709399608827738</v>
      </c>
      <c r="AT13" s="11" cm="1">
        <f t="array" ref="AT13">INDEX(W_psid!$B$2:$CZ$104,W_!$A13,W_!AT$1)/Ns!$B$1</f>
        <v>0</v>
      </c>
      <c r="AU13" s="11" cm="1">
        <f t="array" ref="AU13">INDEX(W_psid!$B$2:$CZ$104,W_!$A13,W_!AU$1)/Ns!$B$1</f>
        <v>-30.738607960682348</v>
      </c>
      <c r="AV13" s="11" cm="1">
        <f t="array" ref="AV13">INDEX(W_psid!$B$2:$CZ$104,W_!$A13,W_!AV$1)/Ns!$B$1</f>
        <v>-0.29725795864542404</v>
      </c>
      <c r="AW13" s="11">
        <v>0</v>
      </c>
      <c r="AX13" s="11">
        <v>0</v>
      </c>
      <c r="AY13" s="11">
        <v>0</v>
      </c>
      <c r="AZ13" s="11">
        <v>0</v>
      </c>
      <c r="BA13" s="11">
        <v>0</v>
      </c>
      <c r="BB13" s="11">
        <v>0</v>
      </c>
      <c r="BC13" s="11">
        <v>0</v>
      </c>
      <c r="BD13" s="11">
        <v>0</v>
      </c>
    </row>
    <row r="14" spans="1:56" x14ac:dyDescent="0.35">
      <c r="A14">
        <f>MATCH(C14,W_psid!$A$2:$A$104,0)</f>
        <v>51</v>
      </c>
      <c r="B14" t="str">
        <f>MOMS!$A$12</f>
        <v>whwk_pnw_dif</v>
      </c>
      <c r="C14" t="str">
        <f>MOMS!$B$12</f>
        <v>whwk_pnw_dif</v>
      </c>
      <c r="D14" s="11" cm="1">
        <f t="array" ref="D14">INDEX(W_psid!$B$2:$CZ$104,W_!$A14,W_!D$1)/Ns!$B$1</f>
        <v>0.34439954362514263</v>
      </c>
      <c r="E14" s="11" cm="1">
        <f t="array" ref="E14">INDEX(W_psid!$B$2:$CZ$104,W_!$A14,W_!E$1)/Ns!$B$1</f>
        <v>-1.0710841077028892</v>
      </c>
      <c r="F14" s="11" cm="1">
        <f t="array" ref="F14">INDEX(W_psid!$B$2:$CZ$104,W_!$A14,W_!F$1)/Ns!$B$1</f>
        <v>-2.2273560259316594</v>
      </c>
      <c r="G14" s="11" cm="1">
        <f t="array" ref="G14">INDEX(W_psid!$B$2:$CZ$104,W_!$A14,W_!G$1)/Ns!$B$1</f>
        <v>-53.192584999011764</v>
      </c>
      <c r="H14" s="11" cm="1">
        <f t="array" ref="H14">INDEX(W_psid!$B$2:$CZ$104,W_!$A14,W_!H$1)/Ns!$B$1</f>
        <v>38.05066323432311</v>
      </c>
      <c r="I14" s="11" cm="1">
        <f t="array" ref="I14">INDEX(W_psid!$B$2:$CZ$104,W_!$A14,W_!I$1)/Ns!$B$1</f>
        <v>7.0568845259303385</v>
      </c>
      <c r="J14" s="11" cm="1">
        <f t="array" ref="J14">INDEX(W_psid!$B$2:$CZ$104,W_!$A14,W_!J$1)/Ns!$B$1</f>
        <v>-46.657502418570687</v>
      </c>
      <c r="K14" s="11" cm="1">
        <f t="array" ref="K14">INDEX(W_psid!$B$2:$CZ$104,W_!$A14,W_!K$1)/Ns!$B$1</f>
        <v>-28.424983377840501</v>
      </c>
      <c r="L14" s="11" cm="1">
        <f t="array" ref="L14">INDEX(W_psid!$B$2:$CZ$104,W_!$A14,W_!L$1)/Ns!$B$1</f>
        <v>-70.526614495617679</v>
      </c>
      <c r="M14" s="11" cm="1">
        <f t="array" ref="M14">INDEX(W_psid!$B$2:$CZ$104,W_!$A14,W_!M$1)/Ns!$B$1</f>
        <v>-14.137852661589319</v>
      </c>
      <c r="N14" s="11" cm="1">
        <f t="array" ref="N14">INDEX(W_psid!$B$2:$CZ$104,W_!$A14,W_!N$1)/Ns!$B$1</f>
        <v>242.28547348214155</v>
      </c>
      <c r="O14" s="11" cm="1">
        <f t="array" ref="O14">INDEX(W_psid!$B$2:$CZ$104,W_!$A14,W_!O$1)/Ns!$B$1</f>
        <v>62.032610442407979</v>
      </c>
      <c r="P14" s="11" cm="1">
        <f t="array" ref="P14">INDEX(W_psid!$B$2:$CZ$104,W_!$A14,W_!P$1)/Ns!$B$1</f>
        <v>6.2162003872692191</v>
      </c>
      <c r="Q14" s="11" cm="1">
        <f t="array" ref="Q14">INDEX(W_psid!$B$2:$CZ$104,W_!$A14,W_!Q$1)/Ns!$B$1</f>
        <v>-96.76474905447833</v>
      </c>
      <c r="R14" s="11" cm="1">
        <f t="array" ref="R14">INDEX(W_psid!$B$2:$CZ$104,W_!$A14,W_!R$1)/Ns!$B$1</f>
        <v>-23.420011682466434</v>
      </c>
      <c r="S14" s="11" cm="1">
        <f t="array" ref="S14">INDEX(W_psid!$B$2:$CZ$104,W_!$A14,W_!S$1)/Ns!$B$1</f>
        <v>-1.147018802985162E-3</v>
      </c>
      <c r="T14" s="11" cm="1">
        <f t="array" ref="T14">INDEX(W_psid!$B$2:$CZ$104,W_!$A14,W_!T$1)/Ns!$B$1</f>
        <v>3.9912840809469292E-3</v>
      </c>
      <c r="U14" s="11" cm="1">
        <f t="array" ref="U14">INDEX(W_psid!$B$2:$CZ$104,W_!$A14,W_!U$1)/Ns!$B$1</f>
        <v>-2.4328113188282392E-2</v>
      </c>
      <c r="V14" s="11" cm="1">
        <f t="array" ref="V14">INDEX(W_psid!$B$2:$CZ$104,W_!$A14,W_!V$1)/Ns!$B$1</f>
        <v>2.484869948279401</v>
      </c>
      <c r="W14" s="11" cm="1">
        <f t="array" ref="W14">INDEX(W_psid!$B$2:$CZ$104,W_!$A14,W_!W$1)/Ns!$B$1</f>
        <v>2.4247620845578797</v>
      </c>
      <c r="X14" s="11" cm="1">
        <f t="array" ref="X14">INDEX(W_psid!$B$2:$CZ$104,W_!$A14,W_!X$1)/Ns!$B$1</f>
        <v>1.7454574235399012</v>
      </c>
      <c r="Y14" s="11" cm="1">
        <f t="array" ref="Y14">INDEX(W_psid!$B$2:$CZ$104,W_!$A14,W_!Y$1)/Ns!$B$1</f>
        <v>1.5666216748411548</v>
      </c>
      <c r="Z14" s="11" cm="1">
        <f t="array" ref="Z14">INDEX(W_psid!$B$2:$CZ$104,W_!$A14,W_!Z$1)/Ns!$B$1</f>
        <v>1.9087810148643196</v>
      </c>
      <c r="AA14" s="11" cm="1">
        <f t="array" ref="AA14">INDEX(W_psid!$B$2:$CZ$104,W_!$A14,W_!AA$1)/Ns!$B$1</f>
        <v>1.4022103610129304</v>
      </c>
      <c r="AB14" s="11" cm="1">
        <f t="array" ref="AB14">INDEX(W_psid!$B$2:$CZ$104,W_!$A14,W_!AB$1)/Ns!$B$1</f>
        <v>5.4194622627841173E-2</v>
      </c>
      <c r="AC14" s="11" cm="1">
        <f t="array" ref="AC14">INDEX(W_psid!$B$2:$CZ$104,W_!$A14,W_!AC$1)/Ns!$B$1</f>
        <v>-0.62346833801564627</v>
      </c>
      <c r="AD14" s="11" cm="1">
        <f t="array" ref="AD14">INDEX(W_psid!$B$2:$CZ$104,W_!$A14,W_!AD$1)/Ns!$B$1</f>
        <v>0.133026915645895</v>
      </c>
      <c r="AE14" s="11" cm="1">
        <f t="array" ref="AE14">INDEX(W_psid!$B$2:$CZ$104,W_!$A14,W_!AE$1)/Ns!$B$1</f>
        <v>16.749360826351307</v>
      </c>
      <c r="AF14" s="11" cm="1">
        <f t="array" ref="AF14">INDEX(W_psid!$B$2:$CZ$104,W_!$A14,W_!AF$1)/Ns!$B$1</f>
        <v>15.550934033283513</v>
      </c>
      <c r="AG14" s="11" cm="1">
        <f t="array" ref="AG14">INDEX(W_psid!$B$2:$CZ$104,W_!$A14,W_!AG$1)/Ns!$B$1</f>
        <v>6.1940731495385253E-2</v>
      </c>
      <c r="AH14" s="11" cm="1">
        <f t="array" ref="AH14">INDEX(W_psid!$B$2:$CZ$104,W_!$A14,W_!AH$1)/Ns!$B$1</f>
        <v>-2.6234132677490378</v>
      </c>
      <c r="AI14" s="11" cm="1">
        <f t="array" ref="AI14">INDEX(W_psid!$B$2:$CZ$104,W_!$A14,W_!AI$1)/Ns!$B$1</f>
        <v>-1.8847222448499543E-2</v>
      </c>
      <c r="AJ14" s="11" cm="1">
        <f t="array" ref="AJ14">INDEX(W_psid!$B$2:$CZ$104,W_!$A14,W_!AJ$1)/Ns!$B$1</f>
        <v>238.17239035294025</v>
      </c>
      <c r="AK14" s="11" cm="1">
        <f t="array" ref="AK14">INDEX(W_psid!$B$2:$CZ$104,W_!$A14,W_!AK$1)/Ns!$B$1</f>
        <v>-28.56495763867628</v>
      </c>
      <c r="AL14" s="11" cm="1">
        <f t="array" ref="AL14">INDEX(W_psid!$B$2:$CZ$104,W_!$A14,W_!AL$1)/Ns!$B$1</f>
        <v>-4.1857470741297607E-2</v>
      </c>
      <c r="AM14" s="11" cm="1">
        <f t="array" ref="AM14">INDEX(W_psid!$B$2:$CZ$104,W_!$A14,W_!AM$1)/Ns!$B$1</f>
        <v>161.51816515491561</v>
      </c>
      <c r="AN14" s="11" cm="1">
        <f t="array" ref="AN14">INDEX(W_psid!$B$2:$CZ$104,W_!$A14,W_!AN$1)/Ns!$B$1</f>
        <v>1.4255785516062096</v>
      </c>
      <c r="AO14" s="11" cm="1">
        <f t="array" ref="AO14">INDEX(W_psid!$B$2:$CZ$104,W_!$A14,W_!AO$1)/Ns!$B$1</f>
        <v>9.0659628044587985E-3</v>
      </c>
      <c r="AP14" s="11" cm="1">
        <f t="array" ref="AP14">INDEX(W_psid!$B$2:$CZ$104,W_!$A14,W_!AP$1)/Ns!$B$1</f>
        <v>-127.30689448094499</v>
      </c>
      <c r="AQ14" s="11" cm="1">
        <f t="array" ref="AQ14">INDEX(W_psid!$B$2:$CZ$104,W_!$A14,W_!AQ$1)/Ns!$B$1</f>
        <v>56.944049785409128</v>
      </c>
      <c r="AR14" s="11" cm="1">
        <f t="array" ref="AR14">INDEX(W_psid!$B$2:$CZ$104,W_!$A14,W_!AR$1)/Ns!$B$1</f>
        <v>7.8709128636654607E-2</v>
      </c>
      <c r="AS14" s="11" cm="1">
        <f t="array" ref="AS14">INDEX(W_psid!$B$2:$CZ$104,W_!$A14,W_!AS$1)/Ns!$B$1</f>
        <v>-85.798484852085664</v>
      </c>
      <c r="AT14" s="11" cm="1">
        <f t="array" ref="AT14">INDEX(W_psid!$B$2:$CZ$104,W_!$A14,W_!AT$1)/Ns!$B$1</f>
        <v>0</v>
      </c>
      <c r="AU14" s="11" cm="1">
        <f t="array" ref="AU14">INDEX(W_psid!$B$2:$CZ$104,W_!$A14,W_!AU$1)/Ns!$B$1</f>
        <v>34.364013326924955</v>
      </c>
      <c r="AV14" s="11" cm="1">
        <f t="array" ref="AV14">INDEX(W_psid!$B$2:$CZ$104,W_!$A14,W_!AV$1)/Ns!$B$1</f>
        <v>6.3921544966220878E-2</v>
      </c>
      <c r="AW14" s="11">
        <v>0</v>
      </c>
      <c r="AX14" s="11">
        <v>0</v>
      </c>
      <c r="AY14" s="11">
        <v>0</v>
      </c>
      <c r="AZ14" s="11">
        <v>0</v>
      </c>
      <c r="BA14" s="11">
        <v>0</v>
      </c>
      <c r="BB14" s="11">
        <v>0</v>
      </c>
      <c r="BC14" s="11">
        <v>0</v>
      </c>
      <c r="BD14" s="11">
        <v>0</v>
      </c>
    </row>
    <row r="15" spans="1:56" x14ac:dyDescent="0.35">
      <c r="A15">
        <f>MATCH(C15,W_psid!$A$2:$A$104,0)</f>
        <v>52</v>
      </c>
      <c r="B15" t="str">
        <f>MOMS!$A$13</f>
        <v>hhwk_pww_dif</v>
      </c>
      <c r="C15" t="str">
        <f>MOMS!$B$13</f>
        <v>hhwk_pww_dif</v>
      </c>
      <c r="D15" s="11" cm="1">
        <f t="array" ref="D15">INDEX(W_psid!$B$2:$CZ$104,W_!$A15,W_!D$1)/Ns!$B$1</f>
        <v>1.0530597443909404</v>
      </c>
      <c r="E15" s="11" cm="1">
        <f t="array" ref="E15">INDEX(W_psid!$B$2:$CZ$104,W_!$A15,W_!E$1)/Ns!$B$1</f>
        <v>-0.54275269142169147</v>
      </c>
      <c r="F15" s="11" cm="1">
        <f t="array" ref="F15">INDEX(W_psid!$B$2:$CZ$104,W_!$A15,W_!F$1)/Ns!$B$1</f>
        <v>0.36001623548796013</v>
      </c>
      <c r="G15" s="11" cm="1">
        <f t="array" ref="G15">INDEX(W_psid!$B$2:$CZ$104,W_!$A15,W_!G$1)/Ns!$B$1</f>
        <v>55.163570109553895</v>
      </c>
      <c r="H15" s="11" cm="1">
        <f t="array" ref="H15">INDEX(W_psid!$B$2:$CZ$104,W_!$A15,W_!H$1)/Ns!$B$1</f>
        <v>15.264343727431493</v>
      </c>
      <c r="I15" s="11" cm="1">
        <f t="array" ref="I15">INDEX(W_psid!$B$2:$CZ$104,W_!$A15,W_!I$1)/Ns!$B$1</f>
        <v>-4.7106365536939458</v>
      </c>
      <c r="J15" s="11" cm="1">
        <f t="array" ref="J15">INDEX(W_psid!$B$2:$CZ$104,W_!$A15,W_!J$1)/Ns!$B$1</f>
        <v>-0.89444588666635838</v>
      </c>
      <c r="K15" s="11" cm="1">
        <f t="array" ref="K15">INDEX(W_psid!$B$2:$CZ$104,W_!$A15,W_!K$1)/Ns!$B$1</f>
        <v>-7.5366523414801287</v>
      </c>
      <c r="L15" s="11" cm="1">
        <f t="array" ref="L15">INDEX(W_psid!$B$2:$CZ$104,W_!$A15,W_!L$1)/Ns!$B$1</f>
        <v>-120.7330488712427</v>
      </c>
      <c r="M15" s="11" cm="1">
        <f t="array" ref="M15">INDEX(W_psid!$B$2:$CZ$104,W_!$A15,W_!M$1)/Ns!$B$1</f>
        <v>-5.3426189754807503</v>
      </c>
      <c r="N15" s="11" cm="1">
        <f t="array" ref="N15">INDEX(W_psid!$B$2:$CZ$104,W_!$A15,W_!N$1)/Ns!$B$1</f>
        <v>62.032610442407979</v>
      </c>
      <c r="O15" s="11" cm="1">
        <f t="array" ref="O15">INDEX(W_psid!$B$2:$CZ$104,W_!$A15,W_!O$1)/Ns!$B$1</f>
        <v>140.15995547242565</v>
      </c>
      <c r="P15" s="11" cm="1">
        <f t="array" ref="P15">INDEX(W_psid!$B$2:$CZ$104,W_!$A15,W_!P$1)/Ns!$B$1</f>
        <v>-2.9373480359355724</v>
      </c>
      <c r="Q15" s="11" cm="1">
        <f t="array" ref="Q15">INDEX(W_psid!$B$2:$CZ$104,W_!$A15,W_!Q$1)/Ns!$B$1</f>
        <v>-13.510529608800065</v>
      </c>
      <c r="R15" s="11" cm="1">
        <f t="array" ref="R15">INDEX(W_psid!$B$2:$CZ$104,W_!$A15,W_!R$1)/Ns!$B$1</f>
        <v>-20.684802008729221</v>
      </c>
      <c r="S15" s="11" cm="1">
        <f t="array" ref="S15">INDEX(W_psid!$B$2:$CZ$104,W_!$A15,W_!S$1)/Ns!$B$1</f>
        <v>2.3222278484525953E-2</v>
      </c>
      <c r="T15" s="11" cm="1">
        <f t="array" ref="T15">INDEX(W_psid!$B$2:$CZ$104,W_!$A15,W_!T$1)/Ns!$B$1</f>
        <v>-5.4017291628814573E-4</v>
      </c>
      <c r="U15" s="11" cm="1">
        <f t="array" ref="U15">INDEX(W_psid!$B$2:$CZ$104,W_!$A15,W_!U$1)/Ns!$B$1</f>
        <v>-3.2760113410993863E-3</v>
      </c>
      <c r="V15" s="11" cm="1">
        <f t="array" ref="V15">INDEX(W_psid!$B$2:$CZ$104,W_!$A15,W_!V$1)/Ns!$B$1</f>
        <v>-3.2472796428718954E-2</v>
      </c>
      <c r="W15" s="11" cm="1">
        <f t="array" ref="W15">INDEX(W_psid!$B$2:$CZ$104,W_!$A15,W_!W$1)/Ns!$B$1</f>
        <v>-0.18744277010675031</v>
      </c>
      <c r="X15" s="11" cm="1">
        <f t="array" ref="X15">INDEX(W_psid!$B$2:$CZ$104,W_!$A15,W_!X$1)/Ns!$B$1</f>
        <v>1.0288991309609725</v>
      </c>
      <c r="Y15" s="11" cm="1">
        <f t="array" ref="Y15">INDEX(W_psid!$B$2:$CZ$104,W_!$A15,W_!Y$1)/Ns!$B$1</f>
        <v>1.2183937341076585</v>
      </c>
      <c r="Z15" s="11" cm="1">
        <f t="array" ref="Z15">INDEX(W_psid!$B$2:$CZ$104,W_!$A15,W_!Z$1)/Ns!$B$1</f>
        <v>0.98912947470661539</v>
      </c>
      <c r="AA15" s="11" cm="1">
        <f t="array" ref="AA15">INDEX(W_psid!$B$2:$CZ$104,W_!$A15,W_!AA$1)/Ns!$B$1</f>
        <v>4.8544497361375588E-2</v>
      </c>
      <c r="AB15" s="11" cm="1">
        <f t="array" ref="AB15">INDEX(W_psid!$B$2:$CZ$104,W_!$A15,W_!AB$1)/Ns!$B$1</f>
        <v>4.5000424788870015E-2</v>
      </c>
      <c r="AC15" s="11" cm="1">
        <f t="array" ref="AC15">INDEX(W_psid!$B$2:$CZ$104,W_!$A15,W_!AC$1)/Ns!$B$1</f>
        <v>-0.20543765886136858</v>
      </c>
      <c r="AD15" s="11" cm="1">
        <f t="array" ref="AD15">INDEX(W_psid!$B$2:$CZ$104,W_!$A15,W_!AD$1)/Ns!$B$1</f>
        <v>-5.8674163173517632E-2</v>
      </c>
      <c r="AE15" s="11" cm="1">
        <f t="array" ref="AE15">INDEX(W_psid!$B$2:$CZ$104,W_!$A15,W_!AE$1)/Ns!$B$1</f>
        <v>-8.3580813757997454</v>
      </c>
      <c r="AF15" s="11" cm="1">
        <f t="array" ref="AF15">INDEX(W_psid!$B$2:$CZ$104,W_!$A15,W_!AF$1)/Ns!$B$1</f>
        <v>-7.4108829996561925</v>
      </c>
      <c r="AG15" s="11" cm="1">
        <f t="array" ref="AG15">INDEX(W_psid!$B$2:$CZ$104,W_!$A15,W_!AG$1)/Ns!$B$1</f>
        <v>2.3773856586540614E-2</v>
      </c>
      <c r="AH15" s="11" cm="1">
        <f t="array" ref="AH15">INDEX(W_psid!$B$2:$CZ$104,W_!$A15,W_!AH$1)/Ns!$B$1</f>
        <v>-0.63181798199538874</v>
      </c>
      <c r="AI15" s="11" cm="1">
        <f t="array" ref="AI15">INDEX(W_psid!$B$2:$CZ$104,W_!$A15,W_!AI$1)/Ns!$B$1</f>
        <v>1.714491158635555E-2</v>
      </c>
      <c r="AJ15" s="11" cm="1">
        <f t="array" ref="AJ15">INDEX(W_psid!$B$2:$CZ$104,W_!$A15,W_!AJ$1)/Ns!$B$1</f>
        <v>-89.304193696097215</v>
      </c>
      <c r="AK15" s="11" cm="1">
        <f t="array" ref="AK15">INDEX(W_psid!$B$2:$CZ$104,W_!$A15,W_!AK$1)/Ns!$B$1</f>
        <v>-127.6787808320332</v>
      </c>
      <c r="AL15" s="11" cm="1">
        <f t="array" ref="AL15">INDEX(W_psid!$B$2:$CZ$104,W_!$A15,W_!AL$1)/Ns!$B$1</f>
        <v>1.0508109622717591E-2</v>
      </c>
      <c r="AM15" s="11" cm="1">
        <f t="array" ref="AM15">INDEX(W_psid!$B$2:$CZ$104,W_!$A15,W_!AM$1)/Ns!$B$1</f>
        <v>-41.319673908751653</v>
      </c>
      <c r="AN15" s="11" cm="1">
        <f t="array" ref="AN15">INDEX(W_psid!$B$2:$CZ$104,W_!$A15,W_!AN$1)/Ns!$B$1</f>
        <v>0.38799229499173682</v>
      </c>
      <c r="AO15" s="11" cm="1">
        <f t="array" ref="AO15">INDEX(W_psid!$B$2:$CZ$104,W_!$A15,W_!AO$1)/Ns!$B$1</f>
        <v>-8.5897121169078439E-3</v>
      </c>
      <c r="AP15" s="11" cm="1">
        <f t="array" ref="AP15">INDEX(W_psid!$B$2:$CZ$104,W_!$A15,W_!AP$1)/Ns!$B$1</f>
        <v>47.318447388726391</v>
      </c>
      <c r="AQ15" s="11" cm="1">
        <f t="array" ref="AQ15">INDEX(W_psid!$B$2:$CZ$104,W_!$A15,W_!AQ$1)/Ns!$B$1</f>
        <v>244.32375218413293</v>
      </c>
      <c r="AR15" s="11" cm="1">
        <f t="array" ref="AR15">INDEX(W_psid!$B$2:$CZ$104,W_!$A15,W_!AR$1)/Ns!$B$1</f>
        <v>-1.5838116764432413E-2</v>
      </c>
      <c r="AS15" s="11" cm="1">
        <f t="array" ref="AS15">INDEX(W_psid!$B$2:$CZ$104,W_!$A15,W_!AS$1)/Ns!$B$1</f>
        <v>22.842204499889338</v>
      </c>
      <c r="AT15" s="11" cm="1">
        <f t="array" ref="AT15">INDEX(W_psid!$B$2:$CZ$104,W_!$A15,W_!AT$1)/Ns!$B$1</f>
        <v>0</v>
      </c>
      <c r="AU15" s="11" cm="1">
        <f t="array" ref="AU15">INDEX(W_psid!$B$2:$CZ$104,W_!$A15,W_!AU$1)/Ns!$B$1</f>
        <v>-13.674304087935614</v>
      </c>
      <c r="AV15" s="11" cm="1">
        <f t="array" ref="AV15">INDEX(W_psid!$B$2:$CZ$104,W_!$A15,W_!AV$1)/Ns!$B$1</f>
        <v>0.38914829600926804</v>
      </c>
      <c r="AW15" s="11">
        <v>0</v>
      </c>
      <c r="AX15" s="11">
        <v>0</v>
      </c>
      <c r="AY15" s="11">
        <v>0</v>
      </c>
      <c r="AZ15" s="11">
        <v>0</v>
      </c>
      <c r="BA15" s="11">
        <v>0</v>
      </c>
      <c r="BB15" s="11">
        <v>0</v>
      </c>
      <c r="BC15" s="11">
        <v>0</v>
      </c>
      <c r="BD15" s="11">
        <v>0</v>
      </c>
    </row>
    <row r="16" spans="1:56" x14ac:dyDescent="0.35">
      <c r="A16">
        <f>MATCH(C16,W_psid!$A$2:$A$104,0)</f>
        <v>53</v>
      </c>
      <c r="B16" t="str">
        <f>MOMS!$A$14</f>
        <v>hhwk_pwn_difhpww</v>
      </c>
      <c r="C16" t="str">
        <f>MOMS!$B$14</f>
        <v>hhwk_pwn_difhpww</v>
      </c>
      <c r="D16" s="11" cm="1">
        <f t="array" ref="D16">INDEX(W_psid!$B$2:$CZ$104,W_!$A16,W_!D$1)/Ns!$B$1</f>
        <v>0.25950300124632464</v>
      </c>
      <c r="E16" s="11" cm="1">
        <f t="array" ref="E16">INDEX(W_psid!$B$2:$CZ$104,W_!$A16,W_!E$1)/Ns!$B$1</f>
        <v>0.16670312189810621</v>
      </c>
      <c r="F16" s="11" cm="1">
        <f t="array" ref="F16">INDEX(W_psid!$B$2:$CZ$104,W_!$A16,W_!F$1)/Ns!$B$1</f>
        <v>0.52879974246197636</v>
      </c>
      <c r="G16" s="11" cm="1">
        <f t="array" ref="G16">INDEX(W_psid!$B$2:$CZ$104,W_!$A16,W_!G$1)/Ns!$B$1</f>
        <v>4.8559632968983371</v>
      </c>
      <c r="H16" s="11" cm="1">
        <f t="array" ref="H16">INDEX(W_psid!$B$2:$CZ$104,W_!$A16,W_!H$1)/Ns!$B$1</f>
        <v>-7.5692122713715113</v>
      </c>
      <c r="I16" s="11" cm="1">
        <f t="array" ref="I16">INDEX(W_psid!$B$2:$CZ$104,W_!$A16,W_!I$1)/Ns!$B$1</f>
        <v>-19.286481546565081</v>
      </c>
      <c r="J16" s="11" cm="1">
        <f t="array" ref="J16">INDEX(W_psid!$B$2:$CZ$104,W_!$A16,W_!J$1)/Ns!$B$1</f>
        <v>-1.4483698392479392</v>
      </c>
      <c r="K16" s="11" cm="1">
        <f t="array" ref="K16">INDEX(W_psid!$B$2:$CZ$104,W_!$A16,W_!K$1)/Ns!$B$1</f>
        <v>-16.496471805348179</v>
      </c>
      <c r="L16" s="11" cm="1">
        <f t="array" ref="L16">INDEX(W_psid!$B$2:$CZ$104,W_!$A16,W_!L$1)/Ns!$B$1</f>
        <v>3.1849284215584075</v>
      </c>
      <c r="M16" s="11" cm="1">
        <f t="array" ref="M16">INDEX(W_psid!$B$2:$CZ$104,W_!$A16,W_!M$1)/Ns!$B$1</f>
        <v>20.112805889800843</v>
      </c>
      <c r="N16" s="11" cm="1">
        <f t="array" ref="N16">INDEX(W_psid!$B$2:$CZ$104,W_!$A16,W_!N$1)/Ns!$B$1</f>
        <v>6.2162003872692191</v>
      </c>
      <c r="O16" s="11" cm="1">
        <f t="array" ref="O16">INDEX(W_psid!$B$2:$CZ$104,W_!$A16,W_!O$1)/Ns!$B$1</f>
        <v>-2.9373480359355724</v>
      </c>
      <c r="P16" s="11" cm="1">
        <f t="array" ref="P16">INDEX(W_psid!$B$2:$CZ$104,W_!$A16,W_!P$1)/Ns!$B$1</f>
        <v>39.751299350600348</v>
      </c>
      <c r="Q16" s="11" cm="1">
        <f t="array" ref="Q16">INDEX(W_psid!$B$2:$CZ$104,W_!$A16,W_!Q$1)/Ns!$B$1</f>
        <v>39.263200523830967</v>
      </c>
      <c r="R16" s="11" cm="1">
        <f t="array" ref="R16">INDEX(W_psid!$B$2:$CZ$104,W_!$A16,W_!R$1)/Ns!$B$1</f>
        <v>12.178514359926217</v>
      </c>
      <c r="S16" s="11" cm="1">
        <f t="array" ref="S16">INDEX(W_psid!$B$2:$CZ$104,W_!$A16,W_!S$1)/Ns!$B$1</f>
        <v>3.2801995798873741E-4</v>
      </c>
      <c r="T16" s="11" cm="1">
        <f t="array" ref="T16">INDEX(W_psid!$B$2:$CZ$104,W_!$A16,W_!T$1)/Ns!$B$1</f>
        <v>2.2649669080207937E-3</v>
      </c>
      <c r="U16" s="11" cm="1">
        <f t="array" ref="U16">INDEX(W_psid!$B$2:$CZ$104,W_!$A16,W_!U$1)/Ns!$B$1</f>
        <v>3.2197624300923905E-2</v>
      </c>
      <c r="V16" s="11" cm="1">
        <f t="array" ref="V16">INDEX(W_psid!$B$2:$CZ$104,W_!$A16,W_!V$1)/Ns!$B$1</f>
        <v>-0.37495332957641608</v>
      </c>
      <c r="W16" s="11" cm="1">
        <f t="array" ref="W16">INDEX(W_psid!$B$2:$CZ$104,W_!$A16,W_!W$1)/Ns!$B$1</f>
        <v>-0.36403945406075988</v>
      </c>
      <c r="X16" s="11" cm="1">
        <f t="array" ref="X16">INDEX(W_psid!$B$2:$CZ$104,W_!$A16,W_!X$1)/Ns!$B$1</f>
        <v>-0.41311965530897971</v>
      </c>
      <c r="Y16" s="11" cm="1">
        <f t="array" ref="Y16">INDEX(W_psid!$B$2:$CZ$104,W_!$A16,W_!Y$1)/Ns!$B$1</f>
        <v>-0.3114333510871255</v>
      </c>
      <c r="Z16" s="11" cm="1">
        <f t="array" ref="Z16">INDEX(W_psid!$B$2:$CZ$104,W_!$A16,W_!Z$1)/Ns!$B$1</f>
        <v>-0.43598570200344983</v>
      </c>
      <c r="AA16" s="11" cm="1">
        <f t="array" ref="AA16">INDEX(W_psid!$B$2:$CZ$104,W_!$A16,W_!AA$1)/Ns!$B$1</f>
        <v>1.484851689849671E-2</v>
      </c>
      <c r="AB16" s="11" cm="1">
        <f t="array" ref="AB16">INDEX(W_psid!$B$2:$CZ$104,W_!$A16,W_!AB$1)/Ns!$B$1</f>
        <v>-1.0196591108309195E-2</v>
      </c>
      <c r="AC16" s="11" cm="1">
        <f t="array" ref="AC16">INDEX(W_psid!$B$2:$CZ$104,W_!$A16,W_!AC$1)/Ns!$B$1</f>
        <v>0.22023107251552593</v>
      </c>
      <c r="AD16" s="11" cm="1">
        <f t="array" ref="AD16">INDEX(W_psid!$B$2:$CZ$104,W_!$A16,W_!AD$1)/Ns!$B$1</f>
        <v>-3.8510589861654516E-2</v>
      </c>
      <c r="AE16" s="11" cm="1">
        <f t="array" ref="AE16">INDEX(W_psid!$B$2:$CZ$104,W_!$A16,W_!AE$1)/Ns!$B$1</f>
        <v>-4.746672308320206</v>
      </c>
      <c r="AF16" s="11" cm="1">
        <f t="array" ref="AF16">INDEX(W_psid!$B$2:$CZ$104,W_!$A16,W_!AF$1)/Ns!$B$1</f>
        <v>-3.6929765552346661</v>
      </c>
      <c r="AG16" s="11" cm="1">
        <f t="array" ref="AG16">INDEX(W_psid!$B$2:$CZ$104,W_!$A16,W_!AG$1)/Ns!$B$1</f>
        <v>-3.8629713073743001E-2</v>
      </c>
      <c r="AH16" s="11" cm="1">
        <f t="array" ref="AH16">INDEX(W_psid!$B$2:$CZ$104,W_!$A16,W_!AH$1)/Ns!$B$1</f>
        <v>-2.0541792437107995</v>
      </c>
      <c r="AI16" s="11" cm="1">
        <f t="array" ref="AI16">INDEX(W_psid!$B$2:$CZ$104,W_!$A16,W_!AI$1)/Ns!$B$1</f>
        <v>-1.0965013927728712E-2</v>
      </c>
      <c r="AJ16" s="11" cm="1">
        <f t="array" ref="AJ16">INDEX(W_psid!$B$2:$CZ$104,W_!$A16,W_!AJ$1)/Ns!$B$1</f>
        <v>-37.694688268330545</v>
      </c>
      <c r="AK16" s="11" cm="1">
        <f t="array" ref="AK16">INDEX(W_psid!$B$2:$CZ$104,W_!$A16,W_!AK$1)/Ns!$B$1</f>
        <v>-17.99329815882259</v>
      </c>
      <c r="AL16" s="11" cm="1">
        <f t="array" ref="AL16">INDEX(W_psid!$B$2:$CZ$104,W_!$A16,W_!AL$1)/Ns!$B$1</f>
        <v>-1.4051065633767172E-2</v>
      </c>
      <c r="AM16" s="11" cm="1">
        <f t="array" ref="AM16">INDEX(W_psid!$B$2:$CZ$104,W_!$A16,W_!AM$1)/Ns!$B$1</f>
        <v>-55.979393464340006</v>
      </c>
      <c r="AN16" s="11" cm="1">
        <f t="array" ref="AN16">INDEX(W_psid!$B$2:$CZ$104,W_!$A16,W_!AN$1)/Ns!$B$1</f>
        <v>1.1002301673230266</v>
      </c>
      <c r="AO16" s="11" cm="1">
        <f t="array" ref="AO16">INDEX(W_psid!$B$2:$CZ$104,W_!$A16,W_!AO$1)/Ns!$B$1</f>
        <v>5.7631335286267545E-3</v>
      </c>
      <c r="AP16" s="11" cm="1">
        <f t="array" ref="AP16">INDEX(W_psid!$B$2:$CZ$104,W_!$A16,W_!AP$1)/Ns!$B$1</f>
        <v>19.353760087100774</v>
      </c>
      <c r="AQ16" s="11" cm="1">
        <f t="array" ref="AQ16">INDEX(W_psid!$B$2:$CZ$104,W_!$A16,W_!AQ$1)/Ns!$B$1</f>
        <v>32.660241823637065</v>
      </c>
      <c r="AR16" s="11" cm="1">
        <f t="array" ref="AR16">INDEX(W_psid!$B$2:$CZ$104,W_!$A16,W_!AR$1)/Ns!$B$1</f>
        <v>2.6720259915161165E-2</v>
      </c>
      <c r="AS16" s="11" cm="1">
        <f t="array" ref="AS16">INDEX(W_psid!$B$2:$CZ$104,W_!$A16,W_!AS$1)/Ns!$B$1</f>
        <v>29.157646656918001</v>
      </c>
      <c r="AT16" s="11" cm="1">
        <f t="array" ref="AT16">INDEX(W_psid!$B$2:$CZ$104,W_!$A16,W_!AT$1)/Ns!$B$1</f>
        <v>0</v>
      </c>
      <c r="AU16" s="11" cm="1">
        <f t="array" ref="AU16">INDEX(W_psid!$B$2:$CZ$104,W_!$A16,W_!AU$1)/Ns!$B$1</f>
        <v>-17.022605713569408</v>
      </c>
      <c r="AV16" s="11" cm="1">
        <f t="array" ref="AV16">INDEX(W_psid!$B$2:$CZ$104,W_!$A16,W_!AV$1)/Ns!$B$1</f>
        <v>-0.34876419668573122</v>
      </c>
      <c r="AW16" s="11">
        <v>0</v>
      </c>
      <c r="AX16" s="11">
        <v>0</v>
      </c>
      <c r="AY16" s="11">
        <v>0</v>
      </c>
      <c r="AZ16" s="11">
        <v>0</v>
      </c>
      <c r="BA16" s="11">
        <v>0</v>
      </c>
      <c r="BB16" s="11">
        <v>0</v>
      </c>
      <c r="BC16" s="11">
        <v>0</v>
      </c>
      <c r="BD16" s="11">
        <v>0</v>
      </c>
    </row>
    <row r="17" spans="1:56" x14ac:dyDescent="0.35">
      <c r="A17">
        <f>MATCH(C17,W_psid!$A$2:$A$104,0)</f>
        <v>54</v>
      </c>
      <c r="B17" t="str">
        <f>MOMS!$A$15</f>
        <v>hhwk_pnw_difhpww</v>
      </c>
      <c r="C17" t="str">
        <f>MOMS!$B$15</f>
        <v>hhwk_pnw_difhpww</v>
      </c>
      <c r="D17" s="11" cm="1">
        <f t="array" ref="D17">INDEX(W_psid!$B$2:$CZ$104,W_!$A17,W_!D$1)/Ns!$B$1</f>
        <v>0.12673218996622745</v>
      </c>
      <c r="E17" s="11" cm="1">
        <f t="array" ref="E17">INDEX(W_psid!$B$2:$CZ$104,W_!$A17,W_!E$1)/Ns!$B$1</f>
        <v>-4.965217828727825</v>
      </c>
      <c r="F17" s="11" cm="1">
        <f t="array" ref="F17">INDEX(W_psid!$B$2:$CZ$104,W_!$A17,W_!F$1)/Ns!$B$1</f>
        <v>-0.2365318797835512</v>
      </c>
      <c r="G17" s="11" cm="1">
        <f t="array" ref="G17">INDEX(W_psid!$B$2:$CZ$104,W_!$A17,W_!G$1)/Ns!$B$1</f>
        <v>-57.737627782609628</v>
      </c>
      <c r="H17" s="11" cm="1">
        <f t="array" ref="H17">INDEX(W_psid!$B$2:$CZ$104,W_!$A17,W_!H$1)/Ns!$B$1</f>
        <v>-48.454143134312723</v>
      </c>
      <c r="I17" s="11" cm="1">
        <f t="array" ref="I17">INDEX(W_psid!$B$2:$CZ$104,W_!$A17,W_!I$1)/Ns!$B$1</f>
        <v>-27.543675544929911</v>
      </c>
      <c r="J17" s="11" cm="1">
        <f t="array" ref="J17">INDEX(W_psid!$B$2:$CZ$104,W_!$A17,W_!J$1)/Ns!$B$1</f>
        <v>116.84859218021698</v>
      </c>
      <c r="K17" s="11" cm="1">
        <f t="array" ref="K17">INDEX(W_psid!$B$2:$CZ$104,W_!$A17,W_!K$1)/Ns!$B$1</f>
        <v>18.249703566747311</v>
      </c>
      <c r="L17" s="11" cm="1">
        <f t="array" ref="L17">INDEX(W_psid!$B$2:$CZ$104,W_!$A17,W_!L$1)/Ns!$B$1</f>
        <v>33.988320227941301</v>
      </c>
      <c r="M17" s="11" cm="1">
        <f t="array" ref="M17">INDEX(W_psid!$B$2:$CZ$104,W_!$A17,W_!M$1)/Ns!$B$1</f>
        <v>30.471529918373747</v>
      </c>
      <c r="N17" s="11" cm="1">
        <f t="array" ref="N17">INDEX(W_psid!$B$2:$CZ$104,W_!$A17,W_!N$1)/Ns!$B$1</f>
        <v>-96.76474905447833</v>
      </c>
      <c r="O17" s="11" cm="1">
        <f t="array" ref="O17">INDEX(W_psid!$B$2:$CZ$104,W_!$A17,W_!O$1)/Ns!$B$1</f>
        <v>-13.510529608800065</v>
      </c>
      <c r="P17" s="11" cm="1">
        <f t="array" ref="P17">INDEX(W_psid!$B$2:$CZ$104,W_!$A17,W_!P$1)/Ns!$B$1</f>
        <v>39.263200523830967</v>
      </c>
      <c r="Q17" s="11" cm="1">
        <f t="array" ref="Q17">INDEX(W_psid!$B$2:$CZ$104,W_!$A17,W_!Q$1)/Ns!$B$1</f>
        <v>1196.0904946217374</v>
      </c>
      <c r="R17" s="11" cm="1">
        <f t="array" ref="R17">INDEX(W_psid!$B$2:$CZ$104,W_!$A17,W_!R$1)/Ns!$B$1</f>
        <v>-36.54491194080196</v>
      </c>
      <c r="S17" s="11" cm="1">
        <f t="array" ref="S17">INDEX(W_psid!$B$2:$CZ$104,W_!$A17,W_!S$1)/Ns!$B$1</f>
        <v>-2.8671925793821402E-2</v>
      </c>
      <c r="T17" s="11" cm="1">
        <f t="array" ref="T17">INDEX(W_psid!$B$2:$CZ$104,W_!$A17,W_!T$1)/Ns!$B$1</f>
        <v>-7.6491461655158821E-3</v>
      </c>
      <c r="U17" s="11" cm="1">
        <f t="array" ref="U17">INDEX(W_psid!$B$2:$CZ$104,W_!$A17,W_!U$1)/Ns!$B$1</f>
        <v>-1.6246314838765021E-2</v>
      </c>
      <c r="V17" s="11" cm="1">
        <f t="array" ref="V17">INDEX(W_psid!$B$2:$CZ$104,W_!$A17,W_!V$1)/Ns!$B$1</f>
        <v>2.9483933143471353</v>
      </c>
      <c r="W17" s="11" cm="1">
        <f t="array" ref="W17">INDEX(W_psid!$B$2:$CZ$104,W_!$A17,W_!W$1)/Ns!$B$1</f>
        <v>2.88217290656512</v>
      </c>
      <c r="X17" s="11" cm="1">
        <f t="array" ref="X17">INDEX(W_psid!$B$2:$CZ$104,W_!$A17,W_!X$1)/Ns!$B$1</f>
        <v>2.3575573008345962</v>
      </c>
      <c r="Y17" s="11" cm="1">
        <f t="array" ref="Y17">INDEX(W_psid!$B$2:$CZ$104,W_!$A17,W_!Y$1)/Ns!$B$1</f>
        <v>1.9132202476390054</v>
      </c>
      <c r="Z17" s="11" cm="1">
        <f t="array" ref="Z17">INDEX(W_psid!$B$2:$CZ$104,W_!$A17,W_!Z$1)/Ns!$B$1</f>
        <v>1.8351494020045847</v>
      </c>
      <c r="AA17" s="11" cm="1">
        <f t="array" ref="AA17">INDEX(W_psid!$B$2:$CZ$104,W_!$A17,W_!AA$1)/Ns!$B$1</f>
        <v>-0.64285538644552531</v>
      </c>
      <c r="AB17" s="11" cm="1">
        <f t="array" ref="AB17">INDEX(W_psid!$B$2:$CZ$104,W_!$A17,W_!AB$1)/Ns!$B$1</f>
        <v>-7.0629199490868683E-2</v>
      </c>
      <c r="AC17" s="11" cm="1">
        <f t="array" ref="AC17">INDEX(W_psid!$B$2:$CZ$104,W_!$A17,W_!AC$1)/Ns!$B$1</f>
        <v>1.111637567369121</v>
      </c>
      <c r="AD17" s="11" cm="1">
        <f t="array" ref="AD17">INDEX(W_psid!$B$2:$CZ$104,W_!$A17,W_!AD$1)/Ns!$B$1</f>
        <v>-0.17648645521431777</v>
      </c>
      <c r="AE17" s="11" cm="1">
        <f t="array" ref="AE17">INDEX(W_psid!$B$2:$CZ$104,W_!$A17,W_!AE$1)/Ns!$B$1</f>
        <v>8.2898446786341804</v>
      </c>
      <c r="AF17" s="11" cm="1">
        <f t="array" ref="AF17">INDEX(W_psid!$B$2:$CZ$104,W_!$A17,W_!AF$1)/Ns!$B$1</f>
        <v>6.6794954246831546</v>
      </c>
      <c r="AG17" s="11" cm="1">
        <f t="array" ref="AG17">INDEX(W_psid!$B$2:$CZ$104,W_!$A17,W_!AG$1)/Ns!$B$1</f>
        <v>0.14565070336069449</v>
      </c>
      <c r="AH17" s="11" cm="1">
        <f t="array" ref="AH17">INDEX(W_psid!$B$2:$CZ$104,W_!$A17,W_!AH$1)/Ns!$B$1</f>
        <v>-8.4981459133335591</v>
      </c>
      <c r="AI17" s="11" cm="1">
        <f t="array" ref="AI17">INDEX(W_psid!$B$2:$CZ$104,W_!$A17,W_!AI$1)/Ns!$B$1</f>
        <v>0.12229535459910514</v>
      </c>
      <c r="AJ17" s="11" cm="1">
        <f t="array" ref="AJ17">INDEX(W_psid!$B$2:$CZ$104,W_!$A17,W_!AJ$1)/Ns!$B$1</f>
        <v>449.52330345098181</v>
      </c>
      <c r="AK17" s="11" cm="1">
        <f t="array" ref="AK17">INDEX(W_psid!$B$2:$CZ$104,W_!$A17,W_!AK$1)/Ns!$B$1</f>
        <v>73.57291854687702</v>
      </c>
      <c r="AL17" s="11" cm="1">
        <f t="array" ref="AL17">INDEX(W_psid!$B$2:$CZ$104,W_!$A17,W_!AL$1)/Ns!$B$1</f>
        <v>0.10663089471080375</v>
      </c>
      <c r="AM17" s="11" cm="1">
        <f t="array" ref="AM17">INDEX(W_psid!$B$2:$CZ$104,W_!$A17,W_!AM$1)/Ns!$B$1</f>
        <v>618.86855848909056</v>
      </c>
      <c r="AN17" s="11" cm="1">
        <f t="array" ref="AN17">INDEX(W_psid!$B$2:$CZ$104,W_!$A17,W_!AN$1)/Ns!$B$1</f>
        <v>4.5175585140474883</v>
      </c>
      <c r="AO17" s="11" cm="1">
        <f t="array" ref="AO17">INDEX(W_psid!$B$2:$CZ$104,W_!$A17,W_!AO$1)/Ns!$B$1</f>
        <v>-6.3969472355909149E-2</v>
      </c>
      <c r="AP17" s="11" cm="1">
        <f t="array" ref="AP17">INDEX(W_psid!$B$2:$CZ$104,W_!$A17,W_!AP$1)/Ns!$B$1</f>
        <v>-237.50830716427268</v>
      </c>
      <c r="AQ17" s="11" cm="1">
        <f t="array" ref="AQ17">INDEX(W_psid!$B$2:$CZ$104,W_!$A17,W_!AQ$1)/Ns!$B$1</f>
        <v>-135.16141070911945</v>
      </c>
      <c r="AR17" s="11" cm="1">
        <f t="array" ref="AR17">INDEX(W_psid!$B$2:$CZ$104,W_!$A17,W_!AR$1)/Ns!$B$1</f>
        <v>-0.18315948247360189</v>
      </c>
      <c r="AS17" s="11" cm="1">
        <f t="array" ref="AS17">INDEX(W_psid!$B$2:$CZ$104,W_!$A17,W_!AS$1)/Ns!$B$1</f>
        <v>-321.98489640810499</v>
      </c>
      <c r="AT17" s="11" cm="1">
        <f t="array" ref="AT17">INDEX(W_psid!$B$2:$CZ$104,W_!$A17,W_!AT$1)/Ns!$B$1</f>
        <v>0</v>
      </c>
      <c r="AU17" s="11" cm="1">
        <f t="array" ref="AU17">INDEX(W_psid!$B$2:$CZ$104,W_!$A17,W_!AU$1)/Ns!$B$1</f>
        <v>-14.553826217828986</v>
      </c>
      <c r="AV17" s="11" cm="1">
        <f t="array" ref="AV17">INDEX(W_psid!$B$2:$CZ$104,W_!$A17,W_!AV$1)/Ns!$B$1</f>
        <v>-0.54742736791236235</v>
      </c>
      <c r="AW17" s="11">
        <v>0</v>
      </c>
      <c r="AX17" s="11">
        <v>0</v>
      </c>
      <c r="AY17" s="11">
        <v>0</v>
      </c>
      <c r="AZ17" s="11">
        <v>0</v>
      </c>
      <c r="BA17" s="11">
        <v>0</v>
      </c>
      <c r="BB17" s="11">
        <v>0</v>
      </c>
      <c r="BC17" s="11">
        <v>0</v>
      </c>
      <c r="BD17" s="11">
        <v>0</v>
      </c>
    </row>
    <row r="18" spans="1:56" x14ac:dyDescent="0.35">
      <c r="A18">
        <f>MATCH(C18,W_psid!$A$2:$A$104,0)</f>
        <v>39</v>
      </c>
      <c r="B18" t="str">
        <f>MOMS!$A$16</f>
        <v>shwk</v>
      </c>
      <c r="C18" t="str">
        <f>MOMS!$B$16</f>
        <v>shwk</v>
      </c>
      <c r="D18" s="11" cm="1">
        <f t="array" ref="D18">INDEX(W_psid!$B$2:$CZ$104,W_!$A18,W_!D$1)/Ns!$B$1</f>
        <v>0.58147363910938743</v>
      </c>
      <c r="E18" s="11" cm="1">
        <f t="array" ref="E18">INDEX(W_psid!$B$2:$CZ$104,W_!$A18,W_!E$1)/Ns!$B$1</f>
        <v>2.5993518858026579</v>
      </c>
      <c r="F18" s="11" cm="1">
        <f t="array" ref="F18">INDEX(W_psid!$B$2:$CZ$104,W_!$A18,W_!F$1)/Ns!$B$1</f>
        <v>3.1868022036129697</v>
      </c>
      <c r="G18" s="11" cm="1">
        <f t="array" ref="G18">INDEX(W_psid!$B$2:$CZ$104,W_!$A18,W_!G$1)/Ns!$B$1</f>
        <v>75.790286734902352</v>
      </c>
      <c r="H18" s="11" cm="1">
        <f t="array" ref="H18">INDEX(W_psid!$B$2:$CZ$104,W_!$A18,W_!H$1)/Ns!$B$1</f>
        <v>-23.210982420542393</v>
      </c>
      <c r="I18" s="11" cm="1">
        <f t="array" ref="I18">INDEX(W_psid!$B$2:$CZ$104,W_!$A18,W_!I$1)/Ns!$B$1</f>
        <v>-60.73664724468194</v>
      </c>
      <c r="J18" s="11" cm="1">
        <f t="array" ref="J18">INDEX(W_psid!$B$2:$CZ$104,W_!$A18,W_!J$1)/Ns!$B$1</f>
        <v>-77.286441687287251</v>
      </c>
      <c r="K18" s="11" cm="1">
        <f t="array" ref="K18">INDEX(W_psid!$B$2:$CZ$104,W_!$A18,W_!K$1)/Ns!$B$1</f>
        <v>-100.04894826827858</v>
      </c>
      <c r="L18" s="11" cm="1">
        <f t="array" ref="L18">INDEX(W_psid!$B$2:$CZ$104,W_!$A18,W_!L$1)/Ns!$B$1</f>
        <v>46.000542130549434</v>
      </c>
      <c r="M18" s="11" cm="1">
        <f t="array" ref="M18">INDEX(W_psid!$B$2:$CZ$104,W_!$A18,W_!M$1)/Ns!$B$1</f>
        <v>28.737518722680885</v>
      </c>
      <c r="N18" s="11" cm="1">
        <f t="array" ref="N18">INDEX(W_psid!$B$2:$CZ$104,W_!$A18,W_!N$1)/Ns!$B$1</f>
        <v>-23.420011682466434</v>
      </c>
      <c r="O18" s="11" cm="1">
        <f t="array" ref="O18">INDEX(W_psid!$B$2:$CZ$104,W_!$A18,W_!O$1)/Ns!$B$1</f>
        <v>-20.684802008729221</v>
      </c>
      <c r="P18" s="11" cm="1">
        <f t="array" ref="P18">INDEX(W_psid!$B$2:$CZ$104,W_!$A18,W_!P$1)/Ns!$B$1</f>
        <v>12.178514359926217</v>
      </c>
      <c r="Q18" s="11" cm="1">
        <f t="array" ref="Q18">INDEX(W_psid!$B$2:$CZ$104,W_!$A18,W_!Q$1)/Ns!$B$1</f>
        <v>-36.54491194080196</v>
      </c>
      <c r="R18" s="11" cm="1">
        <f t="array" ref="R18">INDEX(W_psid!$B$2:$CZ$104,W_!$A18,W_!R$1)/Ns!$B$1</f>
        <v>172.5902188685304</v>
      </c>
      <c r="S18" s="11" cm="1">
        <f t="array" ref="S18">INDEX(W_psid!$B$2:$CZ$104,W_!$A18,W_!S$1)/Ns!$B$1</f>
        <v>-1.0999627821160832E-3</v>
      </c>
      <c r="T18" s="11" cm="1">
        <f t="array" ref="T18">INDEX(W_psid!$B$2:$CZ$104,W_!$A18,W_!T$1)/Ns!$B$1</f>
        <v>-5.4282230657870089E-3</v>
      </c>
      <c r="U18" s="11" cm="1">
        <f t="array" ref="U18">INDEX(W_psid!$B$2:$CZ$104,W_!$A18,W_!U$1)/Ns!$B$1</f>
        <v>9.4052717011724254E-2</v>
      </c>
      <c r="V18" s="11" cm="1">
        <f t="array" ref="V18">INDEX(W_psid!$B$2:$CZ$104,W_!$A18,W_!V$1)/Ns!$B$1</f>
        <v>-2.9347387175114052</v>
      </c>
      <c r="W18" s="11" cm="1">
        <f t="array" ref="W18">INDEX(W_psid!$B$2:$CZ$104,W_!$A18,W_!W$1)/Ns!$B$1</f>
        <v>-2.7976542174856429</v>
      </c>
      <c r="X18" s="11" cm="1">
        <f t="array" ref="X18">INDEX(W_psid!$B$2:$CZ$104,W_!$A18,W_!X$1)/Ns!$B$1</f>
        <v>-1.7243133931625276</v>
      </c>
      <c r="Y18" s="11" cm="1">
        <f t="array" ref="Y18">INDEX(W_psid!$B$2:$CZ$104,W_!$A18,W_!Y$1)/Ns!$B$1</f>
        <v>-0.88631481306561344</v>
      </c>
      <c r="Z18" s="11" cm="1">
        <f t="array" ref="Z18">INDEX(W_psid!$B$2:$CZ$104,W_!$A18,W_!Z$1)/Ns!$B$1</f>
        <v>-1.4177901333452128</v>
      </c>
      <c r="AA18" s="11" cm="1">
        <f t="array" ref="AA18">INDEX(W_psid!$B$2:$CZ$104,W_!$A18,W_!AA$1)/Ns!$B$1</f>
        <v>1.3231156122718923</v>
      </c>
      <c r="AB18" s="11" cm="1">
        <f t="array" ref="AB18">INDEX(W_psid!$B$2:$CZ$104,W_!$A18,W_!AB$1)/Ns!$B$1</f>
        <v>-9.7715447703080795E-3</v>
      </c>
      <c r="AC18" s="11" cm="1">
        <f t="array" ref="AC18">INDEX(W_psid!$B$2:$CZ$104,W_!$A18,W_!AC$1)/Ns!$B$1</f>
        <v>0.75101671701045158</v>
      </c>
      <c r="AD18" s="11" cm="1">
        <f t="array" ref="AD18">INDEX(W_psid!$B$2:$CZ$104,W_!$A18,W_!AD$1)/Ns!$B$1</f>
        <v>-0.45287878223460587</v>
      </c>
      <c r="AE18" s="11" cm="1">
        <f t="array" ref="AE18">INDEX(W_psid!$B$2:$CZ$104,W_!$A18,W_!AE$1)/Ns!$B$1</f>
        <v>-28.607819894697187</v>
      </c>
      <c r="AF18" s="11" cm="1">
        <f t="array" ref="AF18">INDEX(W_psid!$B$2:$CZ$104,W_!$A18,W_!AF$1)/Ns!$B$1</f>
        <v>-24.34143786830505</v>
      </c>
      <c r="AG18" s="11" cm="1">
        <f t="array" ref="AG18">INDEX(W_psid!$B$2:$CZ$104,W_!$A18,W_!AG$1)/Ns!$B$1</f>
        <v>-0.11215575703267738</v>
      </c>
      <c r="AH18" s="11" cm="1">
        <f t="array" ref="AH18">INDEX(W_psid!$B$2:$CZ$104,W_!$A18,W_!AH$1)/Ns!$B$1</f>
        <v>5.182413296448396</v>
      </c>
      <c r="AI18" s="11" cm="1">
        <f t="array" ref="AI18">INDEX(W_psid!$B$2:$CZ$104,W_!$A18,W_!AI$1)/Ns!$B$1</f>
        <v>-6.0385528051917006E-2</v>
      </c>
      <c r="AJ18" s="11" cm="1">
        <f t="array" ref="AJ18">INDEX(W_psid!$B$2:$CZ$104,W_!$A18,W_!AJ$1)/Ns!$B$1</f>
        <v>-350.04005630343806</v>
      </c>
      <c r="AK18" s="11" cm="1">
        <f t="array" ref="AK18">INDEX(W_psid!$B$2:$CZ$104,W_!$A18,W_!AK$1)/Ns!$B$1</f>
        <v>-60.996895257536984</v>
      </c>
      <c r="AL18" s="11" cm="1">
        <f t="array" ref="AL18">INDEX(W_psid!$B$2:$CZ$104,W_!$A18,W_!AL$1)/Ns!$B$1</f>
        <v>-4.9997029054094921E-2</v>
      </c>
      <c r="AM18" s="11" cm="1">
        <f t="array" ref="AM18">INDEX(W_psid!$B$2:$CZ$104,W_!$A18,W_!AM$1)/Ns!$B$1</f>
        <v>-442.87888427876425</v>
      </c>
      <c r="AN18" s="11" cm="1">
        <f t="array" ref="AN18">INDEX(W_psid!$B$2:$CZ$104,W_!$A18,W_!AN$1)/Ns!$B$1</f>
        <v>-2.6231601184424873</v>
      </c>
      <c r="AO18" s="11" cm="1">
        <f t="array" ref="AO18">INDEX(W_psid!$B$2:$CZ$104,W_!$A18,W_!AO$1)/Ns!$B$1</f>
        <v>3.1852628068217689E-2</v>
      </c>
      <c r="AP18" s="11" cm="1">
        <f t="array" ref="AP18">INDEX(W_psid!$B$2:$CZ$104,W_!$A18,W_!AP$1)/Ns!$B$1</f>
        <v>185.05865498720934</v>
      </c>
      <c r="AQ18" s="11" cm="1">
        <f t="array" ref="AQ18">INDEX(W_psid!$B$2:$CZ$104,W_!$A18,W_!AQ$1)/Ns!$B$1</f>
        <v>111.69107446858089</v>
      </c>
      <c r="AR18" s="11" cm="1">
        <f t="array" ref="AR18">INDEX(W_psid!$B$2:$CZ$104,W_!$A18,W_!AR$1)/Ns!$B$1</f>
        <v>9.9567600658840474E-2</v>
      </c>
      <c r="AS18" s="11" cm="1">
        <f t="array" ref="AS18">INDEX(W_psid!$B$2:$CZ$104,W_!$A18,W_!AS$1)/Ns!$B$1</f>
        <v>231.9574135656662</v>
      </c>
      <c r="AT18" s="11" cm="1">
        <f t="array" ref="AT18">INDEX(W_psid!$B$2:$CZ$104,W_!$A18,W_!AT$1)/Ns!$B$1</f>
        <v>0</v>
      </c>
      <c r="AU18" s="11" cm="1">
        <f t="array" ref="AU18">INDEX(W_psid!$B$2:$CZ$104,W_!$A18,W_!AU$1)/Ns!$B$1</f>
        <v>-32.777396461746335</v>
      </c>
      <c r="AV18" s="11" cm="1">
        <f t="array" ref="AV18">INDEX(W_psid!$B$2:$CZ$104,W_!$A18,W_!AV$1)/Ns!$B$1</f>
        <v>-0.27870750304926251</v>
      </c>
      <c r="AW18" s="11">
        <v>0</v>
      </c>
      <c r="AX18" s="11">
        <v>0</v>
      </c>
      <c r="AY18" s="11">
        <v>0</v>
      </c>
      <c r="AZ18" s="11">
        <v>0</v>
      </c>
      <c r="BA18" s="11">
        <v>0</v>
      </c>
      <c r="BB18" s="11">
        <v>0</v>
      </c>
      <c r="BC18" s="11">
        <v>0</v>
      </c>
      <c r="BD18" s="11">
        <v>0</v>
      </c>
    </row>
    <row r="19" spans="1:56" x14ac:dyDescent="0.35">
      <c r="A19">
        <f>MATCH(C19,W_psid!$A$2:$A$104,0)</f>
        <v>35</v>
      </c>
      <c r="B19" t="str">
        <f>MOMS!$A$17</f>
        <v>wlfp_dif</v>
      </c>
      <c r="C19" t="str">
        <f>MOMS!$B$17</f>
        <v>wlfp_dif</v>
      </c>
      <c r="D19" s="11" cm="1">
        <f t="array" ref="D19">INDEX(W_psid!$B$2:$CZ$104,W_!$A19,W_!D$1)/Ns!$B$1</f>
        <v>1.6403865751980429E-4</v>
      </c>
      <c r="E19" s="11" cm="1">
        <f t="array" ref="E19">INDEX(W_psid!$B$2:$CZ$104,W_!$A19,W_!E$1)/Ns!$B$1</f>
        <v>3.8225783868101721E-4</v>
      </c>
      <c r="F19" s="11" cm="1">
        <f t="array" ref="F19">INDEX(W_psid!$B$2:$CZ$104,W_!$A19,W_!F$1)/Ns!$B$1</f>
        <v>3.0798519912531686E-4</v>
      </c>
      <c r="G19" s="11" cm="1">
        <f t="array" ref="G19">INDEX(W_psid!$B$2:$CZ$104,W_!$A19,W_!G$1)/Ns!$B$1</f>
        <v>4.9690008773055988E-2</v>
      </c>
      <c r="H19" s="11" cm="1">
        <f t="array" ref="H19">INDEX(W_psid!$B$2:$CZ$104,W_!$A19,W_!H$1)/Ns!$B$1</f>
        <v>2.2897028861917621E-3</v>
      </c>
      <c r="I19" s="11" cm="1">
        <f t="array" ref="I19">INDEX(W_psid!$B$2:$CZ$104,W_!$A19,W_!I$1)/Ns!$B$1</f>
        <v>-6.3908035518358717E-3</v>
      </c>
      <c r="J19" s="11" cm="1">
        <f t="array" ref="J19">INDEX(W_psid!$B$2:$CZ$104,W_!$A19,W_!J$1)/Ns!$B$1</f>
        <v>-8.0865591315207909E-3</v>
      </c>
      <c r="K19" s="11" cm="1">
        <f t="array" ref="K19">INDEX(W_psid!$B$2:$CZ$104,W_!$A19,W_!K$1)/Ns!$B$1</f>
        <v>-7.9318629257363587E-3</v>
      </c>
      <c r="L19" s="11" cm="1">
        <f t="array" ref="L19">INDEX(W_psid!$B$2:$CZ$104,W_!$A19,W_!L$1)/Ns!$B$1</f>
        <v>-2.2013836633475517E-2</v>
      </c>
      <c r="M19" s="11" cm="1">
        <f t="array" ref="M19">INDEX(W_psid!$B$2:$CZ$104,W_!$A19,W_!M$1)/Ns!$B$1</f>
        <v>1.9031790001113932E-3</v>
      </c>
      <c r="N19" s="11" cm="1">
        <f t="array" ref="N19">INDEX(W_psid!$B$2:$CZ$104,W_!$A19,W_!N$1)/Ns!$B$1</f>
        <v>-1.147018802985162E-3</v>
      </c>
      <c r="O19" s="11" cm="1">
        <f t="array" ref="O19">INDEX(W_psid!$B$2:$CZ$104,W_!$A19,W_!O$1)/Ns!$B$1</f>
        <v>2.3222278484525953E-2</v>
      </c>
      <c r="P19" s="11" cm="1">
        <f t="array" ref="P19">INDEX(W_psid!$B$2:$CZ$104,W_!$A19,W_!P$1)/Ns!$B$1</f>
        <v>3.2801995798873741E-4</v>
      </c>
      <c r="Q19" s="11" cm="1">
        <f t="array" ref="Q19">INDEX(W_psid!$B$2:$CZ$104,W_!$A19,W_!Q$1)/Ns!$B$1</f>
        <v>-2.8671925793821402E-2</v>
      </c>
      <c r="R19" s="11" cm="1">
        <f t="array" ref="R19">INDEX(W_psid!$B$2:$CZ$104,W_!$A19,W_!R$1)/Ns!$B$1</f>
        <v>-1.0999627821160832E-3</v>
      </c>
      <c r="S19" s="11" cm="1">
        <f t="array" ref="S19">INDEX(W_psid!$B$2:$CZ$104,W_!$A19,W_!S$1)/Ns!$B$1</f>
        <v>3.3082967011678502E-5</v>
      </c>
      <c r="T19" s="11" cm="1">
        <f t="array" ref="T19">INDEX(W_psid!$B$2:$CZ$104,W_!$A19,W_!T$1)/Ns!$B$1</f>
        <v>-9.3083430435080354E-7</v>
      </c>
      <c r="U19" s="11" cm="1">
        <f t="array" ref="U19">INDEX(W_psid!$B$2:$CZ$104,W_!$A19,W_!U$1)/Ns!$B$1</f>
        <v>-3.6888903472780379E-6</v>
      </c>
      <c r="V19" s="11" cm="1">
        <f t="array" ref="V19">INDEX(W_psid!$B$2:$CZ$104,W_!$A19,W_!V$1)/Ns!$B$1</f>
        <v>-1.5290316387236275E-3</v>
      </c>
      <c r="W19" s="11" cm="1">
        <f t="array" ref="W19">INDEX(W_psid!$B$2:$CZ$104,W_!$A19,W_!W$1)/Ns!$B$1</f>
        <v>-1.5188661516137988E-3</v>
      </c>
      <c r="X19" s="11" cm="1">
        <f t="array" ref="X19">INDEX(W_psid!$B$2:$CZ$104,W_!$A19,W_!X$1)/Ns!$B$1</f>
        <v>-1.2597902612143524E-3</v>
      </c>
      <c r="Y19" s="11" cm="1">
        <f t="array" ref="Y19">INDEX(W_psid!$B$2:$CZ$104,W_!$A19,W_!Y$1)/Ns!$B$1</f>
        <v>-1.1145847279000805E-3</v>
      </c>
      <c r="Z19" s="11" cm="1">
        <f t="array" ref="Z19">INDEX(W_psid!$B$2:$CZ$104,W_!$A19,W_!Z$1)/Ns!$B$1</f>
        <v>-1.1906948905255335E-3</v>
      </c>
      <c r="AA19" s="11" cm="1">
        <f t="array" ref="AA19">INDEX(W_psid!$B$2:$CZ$104,W_!$A19,W_!AA$1)/Ns!$B$1</f>
        <v>-4.3865851350457119E-4</v>
      </c>
      <c r="AB19" s="11" cm="1">
        <f t="array" ref="AB19">INDEX(W_psid!$B$2:$CZ$104,W_!$A19,W_!AB$1)/Ns!$B$1</f>
        <v>-8.0587089509776015E-6</v>
      </c>
      <c r="AC19" s="11" cm="1">
        <f t="array" ref="AC19">INDEX(W_psid!$B$2:$CZ$104,W_!$A19,W_!AC$1)/Ns!$B$1</f>
        <v>1.549139754449895E-4</v>
      </c>
      <c r="AD19" s="11" cm="1">
        <f t="array" ref="AD19">INDEX(W_psid!$B$2:$CZ$104,W_!$A19,W_!AD$1)/Ns!$B$1</f>
        <v>-2.6892513043789322E-5</v>
      </c>
      <c r="AE19" s="11" cm="1">
        <f t="array" ref="AE19">INDEX(W_psid!$B$2:$CZ$104,W_!$A19,W_!AE$1)/Ns!$B$1</f>
        <v>-7.7578829127258895E-3</v>
      </c>
      <c r="AF19" s="11" cm="1">
        <f t="array" ref="AF19">INDEX(W_psid!$B$2:$CZ$104,W_!$A19,W_!AF$1)/Ns!$B$1</f>
        <v>-7.1351416596527346E-3</v>
      </c>
      <c r="AG19" s="11" cm="1">
        <f t="array" ref="AG19">INDEX(W_psid!$B$2:$CZ$104,W_!$A19,W_!AG$1)/Ns!$B$1</f>
        <v>-1.6807634246958346E-5</v>
      </c>
      <c r="AH19" s="11" cm="1">
        <f t="array" ref="AH19">INDEX(W_psid!$B$2:$CZ$104,W_!$A19,W_!AH$1)/Ns!$B$1</f>
        <v>1.7561849500069599E-3</v>
      </c>
      <c r="AI19" s="11" cm="1">
        <f t="array" ref="AI19">INDEX(W_psid!$B$2:$CZ$104,W_!$A19,W_!AI$1)/Ns!$B$1</f>
        <v>-4.6113644780191238E-5</v>
      </c>
      <c r="AJ19" s="11" cm="1">
        <f t="array" ref="AJ19">INDEX(W_psid!$B$2:$CZ$104,W_!$A19,W_!AJ$1)/Ns!$B$1</f>
        <v>-0.19632532602562691</v>
      </c>
      <c r="AK19" s="11" cm="1">
        <f t="array" ref="AK19">INDEX(W_psid!$B$2:$CZ$104,W_!$A19,W_!AK$1)/Ns!$B$1</f>
        <v>-5.4563297311719099E-2</v>
      </c>
      <c r="AL19" s="11" cm="1">
        <f t="array" ref="AL19">INDEX(W_psid!$B$2:$CZ$104,W_!$A19,W_!AL$1)/Ns!$B$1</f>
        <v>3.2006766873150301E-6</v>
      </c>
      <c r="AM19" s="11" cm="1">
        <f t="array" ref="AM19">INDEX(W_psid!$B$2:$CZ$104,W_!$A19,W_!AM$1)/Ns!$B$1</f>
        <v>-0.25285864456974494</v>
      </c>
      <c r="AN19" s="11" cm="1">
        <f t="array" ref="AN19">INDEX(W_psid!$B$2:$CZ$104,W_!$A19,W_!AN$1)/Ns!$B$1</f>
        <v>-9.4435501589965683E-4</v>
      </c>
      <c r="AO19" s="11" cm="1">
        <f t="array" ref="AO19">INDEX(W_psid!$B$2:$CZ$104,W_!$A19,W_!AO$1)/Ns!$B$1</f>
        <v>2.4340681023366604E-5</v>
      </c>
      <c r="AP19" s="11" cm="1">
        <f t="array" ref="AP19">INDEX(W_psid!$B$2:$CZ$104,W_!$A19,W_!AP$1)/Ns!$B$1</f>
        <v>0.10437517669090268</v>
      </c>
      <c r="AQ19" s="11" cm="1">
        <f t="array" ref="AQ19">INDEX(W_psid!$B$2:$CZ$104,W_!$A19,W_!AQ$1)/Ns!$B$1</f>
        <v>0.10208107729419125</v>
      </c>
      <c r="AR19" s="11" cm="1">
        <f t="array" ref="AR19">INDEX(W_psid!$B$2:$CZ$104,W_!$A19,W_!AR$1)/Ns!$B$1</f>
        <v>-6.5774381803777385E-6</v>
      </c>
      <c r="AS19" s="11" cm="1">
        <f t="array" ref="AS19">INDEX(W_psid!$B$2:$CZ$104,W_!$A19,W_!AS$1)/Ns!$B$1</f>
        <v>0.13213700223965485</v>
      </c>
      <c r="AT19" s="11" cm="1">
        <f t="array" ref="AT19">INDEX(W_psid!$B$2:$CZ$104,W_!$A19,W_!AT$1)/Ns!$B$1</f>
        <v>0</v>
      </c>
      <c r="AU19" s="11" cm="1">
        <f t="array" ref="AU19">INDEX(W_psid!$B$2:$CZ$104,W_!$A19,W_!AU$1)/Ns!$B$1</f>
        <v>-8.5241078093201781E-3</v>
      </c>
      <c r="AV19" s="11" cm="1">
        <f t="array" ref="AV19">INDEX(W_psid!$B$2:$CZ$104,W_!$A19,W_!AV$1)/Ns!$B$1</f>
        <v>2.1722632054988036E-4</v>
      </c>
      <c r="AW19" s="11">
        <v>0</v>
      </c>
      <c r="AX19" s="11">
        <v>0</v>
      </c>
      <c r="AY19" s="11">
        <v>0</v>
      </c>
      <c r="AZ19" s="11">
        <v>0</v>
      </c>
      <c r="BA19" s="11">
        <v>0</v>
      </c>
      <c r="BB19" s="11">
        <v>0</v>
      </c>
      <c r="BC19" s="11">
        <v>0</v>
      </c>
      <c r="BD19" s="11">
        <v>0</v>
      </c>
    </row>
    <row r="20" spans="1:56" x14ac:dyDescent="0.35">
      <c r="A20">
        <f>MATCH(C20,W_psid!$A$2:$A$104,0)</f>
        <v>34</v>
      </c>
      <c r="B20" t="str">
        <f>MOMS!$A$18</f>
        <v>hlfp</v>
      </c>
      <c r="C20" t="str">
        <f>MOMS!$B$18</f>
        <v>hlfp</v>
      </c>
      <c r="D20" s="11" cm="1">
        <f t="array" ref="D20">INDEX(W_psid!$B$2:$CZ$104,W_!$A20,W_!D$1)/Ns!$B$1</f>
        <v>-9.1815233339457851E-5</v>
      </c>
      <c r="E20" s="11" cm="1">
        <f t="array" ref="E20">INDEX(W_psid!$B$2:$CZ$104,W_!$A20,W_!E$1)/Ns!$B$1</f>
        <v>-1.2389579548986317E-4</v>
      </c>
      <c r="F20" s="11" cm="1">
        <f t="array" ref="F20">INDEX(W_psid!$B$2:$CZ$104,W_!$A20,W_!F$1)/Ns!$B$1</f>
        <v>-2.2051605236020255E-4</v>
      </c>
      <c r="G20" s="11" cm="1">
        <f t="array" ref="G20">INDEX(W_psid!$B$2:$CZ$104,W_!$A20,W_!G$1)/Ns!$B$1</f>
        <v>-9.3674291609581184E-3</v>
      </c>
      <c r="H20" s="11" cm="1">
        <f t="array" ref="H20">INDEX(W_psid!$B$2:$CZ$104,W_!$A20,W_!H$1)/Ns!$B$1</f>
        <v>5.4200651509371317E-3</v>
      </c>
      <c r="I20" s="11" cm="1">
        <f t="array" ref="I20">INDEX(W_psid!$B$2:$CZ$104,W_!$A20,W_!I$1)/Ns!$B$1</f>
        <v>4.3958108305836262E-3</v>
      </c>
      <c r="J20" s="11" cm="1">
        <f t="array" ref="J20">INDEX(W_psid!$B$2:$CZ$104,W_!$A20,W_!J$1)/Ns!$B$1</f>
        <v>7.1646767855203918E-3</v>
      </c>
      <c r="K20" s="11" cm="1">
        <f t="array" ref="K20">INDEX(W_psid!$B$2:$CZ$104,W_!$A20,W_!K$1)/Ns!$B$1</f>
        <v>5.5629652391202605E-3</v>
      </c>
      <c r="L20" s="11" cm="1">
        <f t="array" ref="L20">INDEX(W_psid!$B$2:$CZ$104,W_!$A20,W_!L$1)/Ns!$B$1</f>
        <v>-1.0741556656109238E-3</v>
      </c>
      <c r="M20" s="11" cm="1">
        <f t="array" ref="M20">INDEX(W_psid!$B$2:$CZ$104,W_!$A20,W_!M$1)/Ns!$B$1</f>
        <v>9.7383267207177833E-4</v>
      </c>
      <c r="N20" s="11" cm="1">
        <f t="array" ref="N20">INDEX(W_psid!$B$2:$CZ$104,W_!$A20,W_!N$1)/Ns!$B$1</f>
        <v>3.9912840809469292E-3</v>
      </c>
      <c r="O20" s="11" cm="1">
        <f t="array" ref="O20">INDEX(W_psid!$B$2:$CZ$104,W_!$A20,W_!O$1)/Ns!$B$1</f>
        <v>-5.4017291628814573E-4</v>
      </c>
      <c r="P20" s="11" cm="1">
        <f t="array" ref="P20">INDEX(W_psid!$B$2:$CZ$104,W_!$A20,W_!P$1)/Ns!$B$1</f>
        <v>2.2649669080207937E-3</v>
      </c>
      <c r="Q20" s="11" cm="1">
        <f t="array" ref="Q20">INDEX(W_psid!$B$2:$CZ$104,W_!$A20,W_!Q$1)/Ns!$B$1</f>
        <v>-7.6491461655158821E-3</v>
      </c>
      <c r="R20" s="11" cm="1">
        <f t="array" ref="R20">INDEX(W_psid!$B$2:$CZ$104,W_!$A20,W_!R$1)/Ns!$B$1</f>
        <v>-5.4282230657870089E-3</v>
      </c>
      <c r="S20" s="11" cm="1">
        <f t="array" ref="S20">INDEX(W_psid!$B$2:$CZ$104,W_!$A20,W_!S$1)/Ns!$B$1</f>
        <v>-9.3083430435080354E-7</v>
      </c>
      <c r="T20" s="11" cm="1">
        <f t="array" ref="T20">INDEX(W_psid!$B$2:$CZ$104,W_!$A20,W_!T$1)/Ns!$B$1</f>
        <v>3.763014198051499E-6</v>
      </c>
      <c r="U20" s="11" cm="1">
        <f t="array" ref="U20">INDEX(W_psid!$B$2:$CZ$104,W_!$A20,W_!U$1)/Ns!$B$1</f>
        <v>1.2443012646052259E-7</v>
      </c>
      <c r="V20" s="11" cm="1">
        <f t="array" ref="V20">INDEX(W_psid!$B$2:$CZ$104,W_!$A20,W_!V$1)/Ns!$B$1</f>
        <v>3.5348968145511544E-4</v>
      </c>
      <c r="W20" s="11" cm="1">
        <f t="array" ref="W20">INDEX(W_psid!$B$2:$CZ$104,W_!$A20,W_!W$1)/Ns!$B$1</f>
        <v>3.5669095455239622E-4</v>
      </c>
      <c r="X20" s="11" cm="1">
        <f t="array" ref="X20">INDEX(W_psid!$B$2:$CZ$104,W_!$A20,W_!X$1)/Ns!$B$1</f>
        <v>2.0750850978403274E-4</v>
      </c>
      <c r="Y20" s="11" cm="1">
        <f t="array" ref="Y20">INDEX(W_psid!$B$2:$CZ$104,W_!$A20,W_!Y$1)/Ns!$B$1</f>
        <v>1.8012838996257007E-4</v>
      </c>
      <c r="Z20" s="11" cm="1">
        <f t="array" ref="Z20">INDEX(W_psid!$B$2:$CZ$104,W_!$A20,W_!Z$1)/Ns!$B$1</f>
        <v>2.0194990502842415E-4</v>
      </c>
      <c r="AA20" s="11" cm="1">
        <f t="array" ref="AA20">INDEX(W_psid!$B$2:$CZ$104,W_!$A20,W_!AA$1)/Ns!$B$1</f>
        <v>8.8627850296082802E-5</v>
      </c>
      <c r="AB20" s="11" cm="1">
        <f t="array" ref="AB20">INDEX(W_psid!$B$2:$CZ$104,W_!$A20,W_!AB$1)/Ns!$B$1</f>
        <v>6.3980031708639675E-6</v>
      </c>
      <c r="AC20" s="11" cm="1">
        <f t="array" ref="AC20">INDEX(W_psid!$B$2:$CZ$104,W_!$A20,W_!AC$1)/Ns!$B$1</f>
        <v>-1.9877452504546924E-4</v>
      </c>
      <c r="AD20" s="11" cm="1">
        <f t="array" ref="AD20">INDEX(W_psid!$B$2:$CZ$104,W_!$A20,W_!AD$1)/Ns!$B$1</f>
        <v>2.1548857733717976E-5</v>
      </c>
      <c r="AE20" s="11" cm="1">
        <f t="array" ref="AE20">INDEX(W_psid!$B$2:$CZ$104,W_!$A20,W_!AE$1)/Ns!$B$1</f>
        <v>2.4326937583821042E-3</v>
      </c>
      <c r="AF20" s="11" cm="1">
        <f t="array" ref="AF20">INDEX(W_psid!$B$2:$CZ$104,W_!$A20,W_!AF$1)/Ns!$B$1</f>
        <v>2.2535614311019292E-3</v>
      </c>
      <c r="AG20" s="11" cm="1">
        <f t="array" ref="AG20">INDEX(W_psid!$B$2:$CZ$104,W_!$A20,W_!AG$1)/Ns!$B$1</f>
        <v>1.6821924370772353E-5</v>
      </c>
      <c r="AH20" s="11" cm="1">
        <f t="array" ref="AH20">INDEX(W_psid!$B$2:$CZ$104,W_!$A20,W_!AH$1)/Ns!$B$1</f>
        <v>-1.0244318022383707E-3</v>
      </c>
      <c r="AI20" s="11" cm="1">
        <f t="array" ref="AI20">INDEX(W_psid!$B$2:$CZ$104,W_!$A20,W_!AI$1)/Ns!$B$1</f>
        <v>1.7222787420475917E-7</v>
      </c>
      <c r="AJ20" s="11" cm="1">
        <f t="array" ref="AJ20">INDEX(W_psid!$B$2:$CZ$104,W_!$A20,W_!AJ$1)/Ns!$B$1</f>
        <v>3.3722045640296495E-2</v>
      </c>
      <c r="AK20" s="11" cm="1">
        <f t="array" ref="AK20">INDEX(W_psid!$B$2:$CZ$104,W_!$A20,W_!AK$1)/Ns!$B$1</f>
        <v>3.0809364778536003E-3</v>
      </c>
      <c r="AL20" s="11" cm="1">
        <f t="array" ref="AL20">INDEX(W_psid!$B$2:$CZ$104,W_!$A20,W_!AL$1)/Ns!$B$1</f>
        <v>-2.6887122730866516E-6</v>
      </c>
      <c r="AM20" s="11" cm="1">
        <f t="array" ref="AM20">INDEX(W_psid!$B$2:$CZ$104,W_!$A20,W_!AM$1)/Ns!$B$1</f>
        <v>3.8684573372032731E-2</v>
      </c>
      <c r="AN20" s="11" cm="1">
        <f t="array" ref="AN20">INDEX(W_psid!$B$2:$CZ$104,W_!$A20,W_!AN$1)/Ns!$B$1</f>
        <v>5.5397241856254358E-4</v>
      </c>
      <c r="AO20" s="11" cm="1">
        <f t="array" ref="AO20">INDEX(W_psid!$B$2:$CZ$104,W_!$A20,W_!AO$1)/Ns!$B$1</f>
        <v>-1.2729948790884534E-7</v>
      </c>
      <c r="AP20" s="11" cm="1">
        <f t="array" ref="AP20">INDEX(W_psid!$B$2:$CZ$104,W_!$A20,W_!AP$1)/Ns!$B$1</f>
        <v>-1.8267802053376324E-2</v>
      </c>
      <c r="AQ20" s="11" cm="1">
        <f t="array" ref="AQ20">INDEX(W_psid!$B$2:$CZ$104,W_!$A20,W_!AQ$1)/Ns!$B$1</f>
        <v>-5.5171637329746682E-3</v>
      </c>
      <c r="AR20" s="11" cm="1">
        <f t="array" ref="AR20">INDEX(W_psid!$B$2:$CZ$104,W_!$A20,W_!AR$1)/Ns!$B$1</f>
        <v>4.9802728913189651E-6</v>
      </c>
      <c r="AS20" s="11" cm="1">
        <f t="array" ref="AS20">INDEX(W_psid!$B$2:$CZ$104,W_!$A20,W_!AS$1)/Ns!$B$1</f>
        <v>-2.0539758970679542E-2</v>
      </c>
      <c r="AT20" s="11" cm="1">
        <f t="array" ref="AT20">INDEX(W_psid!$B$2:$CZ$104,W_!$A20,W_!AT$1)/Ns!$B$1</f>
        <v>0</v>
      </c>
      <c r="AU20" s="11" cm="1">
        <f t="array" ref="AU20">INDEX(W_psid!$B$2:$CZ$104,W_!$A20,W_!AU$1)/Ns!$B$1</f>
        <v>9.3726301881778254E-4</v>
      </c>
      <c r="AV20" s="11" cm="1">
        <f t="array" ref="AV20">INDEX(W_psid!$B$2:$CZ$104,W_!$A20,W_!AV$1)/Ns!$B$1</f>
        <v>6.5178626513781845E-5</v>
      </c>
      <c r="AW20" s="11">
        <v>0</v>
      </c>
      <c r="AX20" s="11">
        <v>0</v>
      </c>
      <c r="AY20" s="11">
        <v>0</v>
      </c>
      <c r="AZ20" s="11">
        <v>0</v>
      </c>
      <c r="BA20" s="11">
        <v>0</v>
      </c>
      <c r="BB20" s="11">
        <v>0</v>
      </c>
      <c r="BC20" s="11">
        <v>0</v>
      </c>
      <c r="BD20" s="11">
        <v>0</v>
      </c>
    </row>
    <row r="21" spans="1:56" x14ac:dyDescent="0.35">
      <c r="A21">
        <f>MATCH(C21,W_psid!$A$2:$A$104,0)</f>
        <v>84</v>
      </c>
      <c r="B21" t="str">
        <f>MOMS!$A$19</f>
        <v>wagegap_hw_withn</v>
      </c>
      <c r="C21" t="str">
        <f>MOMS!$B$19</f>
        <v>wagegap_hw_within_1990</v>
      </c>
      <c r="D21" s="11" cm="1">
        <f t="array" ref="D21">INDEX(W_psid!$B$2:$CZ$104,W_!$A21,W_!D$1)/Ns!$B$1</f>
        <v>1.0249022884831207E-3</v>
      </c>
      <c r="E21" s="11" cm="1">
        <f t="array" ref="E21">INDEX(W_psid!$B$2:$CZ$104,W_!$A21,W_!E$1)/Ns!$B$1</f>
        <v>1.4452511759797241E-3</v>
      </c>
      <c r="F21" s="11" cm="1">
        <f t="array" ref="F21">INDEX(W_psid!$B$2:$CZ$104,W_!$A21,W_!F$1)/Ns!$B$1</f>
        <v>2.3621806231702118E-3</v>
      </c>
      <c r="G21" s="11" cm="1">
        <f t="array" ref="G21">INDEX(W_psid!$B$2:$CZ$104,W_!$A21,W_!G$1)/Ns!$B$1</f>
        <v>6.0237589467336261E-2</v>
      </c>
      <c r="H21" s="11" cm="1">
        <f t="array" ref="H21">INDEX(W_psid!$B$2:$CZ$104,W_!$A21,W_!H$1)/Ns!$B$1</f>
        <v>-3.0697411182551357E-2</v>
      </c>
      <c r="I21" s="11" cm="1">
        <f t="array" ref="I21">INDEX(W_psid!$B$2:$CZ$104,W_!$A21,W_!I$1)/Ns!$B$1</f>
        <v>-2.0331374768871945E-2</v>
      </c>
      <c r="J21" s="11" cm="1">
        <f t="array" ref="J21">INDEX(W_psid!$B$2:$CZ$104,W_!$A21,W_!J$1)/Ns!$B$1</f>
        <v>-1.634212397256395E-2</v>
      </c>
      <c r="K21" s="11" cm="1">
        <f t="array" ref="K21">INDEX(W_psid!$B$2:$CZ$104,W_!$A21,W_!K$1)/Ns!$B$1</f>
        <v>-6.2467351518116235E-2</v>
      </c>
      <c r="L21" s="11" cm="1">
        <f t="array" ref="L21">INDEX(W_psid!$B$2:$CZ$104,W_!$A21,W_!L$1)/Ns!$B$1</f>
        <v>1.0143784934985392E-2</v>
      </c>
      <c r="M21" s="11" cm="1">
        <f t="array" ref="M21">INDEX(W_psid!$B$2:$CZ$104,W_!$A21,W_!M$1)/Ns!$B$1</f>
        <v>4.7788815411977433E-3</v>
      </c>
      <c r="N21" s="11" cm="1">
        <f t="array" ref="N21">INDEX(W_psid!$B$2:$CZ$104,W_!$A21,W_!N$1)/Ns!$B$1</f>
        <v>-2.4328113188282392E-2</v>
      </c>
      <c r="O21" s="11" cm="1">
        <f t="array" ref="O21">INDEX(W_psid!$B$2:$CZ$104,W_!$A21,W_!O$1)/Ns!$B$1</f>
        <v>-3.2760113410993863E-3</v>
      </c>
      <c r="P21" s="11" cm="1">
        <f t="array" ref="P21">INDEX(W_psid!$B$2:$CZ$104,W_!$A21,W_!P$1)/Ns!$B$1</f>
        <v>3.2197624300923905E-2</v>
      </c>
      <c r="Q21" s="11" cm="1">
        <f t="array" ref="Q21">INDEX(W_psid!$B$2:$CZ$104,W_!$A21,W_!Q$1)/Ns!$B$1</f>
        <v>-1.6246314838765021E-2</v>
      </c>
      <c r="R21" s="11" cm="1">
        <f t="array" ref="R21">INDEX(W_psid!$B$2:$CZ$104,W_!$A21,W_!R$1)/Ns!$B$1</f>
        <v>9.4052717011724254E-2</v>
      </c>
      <c r="S21" s="11" cm="1">
        <f t="array" ref="S21">INDEX(W_psid!$B$2:$CZ$104,W_!$A21,W_!S$1)/Ns!$B$1</f>
        <v>-3.6888903472780379E-6</v>
      </c>
      <c r="T21" s="11" cm="1">
        <f t="array" ref="T21">INDEX(W_psid!$B$2:$CZ$104,W_!$A21,W_!T$1)/Ns!$B$1</f>
        <v>1.2443012646052259E-7</v>
      </c>
      <c r="U21" s="11" cm="1">
        <f t="array" ref="U21">INDEX(W_psid!$B$2:$CZ$104,W_!$A21,W_!U$1)/Ns!$B$1</f>
        <v>3.552563244160225E-4</v>
      </c>
      <c r="V21" s="11" cm="1">
        <f t="array" ref="V21">INDEX(W_psid!$B$2:$CZ$104,W_!$A21,W_!V$1)/Ns!$B$1</f>
        <v>-2.2127639303616241E-3</v>
      </c>
      <c r="W21" s="11" cm="1">
        <f t="array" ref="W21">INDEX(W_psid!$B$2:$CZ$104,W_!$A21,W_!W$1)/Ns!$B$1</f>
        <v>-2.1724403249286555E-3</v>
      </c>
      <c r="X21" s="11" cm="1">
        <f t="array" ref="X21">INDEX(W_psid!$B$2:$CZ$104,W_!$A21,W_!X$1)/Ns!$B$1</f>
        <v>-1.3730169510172169E-3</v>
      </c>
      <c r="Y21" s="11" cm="1">
        <f t="array" ref="Y21">INDEX(W_psid!$B$2:$CZ$104,W_!$A21,W_!Y$1)/Ns!$B$1</f>
        <v>-8.8147154102137374E-4</v>
      </c>
      <c r="Z21" s="11" cm="1">
        <f t="array" ref="Z21">INDEX(W_psid!$B$2:$CZ$104,W_!$A21,W_!Z$1)/Ns!$B$1</f>
        <v>-1.2931466388937886E-3</v>
      </c>
      <c r="AA21" s="11" cm="1">
        <f t="array" ref="AA21">INDEX(W_psid!$B$2:$CZ$104,W_!$A21,W_!AA$1)/Ns!$B$1</f>
        <v>2.378603311000105E-4</v>
      </c>
      <c r="AB21" s="11" cm="1">
        <f t="array" ref="AB21">INDEX(W_psid!$B$2:$CZ$104,W_!$A21,W_!AB$1)/Ns!$B$1</f>
        <v>-1.5969852015942722E-5</v>
      </c>
      <c r="AC21" s="11" cm="1">
        <f t="array" ref="AC21">INDEX(W_psid!$B$2:$CZ$104,W_!$A21,W_!AC$1)/Ns!$B$1</f>
        <v>3.6165347055836471E-4</v>
      </c>
      <c r="AD21" s="11" cm="1">
        <f t="array" ref="AD21">INDEX(W_psid!$B$2:$CZ$104,W_!$A21,W_!AD$1)/Ns!$B$1</f>
        <v>-4.5505192308116275E-5</v>
      </c>
      <c r="AE21" s="11" cm="1">
        <f t="array" ref="AE21">INDEX(W_psid!$B$2:$CZ$104,W_!$A21,W_!AE$1)/Ns!$B$1</f>
        <v>-2.079557727621674E-2</v>
      </c>
      <c r="AF21" s="11" cm="1">
        <f t="array" ref="AF21">INDEX(W_psid!$B$2:$CZ$104,W_!$A21,W_!AF$1)/Ns!$B$1</f>
        <v>-1.7698787876309831E-2</v>
      </c>
      <c r="AG21" s="11" cm="1">
        <f t="array" ref="AG21">INDEX(W_psid!$B$2:$CZ$104,W_!$A21,W_!AG$1)/Ns!$B$1</f>
        <v>1.1844103088913922E-6</v>
      </c>
      <c r="AH21" s="11" cm="1">
        <f t="array" ref="AH21">INDEX(W_psid!$B$2:$CZ$104,W_!$A21,W_!AH$1)/Ns!$B$1</f>
        <v>3.7841405597909016E-3</v>
      </c>
      <c r="AI21" s="11" cm="1">
        <f t="array" ref="AI21">INDEX(W_psid!$B$2:$CZ$104,W_!$A21,W_!AI$1)/Ns!$B$1</f>
        <v>-6.2111590205189357E-5</v>
      </c>
      <c r="AJ21" s="11" cm="1">
        <f t="array" ref="AJ21">INDEX(W_psid!$B$2:$CZ$104,W_!$A21,W_!AJ$1)/Ns!$B$1</f>
        <v>-0.39768164402205597</v>
      </c>
      <c r="AK21" s="11" cm="1">
        <f t="array" ref="AK21">INDEX(W_psid!$B$2:$CZ$104,W_!$A21,W_!AK$1)/Ns!$B$1</f>
        <v>-0.10173489646599192</v>
      </c>
      <c r="AL21" s="11" cm="1">
        <f t="array" ref="AL21">INDEX(W_psid!$B$2:$CZ$104,W_!$A21,W_!AL$1)/Ns!$B$1</f>
        <v>-1.0401453563577732E-4</v>
      </c>
      <c r="AM21" s="11" cm="1">
        <f t="array" ref="AM21">INDEX(W_psid!$B$2:$CZ$104,W_!$A21,W_!AM$1)/Ns!$B$1</f>
        <v>-0.46450567826741906</v>
      </c>
      <c r="AN21" s="11" cm="1">
        <f t="array" ref="AN21">INDEX(W_psid!$B$2:$CZ$104,W_!$A21,W_!AN$1)/Ns!$B$1</f>
        <v>-1.9244109516631141E-3</v>
      </c>
      <c r="AO21" s="11" cm="1">
        <f t="array" ref="AO21">INDEX(W_psid!$B$2:$CZ$104,W_!$A21,W_!AO$1)/Ns!$B$1</f>
        <v>3.1551707341881102E-5</v>
      </c>
      <c r="AP21" s="11" cm="1">
        <f t="array" ref="AP21">INDEX(W_psid!$B$2:$CZ$104,W_!$A21,W_!AP$1)/Ns!$B$1</f>
        <v>0.21046642828631834</v>
      </c>
      <c r="AQ21" s="11" cm="1">
        <f t="array" ref="AQ21">INDEX(W_psid!$B$2:$CZ$104,W_!$A21,W_!AQ$1)/Ns!$B$1</f>
        <v>0.18951225051763973</v>
      </c>
      <c r="AR21" s="11" cm="1">
        <f t="array" ref="AR21">INDEX(W_psid!$B$2:$CZ$104,W_!$A21,W_!AR$1)/Ns!$B$1</f>
        <v>1.9869681822985504E-4</v>
      </c>
      <c r="AS21" s="11" cm="1">
        <f t="array" ref="AS21">INDEX(W_psid!$B$2:$CZ$104,W_!$A21,W_!AS$1)/Ns!$B$1</f>
        <v>0.24125562249911386</v>
      </c>
      <c r="AT21" s="11" cm="1">
        <f t="array" ref="AT21">INDEX(W_psid!$B$2:$CZ$104,W_!$A21,W_!AT$1)/Ns!$B$1</f>
        <v>0</v>
      </c>
      <c r="AU21" s="11" cm="1">
        <f t="array" ref="AU21">INDEX(W_psid!$B$2:$CZ$104,W_!$A21,W_!AU$1)/Ns!$B$1</f>
        <v>-5.2785064728685466E-2</v>
      </c>
      <c r="AV21" s="11" cm="1">
        <f t="array" ref="AV21">INDEX(W_psid!$B$2:$CZ$104,W_!$A21,W_!AV$1)/Ns!$B$1</f>
        <v>-1.4707596936400138E-4</v>
      </c>
      <c r="AW21" s="11">
        <v>0</v>
      </c>
      <c r="AX21" s="11">
        <v>0</v>
      </c>
      <c r="AY21" s="11">
        <v>0</v>
      </c>
      <c r="AZ21" s="11">
        <v>0</v>
      </c>
      <c r="BA21" s="11">
        <v>0</v>
      </c>
      <c r="BB21" s="11">
        <v>0</v>
      </c>
      <c r="BC21" s="11">
        <v>0</v>
      </c>
      <c r="BD21" s="11">
        <v>0</v>
      </c>
    </row>
    <row r="22" spans="1:56" x14ac:dyDescent="0.35">
      <c r="A22">
        <f>MATCH(C22,W_psid!$A$2:$A$104,0)</f>
        <v>29</v>
      </c>
      <c r="B22" t="str">
        <f>MOMS!$A$20</f>
        <v>hdj</v>
      </c>
      <c r="C22" t="str">
        <f>MOMS!$B$20</f>
        <v>hdj</v>
      </c>
      <c r="D22" s="11" cm="1">
        <f t="array" ref="D22">INDEX(W_psid!$B$2:$CZ$104,W_!$A22,W_!D$1)/Ns!$B$1</f>
        <v>-2.0052015947388889E-2</v>
      </c>
      <c r="E22" s="11" cm="1">
        <f t="array" ref="E22">INDEX(W_psid!$B$2:$CZ$104,W_!$A22,W_!E$1)/Ns!$B$1</f>
        <v>-0.13823018159377318</v>
      </c>
      <c r="F22" s="11" cm="1">
        <f t="array" ref="F22">INDEX(W_psid!$B$2:$CZ$104,W_!$A22,W_!F$1)/Ns!$B$1</f>
        <v>-0.1444723098023139</v>
      </c>
      <c r="G22" s="11" cm="1">
        <f t="array" ref="G22">INDEX(W_psid!$B$2:$CZ$104,W_!$A22,W_!G$1)/Ns!$B$1</f>
        <v>-6.3105919886014581</v>
      </c>
      <c r="H22" s="11" cm="1">
        <f t="array" ref="H22">INDEX(W_psid!$B$2:$CZ$104,W_!$A22,W_!H$1)/Ns!$B$1</f>
        <v>1.6209048099583729</v>
      </c>
      <c r="I22" s="11" cm="1">
        <f t="array" ref="I22">INDEX(W_psid!$B$2:$CZ$104,W_!$A22,W_!I$1)/Ns!$B$1</f>
        <v>2.3230755478942386</v>
      </c>
      <c r="J22" s="11" cm="1">
        <f t="array" ref="J22">INDEX(W_psid!$B$2:$CZ$104,W_!$A22,W_!J$1)/Ns!$B$1</f>
        <v>1.7655574793394597</v>
      </c>
      <c r="K22" s="11" cm="1">
        <f t="array" ref="K22">INDEX(W_psid!$B$2:$CZ$104,W_!$A22,W_!K$1)/Ns!$B$1</f>
        <v>3.0405458663221898</v>
      </c>
      <c r="L22" s="11" cm="1">
        <f t="array" ref="L22">INDEX(W_psid!$B$2:$CZ$104,W_!$A22,W_!L$1)/Ns!$B$1</f>
        <v>-1.2782277505707949</v>
      </c>
      <c r="M22" s="11" cm="1">
        <f t="array" ref="M22">INDEX(W_psid!$B$2:$CZ$104,W_!$A22,W_!M$1)/Ns!$B$1</f>
        <v>-0.46502982376709351</v>
      </c>
      <c r="N22" s="11" cm="1">
        <f t="array" ref="N22">INDEX(W_psid!$B$2:$CZ$104,W_!$A22,W_!N$1)/Ns!$B$1</f>
        <v>2.484869948279401</v>
      </c>
      <c r="O22" s="11" cm="1">
        <f t="array" ref="O22">INDEX(W_psid!$B$2:$CZ$104,W_!$A22,W_!O$1)/Ns!$B$1</f>
        <v>-3.2472796428718954E-2</v>
      </c>
      <c r="P22" s="11" cm="1">
        <f t="array" ref="P22">INDEX(W_psid!$B$2:$CZ$104,W_!$A22,W_!P$1)/Ns!$B$1</f>
        <v>-0.37495332957641608</v>
      </c>
      <c r="Q22" s="11" cm="1">
        <f t="array" ref="Q22">INDEX(W_psid!$B$2:$CZ$104,W_!$A22,W_!Q$1)/Ns!$B$1</f>
        <v>2.9483933143471353</v>
      </c>
      <c r="R22" s="11" cm="1">
        <f t="array" ref="R22">INDEX(W_psid!$B$2:$CZ$104,W_!$A22,W_!R$1)/Ns!$B$1</f>
        <v>-2.9347387175114052</v>
      </c>
      <c r="S22" s="11" cm="1">
        <f t="array" ref="S22">INDEX(W_psid!$B$2:$CZ$104,W_!$A22,W_!S$1)/Ns!$B$1</f>
        <v>-1.5290316387236275E-3</v>
      </c>
      <c r="T22" s="11" cm="1">
        <f t="array" ref="T22">INDEX(W_psid!$B$2:$CZ$104,W_!$A22,W_!T$1)/Ns!$B$1</f>
        <v>3.5348968145511544E-4</v>
      </c>
      <c r="U22" s="11" cm="1">
        <f t="array" ref="U22">INDEX(W_psid!$B$2:$CZ$104,W_!$A22,W_!U$1)/Ns!$B$1</f>
        <v>-2.2127639303616241E-3</v>
      </c>
      <c r="V22" s="11" cm="1">
        <f t="array" ref="V22">INDEX(W_psid!$B$2:$CZ$104,W_!$A22,W_!V$1)/Ns!$B$1</f>
        <v>0.45705986017272576</v>
      </c>
      <c r="W22" s="11" cm="1">
        <f t="array" ref="W22">INDEX(W_psid!$B$2:$CZ$104,W_!$A22,W_!W$1)/Ns!$B$1</f>
        <v>0.45358098872206448</v>
      </c>
      <c r="X22" s="11" cm="1">
        <f t="array" ref="X22">INDEX(W_psid!$B$2:$CZ$104,W_!$A22,W_!X$1)/Ns!$B$1</f>
        <v>0.2854003412401166</v>
      </c>
      <c r="Y22" s="11" cm="1">
        <f t="array" ref="Y22">INDEX(W_psid!$B$2:$CZ$104,W_!$A22,W_!Y$1)/Ns!$B$1</f>
        <v>0.26751117157584564</v>
      </c>
      <c r="Z22" s="11" cm="1">
        <f t="array" ref="Z22">INDEX(W_psid!$B$2:$CZ$104,W_!$A22,W_!Z$1)/Ns!$B$1</f>
        <v>0.28274731973010053</v>
      </c>
      <c r="AA22" s="11" cm="1">
        <f t="array" ref="AA22">INDEX(W_psid!$B$2:$CZ$104,W_!$A22,W_!AA$1)/Ns!$B$1</f>
        <v>0.10378837529002505</v>
      </c>
      <c r="AB22" s="11" cm="1">
        <f t="array" ref="AB22">INDEX(W_psid!$B$2:$CZ$104,W_!$A22,W_!AB$1)/Ns!$B$1</f>
        <v>2.1840079726386024E-3</v>
      </c>
      <c r="AC22" s="11" cm="1">
        <f t="array" ref="AC22">INDEX(W_psid!$B$2:$CZ$104,W_!$A22,W_!AC$1)/Ns!$B$1</f>
        <v>-6.1159430575866904E-2</v>
      </c>
      <c r="AD22" s="11" cm="1">
        <f t="array" ref="AD22">INDEX(W_psid!$B$2:$CZ$104,W_!$A22,W_!AD$1)/Ns!$B$1</f>
        <v>2.0302543263214207E-2</v>
      </c>
      <c r="AE22" s="11" cm="1">
        <f t="array" ref="AE22">INDEX(W_psid!$B$2:$CZ$104,W_!$A22,W_!AE$1)/Ns!$B$1</f>
        <v>2.3419776185559322</v>
      </c>
      <c r="AF22" s="11" cm="1">
        <f t="array" ref="AF22">INDEX(W_psid!$B$2:$CZ$104,W_!$A22,W_!AF$1)/Ns!$B$1</f>
        <v>2.0956059719851838</v>
      </c>
      <c r="AG22" s="11" cm="1">
        <f t="array" ref="AG22">INDEX(W_psid!$B$2:$CZ$104,W_!$A22,W_!AG$1)/Ns!$B$1</f>
        <v>1.2989348393727503E-2</v>
      </c>
      <c r="AH22" s="11" cm="1">
        <f t="array" ref="AH22">INDEX(W_psid!$B$2:$CZ$104,W_!$A22,W_!AH$1)/Ns!$B$1</f>
        <v>-0.37586261398079435</v>
      </c>
      <c r="AI22" s="11" cm="1">
        <f t="array" ref="AI22">INDEX(W_psid!$B$2:$CZ$104,W_!$A22,W_!AI$1)/Ns!$B$1</f>
        <v>4.7201941891734898E-3</v>
      </c>
      <c r="AJ22" s="11" cm="1">
        <f t="array" ref="AJ22">INDEX(W_psid!$B$2:$CZ$104,W_!$A22,W_!AJ$1)/Ns!$B$1</f>
        <v>25.027067733390396</v>
      </c>
      <c r="AK22" s="11" cm="1">
        <f t="array" ref="AK22">INDEX(W_psid!$B$2:$CZ$104,W_!$A22,W_!AK$1)/Ns!$B$1</f>
        <v>3.9039584534518803</v>
      </c>
      <c r="AL22" s="11" cm="1">
        <f t="array" ref="AL22">INDEX(W_psid!$B$2:$CZ$104,W_!$A22,W_!AL$1)/Ns!$B$1</f>
        <v>2.3109967081836125E-3</v>
      </c>
      <c r="AM22" s="11" cm="1">
        <f t="array" ref="AM22">INDEX(W_psid!$B$2:$CZ$104,W_!$A22,W_!AM$1)/Ns!$B$1</f>
        <v>31.954326148909761</v>
      </c>
      <c r="AN22" s="11" cm="1">
        <f t="array" ref="AN22">INDEX(W_psid!$B$2:$CZ$104,W_!$A22,W_!AN$1)/Ns!$B$1</f>
        <v>0.20047972880030041</v>
      </c>
      <c r="AO22" s="11" cm="1">
        <f t="array" ref="AO22">INDEX(W_psid!$B$2:$CZ$104,W_!$A22,W_!AO$1)/Ns!$B$1</f>
        <v>-2.4450118687629483E-3</v>
      </c>
      <c r="AP22" s="11" cm="1">
        <f t="array" ref="AP22">INDEX(W_psid!$B$2:$CZ$104,W_!$A22,W_!AP$1)/Ns!$B$1</f>
        <v>-13.484943281713829</v>
      </c>
      <c r="AQ22" s="11" cm="1">
        <f t="array" ref="AQ22">INDEX(W_psid!$B$2:$CZ$104,W_!$A22,W_!AQ$1)/Ns!$B$1</f>
        <v>-7.11667722226594</v>
      </c>
      <c r="AR22" s="11" cm="1">
        <f t="array" ref="AR22">INDEX(W_psid!$B$2:$CZ$104,W_!$A22,W_!AR$1)/Ns!$B$1</f>
        <v>-4.3084211244246683E-3</v>
      </c>
      <c r="AS22" s="11" cm="1">
        <f t="array" ref="AS22">INDEX(W_psid!$B$2:$CZ$104,W_!$A22,W_!AS$1)/Ns!$B$1</f>
        <v>-16.785713626538868</v>
      </c>
      <c r="AT22" s="11" cm="1">
        <f t="array" ref="AT22">INDEX(W_psid!$B$2:$CZ$104,W_!$A22,W_!AT$1)/Ns!$B$1</f>
        <v>0</v>
      </c>
      <c r="AU22" s="11" cm="1">
        <f t="array" ref="AU22">INDEX(W_psid!$B$2:$CZ$104,W_!$A22,W_!AU$1)/Ns!$B$1</f>
        <v>2.8187793135093999</v>
      </c>
      <c r="AV22" s="11" cm="1">
        <f t="array" ref="AV22">INDEX(W_psid!$B$2:$CZ$104,W_!$A22,W_!AV$1)/Ns!$B$1</f>
        <v>3.7416139756071068E-2</v>
      </c>
      <c r="AW22" s="11">
        <v>0</v>
      </c>
      <c r="AX22" s="11">
        <v>0</v>
      </c>
      <c r="AY22" s="11">
        <v>0</v>
      </c>
      <c r="AZ22" s="11">
        <v>0</v>
      </c>
      <c r="BA22" s="11">
        <v>0</v>
      </c>
      <c r="BB22" s="11">
        <v>0</v>
      </c>
      <c r="BC22" s="11">
        <v>0</v>
      </c>
      <c r="BD22" s="11">
        <v>0</v>
      </c>
    </row>
    <row r="23" spans="1:56" x14ac:dyDescent="0.35">
      <c r="A23">
        <f>MATCH(C23,W_psid!$A$2:$A$104,0)</f>
        <v>24</v>
      </c>
      <c r="B23" t="str">
        <f>MOMS!$A$21</f>
        <v>hdo</v>
      </c>
      <c r="C23" t="str">
        <f>MOMS!$B$21</f>
        <v>hdo</v>
      </c>
      <c r="D23" s="11" cm="1">
        <f t="array" ref="D23">INDEX(W_psid!$B$2:$CZ$104,W_!$A23,W_!D$1)/Ns!$B$1</f>
        <v>-1.9751256414351517E-2</v>
      </c>
      <c r="E23" s="11" cm="1">
        <f t="array" ref="E23">INDEX(W_psid!$B$2:$CZ$104,W_!$A23,W_!E$1)/Ns!$B$1</f>
        <v>-0.12888456435080944</v>
      </c>
      <c r="F23" s="11" cm="1">
        <f t="array" ref="F23">INDEX(W_psid!$B$2:$CZ$104,W_!$A23,W_!F$1)/Ns!$B$1</f>
        <v>-0.14321636641683372</v>
      </c>
      <c r="G23" s="11" cm="1">
        <f t="array" ref="G23">INDEX(W_psid!$B$2:$CZ$104,W_!$A23,W_!G$1)/Ns!$B$1</f>
        <v>-6.2359031193143153</v>
      </c>
      <c r="H23" s="11" cm="1">
        <f t="array" ref="H23">INDEX(W_psid!$B$2:$CZ$104,W_!$A23,W_!H$1)/Ns!$B$1</f>
        <v>1.6049307086469393</v>
      </c>
      <c r="I23" s="11" cm="1">
        <f t="array" ref="I23">INDEX(W_psid!$B$2:$CZ$104,W_!$A23,W_!I$1)/Ns!$B$1</f>
        <v>2.2694426612434078</v>
      </c>
      <c r="J23" s="11" cm="1">
        <f t="array" ref="J23">INDEX(W_psid!$B$2:$CZ$104,W_!$A23,W_!J$1)/Ns!$B$1</f>
        <v>1.6515405011817235</v>
      </c>
      <c r="K23" s="11" cm="1">
        <f t="array" ref="K23">INDEX(W_psid!$B$2:$CZ$104,W_!$A23,W_!K$1)/Ns!$B$1</f>
        <v>2.9910048758204542</v>
      </c>
      <c r="L23" s="11" cm="1">
        <f t="array" ref="L23">INDEX(W_psid!$B$2:$CZ$104,W_!$A23,W_!L$1)/Ns!$B$1</f>
        <v>-1.110298713802629</v>
      </c>
      <c r="M23" s="11" cm="1">
        <f t="array" ref="M23">INDEX(W_psid!$B$2:$CZ$104,W_!$A23,W_!M$1)/Ns!$B$1</f>
        <v>-0.39113378206587657</v>
      </c>
      <c r="N23" s="11" cm="1">
        <f t="array" ref="N23">INDEX(W_psid!$B$2:$CZ$104,W_!$A23,W_!N$1)/Ns!$B$1</f>
        <v>2.4247620845578797</v>
      </c>
      <c r="O23" s="11" cm="1">
        <f t="array" ref="O23">INDEX(W_psid!$B$2:$CZ$104,W_!$A23,W_!O$1)/Ns!$B$1</f>
        <v>-0.18744277010675031</v>
      </c>
      <c r="P23" s="11" cm="1">
        <f t="array" ref="P23">INDEX(W_psid!$B$2:$CZ$104,W_!$A23,W_!P$1)/Ns!$B$1</f>
        <v>-0.36403945406075988</v>
      </c>
      <c r="Q23" s="11" cm="1">
        <f t="array" ref="Q23">INDEX(W_psid!$B$2:$CZ$104,W_!$A23,W_!Q$1)/Ns!$B$1</f>
        <v>2.88217290656512</v>
      </c>
      <c r="R23" s="11" cm="1">
        <f t="array" ref="R23">INDEX(W_psid!$B$2:$CZ$104,W_!$A23,W_!R$1)/Ns!$B$1</f>
        <v>-2.7976542174856429</v>
      </c>
      <c r="S23" s="11" cm="1">
        <f t="array" ref="S23">INDEX(W_psid!$B$2:$CZ$104,W_!$A23,W_!S$1)/Ns!$B$1</f>
        <v>-1.5188661516137988E-3</v>
      </c>
      <c r="T23" s="11" cm="1">
        <f t="array" ref="T23">INDEX(W_psid!$B$2:$CZ$104,W_!$A23,W_!T$1)/Ns!$B$1</f>
        <v>3.5669095455239622E-4</v>
      </c>
      <c r="U23" s="11" cm="1">
        <f t="array" ref="U23">INDEX(W_psid!$B$2:$CZ$104,W_!$A23,W_!U$1)/Ns!$B$1</f>
        <v>-2.1724403249286555E-3</v>
      </c>
      <c r="V23" s="11" cm="1">
        <f t="array" ref="V23">INDEX(W_psid!$B$2:$CZ$104,W_!$A23,W_!V$1)/Ns!$B$1</f>
        <v>0.45358098872206448</v>
      </c>
      <c r="W23" s="11" cm="1">
        <f t="array" ref="W23">INDEX(W_psid!$B$2:$CZ$104,W_!$A23,W_!W$1)/Ns!$B$1</f>
        <v>0.4517744639036681</v>
      </c>
      <c r="X23" s="11" cm="1">
        <f t="array" ref="X23">INDEX(W_psid!$B$2:$CZ$104,W_!$A23,W_!X$1)/Ns!$B$1</f>
        <v>0.27758490853681145</v>
      </c>
      <c r="Y23" s="11" cm="1">
        <f t="array" ref="Y23">INDEX(W_psid!$B$2:$CZ$104,W_!$A23,W_!Y$1)/Ns!$B$1</f>
        <v>0.26063547062657666</v>
      </c>
      <c r="Z23" s="11" cm="1">
        <f t="array" ref="Z23">INDEX(W_psid!$B$2:$CZ$104,W_!$A23,W_!Z$1)/Ns!$B$1</f>
        <v>0.27556988309396591</v>
      </c>
      <c r="AA23" s="11" cm="1">
        <f t="array" ref="AA23">INDEX(W_psid!$B$2:$CZ$104,W_!$A23,W_!AA$1)/Ns!$B$1</f>
        <v>0.10630834160322447</v>
      </c>
      <c r="AB23" s="11" cm="1">
        <f t="array" ref="AB23">INDEX(W_psid!$B$2:$CZ$104,W_!$A23,W_!AB$1)/Ns!$B$1</f>
        <v>2.10200305101012E-3</v>
      </c>
      <c r="AC23" s="11" cm="1">
        <f t="array" ref="AC23">INDEX(W_psid!$B$2:$CZ$104,W_!$A23,W_!AC$1)/Ns!$B$1</f>
        <v>-6.0496131237470323E-2</v>
      </c>
      <c r="AD23" s="11" cm="1">
        <f t="array" ref="AD23">INDEX(W_psid!$B$2:$CZ$104,W_!$A23,W_!AD$1)/Ns!$B$1</f>
        <v>1.9045410115800444E-2</v>
      </c>
      <c r="AE23" s="11" cm="1">
        <f t="array" ref="AE23">INDEX(W_psid!$B$2:$CZ$104,W_!$A23,W_!AE$1)/Ns!$B$1</f>
        <v>2.3213607761527904</v>
      </c>
      <c r="AF23" s="11" cm="1">
        <f t="array" ref="AF23">INDEX(W_psid!$B$2:$CZ$104,W_!$A23,W_!AF$1)/Ns!$B$1</f>
        <v>2.0783243024931104</v>
      </c>
      <c r="AG23" s="11" cm="1">
        <f t="array" ref="AG23">INDEX(W_psid!$B$2:$CZ$104,W_!$A23,W_!AG$1)/Ns!$B$1</f>
        <v>1.2765230123362118E-2</v>
      </c>
      <c r="AH23" s="11" cm="1">
        <f t="array" ref="AH23">INDEX(W_psid!$B$2:$CZ$104,W_!$A23,W_!AH$1)/Ns!$B$1</f>
        <v>-0.37379952048790016</v>
      </c>
      <c r="AI23" s="11" cm="1">
        <f t="array" ref="AI23">INDEX(W_psid!$B$2:$CZ$104,W_!$A23,W_!AI$1)/Ns!$B$1</f>
        <v>4.5179287785090229E-3</v>
      </c>
      <c r="AJ23" s="11" cm="1">
        <f t="array" ref="AJ23">INDEX(W_psid!$B$2:$CZ$104,W_!$A23,W_!AJ$1)/Ns!$B$1</f>
        <v>24.384034624709837</v>
      </c>
      <c r="AK23" s="11" cm="1">
        <f t="array" ref="AK23">INDEX(W_psid!$B$2:$CZ$104,W_!$A23,W_!AK$1)/Ns!$B$1</f>
        <v>3.8913106117669463</v>
      </c>
      <c r="AL23" s="11" cm="1">
        <f t="array" ref="AL23">INDEX(W_psid!$B$2:$CZ$104,W_!$A23,W_!AL$1)/Ns!$B$1</f>
        <v>2.1620910093765934E-3</v>
      </c>
      <c r="AM23" s="11" cm="1">
        <f t="array" ref="AM23">INDEX(W_psid!$B$2:$CZ$104,W_!$A23,W_!AM$1)/Ns!$B$1</f>
        <v>30.838536569420821</v>
      </c>
      <c r="AN23" s="11" cm="1">
        <f t="array" ref="AN23">INDEX(W_psid!$B$2:$CZ$104,W_!$A23,W_!AN$1)/Ns!$B$1</f>
        <v>0.19953378365896102</v>
      </c>
      <c r="AO23" s="11" cm="1">
        <f t="array" ref="AO23">INDEX(W_psid!$B$2:$CZ$104,W_!$A23,W_!AO$1)/Ns!$B$1</f>
        <v>-2.343658731886621E-3</v>
      </c>
      <c r="AP23" s="11" cm="1">
        <f t="array" ref="AP23">INDEX(W_psid!$B$2:$CZ$104,W_!$A23,W_!AP$1)/Ns!$B$1</f>
        <v>-13.141992555052447</v>
      </c>
      <c r="AQ23" s="11" cm="1">
        <f t="array" ref="AQ23">INDEX(W_psid!$B$2:$CZ$104,W_!$A23,W_!AQ$1)/Ns!$B$1</f>
        <v>-7.1041050620678545</v>
      </c>
      <c r="AR23" s="11" cm="1">
        <f t="array" ref="AR23">INDEX(W_psid!$B$2:$CZ$104,W_!$A23,W_!AR$1)/Ns!$B$1</f>
        <v>-4.0176943943251303E-3</v>
      </c>
      <c r="AS23" s="11" cm="1">
        <f t="array" ref="AS23">INDEX(W_psid!$B$2:$CZ$104,W_!$A23,W_!AS$1)/Ns!$B$1</f>
        <v>-16.209322582133147</v>
      </c>
      <c r="AT23" s="11" cm="1">
        <f t="array" ref="AT23">INDEX(W_psid!$B$2:$CZ$104,W_!$A23,W_!AT$1)/Ns!$B$1</f>
        <v>0</v>
      </c>
      <c r="AU23" s="11" cm="1">
        <f t="array" ref="AU23">INDEX(W_psid!$B$2:$CZ$104,W_!$A23,W_!AU$1)/Ns!$B$1</f>
        <v>2.8068029882544985</v>
      </c>
      <c r="AV23" s="11" cm="1">
        <f t="array" ref="AV23">INDEX(W_psid!$B$2:$CZ$104,W_!$A23,W_!AV$1)/Ns!$B$1</f>
        <v>3.5031756453618661E-2</v>
      </c>
      <c r="AW23" s="11">
        <v>0</v>
      </c>
      <c r="AX23" s="11">
        <v>0</v>
      </c>
      <c r="AY23" s="11">
        <v>0</v>
      </c>
      <c r="AZ23" s="11">
        <v>0</v>
      </c>
      <c r="BA23" s="11">
        <v>0</v>
      </c>
      <c r="BB23" s="11">
        <v>0</v>
      </c>
      <c r="BC23" s="11">
        <v>0</v>
      </c>
      <c r="BD23" s="11">
        <v>0</v>
      </c>
    </row>
    <row r="24" spans="1:56" x14ac:dyDescent="0.35">
      <c r="A24">
        <f>MATCH(C24,W_psid!$A$2:$A$104,0)</f>
        <v>55</v>
      </c>
      <c r="B24" t="str">
        <f>MOMS!$A$22</f>
        <v>d_jobjob_all_psid</v>
      </c>
      <c r="C24" t="str">
        <f>MOMS!$B$22</f>
        <v>d_jobjob_all_psid</v>
      </c>
      <c r="D24" s="11" cm="1">
        <f t="array" ref="D24">INDEX(W_psid!$B$2:$CZ$104,W_!$A24,W_!D$1)/Ns!$B$1</f>
        <v>-3.4114608501629763E-2</v>
      </c>
      <c r="E24" s="11" cm="1">
        <f t="array" ref="E24">INDEX(W_psid!$B$2:$CZ$104,W_!$A24,W_!E$1)/Ns!$B$1</f>
        <v>-0.14801787571000397</v>
      </c>
      <c r="F24" s="11" cm="1">
        <f t="array" ref="F24">INDEX(W_psid!$B$2:$CZ$104,W_!$A24,W_!F$1)/Ns!$B$1</f>
        <v>-5.075756500756446E-2</v>
      </c>
      <c r="G24" s="11" cm="1">
        <f t="array" ref="G24">INDEX(W_psid!$B$2:$CZ$104,W_!$A24,W_!G$1)/Ns!$B$1</f>
        <v>-3.6109558887362798</v>
      </c>
      <c r="H24" s="11" cm="1">
        <f t="array" ref="H24">INDEX(W_psid!$B$2:$CZ$104,W_!$A24,W_!H$1)/Ns!$B$1</f>
        <v>1.0648380653257858</v>
      </c>
      <c r="I24" s="11" cm="1">
        <f t="array" ref="I24">INDEX(W_psid!$B$2:$CZ$104,W_!$A24,W_!I$1)/Ns!$B$1</f>
        <v>1.2746277741851832</v>
      </c>
      <c r="J24" s="11" cm="1">
        <f t="array" ref="J24">INDEX(W_psid!$B$2:$CZ$104,W_!$A24,W_!J$1)/Ns!$B$1</f>
        <v>1.5426741160961202</v>
      </c>
      <c r="K24" s="11" cm="1">
        <f t="array" ref="K24">INDEX(W_psid!$B$2:$CZ$104,W_!$A24,W_!K$1)/Ns!$B$1</f>
        <v>2.507929668818615</v>
      </c>
      <c r="L24" s="11" cm="1">
        <f t="array" ref="L24">INDEX(W_psid!$B$2:$CZ$104,W_!$A24,W_!L$1)/Ns!$B$1</f>
        <v>-2.0411153147954151</v>
      </c>
      <c r="M24" s="11" cm="1">
        <f t="array" ref="M24">INDEX(W_psid!$B$2:$CZ$104,W_!$A24,W_!M$1)/Ns!$B$1</f>
        <v>-1.840399258818266</v>
      </c>
      <c r="N24" s="11" cm="1">
        <f t="array" ref="N24">INDEX(W_psid!$B$2:$CZ$104,W_!$A24,W_!N$1)/Ns!$B$1</f>
        <v>1.7454574235399012</v>
      </c>
      <c r="O24" s="11" cm="1">
        <f t="array" ref="O24">INDEX(W_psid!$B$2:$CZ$104,W_!$A24,W_!O$1)/Ns!$B$1</f>
        <v>1.0288991309609725</v>
      </c>
      <c r="P24" s="11" cm="1">
        <f t="array" ref="P24">INDEX(W_psid!$B$2:$CZ$104,W_!$A24,W_!P$1)/Ns!$B$1</f>
        <v>-0.41311965530897971</v>
      </c>
      <c r="Q24" s="11" cm="1">
        <f t="array" ref="Q24">INDEX(W_psid!$B$2:$CZ$104,W_!$A24,W_!Q$1)/Ns!$B$1</f>
        <v>2.3575573008345962</v>
      </c>
      <c r="R24" s="11" cm="1">
        <f t="array" ref="R24">INDEX(W_psid!$B$2:$CZ$104,W_!$A24,W_!R$1)/Ns!$B$1</f>
        <v>-1.7243133931625276</v>
      </c>
      <c r="S24" s="11" cm="1">
        <f t="array" ref="S24">INDEX(W_psid!$B$2:$CZ$104,W_!$A24,W_!S$1)/Ns!$B$1</f>
        <v>-1.2597902612143524E-3</v>
      </c>
      <c r="T24" s="11" cm="1">
        <f t="array" ref="T24">INDEX(W_psid!$B$2:$CZ$104,W_!$A24,W_!T$1)/Ns!$B$1</f>
        <v>2.0750850978403274E-4</v>
      </c>
      <c r="U24" s="11" cm="1">
        <f t="array" ref="U24">INDEX(W_psid!$B$2:$CZ$104,W_!$A24,W_!U$1)/Ns!$B$1</f>
        <v>-1.3730169510172169E-3</v>
      </c>
      <c r="V24" s="11" cm="1">
        <f t="array" ref="V24">INDEX(W_psid!$B$2:$CZ$104,W_!$A24,W_!V$1)/Ns!$B$1</f>
        <v>0.2854003412401166</v>
      </c>
      <c r="W24" s="11" cm="1">
        <f t="array" ref="W24">INDEX(W_psid!$B$2:$CZ$104,W_!$A24,W_!W$1)/Ns!$B$1</f>
        <v>0.27758490853681145</v>
      </c>
      <c r="X24" s="11" cm="1">
        <f t="array" ref="X24">INDEX(W_psid!$B$2:$CZ$104,W_!$A24,W_!X$1)/Ns!$B$1</f>
        <v>0.30081731383660343</v>
      </c>
      <c r="Y24" s="11" cm="1">
        <f t="array" ref="Y24">INDEX(W_psid!$B$2:$CZ$104,W_!$A24,W_!Y$1)/Ns!$B$1</f>
        <v>0.28937262201005642</v>
      </c>
      <c r="Z24" s="11" cm="1">
        <f t="array" ref="Z24">INDEX(W_psid!$B$2:$CZ$104,W_!$A24,W_!Z$1)/Ns!$B$1</f>
        <v>0.29907233686246654</v>
      </c>
      <c r="AA24" s="11" cm="1">
        <f t="array" ref="AA24">INDEX(W_psid!$B$2:$CZ$104,W_!$A24,W_!AA$1)/Ns!$B$1</f>
        <v>8.0333734483346075E-2</v>
      </c>
      <c r="AB24" s="11" cm="1">
        <f t="array" ref="AB24">INDEX(W_psid!$B$2:$CZ$104,W_!$A24,W_!AB$1)/Ns!$B$1</f>
        <v>8.2182239428398203E-4</v>
      </c>
      <c r="AC24" s="11" cm="1">
        <f t="array" ref="AC24">INDEX(W_psid!$B$2:$CZ$104,W_!$A24,W_!AC$1)/Ns!$B$1</f>
        <v>-4.677201348940891E-2</v>
      </c>
      <c r="AD24" s="11" cm="1">
        <f t="array" ref="AD24">INDEX(W_psid!$B$2:$CZ$104,W_!$A24,W_!AD$1)/Ns!$B$1</f>
        <v>1.4849025283039278E-2</v>
      </c>
      <c r="AE24" s="11" cm="1">
        <f t="array" ref="AE24">INDEX(W_psid!$B$2:$CZ$104,W_!$A24,W_!AE$1)/Ns!$B$1</f>
        <v>1.2762162906378276</v>
      </c>
      <c r="AF24" s="11" cm="1">
        <f t="array" ref="AF24">INDEX(W_psid!$B$2:$CZ$104,W_!$A24,W_!AF$1)/Ns!$B$1</f>
        <v>1.093141956593136</v>
      </c>
      <c r="AG24" s="11" cm="1">
        <f t="array" ref="AG24">INDEX(W_psid!$B$2:$CZ$104,W_!$A24,W_!AG$1)/Ns!$B$1</f>
        <v>9.6143211573945057E-3</v>
      </c>
      <c r="AH24" s="11" cm="1">
        <f t="array" ref="AH24">INDEX(W_psid!$B$2:$CZ$104,W_!$A24,W_!AH$1)/Ns!$B$1</f>
        <v>-0.21969085519885917</v>
      </c>
      <c r="AI24" s="11" cm="1">
        <f t="array" ref="AI24">INDEX(W_psid!$B$2:$CZ$104,W_!$A24,W_!AI$1)/Ns!$B$1</f>
        <v>2.9592297861944358E-3</v>
      </c>
      <c r="AJ24" s="11" cm="1">
        <f t="array" ref="AJ24">INDEX(W_psid!$B$2:$CZ$104,W_!$A24,W_!AJ$1)/Ns!$B$1</f>
        <v>21.797666883295175</v>
      </c>
      <c r="AK24" s="11" cm="1">
        <f t="array" ref="AK24">INDEX(W_psid!$B$2:$CZ$104,W_!$A24,W_!AK$1)/Ns!$B$1</f>
        <v>1.8997221387395582</v>
      </c>
      <c r="AL24" s="11" cm="1">
        <f t="array" ref="AL24">INDEX(W_psid!$B$2:$CZ$104,W_!$A24,W_!AL$1)/Ns!$B$1</f>
        <v>2.5648873556789291E-3</v>
      </c>
      <c r="AM24" s="11" cm="1">
        <f t="array" ref="AM24">INDEX(W_psid!$B$2:$CZ$104,W_!$A24,W_!AM$1)/Ns!$B$1</f>
        <v>25.550388158062624</v>
      </c>
      <c r="AN24" s="11" cm="1">
        <f t="array" ref="AN24">INDEX(W_psid!$B$2:$CZ$104,W_!$A24,W_!AN$1)/Ns!$B$1</f>
        <v>0.12003669485915777</v>
      </c>
      <c r="AO24" s="11" cm="1">
        <f t="array" ref="AO24">INDEX(W_psid!$B$2:$CZ$104,W_!$A24,W_!AO$1)/Ns!$B$1</f>
        <v>-1.5332110527078808E-3</v>
      </c>
      <c r="AP24" s="11" cm="1">
        <f t="array" ref="AP24">INDEX(W_psid!$B$2:$CZ$104,W_!$A24,W_!AP$1)/Ns!$B$1</f>
        <v>-11.859582957536279</v>
      </c>
      <c r="AQ24" s="11" cm="1">
        <f t="array" ref="AQ24">INDEX(W_psid!$B$2:$CZ$104,W_!$A24,W_!AQ$1)/Ns!$B$1</f>
        <v>-3.2332641640179514</v>
      </c>
      <c r="AR24" s="11" cm="1">
        <f t="array" ref="AR24">INDEX(W_psid!$B$2:$CZ$104,W_!$A24,W_!AR$1)/Ns!$B$1</f>
        <v>-4.7654297029334335E-3</v>
      </c>
      <c r="AS24" s="11" cm="1">
        <f t="array" ref="AS24">INDEX(W_psid!$B$2:$CZ$104,W_!$A24,W_!AS$1)/Ns!$B$1</f>
        <v>-13.513371377783773</v>
      </c>
      <c r="AT24" s="11" cm="1">
        <f t="array" ref="AT24">INDEX(W_psid!$B$2:$CZ$104,W_!$A24,W_!AT$1)/Ns!$B$1</f>
        <v>0</v>
      </c>
      <c r="AU24" s="11" cm="1">
        <f t="array" ref="AU24">INDEX(W_psid!$B$2:$CZ$104,W_!$A24,W_!AU$1)/Ns!$B$1</f>
        <v>1.6078698461093113</v>
      </c>
      <c r="AV24" s="11" cm="1">
        <f t="array" ref="AV24">INDEX(W_psid!$B$2:$CZ$104,W_!$A24,W_!AV$1)/Ns!$B$1</f>
        <v>3.733633595664871E-2</v>
      </c>
      <c r="AW24" s="11">
        <v>0</v>
      </c>
      <c r="AX24" s="11">
        <v>0</v>
      </c>
      <c r="AY24" s="11">
        <v>0</v>
      </c>
      <c r="AZ24" s="11">
        <v>0</v>
      </c>
      <c r="BA24" s="11">
        <v>0</v>
      </c>
      <c r="BB24" s="11">
        <v>0</v>
      </c>
      <c r="BC24" s="11">
        <v>0</v>
      </c>
      <c r="BD24" s="11">
        <v>0</v>
      </c>
    </row>
    <row r="25" spans="1:56" x14ac:dyDescent="0.35">
      <c r="A25">
        <f>MATCH(C25,W_psid!$A$2:$A$104,0)</f>
        <v>56</v>
      </c>
      <c r="B25" t="str">
        <f>MOMS!$A$23</f>
        <v>d_jobjob_within_psid</v>
      </c>
      <c r="C25" t="str">
        <f>MOMS!$B$23</f>
        <v>d_jobjob_within_psid</v>
      </c>
      <c r="D25" s="11" cm="1">
        <f t="array" ref="D25">INDEX(W_psid!$B$2:$CZ$104,W_!$A25,W_!D$1)/Ns!$B$1</f>
        <v>-2.42377463361718E-2</v>
      </c>
      <c r="E25" s="11" cm="1">
        <f t="array" ref="E25">INDEX(W_psid!$B$2:$CZ$104,W_!$A25,W_!E$1)/Ns!$B$1</f>
        <v>-0.13234712066588447</v>
      </c>
      <c r="F25" s="11" cm="1">
        <f t="array" ref="F25">INDEX(W_psid!$B$2:$CZ$104,W_!$A25,W_!F$1)/Ns!$B$1</f>
        <v>-2.6576651191641393E-2</v>
      </c>
      <c r="G25" s="11" cm="1">
        <f t="array" ref="G25">INDEX(W_psid!$B$2:$CZ$104,W_!$A25,W_!G$1)/Ns!$B$1</f>
        <v>-2.7408917601121843</v>
      </c>
      <c r="H25" s="11" cm="1">
        <f t="array" ref="H25">INDEX(W_psid!$B$2:$CZ$104,W_!$A25,W_!H$1)/Ns!$B$1</f>
        <v>1.116174043247832</v>
      </c>
      <c r="I25" s="11" cm="1">
        <f t="array" ref="I25">INDEX(W_psid!$B$2:$CZ$104,W_!$A25,W_!I$1)/Ns!$B$1</f>
        <v>0.88434152999555493</v>
      </c>
      <c r="J25" s="11" cm="1">
        <f t="array" ref="J25">INDEX(W_psid!$B$2:$CZ$104,W_!$A25,W_!J$1)/Ns!$B$1</f>
        <v>0.77458673899958896</v>
      </c>
      <c r="K25" s="11" cm="1">
        <f t="array" ref="K25">INDEX(W_psid!$B$2:$CZ$104,W_!$A25,W_!K$1)/Ns!$B$1</f>
        <v>1.960464263333922</v>
      </c>
      <c r="L25" s="11" cm="1">
        <f t="array" ref="L25">INDEX(W_psid!$B$2:$CZ$104,W_!$A25,W_!L$1)/Ns!$B$1</f>
        <v>-2.0878944011980938</v>
      </c>
      <c r="M25" s="11" cm="1">
        <f t="array" ref="M25">INDEX(W_psid!$B$2:$CZ$104,W_!$A25,W_!M$1)/Ns!$B$1</f>
        <v>-1.729102917375555</v>
      </c>
      <c r="N25" s="11" cm="1">
        <f t="array" ref="N25">INDEX(W_psid!$B$2:$CZ$104,W_!$A25,W_!N$1)/Ns!$B$1</f>
        <v>1.5666216748411548</v>
      </c>
      <c r="O25" s="11" cm="1">
        <f t="array" ref="O25">INDEX(W_psid!$B$2:$CZ$104,W_!$A25,W_!O$1)/Ns!$B$1</f>
        <v>1.2183937341076585</v>
      </c>
      <c r="P25" s="11" cm="1">
        <f t="array" ref="P25">INDEX(W_psid!$B$2:$CZ$104,W_!$A25,W_!P$1)/Ns!$B$1</f>
        <v>-0.3114333510871255</v>
      </c>
      <c r="Q25" s="11" cm="1">
        <f t="array" ref="Q25">INDEX(W_psid!$B$2:$CZ$104,W_!$A25,W_!Q$1)/Ns!$B$1</f>
        <v>1.9132202476390054</v>
      </c>
      <c r="R25" s="11" cm="1">
        <f t="array" ref="R25">INDEX(W_psid!$B$2:$CZ$104,W_!$A25,W_!R$1)/Ns!$B$1</f>
        <v>-0.88631481306561344</v>
      </c>
      <c r="S25" s="11" cm="1">
        <f t="array" ref="S25">INDEX(W_psid!$B$2:$CZ$104,W_!$A25,W_!S$1)/Ns!$B$1</f>
        <v>-1.1145847279000805E-3</v>
      </c>
      <c r="T25" s="11" cm="1">
        <f t="array" ref="T25">INDEX(W_psid!$B$2:$CZ$104,W_!$A25,W_!T$1)/Ns!$B$1</f>
        <v>1.8012838996257007E-4</v>
      </c>
      <c r="U25" s="11" cm="1">
        <f t="array" ref="U25">INDEX(W_psid!$B$2:$CZ$104,W_!$A25,W_!U$1)/Ns!$B$1</f>
        <v>-8.8147154102137374E-4</v>
      </c>
      <c r="V25" s="11" cm="1">
        <f t="array" ref="V25">INDEX(W_psid!$B$2:$CZ$104,W_!$A25,W_!V$1)/Ns!$B$1</f>
        <v>0.26751117157584564</v>
      </c>
      <c r="W25" s="11" cm="1">
        <f t="array" ref="W25">INDEX(W_psid!$B$2:$CZ$104,W_!$A25,W_!W$1)/Ns!$B$1</f>
        <v>0.26063547062657666</v>
      </c>
      <c r="X25" s="11" cm="1">
        <f t="array" ref="X25">INDEX(W_psid!$B$2:$CZ$104,W_!$A25,W_!X$1)/Ns!$B$1</f>
        <v>0.28937262201005642</v>
      </c>
      <c r="Y25" s="11" cm="1">
        <f t="array" ref="Y25">INDEX(W_psid!$B$2:$CZ$104,W_!$A25,W_!Y$1)/Ns!$B$1</f>
        <v>0.28899296303080418</v>
      </c>
      <c r="Z25" s="11" cm="1">
        <f t="array" ref="Z25">INDEX(W_psid!$B$2:$CZ$104,W_!$A25,W_!Z$1)/Ns!$B$1</f>
        <v>0.29335467695879841</v>
      </c>
      <c r="AA25" s="11" cm="1">
        <f t="array" ref="AA25">INDEX(W_psid!$B$2:$CZ$104,W_!$A25,W_!AA$1)/Ns!$B$1</f>
        <v>9.2981116805615299E-2</v>
      </c>
      <c r="AB25" s="11" cm="1">
        <f t="array" ref="AB25">INDEX(W_psid!$B$2:$CZ$104,W_!$A25,W_!AB$1)/Ns!$B$1</f>
        <v>7.9550357114931884E-4</v>
      </c>
      <c r="AC25" s="11" cm="1">
        <f t="array" ref="AC25">INDEX(W_psid!$B$2:$CZ$104,W_!$A25,W_!AC$1)/Ns!$B$1</f>
        <v>-4.0944583848761477E-2</v>
      </c>
      <c r="AD25" s="11" cm="1">
        <f t="array" ref="AD25">INDEX(W_psid!$B$2:$CZ$104,W_!$A25,W_!AD$1)/Ns!$B$1</f>
        <v>1.1729367647085202E-2</v>
      </c>
      <c r="AE25" s="11" cm="1">
        <f t="array" ref="AE25">INDEX(W_psid!$B$2:$CZ$104,W_!$A25,W_!AE$1)/Ns!$B$1</f>
        <v>1.0480690062271927</v>
      </c>
      <c r="AF25" s="11" cm="1">
        <f t="array" ref="AF25">INDEX(W_psid!$B$2:$CZ$104,W_!$A25,W_!AF$1)/Ns!$B$1</f>
        <v>0.89519007170581844</v>
      </c>
      <c r="AG25" s="11" cm="1">
        <f t="array" ref="AG25">INDEX(W_psid!$B$2:$CZ$104,W_!$A25,W_!AG$1)/Ns!$B$1</f>
        <v>9.0810925762143495E-3</v>
      </c>
      <c r="AH25" s="11" cm="1">
        <f t="array" ref="AH25">INDEX(W_psid!$B$2:$CZ$104,W_!$A25,W_!AH$1)/Ns!$B$1</f>
        <v>-0.17352396146403398</v>
      </c>
      <c r="AI25" s="11" cm="1">
        <f t="array" ref="AI25">INDEX(W_psid!$B$2:$CZ$104,W_!$A25,W_!AI$1)/Ns!$B$1</f>
        <v>2.4553339515953846E-3</v>
      </c>
      <c r="AJ25" s="11" cm="1">
        <f t="array" ref="AJ25">INDEX(W_psid!$B$2:$CZ$104,W_!$A25,W_!AJ$1)/Ns!$B$1</f>
        <v>17.522105541902256</v>
      </c>
      <c r="AK25" s="11" cm="1">
        <f t="array" ref="AK25">INDEX(W_psid!$B$2:$CZ$104,W_!$A25,W_!AK$1)/Ns!$B$1</f>
        <v>0.99824818716135155</v>
      </c>
      <c r="AL25" s="11" cm="1">
        <f t="array" ref="AL25">INDEX(W_psid!$B$2:$CZ$104,W_!$A25,W_!AL$1)/Ns!$B$1</f>
        <v>2.6092686341621651E-3</v>
      </c>
      <c r="AM25" s="11" cm="1">
        <f t="array" ref="AM25">INDEX(W_psid!$B$2:$CZ$104,W_!$A25,W_!AM$1)/Ns!$B$1</f>
        <v>20.757148071253333</v>
      </c>
      <c r="AN25" s="11" cm="1">
        <f t="array" ref="AN25">INDEX(W_psid!$B$2:$CZ$104,W_!$A25,W_!AN$1)/Ns!$B$1</f>
        <v>9.6056304227641262E-2</v>
      </c>
      <c r="AO25" s="11" cm="1">
        <f t="array" ref="AO25">INDEX(W_psid!$B$2:$CZ$104,W_!$A25,W_!AO$1)/Ns!$B$1</f>
        <v>-1.2625249943064121E-3</v>
      </c>
      <c r="AP25" s="11" cm="1">
        <f t="array" ref="AP25">INDEX(W_psid!$B$2:$CZ$104,W_!$A25,W_!AP$1)/Ns!$B$1</f>
        <v>-9.5880001243205211</v>
      </c>
      <c r="AQ25" s="11" cm="1">
        <f t="array" ref="AQ25">INDEX(W_psid!$B$2:$CZ$104,W_!$A25,W_!AQ$1)/Ns!$B$1</f>
        <v>-1.5318702972673734</v>
      </c>
      <c r="AR25" s="11" cm="1">
        <f t="array" ref="AR25">INDEX(W_psid!$B$2:$CZ$104,W_!$A25,W_!AR$1)/Ns!$B$1</f>
        <v>-4.8256934796234311E-3</v>
      </c>
      <c r="AS25" s="11" cm="1">
        <f t="array" ref="AS25">INDEX(W_psid!$B$2:$CZ$104,W_!$A25,W_!AS$1)/Ns!$B$1</f>
        <v>-10.994556597855578</v>
      </c>
      <c r="AT25" s="11" cm="1">
        <f t="array" ref="AT25">INDEX(W_psid!$B$2:$CZ$104,W_!$A25,W_!AT$1)/Ns!$B$1</f>
        <v>0</v>
      </c>
      <c r="AU25" s="11" cm="1">
        <f t="array" ref="AU25">INDEX(W_psid!$B$2:$CZ$104,W_!$A25,W_!AU$1)/Ns!$B$1</f>
        <v>1.3396017330991077</v>
      </c>
      <c r="AV25" s="11" cm="1">
        <f t="array" ref="AV25">INDEX(W_psid!$B$2:$CZ$104,W_!$A25,W_!AV$1)/Ns!$B$1</f>
        <v>3.7951262260980535E-2</v>
      </c>
      <c r="AW25" s="11">
        <v>0</v>
      </c>
      <c r="AX25" s="11">
        <v>0</v>
      </c>
      <c r="AY25" s="11">
        <v>0</v>
      </c>
      <c r="AZ25" s="11">
        <v>0</v>
      </c>
      <c r="BA25" s="11">
        <v>0</v>
      </c>
      <c r="BB25" s="11">
        <v>0</v>
      </c>
      <c r="BC25" s="11">
        <v>0</v>
      </c>
      <c r="BD25" s="11">
        <v>0</v>
      </c>
    </row>
    <row r="26" spans="1:56" x14ac:dyDescent="0.35">
      <c r="A26">
        <f>MATCH(C26,W_psid!$A$2:$A$104,0)</f>
        <v>58</v>
      </c>
      <c r="B26" t="str">
        <f>MOMS!$A$24</f>
        <v>d_jobjob_hw</v>
      </c>
      <c r="C26" t="str">
        <f>MOMS!$B$24</f>
        <v>d_jobjob_hw</v>
      </c>
      <c r="D26" s="11" cm="1">
        <f t="array" ref="D26">INDEX(W_psid!$B$2:$CZ$104,W_!$A26,W_!D$1)/Ns!$B$1</f>
        <v>-3.1242811094573286E-2</v>
      </c>
      <c r="E26" s="11" cm="1">
        <f t="array" ref="E26">INDEX(W_psid!$B$2:$CZ$104,W_!$A26,W_!E$1)/Ns!$B$1</f>
        <v>-0.15418200108121369</v>
      </c>
      <c r="F26" s="11" cm="1">
        <f t="array" ref="F26">INDEX(W_psid!$B$2:$CZ$104,W_!$A26,W_!F$1)/Ns!$B$1</f>
        <v>-4.8547829094043086E-2</v>
      </c>
      <c r="G26" s="11" cm="1">
        <f t="array" ref="G26">INDEX(W_psid!$B$2:$CZ$104,W_!$A26,W_!G$1)/Ns!$B$1</f>
        <v>-3.262250839326835</v>
      </c>
      <c r="H26" s="11" cm="1">
        <f t="array" ref="H26">INDEX(W_psid!$B$2:$CZ$104,W_!$A26,W_!H$1)/Ns!$B$1</f>
        <v>1.2747615452121681</v>
      </c>
      <c r="I26" s="11" cm="1">
        <f t="array" ref="I26">INDEX(W_psid!$B$2:$CZ$104,W_!$A26,W_!I$1)/Ns!$B$1</f>
        <v>1.1135893469428431</v>
      </c>
      <c r="J26" s="11" cm="1">
        <f t="array" ref="J26">INDEX(W_psid!$B$2:$CZ$104,W_!$A26,W_!J$1)/Ns!$B$1</f>
        <v>1.1771757621416366</v>
      </c>
      <c r="K26" s="11" cm="1">
        <f t="array" ref="K26">INDEX(W_psid!$B$2:$CZ$104,W_!$A26,W_!K$1)/Ns!$B$1</f>
        <v>2.3364477593363007</v>
      </c>
      <c r="L26" s="11" cm="1">
        <f t="array" ref="L26">INDEX(W_psid!$B$2:$CZ$104,W_!$A26,W_!L$1)/Ns!$B$1</f>
        <v>-2.0070107227938099</v>
      </c>
      <c r="M26" s="11" cm="1">
        <f t="array" ref="M26">INDEX(W_psid!$B$2:$CZ$104,W_!$A26,W_!M$1)/Ns!$B$1</f>
        <v>-1.7801805528288652</v>
      </c>
      <c r="N26" s="11" cm="1">
        <f t="array" ref="N26">INDEX(W_psid!$B$2:$CZ$104,W_!$A26,W_!N$1)/Ns!$B$1</f>
        <v>1.9087810148643196</v>
      </c>
      <c r="O26" s="11" cm="1">
        <f t="array" ref="O26">INDEX(W_psid!$B$2:$CZ$104,W_!$A26,W_!O$1)/Ns!$B$1</f>
        <v>0.98912947470661539</v>
      </c>
      <c r="P26" s="11" cm="1">
        <f t="array" ref="P26">INDEX(W_psid!$B$2:$CZ$104,W_!$A26,W_!P$1)/Ns!$B$1</f>
        <v>-0.43598570200344983</v>
      </c>
      <c r="Q26" s="11" cm="1">
        <f t="array" ref="Q26">INDEX(W_psid!$B$2:$CZ$104,W_!$A26,W_!Q$1)/Ns!$B$1</f>
        <v>1.8351494020045847</v>
      </c>
      <c r="R26" s="11" cm="1">
        <f t="array" ref="R26">INDEX(W_psid!$B$2:$CZ$104,W_!$A26,W_!R$1)/Ns!$B$1</f>
        <v>-1.4177901333452128</v>
      </c>
      <c r="S26" s="11" cm="1">
        <f t="array" ref="S26">INDEX(W_psid!$B$2:$CZ$104,W_!$A26,W_!S$1)/Ns!$B$1</f>
        <v>-1.1906948905255335E-3</v>
      </c>
      <c r="T26" s="11" cm="1">
        <f t="array" ref="T26">INDEX(W_psid!$B$2:$CZ$104,W_!$A26,W_!T$1)/Ns!$B$1</f>
        <v>2.0194990502842415E-4</v>
      </c>
      <c r="U26" s="11" cm="1">
        <f t="array" ref="U26">INDEX(W_psid!$B$2:$CZ$104,W_!$A26,W_!U$1)/Ns!$B$1</f>
        <v>-1.2931466388937886E-3</v>
      </c>
      <c r="V26" s="11" cm="1">
        <f t="array" ref="V26">INDEX(W_psid!$B$2:$CZ$104,W_!$A26,W_!V$1)/Ns!$B$1</f>
        <v>0.28274731973010053</v>
      </c>
      <c r="W26" s="11" cm="1">
        <f t="array" ref="W26">INDEX(W_psid!$B$2:$CZ$104,W_!$A26,W_!W$1)/Ns!$B$1</f>
        <v>0.27556988309396591</v>
      </c>
      <c r="X26" s="11" cm="1">
        <f t="array" ref="X26">INDEX(W_psid!$B$2:$CZ$104,W_!$A26,W_!X$1)/Ns!$B$1</f>
        <v>0.29907233686246654</v>
      </c>
      <c r="Y26" s="11" cm="1">
        <f t="array" ref="Y26">INDEX(W_psid!$B$2:$CZ$104,W_!$A26,W_!Y$1)/Ns!$B$1</f>
        <v>0.29335467695879841</v>
      </c>
      <c r="Z26" s="11" cm="1">
        <f t="array" ref="Z26">INDEX(W_psid!$B$2:$CZ$104,W_!$A26,W_!Z$1)/Ns!$B$1</f>
        <v>0.3070581697624668</v>
      </c>
      <c r="AA26" s="11" cm="1">
        <f t="array" ref="AA26">INDEX(W_psid!$B$2:$CZ$104,W_!$A26,W_!AA$1)/Ns!$B$1</f>
        <v>9.3824720890992683E-2</v>
      </c>
      <c r="AB26" s="11" cm="1">
        <f t="array" ref="AB26">INDEX(W_psid!$B$2:$CZ$104,W_!$A26,W_!AB$1)/Ns!$B$1</f>
        <v>7.413068209081513E-4</v>
      </c>
      <c r="AC26" s="11" cm="1">
        <f t="array" ref="AC26">INDEX(W_psid!$B$2:$CZ$104,W_!$A26,W_!AC$1)/Ns!$B$1</f>
        <v>-4.8126915614822456E-2</v>
      </c>
      <c r="AD26" s="11" cm="1">
        <f t="array" ref="AD26">INDEX(W_psid!$B$2:$CZ$104,W_!$A26,W_!AD$1)/Ns!$B$1</f>
        <v>1.4824660902242394E-2</v>
      </c>
      <c r="AE26" s="11" cm="1">
        <f t="array" ref="AE26">INDEX(W_psid!$B$2:$CZ$104,W_!$A26,W_!AE$1)/Ns!$B$1</f>
        <v>1.1967894181387078</v>
      </c>
      <c r="AF26" s="11" cm="1">
        <f t="array" ref="AF26">INDEX(W_psid!$B$2:$CZ$104,W_!$A26,W_!AF$1)/Ns!$B$1</f>
        <v>1.0219032387831433</v>
      </c>
      <c r="AG26" s="11" cm="1">
        <f t="array" ref="AG26">INDEX(W_psid!$B$2:$CZ$104,W_!$A26,W_!AG$1)/Ns!$B$1</f>
        <v>1.036248237362781E-2</v>
      </c>
      <c r="AH26" s="11" cm="1">
        <f t="array" ref="AH26">INDEX(W_psid!$B$2:$CZ$104,W_!$A26,W_!AH$1)/Ns!$B$1</f>
        <v>-0.19640612007551161</v>
      </c>
      <c r="AI26" s="11" cm="1">
        <f t="array" ref="AI26">INDEX(W_psid!$B$2:$CZ$104,W_!$A26,W_!AI$1)/Ns!$B$1</f>
        <v>2.5300584831202339E-3</v>
      </c>
      <c r="AJ26" s="11" cm="1">
        <f t="array" ref="AJ26">INDEX(W_psid!$B$2:$CZ$104,W_!$A26,W_!AJ$1)/Ns!$B$1</f>
        <v>20.014474208367616</v>
      </c>
      <c r="AK26" s="11" cm="1">
        <f t="array" ref="AK26">INDEX(W_psid!$B$2:$CZ$104,W_!$A26,W_!AK$1)/Ns!$B$1</f>
        <v>1.6728524669573277</v>
      </c>
      <c r="AL26" s="11" cm="1">
        <f t="array" ref="AL26">INDEX(W_psid!$B$2:$CZ$104,W_!$A26,W_!AL$1)/Ns!$B$1</f>
        <v>2.7127073347101688E-3</v>
      </c>
      <c r="AM26" s="11" cm="1">
        <f t="array" ref="AM26">INDEX(W_psid!$B$2:$CZ$104,W_!$A26,W_!AM$1)/Ns!$B$1</f>
        <v>22.945580633730248</v>
      </c>
      <c r="AN26" s="11" cm="1">
        <f t="array" ref="AN26">INDEX(W_psid!$B$2:$CZ$104,W_!$A26,W_!AN$1)/Ns!$B$1</f>
        <v>0.10799655895447798</v>
      </c>
      <c r="AO26" s="11" cm="1">
        <f t="array" ref="AO26">INDEX(W_psid!$B$2:$CZ$104,W_!$A26,W_!AO$1)/Ns!$B$1</f>
        <v>-1.3065059825837823E-3</v>
      </c>
      <c r="AP26" s="11" cm="1">
        <f t="array" ref="AP26">INDEX(W_psid!$B$2:$CZ$104,W_!$A26,W_!AP$1)/Ns!$B$1</f>
        <v>-10.90763469183673</v>
      </c>
      <c r="AQ26" s="11" cm="1">
        <f t="array" ref="AQ26">INDEX(W_psid!$B$2:$CZ$104,W_!$A26,W_!AQ$1)/Ns!$B$1</f>
        <v>-2.808917534511115</v>
      </c>
      <c r="AR26" s="11" cm="1">
        <f t="array" ref="AR26">INDEX(W_psid!$B$2:$CZ$104,W_!$A26,W_!AR$1)/Ns!$B$1</f>
        <v>-5.0074828148668126E-3</v>
      </c>
      <c r="AS26" s="11" cm="1">
        <f t="array" ref="AS26">INDEX(W_psid!$B$2:$CZ$104,W_!$A26,W_!AS$1)/Ns!$B$1</f>
        <v>-12.140073074367637</v>
      </c>
      <c r="AT26" s="11" cm="1">
        <f t="array" ref="AT26">INDEX(W_psid!$B$2:$CZ$104,W_!$A26,W_!AT$1)/Ns!$B$1</f>
        <v>0</v>
      </c>
      <c r="AU26" s="11" cm="1">
        <f t="array" ref="AU26">INDEX(W_psid!$B$2:$CZ$104,W_!$A26,W_!AU$1)/Ns!$B$1</f>
        <v>1.6033184824466469</v>
      </c>
      <c r="AV26" s="11" cm="1">
        <f t="array" ref="AV26">INDEX(W_psid!$B$2:$CZ$104,W_!$A26,W_!AV$1)/Ns!$B$1</f>
        <v>4.160612923535438E-2</v>
      </c>
      <c r="AW26" s="11">
        <v>0</v>
      </c>
      <c r="AX26" s="11">
        <v>0</v>
      </c>
      <c r="AY26" s="11">
        <v>0</v>
      </c>
      <c r="AZ26" s="11">
        <v>0</v>
      </c>
      <c r="BA26" s="11">
        <v>0</v>
      </c>
      <c r="BB26" s="11">
        <v>0</v>
      </c>
      <c r="BC26" s="11">
        <v>0</v>
      </c>
      <c r="BD26" s="11">
        <v>0</v>
      </c>
    </row>
    <row r="27" spans="1:56" x14ac:dyDescent="0.35">
      <c r="A27">
        <f>MATCH(C27,W_psid!$A$2:$A$104,0)</f>
        <v>59</v>
      </c>
      <c r="B27" t="str">
        <f>MOMS!$A$25</f>
        <v>d_jobjob_hw_actual</v>
      </c>
      <c r="C27" t="str">
        <f>MOMS!$B$25</f>
        <v>d_jobjob_hw_actual</v>
      </c>
      <c r="D27" s="11" cm="1">
        <f t="array" ref="D27">INDEX(W_psid!$B$2:$CZ$104,W_!$A27,W_!D$1)/Ns!$B$1</f>
        <v>1.166763981226074E-2</v>
      </c>
      <c r="E27" s="11" cm="1">
        <f t="array" ref="E27">INDEX(W_psid!$B$2:$CZ$104,W_!$A27,W_!E$1)/Ns!$B$1</f>
        <v>-1.6929667246746998E-3</v>
      </c>
      <c r="F27" s="11" cm="1">
        <f t="array" ref="F27">INDEX(W_psid!$B$2:$CZ$104,W_!$A27,W_!F$1)/Ns!$B$1</f>
        <v>3.5795022731767907E-3</v>
      </c>
      <c r="G27" s="11" cm="1">
        <f t="array" ref="G27">INDEX(W_psid!$B$2:$CZ$104,W_!$A27,W_!G$1)/Ns!$B$1</f>
        <v>0.20662927725026692</v>
      </c>
      <c r="H27" s="11" cm="1">
        <f t="array" ref="H27">INDEX(W_psid!$B$2:$CZ$104,W_!$A27,W_!H$1)/Ns!$B$1</f>
        <v>0.71081346536024337</v>
      </c>
      <c r="I27" s="11" cm="1">
        <f t="array" ref="I27">INDEX(W_psid!$B$2:$CZ$104,W_!$A27,W_!I$1)/Ns!$B$1</f>
        <v>-0.67202720983501008</v>
      </c>
      <c r="J27" s="11" cm="1">
        <f t="array" ref="J27">INDEX(W_psid!$B$2:$CZ$104,W_!$A27,W_!J$1)/Ns!$B$1</f>
        <v>-1.4271539015094978</v>
      </c>
      <c r="K27" s="11" cm="1">
        <f t="array" ref="K27">INDEX(W_psid!$B$2:$CZ$104,W_!$A27,W_!K$1)/Ns!$B$1</f>
        <v>-7.3617456280689525E-2</v>
      </c>
      <c r="L27" s="11" cm="1">
        <f t="array" ref="L27">INDEX(W_psid!$B$2:$CZ$104,W_!$A27,W_!L$1)/Ns!$B$1</f>
        <v>-0.50605218775696437</v>
      </c>
      <c r="M27" s="11" cm="1">
        <f t="array" ref="M27">INDEX(W_psid!$B$2:$CZ$104,W_!$A27,W_!M$1)/Ns!$B$1</f>
        <v>0.26556149472827106</v>
      </c>
      <c r="N27" s="11" cm="1">
        <f t="array" ref="N27">INDEX(W_psid!$B$2:$CZ$104,W_!$A27,W_!N$1)/Ns!$B$1</f>
        <v>1.4022103610129304</v>
      </c>
      <c r="O27" s="11" cm="1">
        <f t="array" ref="O27">INDEX(W_psid!$B$2:$CZ$104,W_!$A27,W_!O$1)/Ns!$B$1</f>
        <v>4.8544497361375588E-2</v>
      </c>
      <c r="P27" s="11" cm="1">
        <f t="array" ref="P27">INDEX(W_psid!$B$2:$CZ$104,W_!$A27,W_!P$1)/Ns!$B$1</f>
        <v>1.484851689849671E-2</v>
      </c>
      <c r="Q27" s="11" cm="1">
        <f t="array" ref="Q27">INDEX(W_psid!$B$2:$CZ$104,W_!$A27,W_!Q$1)/Ns!$B$1</f>
        <v>-0.64285538644552531</v>
      </c>
      <c r="R27" s="11" cm="1">
        <f t="array" ref="R27">INDEX(W_psid!$B$2:$CZ$104,W_!$A27,W_!R$1)/Ns!$B$1</f>
        <v>1.3231156122718923</v>
      </c>
      <c r="S27" s="11" cm="1">
        <f t="array" ref="S27">INDEX(W_psid!$B$2:$CZ$104,W_!$A27,W_!S$1)/Ns!$B$1</f>
        <v>-4.3865851350457119E-4</v>
      </c>
      <c r="T27" s="11" cm="1">
        <f t="array" ref="T27">INDEX(W_psid!$B$2:$CZ$104,W_!$A27,W_!T$1)/Ns!$B$1</f>
        <v>8.8627850296082802E-5</v>
      </c>
      <c r="U27" s="11" cm="1">
        <f t="array" ref="U27">INDEX(W_psid!$B$2:$CZ$104,W_!$A27,W_!U$1)/Ns!$B$1</f>
        <v>2.378603311000105E-4</v>
      </c>
      <c r="V27" s="11" cm="1">
        <f t="array" ref="V27">INDEX(W_psid!$B$2:$CZ$104,W_!$A27,W_!V$1)/Ns!$B$1</f>
        <v>0.10378837529002505</v>
      </c>
      <c r="W27" s="11" cm="1">
        <f t="array" ref="W27">INDEX(W_psid!$B$2:$CZ$104,W_!$A27,W_!W$1)/Ns!$B$1</f>
        <v>0.10630834160322447</v>
      </c>
      <c r="X27" s="11" cm="1">
        <f t="array" ref="X27">INDEX(W_psid!$B$2:$CZ$104,W_!$A27,W_!X$1)/Ns!$B$1</f>
        <v>8.0333734483346075E-2</v>
      </c>
      <c r="Y27" s="11" cm="1">
        <f t="array" ref="Y27">INDEX(W_psid!$B$2:$CZ$104,W_!$A27,W_!Y$1)/Ns!$B$1</f>
        <v>9.2981116805615299E-2</v>
      </c>
      <c r="Z27" s="11" cm="1">
        <f t="array" ref="Z27">INDEX(W_psid!$B$2:$CZ$104,W_!$A27,W_!Z$1)/Ns!$B$1</f>
        <v>9.3824720890992683E-2</v>
      </c>
      <c r="AA27" s="11" cm="1">
        <f t="array" ref="AA27">INDEX(W_psid!$B$2:$CZ$104,W_!$A27,W_!AA$1)/Ns!$B$1</f>
        <v>0.15051401023213562</v>
      </c>
      <c r="AB27" s="11" cm="1">
        <f t="array" ref="AB27">INDEX(W_psid!$B$2:$CZ$104,W_!$A27,W_!AB$1)/Ns!$B$1</f>
        <v>1.9392403266011839E-4</v>
      </c>
      <c r="AC27" s="11" cm="1">
        <f t="array" ref="AC27">INDEX(W_psid!$B$2:$CZ$104,W_!$A27,W_!AC$1)/Ns!$B$1</f>
        <v>-7.2830608201620347E-3</v>
      </c>
      <c r="AD27" s="11" cm="1">
        <f t="array" ref="AD27">INDEX(W_psid!$B$2:$CZ$104,W_!$A27,W_!AD$1)/Ns!$B$1</f>
        <v>-2.9197114560269386E-3</v>
      </c>
      <c r="AE27" s="11" cm="1">
        <f t="array" ref="AE27">INDEX(W_psid!$B$2:$CZ$104,W_!$A27,W_!AE$1)/Ns!$B$1</f>
        <v>0.12908367379172578</v>
      </c>
      <c r="AF27" s="11" cm="1">
        <f t="array" ref="AF27">INDEX(W_psid!$B$2:$CZ$104,W_!$A27,W_!AF$1)/Ns!$B$1</f>
        <v>0.1076790936381043</v>
      </c>
      <c r="AG27" s="11" cm="1">
        <f t="array" ref="AG27">INDEX(W_psid!$B$2:$CZ$104,W_!$A27,W_!AG$1)/Ns!$B$1</f>
        <v>3.0641069002250499E-3</v>
      </c>
      <c r="AH27" s="11" cm="1">
        <f t="array" ref="AH27">INDEX(W_psid!$B$2:$CZ$104,W_!$A27,W_!AH$1)/Ns!$B$1</f>
        <v>3.3342695880637888E-2</v>
      </c>
      <c r="AI27" s="11" cm="1">
        <f t="array" ref="AI27">INDEX(W_psid!$B$2:$CZ$104,W_!$A27,W_!AI$1)/Ns!$B$1</f>
        <v>-8.8275458919689703E-4</v>
      </c>
      <c r="AJ27" s="11" cm="1">
        <f t="array" ref="AJ27">INDEX(W_psid!$B$2:$CZ$104,W_!$A27,W_!AJ$1)/Ns!$B$1</f>
        <v>-0.99982460201225876</v>
      </c>
      <c r="AK27" s="11" cm="1">
        <f t="array" ref="AK27">INDEX(W_psid!$B$2:$CZ$104,W_!$A27,W_!AK$1)/Ns!$B$1</f>
        <v>-0.56100057310974805</v>
      </c>
      <c r="AL27" s="11" cm="1">
        <f t="array" ref="AL27">INDEX(W_psid!$B$2:$CZ$104,W_!$A27,W_!AL$1)/Ns!$B$1</f>
        <v>9.6233578370306396E-4</v>
      </c>
      <c r="AM27" s="11" cm="1">
        <f t="array" ref="AM27">INDEX(W_psid!$B$2:$CZ$104,W_!$A27,W_!AM$1)/Ns!$B$1</f>
        <v>-4.2172971338089003</v>
      </c>
      <c r="AN27" s="11" cm="1">
        <f t="array" ref="AN27">INDEX(W_psid!$B$2:$CZ$104,W_!$A27,W_!AN$1)/Ns!$B$1</f>
        <v>-1.5487037140036337E-2</v>
      </c>
      <c r="AO27" s="11" cm="1">
        <f t="array" ref="AO27">INDEX(W_psid!$B$2:$CZ$104,W_!$A27,W_!AO$1)/Ns!$B$1</f>
        <v>4.5507485402445074E-4</v>
      </c>
      <c r="AP27" s="11" cm="1">
        <f t="array" ref="AP27">INDEX(W_psid!$B$2:$CZ$104,W_!$A27,W_!AP$1)/Ns!$B$1</f>
        <v>0.49848691394424954</v>
      </c>
      <c r="AQ27" s="11" cm="1">
        <f t="array" ref="AQ27">INDEX(W_psid!$B$2:$CZ$104,W_!$A27,W_!AQ$1)/Ns!$B$1</f>
        <v>1.1500228045069241</v>
      </c>
      <c r="AR27" s="11" cm="1">
        <f t="array" ref="AR27">INDEX(W_psid!$B$2:$CZ$104,W_!$A27,W_!AR$1)/Ns!$B$1</f>
        <v>-1.7284542128404837E-3</v>
      </c>
      <c r="AS27" s="11" cm="1">
        <f t="array" ref="AS27">INDEX(W_psid!$B$2:$CZ$104,W_!$A27,W_!AS$1)/Ns!$B$1</f>
        <v>2.1960692258187531</v>
      </c>
      <c r="AT27" s="11" cm="1">
        <f t="array" ref="AT27">INDEX(W_psid!$B$2:$CZ$104,W_!$A27,W_!AT$1)/Ns!$B$1</f>
        <v>0</v>
      </c>
      <c r="AU27" s="11" cm="1">
        <f t="array" ref="AU27">INDEX(W_psid!$B$2:$CZ$104,W_!$A27,W_!AU$1)/Ns!$B$1</f>
        <v>0.5799435470778852</v>
      </c>
      <c r="AV27" s="11" cm="1">
        <f t="array" ref="AV27">INDEX(W_psid!$B$2:$CZ$104,W_!$A27,W_!AV$1)/Ns!$B$1</f>
        <v>1.0284873603132523E-2</v>
      </c>
      <c r="AW27" s="11">
        <v>0</v>
      </c>
      <c r="AX27" s="11">
        <v>0</v>
      </c>
      <c r="AY27" s="11">
        <v>0</v>
      </c>
      <c r="AZ27" s="11">
        <v>0</v>
      </c>
      <c r="BA27" s="11">
        <v>0</v>
      </c>
      <c r="BB27" s="11">
        <v>0</v>
      </c>
      <c r="BC27" s="11">
        <v>0</v>
      </c>
      <c r="BD27" s="11">
        <v>0</v>
      </c>
    </row>
    <row r="28" spans="1:56" x14ac:dyDescent="0.35">
      <c r="A28">
        <f>MATCH(C28,W_psid!$A$2:$A$104,0)</f>
        <v>33</v>
      </c>
      <c r="B28" t="str">
        <f>MOMS!$A$26</f>
        <v>scity_dif</v>
      </c>
      <c r="C28" t="str">
        <f>MOMS!$B$26</f>
        <v>scity_dif_ec</v>
      </c>
      <c r="D28" s="11" cm="1">
        <f t="array" ref="D28">INDEX(W_psid!$B$2:$CZ$104,W_!$A28,W_!D$1)/Ns!$B$1</f>
        <v>-1.291194588369647E-4</v>
      </c>
      <c r="E28" s="11" cm="1">
        <f t="array" ref="E28">INDEX(W_psid!$B$2:$CZ$104,W_!$A28,W_!E$1)/Ns!$B$1</f>
        <v>1.1950799084670332E-4</v>
      </c>
      <c r="F28" s="11" cm="1">
        <f t="array" ref="F28">INDEX(W_psid!$B$2:$CZ$104,W_!$A28,W_!F$1)/Ns!$B$1</f>
        <v>-2.8946852335593239E-3</v>
      </c>
      <c r="G28" s="11" cm="1">
        <f t="array" ref="G28">INDEX(W_psid!$B$2:$CZ$104,W_!$A28,W_!G$1)/Ns!$B$1</f>
        <v>-4.0313639374761699E-2</v>
      </c>
      <c r="H28" s="11" cm="1">
        <f t="array" ref="H28">INDEX(W_psid!$B$2:$CZ$104,W_!$A28,W_!H$1)/Ns!$B$1</f>
        <v>2.1257204495381904E-2</v>
      </c>
      <c r="I28" s="11" cm="1">
        <f t="array" ref="I28">INDEX(W_psid!$B$2:$CZ$104,W_!$A28,W_!I$1)/Ns!$B$1</f>
        <v>2.6891163717918366E-2</v>
      </c>
      <c r="J28" s="11" cm="1">
        <f t="array" ref="J28">INDEX(W_psid!$B$2:$CZ$104,W_!$A28,W_!J$1)/Ns!$B$1</f>
        <v>-1.987213005913185E-2</v>
      </c>
      <c r="K28" s="11" cm="1">
        <f t="array" ref="K28">INDEX(W_psid!$B$2:$CZ$104,W_!$A28,W_!K$1)/Ns!$B$1</f>
        <v>8.3905505445259435E-3</v>
      </c>
      <c r="L28" s="11" cm="1">
        <f t="array" ref="L28">INDEX(W_psid!$B$2:$CZ$104,W_!$A28,W_!L$1)/Ns!$B$1</f>
        <v>-2.5081918631481123E-2</v>
      </c>
      <c r="M28" s="11" cm="1">
        <f t="array" ref="M28">INDEX(W_psid!$B$2:$CZ$104,W_!$A28,W_!M$1)/Ns!$B$1</f>
        <v>1.7056304978769584E-2</v>
      </c>
      <c r="N28" s="11" cm="1">
        <f t="array" ref="N28">INDEX(W_psid!$B$2:$CZ$104,W_!$A28,W_!N$1)/Ns!$B$1</f>
        <v>5.4194622627841173E-2</v>
      </c>
      <c r="O28" s="11" cm="1">
        <f t="array" ref="O28">INDEX(W_psid!$B$2:$CZ$104,W_!$A28,W_!O$1)/Ns!$B$1</f>
        <v>4.5000424788870015E-2</v>
      </c>
      <c r="P28" s="11" cm="1">
        <f t="array" ref="P28">INDEX(W_psid!$B$2:$CZ$104,W_!$A28,W_!P$1)/Ns!$B$1</f>
        <v>-1.0196591108309195E-2</v>
      </c>
      <c r="Q28" s="11" cm="1">
        <f t="array" ref="Q28">INDEX(W_psid!$B$2:$CZ$104,W_!$A28,W_!Q$1)/Ns!$B$1</f>
        <v>-7.0629199490868683E-2</v>
      </c>
      <c r="R28" s="11" cm="1">
        <f t="array" ref="R28">INDEX(W_psid!$B$2:$CZ$104,W_!$A28,W_!R$1)/Ns!$B$1</f>
        <v>-9.7715447703080795E-3</v>
      </c>
      <c r="S28" s="11" cm="1">
        <f t="array" ref="S28">INDEX(W_psid!$B$2:$CZ$104,W_!$A28,W_!S$1)/Ns!$B$1</f>
        <v>-8.0587089509776015E-6</v>
      </c>
      <c r="T28" s="11" cm="1">
        <f t="array" ref="T28">INDEX(W_psid!$B$2:$CZ$104,W_!$A28,W_!T$1)/Ns!$B$1</f>
        <v>6.3980031708639675E-6</v>
      </c>
      <c r="U28" s="11" cm="1">
        <f t="array" ref="U28">INDEX(W_psid!$B$2:$CZ$104,W_!$A28,W_!U$1)/Ns!$B$1</f>
        <v>-1.5969852015942722E-5</v>
      </c>
      <c r="V28" s="11" cm="1">
        <f t="array" ref="V28">INDEX(W_psid!$B$2:$CZ$104,W_!$A28,W_!V$1)/Ns!$B$1</f>
        <v>2.1840079726386024E-3</v>
      </c>
      <c r="W28" s="11" cm="1">
        <f t="array" ref="W28">INDEX(W_psid!$B$2:$CZ$104,W_!$A28,W_!W$1)/Ns!$B$1</f>
        <v>2.10200305101012E-3</v>
      </c>
      <c r="X28" s="11" cm="1">
        <f t="array" ref="X28">INDEX(W_psid!$B$2:$CZ$104,W_!$A28,W_!X$1)/Ns!$B$1</f>
        <v>8.2182239428398203E-4</v>
      </c>
      <c r="Y28" s="11" cm="1">
        <f t="array" ref="Y28">INDEX(W_psid!$B$2:$CZ$104,W_!$A28,W_!Y$1)/Ns!$B$1</f>
        <v>7.9550357114931884E-4</v>
      </c>
      <c r="Z28" s="11" cm="1">
        <f t="array" ref="Z28">INDEX(W_psid!$B$2:$CZ$104,W_!$A28,W_!Z$1)/Ns!$B$1</f>
        <v>7.413068209081513E-4</v>
      </c>
      <c r="AA28" s="11" cm="1">
        <f t="array" ref="AA28">INDEX(W_psid!$B$2:$CZ$104,W_!$A28,W_!AA$1)/Ns!$B$1</f>
        <v>1.9392403266011839E-4</v>
      </c>
      <c r="AB28" s="11" cm="1">
        <f t="array" ref="AB28">INDEX(W_psid!$B$2:$CZ$104,W_!$A28,W_!AB$1)/Ns!$B$1</f>
        <v>1.7831307247998386E-4</v>
      </c>
      <c r="AC28" s="11" cm="1">
        <f t="array" ref="AC28">INDEX(W_psid!$B$2:$CZ$104,W_!$A28,W_!AC$1)/Ns!$B$1</f>
        <v>-1.3472157233364607E-3</v>
      </c>
      <c r="AD28" s="11" cm="1">
        <f t="array" ref="AD28">INDEX(W_psid!$B$2:$CZ$104,W_!$A28,W_!AD$1)/Ns!$B$1</f>
        <v>9.0286242760022001E-5</v>
      </c>
      <c r="AE28" s="11" cm="1">
        <f t="array" ref="AE28">INDEX(W_psid!$B$2:$CZ$104,W_!$A28,W_!AE$1)/Ns!$B$1</f>
        <v>9.2798384531743803E-3</v>
      </c>
      <c r="AF28" s="11" cm="1">
        <f t="array" ref="AF28">INDEX(W_psid!$B$2:$CZ$104,W_!$A28,W_!AF$1)/Ns!$B$1</f>
        <v>9.840813330202423E-3</v>
      </c>
      <c r="AG28" s="11" cm="1">
        <f t="array" ref="AG28">INDEX(W_psid!$B$2:$CZ$104,W_!$A28,W_!AG$1)/Ns!$B$1</f>
        <v>5.2576567975257375E-5</v>
      </c>
      <c r="AH28" s="11" cm="1">
        <f t="array" ref="AH28">INDEX(W_psid!$B$2:$CZ$104,W_!$A28,W_!AH$1)/Ns!$B$1</f>
        <v>-6.3193050864555952E-3</v>
      </c>
      <c r="AI28" s="11" cm="1">
        <f t="array" ref="AI28">INDEX(W_psid!$B$2:$CZ$104,W_!$A28,W_!AI$1)/Ns!$B$1</f>
        <v>6.3235678422440106E-5</v>
      </c>
      <c r="AJ28" s="11" cm="1">
        <f t="array" ref="AJ28">INDEX(W_psid!$B$2:$CZ$104,W_!$A28,W_!AJ$1)/Ns!$B$1</f>
        <v>0.17776638338582745</v>
      </c>
      <c r="AK28" s="11" cm="1">
        <f t="array" ref="AK28">INDEX(W_psid!$B$2:$CZ$104,W_!$A28,W_!AK$1)/Ns!$B$1</f>
        <v>6.4699636306792697E-3</v>
      </c>
      <c r="AL28" s="11" cm="1">
        <f t="array" ref="AL28">INDEX(W_psid!$B$2:$CZ$104,W_!$A28,W_!AL$1)/Ns!$B$1</f>
        <v>-1.654262998991334E-5</v>
      </c>
      <c r="AM28" s="11" cm="1">
        <f t="array" ref="AM28">INDEX(W_psid!$B$2:$CZ$104,W_!$A28,W_!AM$1)/Ns!$B$1</f>
        <v>0.3085684867619054</v>
      </c>
      <c r="AN28" s="11" cm="1">
        <f t="array" ref="AN28">INDEX(W_psid!$B$2:$CZ$104,W_!$A28,W_!AN$1)/Ns!$B$1</f>
        <v>3.4114758644484045E-3</v>
      </c>
      <c r="AO28" s="11" cm="1">
        <f t="array" ref="AO28">INDEX(W_psid!$B$2:$CZ$104,W_!$A28,W_!AO$1)/Ns!$B$1</f>
        <v>-3.3606442876288786E-5</v>
      </c>
      <c r="AP28" s="11" cm="1">
        <f t="array" ref="AP28">INDEX(W_psid!$B$2:$CZ$104,W_!$A28,W_!AP$1)/Ns!$B$1</f>
        <v>-9.2266139917108719E-2</v>
      </c>
      <c r="AQ28" s="11" cm="1">
        <f t="array" ref="AQ28">INDEX(W_psid!$B$2:$CZ$104,W_!$A28,W_!AQ$1)/Ns!$B$1</f>
        <v>-1.0537308040703297E-2</v>
      </c>
      <c r="AR28" s="11" cm="1">
        <f t="array" ref="AR28">INDEX(W_psid!$B$2:$CZ$104,W_!$A28,W_!AR$1)/Ns!$B$1</f>
        <v>3.3068668813907206E-5</v>
      </c>
      <c r="AS28" s="11" cm="1">
        <f t="array" ref="AS28">INDEX(W_psid!$B$2:$CZ$104,W_!$A28,W_!AS$1)/Ns!$B$1</f>
        <v>-0.15982886817538888</v>
      </c>
      <c r="AT28" s="11" cm="1">
        <f t="array" ref="AT28">INDEX(W_psid!$B$2:$CZ$104,W_!$A28,W_!AT$1)/Ns!$B$1</f>
        <v>0</v>
      </c>
      <c r="AU28" s="11" cm="1">
        <f t="array" ref="AU28">INDEX(W_psid!$B$2:$CZ$104,W_!$A28,W_!AU$1)/Ns!$B$1</f>
        <v>-7.3126956846785969E-3</v>
      </c>
      <c r="AV28" s="11" cm="1">
        <f t="array" ref="AV28">INDEX(W_psid!$B$2:$CZ$104,W_!$A28,W_!AV$1)/Ns!$B$1</f>
        <v>4.9893771999062629E-5</v>
      </c>
      <c r="AW28" s="11">
        <v>0</v>
      </c>
      <c r="AX28" s="11">
        <v>0</v>
      </c>
      <c r="AY28" s="11">
        <v>0</v>
      </c>
      <c r="AZ28" s="11">
        <v>0</v>
      </c>
      <c r="BA28" s="11">
        <v>0</v>
      </c>
      <c r="BB28" s="11">
        <v>0</v>
      </c>
      <c r="BC28" s="11">
        <v>0</v>
      </c>
      <c r="BD28" s="11">
        <v>0</v>
      </c>
    </row>
    <row r="29" spans="1:56" x14ac:dyDescent="0.35">
      <c r="A29">
        <f>MATCH(C29,W_psid!$A$2:$A$104,0)</f>
        <v>26</v>
      </c>
      <c r="B29" t="str">
        <f>MOMS!$A$27</f>
        <v>sdo_dif</v>
      </c>
      <c r="C29" t="str">
        <f>MOMS!$B$27</f>
        <v>sdo_dif</v>
      </c>
      <c r="D29" s="11" cm="1">
        <f t="array" ref="D29">INDEX(W_psid!$B$2:$CZ$104,W_!$A29,W_!D$1)/Ns!$B$1</f>
        <v>6.9091816427972871E-3</v>
      </c>
      <c r="E29" s="11" cm="1">
        <f t="array" ref="E29">INDEX(W_psid!$B$2:$CZ$104,W_!$A29,W_!E$1)/Ns!$B$1</f>
        <v>3.5695191832948919E-2</v>
      </c>
      <c r="F29" s="11" cm="1">
        <f t="array" ref="F29">INDEX(W_psid!$B$2:$CZ$104,W_!$A29,W_!F$1)/Ns!$B$1</f>
        <v>3.6336967284666614E-2</v>
      </c>
      <c r="G29" s="11" cm="1">
        <f t="array" ref="G29">INDEX(W_psid!$B$2:$CZ$104,W_!$A29,W_!G$1)/Ns!$B$1</f>
        <v>0.99270885833884204</v>
      </c>
      <c r="H29" s="11" cm="1">
        <f t="array" ref="H29">INDEX(W_psid!$B$2:$CZ$104,W_!$A29,W_!H$1)/Ns!$B$1</f>
        <v>-0.23585224937097177</v>
      </c>
      <c r="I29" s="11" cm="1">
        <f t="array" ref="I29">INDEX(W_psid!$B$2:$CZ$104,W_!$A29,W_!I$1)/Ns!$B$1</f>
        <v>-0.95155128494652164</v>
      </c>
      <c r="J29" s="11" cm="1">
        <f t="array" ref="J29">INDEX(W_psid!$B$2:$CZ$104,W_!$A29,W_!J$1)/Ns!$B$1</f>
        <v>-0.65774002517709895</v>
      </c>
      <c r="K29" s="11" cm="1">
        <f t="array" ref="K29">INDEX(W_psid!$B$2:$CZ$104,W_!$A29,W_!K$1)/Ns!$B$1</f>
        <v>-0.88479119837893883</v>
      </c>
      <c r="L29" s="11" cm="1">
        <f t="array" ref="L29">INDEX(W_psid!$B$2:$CZ$104,W_!$A29,W_!L$1)/Ns!$B$1</f>
        <v>0.3676132570383861</v>
      </c>
      <c r="M29" s="11" cm="1">
        <f t="array" ref="M29">INDEX(W_psid!$B$2:$CZ$104,W_!$A29,W_!M$1)/Ns!$B$1</f>
        <v>0.34579983596332814</v>
      </c>
      <c r="N29" s="11" cm="1">
        <f t="array" ref="N29">INDEX(W_psid!$B$2:$CZ$104,W_!$A29,W_!N$1)/Ns!$B$1</f>
        <v>-0.62346833801564627</v>
      </c>
      <c r="O29" s="11" cm="1">
        <f t="array" ref="O29">INDEX(W_psid!$B$2:$CZ$104,W_!$A29,W_!O$1)/Ns!$B$1</f>
        <v>-0.20543765886136858</v>
      </c>
      <c r="P29" s="11" cm="1">
        <f t="array" ref="P29">INDEX(W_psid!$B$2:$CZ$104,W_!$A29,W_!P$1)/Ns!$B$1</f>
        <v>0.22023107251552593</v>
      </c>
      <c r="Q29" s="11" cm="1">
        <f t="array" ref="Q29">INDEX(W_psid!$B$2:$CZ$104,W_!$A29,W_!Q$1)/Ns!$B$1</f>
        <v>1.111637567369121</v>
      </c>
      <c r="R29" s="11" cm="1">
        <f t="array" ref="R29">INDEX(W_psid!$B$2:$CZ$104,W_!$A29,W_!R$1)/Ns!$B$1</f>
        <v>0.75101671701045158</v>
      </c>
      <c r="S29" s="11" cm="1">
        <f t="array" ref="S29">INDEX(W_psid!$B$2:$CZ$104,W_!$A29,W_!S$1)/Ns!$B$1</f>
        <v>1.549139754449895E-4</v>
      </c>
      <c r="T29" s="11" cm="1">
        <f t="array" ref="T29">INDEX(W_psid!$B$2:$CZ$104,W_!$A29,W_!T$1)/Ns!$B$1</f>
        <v>-1.9877452504546924E-4</v>
      </c>
      <c r="U29" s="11" cm="1">
        <f t="array" ref="U29">INDEX(W_psid!$B$2:$CZ$104,W_!$A29,W_!U$1)/Ns!$B$1</f>
        <v>3.6165347055836471E-4</v>
      </c>
      <c r="V29" s="11" cm="1">
        <f t="array" ref="V29">INDEX(W_psid!$B$2:$CZ$104,W_!$A29,W_!V$1)/Ns!$B$1</f>
        <v>-6.1159430575866904E-2</v>
      </c>
      <c r="W29" s="11" cm="1">
        <f t="array" ref="W29">INDEX(W_psid!$B$2:$CZ$104,W_!$A29,W_!W$1)/Ns!$B$1</f>
        <v>-6.0496131237470323E-2</v>
      </c>
      <c r="X29" s="11" cm="1">
        <f t="array" ref="X29">INDEX(W_psid!$B$2:$CZ$104,W_!$A29,W_!X$1)/Ns!$B$1</f>
        <v>-4.677201348940891E-2</v>
      </c>
      <c r="Y29" s="11" cm="1">
        <f t="array" ref="Y29">INDEX(W_psid!$B$2:$CZ$104,W_!$A29,W_!Y$1)/Ns!$B$1</f>
        <v>-4.0944583848761477E-2</v>
      </c>
      <c r="Z29" s="11" cm="1">
        <f t="array" ref="Z29">INDEX(W_psid!$B$2:$CZ$104,W_!$A29,W_!Z$1)/Ns!$B$1</f>
        <v>-4.8126915614822456E-2</v>
      </c>
      <c r="AA29" s="11" cm="1">
        <f t="array" ref="AA29">INDEX(W_psid!$B$2:$CZ$104,W_!$A29,W_!AA$1)/Ns!$B$1</f>
        <v>-7.2830608201620347E-3</v>
      </c>
      <c r="AB29" s="11" cm="1">
        <f t="array" ref="AB29">INDEX(W_psid!$B$2:$CZ$104,W_!$A29,W_!AB$1)/Ns!$B$1</f>
        <v>-1.3472157233364607E-3</v>
      </c>
      <c r="AC29" s="11" cm="1">
        <f t="array" ref="AC29">INDEX(W_psid!$B$2:$CZ$104,W_!$A29,W_!AC$1)/Ns!$B$1</f>
        <v>4.3304778328456237E-2</v>
      </c>
      <c r="AD29" s="11" cm="1">
        <f t="array" ref="AD29">INDEX(W_psid!$B$2:$CZ$104,W_!$A29,W_!AD$1)/Ns!$B$1</f>
        <v>-4.8480708595931817E-3</v>
      </c>
      <c r="AE29" s="11" cm="1">
        <f t="array" ref="AE29">INDEX(W_psid!$B$2:$CZ$104,W_!$A29,W_!AE$1)/Ns!$B$1</f>
        <v>-0.33369450381935278</v>
      </c>
      <c r="AF29" s="11" cm="1">
        <f t="array" ref="AF29">INDEX(W_psid!$B$2:$CZ$104,W_!$A29,W_!AF$1)/Ns!$B$1</f>
        <v>-0.29638614994144596</v>
      </c>
      <c r="AG29" s="11" cm="1">
        <f t="array" ref="AG29">INDEX(W_psid!$B$2:$CZ$104,W_!$A29,W_!AG$1)/Ns!$B$1</f>
        <v>-2.6834061129267553E-3</v>
      </c>
      <c r="AH29" s="11" cm="1">
        <f t="array" ref="AH29">INDEX(W_psid!$B$2:$CZ$104,W_!$A29,W_!AH$1)/Ns!$B$1</f>
        <v>0.14166105643108423</v>
      </c>
      <c r="AI29" s="11" cm="1">
        <f t="array" ref="AI29">INDEX(W_psid!$B$2:$CZ$104,W_!$A29,W_!AI$1)/Ns!$B$1</f>
        <v>-5.28567684306294E-4</v>
      </c>
      <c r="AJ29" s="11" cm="1">
        <f t="array" ref="AJ29">INDEX(W_psid!$B$2:$CZ$104,W_!$A29,W_!AJ$1)/Ns!$B$1</f>
        <v>-6.0108015981069505</v>
      </c>
      <c r="AK29" s="11" cm="1">
        <f t="array" ref="AK29">INDEX(W_psid!$B$2:$CZ$104,W_!$A29,W_!AK$1)/Ns!$B$1</f>
        <v>-0.5884274323673474</v>
      </c>
      <c r="AL29" s="11" cm="1">
        <f t="array" ref="AL29">INDEX(W_psid!$B$2:$CZ$104,W_!$A29,W_!AL$1)/Ns!$B$1</f>
        <v>-2.7493102646198485E-4</v>
      </c>
      <c r="AM29" s="11" cm="1">
        <f t="array" ref="AM29">INDEX(W_psid!$B$2:$CZ$104,W_!$A29,W_!AM$1)/Ns!$B$1</f>
        <v>-6.8133034878213348</v>
      </c>
      <c r="AN29" s="11" cm="1">
        <f t="array" ref="AN29">INDEX(W_psid!$B$2:$CZ$104,W_!$A29,W_!AN$1)/Ns!$B$1</f>
        <v>-7.7202256611766717E-2</v>
      </c>
      <c r="AO29" s="11" cm="1">
        <f t="array" ref="AO29">INDEX(W_psid!$B$2:$CZ$104,W_!$A29,W_!AO$1)/Ns!$B$1</f>
        <v>2.7656529924701014E-4</v>
      </c>
      <c r="AP29" s="11" cm="1">
        <f t="array" ref="AP29">INDEX(W_psid!$B$2:$CZ$104,W_!$A29,W_!AP$1)/Ns!$B$1</f>
        <v>3.2555752386952559</v>
      </c>
      <c r="AQ29" s="11" cm="1">
        <f t="array" ref="AQ29">INDEX(W_psid!$B$2:$CZ$104,W_!$A29,W_!AQ$1)/Ns!$B$1</f>
        <v>1.1438632223149516</v>
      </c>
      <c r="AR29" s="11" cm="1">
        <f t="array" ref="AR29">INDEX(W_psid!$B$2:$CZ$104,W_!$A29,W_!AR$1)/Ns!$B$1</f>
        <v>4.797290464624228E-4</v>
      </c>
      <c r="AS29" s="11" cm="1">
        <f t="array" ref="AS29">INDEX(W_psid!$B$2:$CZ$104,W_!$A29,W_!AS$1)/Ns!$B$1</f>
        <v>3.6013244379958413</v>
      </c>
      <c r="AT29" s="11" cm="1">
        <f t="array" ref="AT29">INDEX(W_psid!$B$2:$CZ$104,W_!$A29,W_!AT$1)/Ns!$B$1</f>
        <v>0</v>
      </c>
      <c r="AU29" s="11" cm="1">
        <f t="array" ref="AU29">INDEX(W_psid!$B$2:$CZ$104,W_!$A29,W_!AU$1)/Ns!$B$1</f>
        <v>-0.29102308310642011</v>
      </c>
      <c r="AV29" s="11" cm="1">
        <f t="array" ref="AV29">INDEX(W_psid!$B$2:$CZ$104,W_!$A29,W_!AV$1)/Ns!$B$1</f>
        <v>-1.076934048510427E-2</v>
      </c>
      <c r="AW29" s="11">
        <v>0</v>
      </c>
      <c r="AX29" s="11">
        <v>0</v>
      </c>
      <c r="AY29" s="11">
        <v>0</v>
      </c>
      <c r="AZ29" s="11">
        <v>0</v>
      </c>
      <c r="BA29" s="11">
        <v>0</v>
      </c>
      <c r="BB29" s="11">
        <v>0</v>
      </c>
      <c r="BC29" s="11">
        <v>0</v>
      </c>
      <c r="BD29" s="11">
        <v>0</v>
      </c>
    </row>
    <row r="30" spans="1:56" x14ac:dyDescent="0.35">
      <c r="A30">
        <f>MATCH(C30,W_psid!$A$2:$A$104,0)</f>
        <v>25</v>
      </c>
      <c r="B30" t="str">
        <f>MOMS!$A$28</f>
        <v>wdo_dif</v>
      </c>
      <c r="C30" t="str">
        <f>MOMS!$B$28</f>
        <v>wdo_dif</v>
      </c>
      <c r="D30" s="11" cm="1">
        <f t="array" ref="D30">INDEX(W_psid!$B$2:$CZ$104,W_!$A30,W_!D$1)/Ns!$B$1</f>
        <v>-6.7450542622610275E-3</v>
      </c>
      <c r="E30" s="11" cm="1">
        <f t="array" ref="E30">INDEX(W_psid!$B$2:$CZ$104,W_!$A30,W_!E$1)/Ns!$B$1</f>
        <v>-1.4125602105139181E-2</v>
      </c>
      <c r="F30" s="11" cm="1">
        <f t="array" ref="F30">INDEX(W_psid!$B$2:$CZ$104,W_!$A30,W_!F$1)/Ns!$B$1</f>
        <v>-1.2296668846343698E-2</v>
      </c>
      <c r="G30" s="11" cm="1">
        <f t="array" ref="G30">INDEX(W_psid!$B$2:$CZ$104,W_!$A30,W_!G$1)/Ns!$B$1</f>
        <v>-0.54428499046723056</v>
      </c>
      <c r="H30" s="11" cm="1">
        <f t="array" ref="H30">INDEX(W_psid!$B$2:$CZ$104,W_!$A30,W_!H$1)/Ns!$B$1</f>
        <v>0.11599229482757348</v>
      </c>
      <c r="I30" s="11" cm="1">
        <f t="array" ref="I30">INDEX(W_psid!$B$2:$CZ$104,W_!$A30,W_!I$1)/Ns!$B$1</f>
        <v>0.2201786265839363</v>
      </c>
      <c r="J30" s="11" cm="1">
        <f t="array" ref="J30">INDEX(W_psid!$B$2:$CZ$104,W_!$A30,W_!J$1)/Ns!$B$1</f>
        <v>0.36072338089610895</v>
      </c>
      <c r="K30" s="11" cm="1">
        <f t="array" ref="K30">INDEX(W_psid!$B$2:$CZ$104,W_!$A30,W_!K$1)/Ns!$B$1</f>
        <v>0.26093386742903313</v>
      </c>
      <c r="L30" s="11" cm="1">
        <f t="array" ref="L30">INDEX(W_psid!$B$2:$CZ$104,W_!$A30,W_!L$1)/Ns!$B$1</f>
        <v>-0.10239063430357249</v>
      </c>
      <c r="M30" s="11" cm="1">
        <f t="array" ref="M30">INDEX(W_psid!$B$2:$CZ$104,W_!$A30,W_!M$1)/Ns!$B$1</f>
        <v>-0.21085853778129918</v>
      </c>
      <c r="N30" s="11" cm="1">
        <f t="array" ref="N30">INDEX(W_psid!$B$2:$CZ$104,W_!$A30,W_!N$1)/Ns!$B$1</f>
        <v>0.133026915645895</v>
      </c>
      <c r="O30" s="11" cm="1">
        <f t="array" ref="O30">INDEX(W_psid!$B$2:$CZ$104,W_!$A30,W_!O$1)/Ns!$B$1</f>
        <v>-5.8674163173517632E-2</v>
      </c>
      <c r="P30" s="11" cm="1">
        <f t="array" ref="P30">INDEX(W_psid!$B$2:$CZ$104,W_!$A30,W_!P$1)/Ns!$B$1</f>
        <v>-3.8510589861654516E-2</v>
      </c>
      <c r="Q30" s="11" cm="1">
        <f t="array" ref="Q30">INDEX(W_psid!$B$2:$CZ$104,W_!$A30,W_!Q$1)/Ns!$B$1</f>
        <v>-0.17648645521431777</v>
      </c>
      <c r="R30" s="11" cm="1">
        <f t="array" ref="R30">INDEX(W_psid!$B$2:$CZ$104,W_!$A30,W_!R$1)/Ns!$B$1</f>
        <v>-0.45287878223460587</v>
      </c>
      <c r="S30" s="11" cm="1">
        <f t="array" ref="S30">INDEX(W_psid!$B$2:$CZ$104,W_!$A30,W_!S$1)/Ns!$B$1</f>
        <v>-2.6892513043789322E-5</v>
      </c>
      <c r="T30" s="11" cm="1">
        <f t="array" ref="T30">INDEX(W_psid!$B$2:$CZ$104,W_!$A30,W_!T$1)/Ns!$B$1</f>
        <v>2.1548857733717976E-5</v>
      </c>
      <c r="U30" s="11" cm="1">
        <f t="array" ref="U30">INDEX(W_psid!$B$2:$CZ$104,W_!$A30,W_!U$1)/Ns!$B$1</f>
        <v>-4.5505192308116275E-5</v>
      </c>
      <c r="V30" s="11" cm="1">
        <f t="array" ref="V30">INDEX(W_psid!$B$2:$CZ$104,W_!$A30,W_!V$1)/Ns!$B$1</f>
        <v>2.0302543263214207E-2</v>
      </c>
      <c r="W30" s="11" cm="1">
        <f t="array" ref="W30">INDEX(W_psid!$B$2:$CZ$104,W_!$A30,W_!W$1)/Ns!$B$1</f>
        <v>1.9045410115800444E-2</v>
      </c>
      <c r="X30" s="11" cm="1">
        <f t="array" ref="X30">INDEX(W_psid!$B$2:$CZ$104,W_!$A30,W_!X$1)/Ns!$B$1</f>
        <v>1.4849025283039278E-2</v>
      </c>
      <c r="Y30" s="11" cm="1">
        <f t="array" ref="Y30">INDEX(W_psid!$B$2:$CZ$104,W_!$A30,W_!Y$1)/Ns!$B$1</f>
        <v>1.1729367647085202E-2</v>
      </c>
      <c r="Z30" s="11" cm="1">
        <f t="array" ref="Z30">INDEX(W_psid!$B$2:$CZ$104,W_!$A30,W_!Z$1)/Ns!$B$1</f>
        <v>1.4824660902242394E-2</v>
      </c>
      <c r="AA30" s="11" cm="1">
        <f t="array" ref="AA30">INDEX(W_psid!$B$2:$CZ$104,W_!$A30,W_!AA$1)/Ns!$B$1</f>
        <v>-2.9197114560269386E-3</v>
      </c>
      <c r="AB30" s="11" cm="1">
        <f t="array" ref="AB30">INDEX(W_psid!$B$2:$CZ$104,W_!$A30,W_!AB$1)/Ns!$B$1</f>
        <v>9.0286242760022001E-5</v>
      </c>
      <c r="AC30" s="11" cm="1">
        <f t="array" ref="AC30">INDEX(W_psid!$B$2:$CZ$104,W_!$A30,W_!AC$1)/Ns!$B$1</f>
        <v>-4.8480708595931817E-3</v>
      </c>
      <c r="AD30" s="11" cm="1">
        <f t="array" ref="AD30">INDEX(W_psid!$B$2:$CZ$104,W_!$A30,W_!AD$1)/Ns!$B$1</f>
        <v>5.4460063032545757E-3</v>
      </c>
      <c r="AE30" s="11" cm="1">
        <f t="array" ref="AE30">INDEX(W_psid!$B$2:$CZ$104,W_!$A30,W_!AE$1)/Ns!$B$1</f>
        <v>0.16741882127234986</v>
      </c>
      <c r="AF30" s="11" cm="1">
        <f t="array" ref="AF30">INDEX(W_psid!$B$2:$CZ$104,W_!$A30,W_!AF$1)/Ns!$B$1</f>
        <v>0.14761497719365688</v>
      </c>
      <c r="AG30" s="11" cm="1">
        <f t="array" ref="AG30">INDEX(W_psid!$B$2:$CZ$104,W_!$A30,W_!AG$1)/Ns!$B$1</f>
        <v>6.8598685602225902E-4</v>
      </c>
      <c r="AH30" s="11" cm="1">
        <f t="array" ref="AH30">INDEX(W_psid!$B$2:$CZ$104,W_!$A30,W_!AH$1)/Ns!$B$1</f>
        <v>-1.6568308572914758E-2</v>
      </c>
      <c r="AI30" s="11" cm="1">
        <f t="array" ref="AI30">INDEX(W_psid!$B$2:$CZ$104,W_!$A30,W_!AI$1)/Ns!$B$1</f>
        <v>3.0939456741995302E-5</v>
      </c>
      <c r="AJ30" s="11" cm="1">
        <f t="array" ref="AJ30">INDEX(W_psid!$B$2:$CZ$104,W_!$A30,W_!AJ$1)/Ns!$B$1</f>
        <v>2.1294687805022234</v>
      </c>
      <c r="AK30" s="11" cm="1">
        <f t="array" ref="AK30">INDEX(W_psid!$B$2:$CZ$104,W_!$A30,W_!AK$1)/Ns!$B$1</f>
        <v>0.39822885562543558</v>
      </c>
      <c r="AL30" s="11" cm="1">
        <f t="array" ref="AL30">INDEX(W_psid!$B$2:$CZ$104,W_!$A30,W_!AL$1)/Ns!$B$1</f>
        <v>1.1672426919997213E-4</v>
      </c>
      <c r="AM30" s="11" cm="1">
        <f t="array" ref="AM30">INDEX(W_psid!$B$2:$CZ$104,W_!$A30,W_!AM$1)/Ns!$B$1</f>
        <v>2.0697043936818127</v>
      </c>
      <c r="AN30" s="11" cm="1">
        <f t="array" ref="AN30">INDEX(W_psid!$B$2:$CZ$104,W_!$A30,W_!AN$1)/Ns!$B$1</f>
        <v>8.680033457916729E-3</v>
      </c>
      <c r="AO30" s="11" cm="1">
        <f t="array" ref="AO30">INDEX(W_psid!$B$2:$CZ$104,W_!$A30,W_!AO$1)/Ns!$B$1</f>
        <v>-1.1859210784271893E-5</v>
      </c>
      <c r="AP30" s="11" cm="1">
        <f t="array" ref="AP30">INDEX(W_psid!$B$2:$CZ$104,W_!$A30,W_!AP$1)/Ns!$B$1</f>
        <v>-1.143060943870724</v>
      </c>
      <c r="AQ30" s="11" cm="1">
        <f t="array" ref="AQ30">INDEX(W_psid!$B$2:$CZ$104,W_!$A30,W_!AQ$1)/Ns!$B$1</f>
        <v>-0.74347619682916799</v>
      </c>
      <c r="AR30" s="11" cm="1">
        <f t="array" ref="AR30">INDEX(W_psid!$B$2:$CZ$104,W_!$A30,W_!AR$1)/Ns!$B$1</f>
        <v>-2.50544034558144E-4</v>
      </c>
      <c r="AS30" s="11" cm="1">
        <f t="array" ref="AS30">INDEX(W_psid!$B$2:$CZ$104,W_!$A30,W_!AS$1)/Ns!$B$1</f>
        <v>-1.082340772105542</v>
      </c>
      <c r="AT30" s="11" cm="1">
        <f t="array" ref="AT30">INDEX(W_psid!$B$2:$CZ$104,W_!$A30,W_!AT$1)/Ns!$B$1</f>
        <v>0</v>
      </c>
      <c r="AU30" s="11" cm="1">
        <f t="array" ref="AU30">INDEX(W_psid!$B$2:$CZ$104,W_!$A30,W_!AU$1)/Ns!$B$1</f>
        <v>0.18720492532930316</v>
      </c>
      <c r="AV30" s="11" cm="1">
        <f t="array" ref="AV30">INDEX(W_psid!$B$2:$CZ$104,W_!$A30,W_!AV$1)/Ns!$B$1</f>
        <v>2.514467583397803E-3</v>
      </c>
      <c r="AW30" s="11">
        <v>0</v>
      </c>
      <c r="AX30" s="11">
        <v>0</v>
      </c>
      <c r="AY30" s="11">
        <v>0</v>
      </c>
      <c r="AZ30" s="11">
        <v>0</v>
      </c>
      <c r="BA30" s="11">
        <v>0</v>
      </c>
      <c r="BB30" s="11">
        <v>0</v>
      </c>
      <c r="BC30" s="11">
        <v>0</v>
      </c>
      <c r="BD30" s="11">
        <v>0</v>
      </c>
    </row>
    <row r="31" spans="1:56" x14ac:dyDescent="0.35">
      <c r="A31">
        <f>MATCH(C31,W_psid!$A$2:$A$104,0)</f>
        <v>63</v>
      </c>
      <c r="B31" t="str">
        <f>MOMS!$A$29</f>
        <v>do_sd</v>
      </c>
      <c r="C31" t="str">
        <f>MOMS!$B$29</f>
        <v>do_sd_inmsa</v>
      </c>
      <c r="D31" s="11" cm="1">
        <f t="array" ref="D31">INDEX(W_psid!$B$2:$CZ$104,W_!$A31,W_!D$1)/Ns!$B$1</f>
        <v>-0.40404192705170516</v>
      </c>
      <c r="E31" s="11" cm="1">
        <f t="array" ref="E31">INDEX(W_psid!$B$2:$CZ$104,W_!$A31,W_!E$1)/Ns!$B$1</f>
        <v>-0.88308893082804785</v>
      </c>
      <c r="F31" s="11" cm="1">
        <f t="array" ref="F31">INDEX(W_psid!$B$2:$CZ$104,W_!$A31,W_!F$1)/Ns!$B$1</f>
        <v>-1.2816962081209369</v>
      </c>
      <c r="G31" s="11" cm="1">
        <f t="array" ref="G31">INDEX(W_psid!$B$2:$CZ$104,W_!$A31,W_!G$1)/Ns!$B$1</f>
        <v>-47.700626147743691</v>
      </c>
      <c r="H31" s="11" cm="1">
        <f t="array" ref="H31">INDEX(W_psid!$B$2:$CZ$104,W_!$A31,W_!H$1)/Ns!$B$1</f>
        <v>11.161617700715444</v>
      </c>
      <c r="I31" s="11" cm="1">
        <f t="array" ref="I31">INDEX(W_psid!$B$2:$CZ$104,W_!$A31,W_!I$1)/Ns!$B$1</f>
        <v>20.016794500145274</v>
      </c>
      <c r="J31" s="11" cm="1">
        <f t="array" ref="J31">INDEX(W_psid!$B$2:$CZ$104,W_!$A31,W_!J$1)/Ns!$B$1</f>
        <v>20.223947917539839</v>
      </c>
      <c r="K31" s="11" cm="1">
        <f t="array" ref="K31">INDEX(W_psid!$B$2:$CZ$104,W_!$A31,W_!K$1)/Ns!$B$1</f>
        <v>21.205468559813298</v>
      </c>
      <c r="L31" s="11" cm="1">
        <f t="array" ref="L31">INDEX(W_psid!$B$2:$CZ$104,W_!$A31,W_!L$1)/Ns!$B$1</f>
        <v>-2.0488160886320652</v>
      </c>
      <c r="M31" s="11" cm="1">
        <f t="array" ref="M31">INDEX(W_psid!$B$2:$CZ$104,W_!$A31,W_!M$1)/Ns!$B$1</f>
        <v>-8.5352580878908917</v>
      </c>
      <c r="N31" s="11" cm="1">
        <f t="array" ref="N31">INDEX(W_psid!$B$2:$CZ$104,W_!$A31,W_!N$1)/Ns!$B$1</f>
        <v>16.749360826351307</v>
      </c>
      <c r="O31" s="11" cm="1">
        <f t="array" ref="O31">INDEX(W_psid!$B$2:$CZ$104,W_!$A31,W_!O$1)/Ns!$B$1</f>
        <v>-8.3580813757997454</v>
      </c>
      <c r="P31" s="11" cm="1">
        <f t="array" ref="P31">INDEX(W_psid!$B$2:$CZ$104,W_!$A31,W_!P$1)/Ns!$B$1</f>
        <v>-4.746672308320206</v>
      </c>
      <c r="Q31" s="11" cm="1">
        <f t="array" ref="Q31">INDEX(W_psid!$B$2:$CZ$104,W_!$A31,W_!Q$1)/Ns!$B$1</f>
        <v>8.2898446786341804</v>
      </c>
      <c r="R31" s="11" cm="1">
        <f t="array" ref="R31">INDEX(W_psid!$B$2:$CZ$104,W_!$A31,W_!R$1)/Ns!$B$1</f>
        <v>-28.607819894697187</v>
      </c>
      <c r="S31" s="11" cm="1">
        <f t="array" ref="S31">INDEX(W_psid!$B$2:$CZ$104,W_!$A31,W_!S$1)/Ns!$B$1</f>
        <v>-7.7578829127258895E-3</v>
      </c>
      <c r="T31" s="11" cm="1">
        <f t="array" ref="T31">INDEX(W_psid!$B$2:$CZ$104,W_!$A31,W_!T$1)/Ns!$B$1</f>
        <v>2.4326937583821042E-3</v>
      </c>
      <c r="U31" s="11" cm="1">
        <f t="array" ref="U31">INDEX(W_psid!$B$2:$CZ$104,W_!$A31,W_!U$1)/Ns!$B$1</f>
        <v>-2.079557727621674E-2</v>
      </c>
      <c r="V31" s="11" cm="1">
        <f t="array" ref="V31">INDEX(W_psid!$B$2:$CZ$104,W_!$A31,W_!V$1)/Ns!$B$1</f>
        <v>2.3419776185559322</v>
      </c>
      <c r="W31" s="11" cm="1">
        <f t="array" ref="W31">INDEX(W_psid!$B$2:$CZ$104,W_!$A31,W_!W$1)/Ns!$B$1</f>
        <v>2.3213607761527904</v>
      </c>
      <c r="X31" s="11" cm="1">
        <f t="array" ref="X31">INDEX(W_psid!$B$2:$CZ$104,W_!$A31,W_!X$1)/Ns!$B$1</f>
        <v>1.2762162906378276</v>
      </c>
      <c r="Y31" s="11" cm="1">
        <f t="array" ref="Y31">INDEX(W_psid!$B$2:$CZ$104,W_!$A31,W_!Y$1)/Ns!$B$1</f>
        <v>1.0480690062271927</v>
      </c>
      <c r="Z31" s="11" cm="1">
        <f t="array" ref="Z31">INDEX(W_psid!$B$2:$CZ$104,W_!$A31,W_!Z$1)/Ns!$B$1</f>
        <v>1.1967894181387078</v>
      </c>
      <c r="AA31" s="11" cm="1">
        <f t="array" ref="AA31">INDEX(W_psid!$B$2:$CZ$104,W_!$A31,W_!AA$1)/Ns!$B$1</f>
        <v>0.12908367379172578</v>
      </c>
      <c r="AB31" s="11" cm="1">
        <f t="array" ref="AB31">INDEX(W_psid!$B$2:$CZ$104,W_!$A31,W_!AB$1)/Ns!$B$1</f>
        <v>9.2798384531743803E-3</v>
      </c>
      <c r="AC31" s="11" cm="1">
        <f t="array" ref="AC31">INDEX(W_psid!$B$2:$CZ$104,W_!$A31,W_!AC$1)/Ns!$B$1</f>
        <v>-0.33369450381935278</v>
      </c>
      <c r="AD31" s="11" cm="1">
        <f t="array" ref="AD31">INDEX(W_psid!$B$2:$CZ$104,W_!$A31,W_!AD$1)/Ns!$B$1</f>
        <v>0.16741882127234986</v>
      </c>
      <c r="AE31" s="11" cm="1">
        <f t="array" ref="AE31">INDEX(W_psid!$B$2:$CZ$104,W_!$A31,W_!AE$1)/Ns!$B$1</f>
        <v>17.257634309341668</v>
      </c>
      <c r="AF31" s="11" cm="1">
        <f t="array" ref="AF31">INDEX(W_psid!$B$2:$CZ$104,W_!$A31,W_!AF$1)/Ns!$B$1</f>
        <v>15.509377457902975</v>
      </c>
      <c r="AG31" s="11" cm="1">
        <f t="array" ref="AG31">INDEX(W_psid!$B$2:$CZ$104,W_!$A31,W_!AG$1)/Ns!$B$1</f>
        <v>6.1507114178153528E-2</v>
      </c>
      <c r="AH31" s="11" cm="1">
        <f t="array" ref="AH31">INDEX(W_psid!$B$2:$CZ$104,W_!$A31,W_!AH$1)/Ns!$B$1</f>
        <v>-1.8085743792371785</v>
      </c>
      <c r="AI31" s="11" cm="1">
        <f t="array" ref="AI31">INDEX(W_psid!$B$2:$CZ$104,W_!$A31,W_!AI$1)/Ns!$B$1</f>
        <v>2.2812662218549547E-2</v>
      </c>
      <c r="AJ31" s="11" cm="1">
        <f t="array" ref="AJ31">INDEX(W_psid!$B$2:$CZ$104,W_!$A31,W_!AJ$1)/Ns!$B$1</f>
        <v>190.49802365265296</v>
      </c>
      <c r="AK31" s="11" cm="1">
        <f t="array" ref="AK31">INDEX(W_psid!$B$2:$CZ$104,W_!$A31,W_!AK$1)/Ns!$B$1</f>
        <v>39.93247590756279</v>
      </c>
      <c r="AL31" s="11" cm="1">
        <f t="array" ref="AL31">INDEX(W_psid!$B$2:$CZ$104,W_!$A31,W_!AL$1)/Ns!$B$1</f>
        <v>5.2124983952514005E-3</v>
      </c>
      <c r="AM31" s="11" cm="1">
        <f t="array" ref="AM31">INDEX(W_psid!$B$2:$CZ$104,W_!$A31,W_!AM$1)/Ns!$B$1</f>
        <v>223.6374705796041</v>
      </c>
      <c r="AN31" s="11" cm="1">
        <f t="array" ref="AN31">INDEX(W_psid!$B$2:$CZ$104,W_!$A31,W_!AN$1)/Ns!$B$1</f>
        <v>0.94663516478498999</v>
      </c>
      <c r="AO31" s="11" cm="1">
        <f t="array" ref="AO31">INDEX(W_psid!$B$2:$CZ$104,W_!$A31,W_!AO$1)/Ns!$B$1</f>
        <v>-1.1799388461397957E-2</v>
      </c>
      <c r="AP31" s="11" cm="1">
        <f t="array" ref="AP31">INDEX(W_psid!$B$2:$CZ$104,W_!$A31,W_!AP$1)/Ns!$B$1</f>
        <v>-102.28885487511907</v>
      </c>
      <c r="AQ31" s="11" cm="1">
        <f t="array" ref="AQ31">INDEX(W_psid!$B$2:$CZ$104,W_!$A31,W_!AQ$1)/Ns!$B$1</f>
        <v>-74.340512566262177</v>
      </c>
      <c r="AR31" s="11" cm="1">
        <f t="array" ref="AR31">INDEX(W_psid!$B$2:$CZ$104,W_!$A31,W_!AR$1)/Ns!$B$1</f>
        <v>-1.0748391438534451E-2</v>
      </c>
      <c r="AS31" s="11" cm="1">
        <f t="array" ref="AS31">INDEX(W_psid!$B$2:$CZ$104,W_!$A31,W_!AS$1)/Ns!$B$1</f>
        <v>-117.76206867326755</v>
      </c>
      <c r="AT31" s="11" cm="1">
        <f t="array" ref="AT31">INDEX(W_psid!$B$2:$CZ$104,W_!$A31,W_!AT$1)/Ns!$B$1</f>
        <v>0</v>
      </c>
      <c r="AU31" s="11" cm="1">
        <f t="array" ref="AU31">INDEX(W_psid!$B$2:$CZ$104,W_!$A31,W_!AU$1)/Ns!$B$1</f>
        <v>23.339458451592538</v>
      </c>
      <c r="AV31" s="11" cm="1">
        <f t="array" ref="AV31">INDEX(W_psid!$B$2:$CZ$104,W_!$A31,W_!AV$1)/Ns!$B$1</f>
        <v>0.16892458306993691</v>
      </c>
      <c r="AW31" s="11">
        <v>0</v>
      </c>
      <c r="AX31" s="11">
        <v>0</v>
      </c>
      <c r="AY31" s="11">
        <v>0</v>
      </c>
      <c r="AZ31" s="11">
        <v>0</v>
      </c>
      <c r="BA31" s="11">
        <v>0</v>
      </c>
      <c r="BB31" s="11">
        <v>0</v>
      </c>
      <c r="BC31" s="11">
        <v>0</v>
      </c>
      <c r="BD31" s="11">
        <v>0</v>
      </c>
    </row>
    <row r="32" spans="1:56" x14ac:dyDescent="0.35">
      <c r="A32">
        <f>MATCH(C32,W_psid!$A$2:$A$104,0)</f>
        <v>64</v>
      </c>
      <c r="B32" t="str">
        <f>MOMS!$A30</f>
        <v>dj_sd</v>
      </c>
      <c r="C32" t="str">
        <f>MOMS!$B$30</f>
        <v>dj_sd_inmsa</v>
      </c>
      <c r="D32" s="11" cm="1">
        <f t="array" ref="D32">INDEX(W_psid!$B$2:$CZ$104,W_!$A32,W_!D$1)/Ns!$B$1</f>
        <v>-0.36306369048586096</v>
      </c>
      <c r="E32" s="11" cm="1">
        <f t="array" ref="E32">INDEX(W_psid!$B$2:$CZ$104,W_!$A32,W_!E$1)/Ns!$B$1</f>
        <v>-0.767026717920958</v>
      </c>
      <c r="F32" s="11" cm="1">
        <f t="array" ref="F32">INDEX(W_psid!$B$2:$CZ$104,W_!$A32,W_!F$1)/Ns!$B$1</f>
        <v>-1.1722976031665728</v>
      </c>
      <c r="G32" s="11" cm="1">
        <f t="array" ref="G32">INDEX(W_psid!$B$2:$CZ$104,W_!$A32,W_!G$1)/Ns!$B$1</f>
        <v>-43.330907409351262</v>
      </c>
      <c r="H32" s="11" cm="1">
        <f t="array" ref="H32">INDEX(W_psid!$B$2:$CZ$104,W_!$A32,W_!H$1)/Ns!$B$1</f>
        <v>10.350297850880775</v>
      </c>
      <c r="I32" s="11" cm="1">
        <f t="array" ref="I32">INDEX(W_psid!$B$2:$CZ$104,W_!$A32,W_!I$1)/Ns!$B$1</f>
        <v>17.398581182198395</v>
      </c>
      <c r="J32" s="11" cm="1">
        <f t="array" ref="J32">INDEX(W_psid!$B$2:$CZ$104,W_!$A32,W_!J$1)/Ns!$B$1</f>
        <v>17.154620037530048</v>
      </c>
      <c r="K32" s="11" cm="1">
        <f t="array" ref="K32">INDEX(W_psid!$B$2:$CZ$104,W_!$A32,W_!K$1)/Ns!$B$1</f>
        <v>18.012114160337244</v>
      </c>
      <c r="L32" s="11" cm="1">
        <f t="array" ref="L32">INDEX(W_psid!$B$2:$CZ$104,W_!$A32,W_!L$1)/Ns!$B$1</f>
        <v>-1.2462912256051484</v>
      </c>
      <c r="M32" s="11" cm="1">
        <f t="array" ref="M32">INDEX(W_psid!$B$2:$CZ$104,W_!$A32,W_!M$1)/Ns!$B$1</f>
        <v>-6.5881741859051095</v>
      </c>
      <c r="N32" s="11" cm="1">
        <f t="array" ref="N32">INDEX(W_psid!$B$2:$CZ$104,W_!$A32,W_!N$1)/Ns!$B$1</f>
        <v>15.550934033283513</v>
      </c>
      <c r="O32" s="11" cm="1">
        <f t="array" ref="O32">INDEX(W_psid!$B$2:$CZ$104,W_!$A32,W_!O$1)/Ns!$B$1</f>
        <v>-7.4108829996561925</v>
      </c>
      <c r="P32" s="11" cm="1">
        <f t="array" ref="P32">INDEX(W_psid!$B$2:$CZ$104,W_!$A32,W_!P$1)/Ns!$B$1</f>
        <v>-3.6929765552346661</v>
      </c>
      <c r="Q32" s="11" cm="1">
        <f t="array" ref="Q32">INDEX(W_psid!$B$2:$CZ$104,W_!$A32,W_!Q$1)/Ns!$B$1</f>
        <v>6.6794954246831546</v>
      </c>
      <c r="R32" s="11" cm="1">
        <f t="array" ref="R32">INDEX(W_psid!$B$2:$CZ$104,W_!$A32,W_!R$1)/Ns!$B$1</f>
        <v>-24.34143786830505</v>
      </c>
      <c r="S32" s="11" cm="1">
        <f t="array" ref="S32">INDEX(W_psid!$B$2:$CZ$104,W_!$A32,W_!S$1)/Ns!$B$1</f>
        <v>-7.1351416596527346E-3</v>
      </c>
      <c r="T32" s="11" cm="1">
        <f t="array" ref="T32">INDEX(W_psid!$B$2:$CZ$104,W_!$A32,W_!T$1)/Ns!$B$1</f>
        <v>2.2535614311019292E-3</v>
      </c>
      <c r="U32" s="11" cm="1">
        <f t="array" ref="U32">INDEX(W_psid!$B$2:$CZ$104,W_!$A32,W_!U$1)/Ns!$B$1</f>
        <v>-1.7698787876309831E-2</v>
      </c>
      <c r="V32" s="11" cm="1">
        <f t="array" ref="V32">INDEX(W_psid!$B$2:$CZ$104,W_!$A32,W_!V$1)/Ns!$B$1</f>
        <v>2.0956059719851838</v>
      </c>
      <c r="W32" s="11" cm="1">
        <f t="array" ref="W32">INDEX(W_psid!$B$2:$CZ$104,W_!$A32,W_!W$1)/Ns!$B$1</f>
        <v>2.0783243024931104</v>
      </c>
      <c r="X32" s="11" cm="1">
        <f t="array" ref="X32">INDEX(W_psid!$B$2:$CZ$104,W_!$A32,W_!X$1)/Ns!$B$1</f>
        <v>1.093141956593136</v>
      </c>
      <c r="Y32" s="11" cm="1">
        <f t="array" ref="Y32">INDEX(W_psid!$B$2:$CZ$104,W_!$A32,W_!Y$1)/Ns!$B$1</f>
        <v>0.89519007170581844</v>
      </c>
      <c r="Z32" s="11" cm="1">
        <f t="array" ref="Z32">INDEX(W_psid!$B$2:$CZ$104,W_!$A32,W_!Z$1)/Ns!$B$1</f>
        <v>1.0219032387831433</v>
      </c>
      <c r="AA32" s="11" cm="1">
        <f t="array" ref="AA32">INDEX(W_psid!$B$2:$CZ$104,W_!$A32,W_!AA$1)/Ns!$B$1</f>
        <v>0.1076790936381043</v>
      </c>
      <c r="AB32" s="11" cm="1">
        <f t="array" ref="AB32">INDEX(W_psid!$B$2:$CZ$104,W_!$A32,W_!AB$1)/Ns!$B$1</f>
        <v>9.840813330202423E-3</v>
      </c>
      <c r="AC32" s="11" cm="1">
        <f t="array" ref="AC32">INDEX(W_psid!$B$2:$CZ$104,W_!$A32,W_!AC$1)/Ns!$B$1</f>
        <v>-0.29638614994144596</v>
      </c>
      <c r="AD32" s="11" cm="1">
        <f t="array" ref="AD32">INDEX(W_psid!$B$2:$CZ$104,W_!$A32,W_!AD$1)/Ns!$B$1</f>
        <v>0.14761497719365688</v>
      </c>
      <c r="AE32" s="11" cm="1">
        <f t="array" ref="AE32">INDEX(W_psid!$B$2:$CZ$104,W_!$A32,W_!AE$1)/Ns!$B$1</f>
        <v>15.509377457902975</v>
      </c>
      <c r="AF32" s="11" cm="1">
        <f t="array" ref="AF32">INDEX(W_psid!$B$2:$CZ$104,W_!$A32,W_!AF$1)/Ns!$B$1</f>
        <v>14.04866854815565</v>
      </c>
      <c r="AG32" s="11" cm="1">
        <f t="array" ref="AG32">INDEX(W_psid!$B$2:$CZ$104,W_!$A32,W_!AG$1)/Ns!$B$1</f>
        <v>5.2840315747020188E-2</v>
      </c>
      <c r="AH32" s="11" cm="1">
        <f t="array" ref="AH32">INDEX(W_psid!$B$2:$CZ$104,W_!$A32,W_!AH$1)/Ns!$B$1</f>
        <v>-1.7140438282279085</v>
      </c>
      <c r="AI32" s="11" cm="1">
        <f t="array" ref="AI32">INDEX(W_psid!$B$2:$CZ$104,W_!$A32,W_!AI$1)/Ns!$B$1</f>
        <v>2.1595276363235629E-2</v>
      </c>
      <c r="AJ32" s="11" cm="1">
        <f t="array" ref="AJ32">INDEX(W_psid!$B$2:$CZ$104,W_!$A32,W_!AJ$1)/Ns!$B$1</f>
        <v>171.3885978971195</v>
      </c>
      <c r="AK32" s="11" cm="1">
        <f t="array" ref="AK32">INDEX(W_psid!$B$2:$CZ$104,W_!$A32,W_!AK$1)/Ns!$B$1</f>
        <v>36.247129410439051</v>
      </c>
      <c r="AL32" s="11" cm="1">
        <f t="array" ref="AL32">INDEX(W_psid!$B$2:$CZ$104,W_!$A32,W_!AL$1)/Ns!$B$1</f>
        <v>2.9367545299667699E-3</v>
      </c>
      <c r="AM32" s="11" cm="1">
        <f t="array" ref="AM32">INDEX(W_psid!$B$2:$CZ$104,W_!$A32,W_!AM$1)/Ns!$B$1</f>
        <v>204.21271694119108</v>
      </c>
      <c r="AN32" s="11" cm="1">
        <f t="array" ref="AN32">INDEX(W_psid!$B$2:$CZ$104,W_!$A32,W_!AN$1)/Ns!$B$1</f>
        <v>0.89765985895699385</v>
      </c>
      <c r="AO32" s="11" cm="1">
        <f t="array" ref="AO32">INDEX(W_psid!$B$2:$CZ$104,W_!$A32,W_!AO$1)/Ns!$B$1</f>
        <v>-1.1163918544670101E-2</v>
      </c>
      <c r="AP32" s="11" cm="1">
        <f t="array" ref="AP32">INDEX(W_psid!$B$2:$CZ$104,W_!$A32,W_!AP$1)/Ns!$B$1</f>
        <v>-91.906397158877994</v>
      </c>
      <c r="AQ32" s="11" cm="1">
        <f t="array" ref="AQ32">INDEX(W_psid!$B$2:$CZ$104,W_!$A32,W_!AQ$1)/Ns!$B$1</f>
        <v>-67.492798835756432</v>
      </c>
      <c r="AR32" s="11" cm="1">
        <f t="array" ref="AR32">INDEX(W_psid!$B$2:$CZ$104,W_!$A32,W_!AR$1)/Ns!$B$1</f>
        <v>-6.2441315272168188E-3</v>
      </c>
      <c r="AS32" s="11" cm="1">
        <f t="array" ref="AS32">INDEX(W_psid!$B$2:$CZ$104,W_!$A32,W_!AS$1)/Ns!$B$1</f>
        <v>-107.43633121602889</v>
      </c>
      <c r="AT32" s="11" cm="1">
        <f t="array" ref="AT32">INDEX(W_psid!$B$2:$CZ$104,W_!$A32,W_!AT$1)/Ns!$B$1</f>
        <v>0</v>
      </c>
      <c r="AU32" s="11" cm="1">
        <f t="array" ref="AU32">INDEX(W_psid!$B$2:$CZ$104,W_!$A32,W_!AU$1)/Ns!$B$1</f>
        <v>20.699929086782475</v>
      </c>
      <c r="AV32" s="11" cm="1">
        <f t="array" ref="AV32">INDEX(W_psid!$B$2:$CZ$104,W_!$A32,W_!AV$1)/Ns!$B$1</f>
        <v>0.13737746536555867</v>
      </c>
      <c r="AW32" s="11">
        <v>0</v>
      </c>
      <c r="AX32" s="11">
        <v>0</v>
      </c>
      <c r="AY32" s="11">
        <v>0</v>
      </c>
      <c r="AZ32" s="11">
        <v>0</v>
      </c>
      <c r="BA32" s="11">
        <v>0</v>
      </c>
      <c r="BB32" s="11">
        <v>0</v>
      </c>
      <c r="BC32" s="11">
        <v>0</v>
      </c>
      <c r="BD32" s="11">
        <v>0</v>
      </c>
    </row>
    <row r="33" spans="1:56" x14ac:dyDescent="0.35">
      <c r="A33">
        <f>MATCH(C33,W_psid!$A$2:$A$104,0)</f>
        <v>60</v>
      </c>
      <c r="B33" t="str">
        <f>MOMS!$A$31</f>
        <v>abs_hdo_wdo</v>
      </c>
      <c r="C33" t="str">
        <f>MOMS!$B$31</f>
        <v>abs_hdo_wdo</v>
      </c>
      <c r="D33" s="11" cm="1">
        <f t="array" ref="D33">INDEX(W_psid!$B$2:$CZ$104,W_!$A33,W_!D$1)/Ns!$B$1</f>
        <v>-5.2741517712250052E-4</v>
      </c>
      <c r="E33" s="11" cm="1">
        <f t="array" ref="E33">INDEX(W_psid!$B$2:$CZ$104,W_!$A33,W_!E$1)/Ns!$B$1</f>
        <v>-6.5803688566231887E-3</v>
      </c>
      <c r="F33" s="11" cm="1">
        <f t="array" ref="F33">INDEX(W_psid!$B$2:$CZ$104,W_!$A33,W_!F$1)/Ns!$B$1</f>
        <v>-2.6450180705506351E-3</v>
      </c>
      <c r="G33" s="11" cm="1">
        <f t="array" ref="G33">INDEX(W_psid!$B$2:$CZ$104,W_!$A33,W_!G$1)/Ns!$B$1</f>
        <v>-0.15535073601237376</v>
      </c>
      <c r="H33" s="11" cm="1">
        <f t="array" ref="H33">INDEX(W_psid!$B$2:$CZ$104,W_!$A33,W_!H$1)/Ns!$B$1</f>
        <v>8.5320618018879246E-2</v>
      </c>
      <c r="I33" s="11" cm="1">
        <f t="array" ref="I33">INDEX(W_psid!$B$2:$CZ$104,W_!$A33,W_!I$1)/Ns!$B$1</f>
        <v>6.8910083467030703E-2</v>
      </c>
      <c r="J33" s="11" cm="1">
        <f t="array" ref="J33">INDEX(W_psid!$B$2:$CZ$104,W_!$A33,W_!J$1)/Ns!$B$1</f>
        <v>3.2918666213632992E-2</v>
      </c>
      <c r="K33" s="11" cm="1">
        <f t="array" ref="K33">INDEX(W_psid!$B$2:$CZ$104,W_!$A33,W_!K$1)/Ns!$B$1</f>
        <v>9.0615296163951878E-2</v>
      </c>
      <c r="L33" s="11" cm="1">
        <f t="array" ref="L33">INDEX(W_psid!$B$2:$CZ$104,W_!$A33,W_!L$1)/Ns!$B$1</f>
        <v>-4.8369168159439875E-2</v>
      </c>
      <c r="M33" s="11" cm="1">
        <f t="array" ref="M33">INDEX(W_psid!$B$2:$CZ$104,W_!$A33,W_!M$1)/Ns!$B$1</f>
        <v>-1.3945796309201433E-2</v>
      </c>
      <c r="N33" s="11" cm="1">
        <f t="array" ref="N33">INDEX(W_psid!$B$2:$CZ$104,W_!$A33,W_!N$1)/Ns!$B$1</f>
        <v>6.1940731495385253E-2</v>
      </c>
      <c r="O33" s="11" cm="1">
        <f t="array" ref="O33">INDEX(W_psid!$B$2:$CZ$104,W_!$A33,W_!O$1)/Ns!$B$1</f>
        <v>2.3773856586540614E-2</v>
      </c>
      <c r="P33" s="11" cm="1">
        <f t="array" ref="P33">INDEX(W_psid!$B$2:$CZ$104,W_!$A33,W_!P$1)/Ns!$B$1</f>
        <v>-3.8629713073743001E-2</v>
      </c>
      <c r="Q33" s="11" cm="1">
        <f t="array" ref="Q33">INDEX(W_psid!$B$2:$CZ$104,W_!$A33,W_!Q$1)/Ns!$B$1</f>
        <v>0.14565070336069449</v>
      </c>
      <c r="R33" s="11" cm="1">
        <f t="array" ref="R33">INDEX(W_psid!$B$2:$CZ$104,W_!$A33,W_!R$1)/Ns!$B$1</f>
        <v>-0.11215575703267738</v>
      </c>
      <c r="S33" s="11" cm="1">
        <f t="array" ref="S33">INDEX(W_psid!$B$2:$CZ$104,W_!$A33,W_!S$1)/Ns!$B$1</f>
        <v>-1.6807634246958346E-5</v>
      </c>
      <c r="T33" s="11" cm="1">
        <f t="array" ref="T33">INDEX(W_psid!$B$2:$CZ$104,W_!$A33,W_!T$1)/Ns!$B$1</f>
        <v>1.6821924370772353E-5</v>
      </c>
      <c r="U33" s="11" cm="1">
        <f t="array" ref="U33">INDEX(W_psid!$B$2:$CZ$104,W_!$A33,W_!U$1)/Ns!$B$1</f>
        <v>1.1844103088913922E-6</v>
      </c>
      <c r="V33" s="11" cm="1">
        <f t="array" ref="V33">INDEX(W_psid!$B$2:$CZ$104,W_!$A33,W_!V$1)/Ns!$B$1</f>
        <v>1.2989348393727503E-2</v>
      </c>
      <c r="W33" s="11" cm="1">
        <f t="array" ref="W33">INDEX(W_psid!$B$2:$CZ$104,W_!$A33,W_!W$1)/Ns!$B$1</f>
        <v>1.2765230123362118E-2</v>
      </c>
      <c r="X33" s="11" cm="1">
        <f t="array" ref="X33">INDEX(W_psid!$B$2:$CZ$104,W_!$A33,W_!X$1)/Ns!$B$1</f>
        <v>9.6143211573945057E-3</v>
      </c>
      <c r="Y33" s="11" cm="1">
        <f t="array" ref="Y33">INDEX(W_psid!$B$2:$CZ$104,W_!$A33,W_!Y$1)/Ns!$B$1</f>
        <v>9.0810925762143495E-3</v>
      </c>
      <c r="Z33" s="11" cm="1">
        <f t="array" ref="Z33">INDEX(W_psid!$B$2:$CZ$104,W_!$A33,W_!Z$1)/Ns!$B$1</f>
        <v>1.036248237362781E-2</v>
      </c>
      <c r="AA33" s="11" cm="1">
        <f t="array" ref="AA33">INDEX(W_psid!$B$2:$CZ$104,W_!$A33,W_!AA$1)/Ns!$B$1</f>
        <v>3.0641069002250499E-3</v>
      </c>
      <c r="AB33" s="11" cm="1">
        <f t="array" ref="AB33">INDEX(W_psid!$B$2:$CZ$104,W_!$A33,W_!AB$1)/Ns!$B$1</f>
        <v>5.2576567975257375E-5</v>
      </c>
      <c r="AC33" s="11" cm="1">
        <f t="array" ref="AC33">INDEX(W_psid!$B$2:$CZ$104,W_!$A33,W_!AC$1)/Ns!$B$1</f>
        <v>-2.6834061129267553E-3</v>
      </c>
      <c r="AD33" s="11" cm="1">
        <f t="array" ref="AD33">INDEX(W_psid!$B$2:$CZ$104,W_!$A33,W_!AD$1)/Ns!$B$1</f>
        <v>6.8598685602225902E-4</v>
      </c>
      <c r="AE33" s="11" cm="1">
        <f t="array" ref="AE33">INDEX(W_psid!$B$2:$CZ$104,W_!$A33,W_!AE$1)/Ns!$B$1</f>
        <v>6.1507114178153528E-2</v>
      </c>
      <c r="AF33" s="11" cm="1">
        <f t="array" ref="AF33">INDEX(W_psid!$B$2:$CZ$104,W_!$A33,W_!AF$1)/Ns!$B$1</f>
        <v>5.2840315747020188E-2</v>
      </c>
      <c r="AG33" s="11" cm="1">
        <f t="array" ref="AG33">INDEX(W_psid!$B$2:$CZ$104,W_!$A33,W_!AG$1)/Ns!$B$1</f>
        <v>1.2289594969581673E-3</v>
      </c>
      <c r="AH33" s="11" cm="1">
        <f t="array" ref="AH33">INDEX(W_psid!$B$2:$CZ$104,W_!$A33,W_!AH$1)/Ns!$B$1</f>
        <v>-3.9683164112395619E-3</v>
      </c>
      <c r="AI33" s="11" cm="1">
        <f t="array" ref="AI33">INDEX(W_psid!$B$2:$CZ$104,W_!$A33,W_!AI$1)/Ns!$B$1</f>
        <v>1.3290067718563866E-5</v>
      </c>
      <c r="AJ33" s="11" cm="1">
        <f t="array" ref="AJ33">INDEX(W_psid!$B$2:$CZ$104,W_!$A33,W_!AJ$1)/Ns!$B$1</f>
        <v>0.33237381717360942</v>
      </c>
      <c r="AK33" s="11" cm="1">
        <f t="array" ref="AK33">INDEX(W_psid!$B$2:$CZ$104,W_!$A33,W_!AK$1)/Ns!$B$1</f>
        <v>-8.2101367873843398E-3</v>
      </c>
      <c r="AL33" s="11" cm="1">
        <f t="array" ref="AL33">INDEX(W_psid!$B$2:$CZ$104,W_!$A33,W_!AL$1)/Ns!$B$1</f>
        <v>3.8660994490644727E-5</v>
      </c>
      <c r="AM33" s="11" cm="1">
        <f t="array" ref="AM33">INDEX(W_psid!$B$2:$CZ$104,W_!$A33,W_!AM$1)/Ns!$B$1</f>
        <v>0.38946740779890698</v>
      </c>
      <c r="AN33" s="11" cm="1">
        <f t="array" ref="AN33">INDEX(W_psid!$B$2:$CZ$104,W_!$A33,W_!AN$1)/Ns!$B$1</f>
        <v>2.0632847841990072E-3</v>
      </c>
      <c r="AO33" s="11" cm="1">
        <f t="array" ref="AO33">INDEX(W_psid!$B$2:$CZ$104,W_!$A33,W_!AO$1)/Ns!$B$1</f>
        <v>-8.2164504984646863E-6</v>
      </c>
      <c r="AP33" s="11" cm="1">
        <f t="array" ref="AP33">INDEX(W_psid!$B$2:$CZ$104,W_!$A33,W_!AP$1)/Ns!$B$1</f>
        <v>-0.18264229332786935</v>
      </c>
      <c r="AQ33" s="11" cm="1">
        <f t="array" ref="AQ33">INDEX(W_psid!$B$2:$CZ$104,W_!$A33,W_!AQ$1)/Ns!$B$1</f>
        <v>2.9930042878607288E-2</v>
      </c>
      <c r="AR33" s="11" cm="1">
        <f t="array" ref="AR33">INDEX(W_psid!$B$2:$CZ$104,W_!$A33,W_!AR$1)/Ns!$B$1</f>
        <v>-6.2609005816984437E-5</v>
      </c>
      <c r="AS33" s="11" cm="1">
        <f t="array" ref="AS33">INDEX(W_psid!$B$2:$CZ$104,W_!$A33,W_!AS$1)/Ns!$B$1</f>
        <v>-0.2098589999780153</v>
      </c>
      <c r="AT33" s="11" cm="1">
        <f t="array" ref="AT33">INDEX(W_psid!$B$2:$CZ$104,W_!$A33,W_!AT$1)/Ns!$B$1</f>
        <v>0</v>
      </c>
      <c r="AU33" s="11" cm="1">
        <f t="array" ref="AU33">INDEX(W_psid!$B$2:$CZ$104,W_!$A33,W_!AU$1)/Ns!$B$1</f>
        <v>7.1680757332346773E-2</v>
      </c>
      <c r="AV33" s="11" cm="1">
        <f t="array" ref="AV33">INDEX(W_psid!$B$2:$CZ$104,W_!$A33,W_!AV$1)/Ns!$B$1</f>
        <v>5.9159775542377896E-3</v>
      </c>
      <c r="AW33" s="11">
        <v>0</v>
      </c>
      <c r="AX33" s="11">
        <v>0</v>
      </c>
      <c r="AY33" s="11">
        <v>0</v>
      </c>
      <c r="AZ33" s="11">
        <v>0</v>
      </c>
      <c r="BA33" s="11">
        <v>0</v>
      </c>
      <c r="BB33" s="11">
        <v>0</v>
      </c>
      <c r="BC33" s="11">
        <v>0</v>
      </c>
      <c r="BD33" s="11">
        <v>0</v>
      </c>
    </row>
    <row r="34" spans="1:56" x14ac:dyDescent="0.35">
      <c r="A34">
        <f>MATCH(C34,W_psid!$A$2:$A$104,0)</f>
        <v>88</v>
      </c>
      <c r="B34" t="str">
        <f>MOMS!$A$32</f>
        <v>betacom_w</v>
      </c>
      <c r="C34" t="str">
        <f>MOMS!$B$32</f>
        <v>betacom_w</v>
      </c>
      <c r="D34" s="11" cm="1">
        <f t="array" ref="D34">INDEX(W_psid!$B$2:$CZ$104,W_!$A34,W_!D$1)/Ns!$B$1</f>
        <v>3.3738262983430578E-2</v>
      </c>
      <c r="E34" s="11" cm="1">
        <f t="array" ref="E34">INDEX(W_psid!$B$2:$CZ$104,W_!$A34,W_!E$1)/Ns!$B$1</f>
        <v>0.181911729197447</v>
      </c>
      <c r="F34" s="11" cm="1">
        <f t="array" ref="F34">INDEX(W_psid!$B$2:$CZ$104,W_!$A34,W_!F$1)/Ns!$B$1</f>
        <v>0.26242593959719518</v>
      </c>
      <c r="G34" s="11" cm="1">
        <f t="array" ref="G34">INDEX(W_psid!$B$2:$CZ$104,W_!$A34,W_!G$1)/Ns!$B$1</f>
        <v>9.210684373891608</v>
      </c>
      <c r="H34" s="11" cm="1">
        <f t="array" ref="H34">INDEX(W_psid!$B$2:$CZ$104,W_!$A34,W_!H$1)/Ns!$B$1</f>
        <v>3.2743746928143899E-2</v>
      </c>
      <c r="I34" s="11" cm="1">
        <f t="array" ref="I34">INDEX(W_psid!$B$2:$CZ$104,W_!$A34,W_!I$1)/Ns!$B$1</f>
        <v>-4.252895000577662</v>
      </c>
      <c r="J34" s="11" cm="1">
        <f t="array" ref="J34">INDEX(W_psid!$B$2:$CZ$104,W_!$A34,W_!J$1)/Ns!$B$1</f>
        <v>-4.9640050721615561</v>
      </c>
      <c r="K34" s="11" cm="1">
        <f t="array" ref="K34">INDEX(W_psid!$B$2:$CZ$104,W_!$A34,W_!K$1)/Ns!$B$1</f>
        <v>-3.7947133290621897</v>
      </c>
      <c r="L34" s="11" cm="1">
        <f t="array" ref="L34">INDEX(W_psid!$B$2:$CZ$104,W_!$A34,W_!L$1)/Ns!$B$1</f>
        <v>-0.10078867535465164</v>
      </c>
      <c r="M34" s="11" cm="1">
        <f t="array" ref="M34">INDEX(W_psid!$B$2:$CZ$104,W_!$A34,W_!M$1)/Ns!$B$1</f>
        <v>-3.756852385831436</v>
      </c>
      <c r="N34" s="11" cm="1">
        <f t="array" ref="N34">INDEX(W_psid!$B$2:$CZ$104,W_!$A34,W_!N$1)/Ns!$B$1</f>
        <v>-2.6234132677490378</v>
      </c>
      <c r="O34" s="11" cm="1">
        <f t="array" ref="O34">INDEX(W_psid!$B$2:$CZ$104,W_!$A34,W_!O$1)/Ns!$B$1</f>
        <v>-0.63181798199538874</v>
      </c>
      <c r="P34" s="11" cm="1">
        <f t="array" ref="P34">INDEX(W_psid!$B$2:$CZ$104,W_!$A34,W_!P$1)/Ns!$B$1</f>
        <v>-2.0541792437107995</v>
      </c>
      <c r="Q34" s="11" cm="1">
        <f t="array" ref="Q34">INDEX(W_psid!$B$2:$CZ$104,W_!$A34,W_!Q$1)/Ns!$B$1</f>
        <v>-8.4981459133335591</v>
      </c>
      <c r="R34" s="11" cm="1">
        <f t="array" ref="R34">INDEX(W_psid!$B$2:$CZ$104,W_!$A34,W_!R$1)/Ns!$B$1</f>
        <v>5.182413296448396</v>
      </c>
      <c r="S34" s="11" cm="1">
        <f t="array" ref="S34">INDEX(W_psid!$B$2:$CZ$104,W_!$A34,W_!S$1)/Ns!$B$1</f>
        <v>1.7561849500069599E-3</v>
      </c>
      <c r="T34" s="11" cm="1">
        <f t="array" ref="T34">INDEX(W_psid!$B$2:$CZ$104,W_!$A34,W_!T$1)/Ns!$B$1</f>
        <v>-1.0244318022383707E-3</v>
      </c>
      <c r="U34" s="11" cm="1">
        <f t="array" ref="U34">INDEX(W_psid!$B$2:$CZ$104,W_!$A34,W_!U$1)/Ns!$B$1</f>
        <v>3.7841405597909016E-3</v>
      </c>
      <c r="V34" s="11" cm="1">
        <f t="array" ref="V34">INDEX(W_psid!$B$2:$CZ$104,W_!$A34,W_!V$1)/Ns!$B$1</f>
        <v>-0.37586261398079435</v>
      </c>
      <c r="W34" s="11" cm="1">
        <f t="array" ref="W34">INDEX(W_psid!$B$2:$CZ$104,W_!$A34,W_!W$1)/Ns!$B$1</f>
        <v>-0.37379952048790016</v>
      </c>
      <c r="X34" s="11" cm="1">
        <f t="array" ref="X34">INDEX(W_psid!$B$2:$CZ$104,W_!$A34,W_!X$1)/Ns!$B$1</f>
        <v>-0.21969085519885917</v>
      </c>
      <c r="Y34" s="11" cm="1">
        <f t="array" ref="Y34">INDEX(W_psid!$B$2:$CZ$104,W_!$A34,W_!Y$1)/Ns!$B$1</f>
        <v>-0.17352396146403398</v>
      </c>
      <c r="Z34" s="11" cm="1">
        <f t="array" ref="Z34">INDEX(W_psid!$B$2:$CZ$104,W_!$A34,W_!Z$1)/Ns!$B$1</f>
        <v>-0.19640612007551161</v>
      </c>
      <c r="AA34" s="11" cm="1">
        <f t="array" ref="AA34">INDEX(W_psid!$B$2:$CZ$104,W_!$A34,W_!AA$1)/Ns!$B$1</f>
        <v>3.3342695880637888E-2</v>
      </c>
      <c r="AB34" s="11" cm="1">
        <f t="array" ref="AB34">INDEX(W_psid!$B$2:$CZ$104,W_!$A34,W_!AB$1)/Ns!$B$1</f>
        <v>-6.3193050864555952E-3</v>
      </c>
      <c r="AC34" s="11" cm="1">
        <f t="array" ref="AC34">INDEX(W_psid!$B$2:$CZ$104,W_!$A34,W_!AC$1)/Ns!$B$1</f>
        <v>0.14166105643108423</v>
      </c>
      <c r="AD34" s="11" cm="1">
        <f t="array" ref="AD34">INDEX(W_psid!$B$2:$CZ$104,W_!$A34,W_!AD$1)/Ns!$B$1</f>
        <v>-1.6568308572914758E-2</v>
      </c>
      <c r="AE34" s="11" cm="1">
        <f t="array" ref="AE34">INDEX(W_psid!$B$2:$CZ$104,W_!$A34,W_!AE$1)/Ns!$B$1</f>
        <v>-1.8085743792371785</v>
      </c>
      <c r="AF34" s="11" cm="1">
        <f t="array" ref="AF34">INDEX(W_psid!$B$2:$CZ$104,W_!$A34,W_!AF$1)/Ns!$B$1</f>
        <v>-1.7140438282279085</v>
      </c>
      <c r="AG34" s="11" cm="1">
        <f t="array" ref="AG34">INDEX(W_psid!$B$2:$CZ$104,W_!$A34,W_!AG$1)/Ns!$B$1</f>
        <v>-3.9683164112395619E-3</v>
      </c>
      <c r="AH34" s="11" cm="1">
        <f t="array" ref="AH34">INDEX(W_psid!$B$2:$CZ$104,W_!$A34,W_!AH$1)/Ns!$B$1</f>
        <v>1.8978923855891521</v>
      </c>
      <c r="AI34" s="11" cm="1">
        <f t="array" ref="AI34">INDEX(W_psid!$B$2:$CZ$104,W_!$A34,W_!AI$1)/Ns!$B$1</f>
        <v>-1.0427350527381878E-2</v>
      </c>
      <c r="AJ34" s="11" cm="1">
        <f t="array" ref="AJ34">INDEX(W_psid!$B$2:$CZ$104,W_!$A34,W_!AJ$1)/Ns!$B$1</f>
        <v>-49.034323224557802</v>
      </c>
      <c r="AK34" s="11" cm="1">
        <f t="array" ref="AK34">INDEX(W_psid!$B$2:$CZ$104,W_!$A34,W_!AK$1)/Ns!$B$1</f>
        <v>-9.4767088511904305</v>
      </c>
      <c r="AL34" s="11" cm="1">
        <f t="array" ref="AL34">INDEX(W_psid!$B$2:$CZ$104,W_!$A34,W_!AL$1)/Ns!$B$1</f>
        <v>-2.5033458678467117E-3</v>
      </c>
      <c r="AM34" s="11" cm="1">
        <f t="array" ref="AM34">INDEX(W_psid!$B$2:$CZ$104,W_!$A34,W_!AM$1)/Ns!$B$1</f>
        <v>-64.179443732242675</v>
      </c>
      <c r="AN34" s="11" cm="1">
        <f t="array" ref="AN34">INDEX(W_psid!$B$2:$CZ$104,W_!$A34,W_!AN$1)/Ns!$B$1</f>
        <v>-1.0180908356931886</v>
      </c>
      <c r="AO34" s="11" cm="1">
        <f t="array" ref="AO34">INDEX(W_psid!$B$2:$CZ$104,W_!$A34,W_!AO$1)/Ns!$B$1</f>
        <v>5.566756214180942E-3</v>
      </c>
      <c r="AP34" s="11" cm="1">
        <f t="array" ref="AP34">INDEX(W_psid!$B$2:$CZ$104,W_!$A34,W_!AP$1)/Ns!$B$1</f>
        <v>26.280210251208917</v>
      </c>
      <c r="AQ34" s="11" cm="1">
        <f t="array" ref="AQ34">INDEX(W_psid!$B$2:$CZ$104,W_!$A34,W_!AQ$1)/Ns!$B$1</f>
        <v>17.403271054592906</v>
      </c>
      <c r="AR34" s="11" cm="1">
        <f t="array" ref="AR34">INDEX(W_psid!$B$2:$CZ$104,W_!$A34,W_!AR$1)/Ns!$B$1</f>
        <v>4.7041512903812999E-3</v>
      </c>
      <c r="AS34" s="11" cm="1">
        <f t="array" ref="AS34">INDEX(W_psid!$B$2:$CZ$104,W_!$A34,W_!AS$1)/Ns!$B$1</f>
        <v>33.874919080834616</v>
      </c>
      <c r="AT34" s="11" cm="1">
        <f t="array" ref="AT34">INDEX(W_psid!$B$2:$CZ$104,W_!$A34,W_!AT$1)/Ns!$B$1</f>
        <v>0</v>
      </c>
      <c r="AU34" s="11" cm="1">
        <f t="array" ref="AU34">INDEX(W_psid!$B$2:$CZ$104,W_!$A34,W_!AU$1)/Ns!$B$1</f>
        <v>1.9456297177060942</v>
      </c>
      <c r="AV34" s="11" cm="1">
        <f t="array" ref="AV34">INDEX(W_psid!$B$2:$CZ$104,W_!$A34,W_!AV$1)/Ns!$B$1</f>
        <v>4.8316332144040422E-2</v>
      </c>
      <c r="AW34" s="11">
        <v>0</v>
      </c>
      <c r="AX34" s="11">
        <v>0</v>
      </c>
      <c r="AY34" s="11">
        <v>0</v>
      </c>
      <c r="AZ34" s="11">
        <v>0</v>
      </c>
      <c r="BA34" s="11">
        <v>0</v>
      </c>
      <c r="BB34" s="11">
        <v>0</v>
      </c>
      <c r="BC34" s="11">
        <v>0</v>
      </c>
      <c r="BD34" s="11">
        <v>0</v>
      </c>
    </row>
    <row r="35" spans="1:56" x14ac:dyDescent="0.35">
      <c r="A35">
        <f>MATCH(C35,W_psid!$A$2:$A$104,0)</f>
        <v>90</v>
      </c>
      <c r="B35" t="str">
        <f>MOMS!$A$33</f>
        <v>betalfp_w</v>
      </c>
      <c r="C35" t="str">
        <f>MOMS!$B$33</f>
        <v>betalfp_w</v>
      </c>
      <c r="D35" s="11" cm="1">
        <f t="array" ref="D35">INDEX(W_psid!$B$2:$CZ$104,W_!$A35,W_!D$1)/Ns!$B$1</f>
        <v>-2.990948689515616E-4</v>
      </c>
      <c r="E35" s="11" cm="1">
        <f t="array" ref="E35">INDEX(W_psid!$B$2:$CZ$104,W_!$A35,W_!E$1)/Ns!$B$1</f>
        <v>-2.008627652008627E-3</v>
      </c>
      <c r="F35" s="11" cm="1">
        <f t="array" ref="F35">INDEX(W_psid!$B$2:$CZ$104,W_!$A35,W_!F$1)/Ns!$B$1</f>
        <v>-3.4814888534950958E-3</v>
      </c>
      <c r="G35" s="11" cm="1">
        <f t="array" ref="G35">INDEX(W_psid!$B$2:$CZ$104,W_!$A35,W_!G$1)/Ns!$B$1</f>
        <v>-0.11753028267075304</v>
      </c>
      <c r="H35" s="11" cm="1">
        <f t="array" ref="H35">INDEX(W_psid!$B$2:$CZ$104,W_!$A35,W_!H$1)/Ns!$B$1</f>
        <v>1.3902883106454154E-2</v>
      </c>
      <c r="I35" s="11" cm="1">
        <f t="array" ref="I35">INDEX(W_psid!$B$2:$CZ$104,W_!$A35,W_!I$1)/Ns!$B$1</f>
        <v>5.5371908966780688E-2</v>
      </c>
      <c r="J35" s="11" cm="1">
        <f t="array" ref="J35">INDEX(W_psid!$B$2:$CZ$104,W_!$A35,W_!J$1)/Ns!$B$1</f>
        <v>6.1880771857579654E-2</v>
      </c>
      <c r="K35" s="11" cm="1">
        <f t="array" ref="K35">INDEX(W_psid!$B$2:$CZ$104,W_!$A35,W_!K$1)/Ns!$B$1</f>
        <v>5.7126162179591287E-2</v>
      </c>
      <c r="L35" s="11" cm="1">
        <f t="array" ref="L35">INDEX(W_psid!$B$2:$CZ$104,W_!$A35,W_!L$1)/Ns!$B$1</f>
        <v>-1.456318027473491E-3</v>
      </c>
      <c r="M35" s="11" cm="1">
        <f t="array" ref="M35">INDEX(W_psid!$B$2:$CZ$104,W_!$A35,W_!M$1)/Ns!$B$1</f>
        <v>3.8602123738647555E-2</v>
      </c>
      <c r="N35" s="11" cm="1">
        <f t="array" ref="N35">INDEX(W_psid!$B$2:$CZ$104,W_!$A35,W_!N$1)/Ns!$B$1</f>
        <v>-1.8847222448499543E-2</v>
      </c>
      <c r="O35" s="11" cm="1">
        <f t="array" ref="O35">INDEX(W_psid!$B$2:$CZ$104,W_!$A35,W_!O$1)/Ns!$B$1</f>
        <v>1.714491158635555E-2</v>
      </c>
      <c r="P35" s="11" cm="1">
        <f t="array" ref="P35">INDEX(W_psid!$B$2:$CZ$104,W_!$A35,W_!P$1)/Ns!$B$1</f>
        <v>-1.0965013927728712E-2</v>
      </c>
      <c r="Q35" s="11" cm="1">
        <f t="array" ref="Q35">INDEX(W_psid!$B$2:$CZ$104,W_!$A35,W_!Q$1)/Ns!$B$1</f>
        <v>0.12229535459910514</v>
      </c>
      <c r="R35" s="11" cm="1">
        <f t="array" ref="R35">INDEX(W_psid!$B$2:$CZ$104,W_!$A35,W_!R$1)/Ns!$B$1</f>
        <v>-6.0385528051917006E-2</v>
      </c>
      <c r="S35" s="11" cm="1">
        <f t="array" ref="S35">INDEX(W_psid!$B$2:$CZ$104,W_!$A35,W_!S$1)/Ns!$B$1</f>
        <v>-4.6113644780191238E-5</v>
      </c>
      <c r="T35" s="11" cm="1">
        <f t="array" ref="T35">INDEX(W_psid!$B$2:$CZ$104,W_!$A35,W_!T$1)/Ns!$B$1</f>
        <v>1.7222787420475917E-7</v>
      </c>
      <c r="U35" s="11" cm="1">
        <f t="array" ref="U35">INDEX(W_psid!$B$2:$CZ$104,W_!$A35,W_!U$1)/Ns!$B$1</f>
        <v>-6.2111590205189357E-5</v>
      </c>
      <c r="V35" s="11" cm="1">
        <f t="array" ref="V35">INDEX(W_psid!$B$2:$CZ$104,W_!$A35,W_!V$1)/Ns!$B$1</f>
        <v>4.7201941891734898E-3</v>
      </c>
      <c r="W35" s="11" cm="1">
        <f t="array" ref="W35">INDEX(W_psid!$B$2:$CZ$104,W_!$A35,W_!W$1)/Ns!$B$1</f>
        <v>4.5179287785090229E-3</v>
      </c>
      <c r="X35" s="11" cm="1">
        <f t="array" ref="X35">INDEX(W_psid!$B$2:$CZ$104,W_!$A35,W_!X$1)/Ns!$B$1</f>
        <v>2.9592297861944358E-3</v>
      </c>
      <c r="Y35" s="11" cm="1">
        <f t="array" ref="Y35">INDEX(W_psid!$B$2:$CZ$104,W_!$A35,W_!Y$1)/Ns!$B$1</f>
        <v>2.4553339515953846E-3</v>
      </c>
      <c r="Z35" s="11" cm="1">
        <f t="array" ref="Z35">INDEX(W_psid!$B$2:$CZ$104,W_!$A35,W_!Z$1)/Ns!$B$1</f>
        <v>2.5300584831202339E-3</v>
      </c>
      <c r="AA35" s="11" cm="1">
        <f t="array" ref="AA35">INDEX(W_psid!$B$2:$CZ$104,W_!$A35,W_!AA$1)/Ns!$B$1</f>
        <v>-8.8275458919689703E-4</v>
      </c>
      <c r="AB35" s="11" cm="1">
        <f t="array" ref="AB35">INDEX(W_psid!$B$2:$CZ$104,W_!$A35,W_!AB$1)/Ns!$B$1</f>
        <v>6.3235678422440106E-5</v>
      </c>
      <c r="AC35" s="11" cm="1">
        <f t="array" ref="AC35">INDEX(W_psid!$B$2:$CZ$104,W_!$A35,W_!AC$1)/Ns!$B$1</f>
        <v>-5.28567684306294E-4</v>
      </c>
      <c r="AD35" s="11" cm="1">
        <f t="array" ref="AD35">INDEX(W_psid!$B$2:$CZ$104,W_!$A35,W_!AD$1)/Ns!$B$1</f>
        <v>3.0939456741995302E-5</v>
      </c>
      <c r="AE35" s="11" cm="1">
        <f t="array" ref="AE35">INDEX(W_psid!$B$2:$CZ$104,W_!$A35,W_!AE$1)/Ns!$B$1</f>
        <v>2.2812662218549547E-2</v>
      </c>
      <c r="AF35" s="11" cm="1">
        <f t="array" ref="AF35">INDEX(W_psid!$B$2:$CZ$104,W_!$A35,W_!AF$1)/Ns!$B$1</f>
        <v>2.1595276363235629E-2</v>
      </c>
      <c r="AG35" s="11" cm="1">
        <f t="array" ref="AG35">INDEX(W_psid!$B$2:$CZ$104,W_!$A35,W_!AG$1)/Ns!$B$1</f>
        <v>1.3290067718563866E-5</v>
      </c>
      <c r="AH35" s="11" cm="1">
        <f t="array" ref="AH35">INDEX(W_psid!$B$2:$CZ$104,W_!$A35,W_!AH$1)/Ns!$B$1</f>
        <v>-1.0427350527381878E-2</v>
      </c>
      <c r="AI35" s="11" cm="1">
        <f t="array" ref="AI35">INDEX(W_psid!$B$2:$CZ$104,W_!$A35,W_!AI$1)/Ns!$B$1</f>
        <v>2.9889437573565306E-4</v>
      </c>
      <c r="AJ35" s="11" cm="1">
        <f t="array" ref="AJ35">INDEX(W_psid!$B$2:$CZ$104,W_!$A35,W_!AJ$1)/Ns!$B$1</f>
        <v>0.68820506571319084</v>
      </c>
      <c r="AK35" s="11" cm="1">
        <f t="array" ref="AK35">INDEX(W_psid!$B$2:$CZ$104,W_!$A35,W_!AK$1)/Ns!$B$1</f>
        <v>0.18811911673914675</v>
      </c>
      <c r="AL35" s="11" cm="1">
        <f t="array" ref="AL35">INDEX(W_psid!$B$2:$CZ$104,W_!$A35,W_!AL$1)/Ns!$B$1</f>
        <v>3.3014635760797793E-5</v>
      </c>
      <c r="AM35" s="11" cm="1">
        <f t="array" ref="AM35">INDEX(W_psid!$B$2:$CZ$104,W_!$A35,W_!AM$1)/Ns!$B$1</f>
        <v>1.246182097689241</v>
      </c>
      <c r="AN35" s="11" cm="1">
        <f t="array" ref="AN35">INDEX(W_psid!$B$2:$CZ$104,W_!$A35,W_!AN$1)/Ns!$B$1</f>
        <v>5.5071357707618335E-3</v>
      </c>
      <c r="AO35" s="11" cm="1">
        <f t="array" ref="AO35">INDEX(W_psid!$B$2:$CZ$104,W_!$A35,W_!AO$1)/Ns!$B$1</f>
        <v>-1.5512663798154911E-4</v>
      </c>
      <c r="AP35" s="11" cm="1">
        <f t="array" ref="AP35">INDEX(W_psid!$B$2:$CZ$104,W_!$A35,W_!AP$1)/Ns!$B$1</f>
        <v>-0.36243384866714978</v>
      </c>
      <c r="AQ35" s="11" cm="1">
        <f t="array" ref="AQ35">INDEX(W_psid!$B$2:$CZ$104,W_!$A35,W_!AQ$1)/Ns!$B$1</f>
        <v>-0.35275495380070238</v>
      </c>
      <c r="AR35" s="11" cm="1">
        <f t="array" ref="AR35">INDEX(W_psid!$B$2:$CZ$104,W_!$A35,W_!AR$1)/Ns!$B$1</f>
        <v>-6.2062312195290049E-5</v>
      </c>
      <c r="AS35" s="11" cm="1">
        <f t="array" ref="AS35">INDEX(W_psid!$B$2:$CZ$104,W_!$A35,W_!AS$1)/Ns!$B$1</f>
        <v>-0.64740469272844958</v>
      </c>
      <c r="AT35" s="11" cm="1">
        <f t="array" ref="AT35">INDEX(W_psid!$B$2:$CZ$104,W_!$A35,W_!AT$1)/Ns!$B$1</f>
        <v>0</v>
      </c>
      <c r="AU35" s="11" cm="1">
        <f t="array" ref="AU35">INDEX(W_psid!$B$2:$CZ$104,W_!$A35,W_!AU$1)/Ns!$B$1</f>
        <v>1.0157695011750911E-2</v>
      </c>
      <c r="AV35" s="11" cm="1">
        <f t="array" ref="AV35">INDEX(W_psid!$B$2:$CZ$104,W_!$A35,W_!AV$1)/Ns!$B$1</f>
        <v>-5.0610406536077436E-4</v>
      </c>
      <c r="AW35" s="11">
        <v>0</v>
      </c>
      <c r="AX35" s="11">
        <v>0</v>
      </c>
      <c r="AY35" s="11">
        <v>0</v>
      </c>
      <c r="AZ35" s="11">
        <v>0</v>
      </c>
      <c r="BA35" s="11">
        <v>0</v>
      </c>
      <c r="BB35" s="11">
        <v>0</v>
      </c>
      <c r="BC35" s="11">
        <v>0</v>
      </c>
      <c r="BD35" s="11">
        <v>0</v>
      </c>
    </row>
    <row r="36" spans="1:56" x14ac:dyDescent="0.35">
      <c r="A36">
        <f>MATCH(C36,W_psid!$A$2:$A$104,0)</f>
        <v>86</v>
      </c>
      <c r="B36" t="str">
        <f>MOMS!$A$34</f>
        <v>betahrs_w</v>
      </c>
      <c r="C36" t="str">
        <f>MOMS!$B$34</f>
        <v>betahrs_w</v>
      </c>
      <c r="D36" s="11" cm="1">
        <f t="array" ref="D36">INDEX(W_psid!$B$2:$CZ$104,W_!$A36,W_!D$1)/Ns!$B$1</f>
        <v>-9.8426675655655771</v>
      </c>
      <c r="E36" s="11" cm="1">
        <f t="array" ref="E36">INDEX(W_psid!$B$2:$CZ$104,W_!$A36,W_!E$1)/Ns!$B$1</f>
        <v>-19.216765986527019</v>
      </c>
      <c r="F36" s="11" cm="1">
        <f t="array" ref="F36">INDEX(W_psid!$B$2:$CZ$104,W_!$A36,W_!F$1)/Ns!$B$1</f>
        <v>-17.812113930023191</v>
      </c>
      <c r="G36" s="11" cm="1">
        <f t="array" ref="G36">INDEX(W_psid!$B$2:$CZ$104,W_!$A36,W_!G$1)/Ns!$B$1</f>
        <v>-984.76826782458284</v>
      </c>
      <c r="H36" s="11" cm="1">
        <f t="array" ref="H36">INDEX(W_psid!$B$2:$CZ$104,W_!$A36,W_!H$1)/Ns!$B$1</f>
        <v>140.69787251356075</v>
      </c>
      <c r="I36" s="11" cm="1">
        <f t="array" ref="I36">INDEX(W_psid!$B$2:$CZ$104,W_!$A36,W_!I$1)/Ns!$B$1</f>
        <v>275.72456305163485</v>
      </c>
      <c r="J36" s="11" cm="1">
        <f t="array" ref="J36">INDEX(W_psid!$B$2:$CZ$104,W_!$A36,W_!J$1)/Ns!$B$1</f>
        <v>558.51660218898189</v>
      </c>
      <c r="K36" s="11" cm="1">
        <f t="array" ref="K36">INDEX(W_psid!$B$2:$CZ$104,W_!$A36,W_!K$1)/Ns!$B$1</f>
        <v>229.83792787153095</v>
      </c>
      <c r="L36" s="11" cm="1">
        <f t="array" ref="L36">INDEX(W_psid!$B$2:$CZ$104,W_!$A36,W_!L$1)/Ns!$B$1</f>
        <v>4.9106265126830007</v>
      </c>
      <c r="M36" s="11" cm="1">
        <f t="array" ref="M36">INDEX(W_psid!$B$2:$CZ$104,W_!$A36,W_!M$1)/Ns!$B$1</f>
        <v>-29.400871358306503</v>
      </c>
      <c r="N36" s="11" cm="1">
        <f t="array" ref="N36">INDEX(W_psid!$B$2:$CZ$104,W_!$A36,W_!N$1)/Ns!$B$1</f>
        <v>238.17239035294025</v>
      </c>
      <c r="O36" s="11" cm="1">
        <f t="array" ref="O36">INDEX(W_psid!$B$2:$CZ$104,W_!$A36,W_!O$1)/Ns!$B$1</f>
        <v>-89.304193696097215</v>
      </c>
      <c r="P36" s="11" cm="1">
        <f t="array" ref="P36">INDEX(W_psid!$B$2:$CZ$104,W_!$A36,W_!P$1)/Ns!$B$1</f>
        <v>-37.694688268330545</v>
      </c>
      <c r="Q36" s="11" cm="1">
        <f t="array" ref="Q36">INDEX(W_psid!$B$2:$CZ$104,W_!$A36,W_!Q$1)/Ns!$B$1</f>
        <v>449.52330345098181</v>
      </c>
      <c r="R36" s="11" cm="1">
        <f t="array" ref="R36">INDEX(W_psid!$B$2:$CZ$104,W_!$A36,W_!R$1)/Ns!$B$1</f>
        <v>-350.04005630343806</v>
      </c>
      <c r="S36" s="11" cm="1">
        <f t="array" ref="S36">INDEX(W_psid!$B$2:$CZ$104,W_!$A36,W_!S$1)/Ns!$B$1</f>
        <v>-0.19632532602562691</v>
      </c>
      <c r="T36" s="11" cm="1">
        <f t="array" ref="T36">INDEX(W_psid!$B$2:$CZ$104,W_!$A36,W_!T$1)/Ns!$B$1</f>
        <v>3.3722045640296495E-2</v>
      </c>
      <c r="U36" s="11" cm="1">
        <f t="array" ref="U36">INDEX(W_psid!$B$2:$CZ$104,W_!$A36,W_!U$1)/Ns!$B$1</f>
        <v>-0.39768164402205597</v>
      </c>
      <c r="V36" s="11" cm="1">
        <f t="array" ref="V36">INDEX(W_psid!$B$2:$CZ$104,W_!$A36,W_!V$1)/Ns!$B$1</f>
        <v>25.027067733390396</v>
      </c>
      <c r="W36" s="11" cm="1">
        <f t="array" ref="W36">INDEX(W_psid!$B$2:$CZ$104,W_!$A36,W_!W$1)/Ns!$B$1</f>
        <v>24.384034624709837</v>
      </c>
      <c r="X36" s="11" cm="1">
        <f t="array" ref="X36">INDEX(W_psid!$B$2:$CZ$104,W_!$A36,W_!X$1)/Ns!$B$1</f>
        <v>21.797666883295175</v>
      </c>
      <c r="Y36" s="11" cm="1">
        <f t="array" ref="Y36">INDEX(W_psid!$B$2:$CZ$104,W_!$A36,W_!Y$1)/Ns!$B$1</f>
        <v>17.522105541902256</v>
      </c>
      <c r="Z36" s="11" cm="1">
        <f t="array" ref="Z36">INDEX(W_psid!$B$2:$CZ$104,W_!$A36,W_!Z$1)/Ns!$B$1</f>
        <v>20.014474208367616</v>
      </c>
      <c r="AA36" s="11" cm="1">
        <f t="array" ref="AA36">INDEX(W_psid!$B$2:$CZ$104,W_!$A36,W_!AA$1)/Ns!$B$1</f>
        <v>-0.99982460201225876</v>
      </c>
      <c r="AB36" s="11" cm="1">
        <f t="array" ref="AB36">INDEX(W_psid!$B$2:$CZ$104,W_!$A36,W_!AB$1)/Ns!$B$1</f>
        <v>0.17776638338582745</v>
      </c>
      <c r="AC36" s="11" cm="1">
        <f t="array" ref="AC36">INDEX(W_psid!$B$2:$CZ$104,W_!$A36,W_!AC$1)/Ns!$B$1</f>
        <v>-6.0108015981069505</v>
      </c>
      <c r="AD36" s="11" cm="1">
        <f t="array" ref="AD36">INDEX(W_psid!$B$2:$CZ$104,W_!$A36,W_!AD$1)/Ns!$B$1</f>
        <v>2.1294687805022234</v>
      </c>
      <c r="AE36" s="11" cm="1">
        <f t="array" ref="AE36">INDEX(W_psid!$B$2:$CZ$104,W_!$A36,W_!AE$1)/Ns!$B$1</f>
        <v>190.49802365265296</v>
      </c>
      <c r="AF36" s="11" cm="1">
        <f t="array" ref="AF36">INDEX(W_psid!$B$2:$CZ$104,W_!$A36,W_!AF$1)/Ns!$B$1</f>
        <v>171.3885978971195</v>
      </c>
      <c r="AG36" s="11" cm="1">
        <f t="array" ref="AG36">INDEX(W_psid!$B$2:$CZ$104,W_!$A36,W_!AG$1)/Ns!$B$1</f>
        <v>0.33237381717360942</v>
      </c>
      <c r="AH36" s="11" cm="1">
        <f t="array" ref="AH36">INDEX(W_psid!$B$2:$CZ$104,W_!$A36,W_!AH$1)/Ns!$B$1</f>
        <v>-49.034323224557802</v>
      </c>
      <c r="AI36" s="11" cm="1">
        <f t="array" ref="AI36">INDEX(W_psid!$B$2:$CZ$104,W_!$A36,W_!AI$1)/Ns!$B$1</f>
        <v>0.68820506571319084</v>
      </c>
      <c r="AJ36" s="11" cm="1">
        <f t="array" ref="AJ36">INDEX(W_psid!$B$2:$CZ$104,W_!$A36,W_!AJ$1)/Ns!$B$1</f>
        <v>5519.1274575051284</v>
      </c>
      <c r="AK36" s="11" cm="1">
        <f t="array" ref="AK36">INDEX(W_psid!$B$2:$CZ$104,W_!$A36,W_!AK$1)/Ns!$B$1</f>
        <v>1068.3947156148856</v>
      </c>
      <c r="AL36" s="11" cm="1">
        <f t="array" ref="AL36">INDEX(W_psid!$B$2:$CZ$104,W_!$A36,W_!AL$1)/Ns!$B$1</f>
        <v>-5.4054250667207558E-2</v>
      </c>
      <c r="AM36" s="11" cm="1">
        <f t="array" ref="AM36">INDEX(W_psid!$B$2:$CZ$104,W_!$A36,W_!AM$1)/Ns!$B$1</f>
        <v>6339.4727860263083</v>
      </c>
      <c r="AN36" s="11" cm="1">
        <f t="array" ref="AN36">INDEX(W_psid!$B$2:$CZ$104,W_!$A36,W_!AN$1)/Ns!$B$1</f>
        <v>26.228217581913196</v>
      </c>
      <c r="AO36" s="11" cm="1">
        <f t="array" ref="AO36">INDEX(W_psid!$B$2:$CZ$104,W_!$A36,W_!AO$1)/Ns!$B$1</f>
        <v>-0.35439756964557967</v>
      </c>
      <c r="AP36" s="11" cm="1">
        <f t="array" ref="AP36">INDEX(W_psid!$B$2:$CZ$104,W_!$A36,W_!AP$1)/Ns!$B$1</f>
        <v>-2940.6878479146144</v>
      </c>
      <c r="AQ36" s="11" cm="1">
        <f t="array" ref="AQ36">INDEX(W_psid!$B$2:$CZ$104,W_!$A36,W_!AQ$1)/Ns!$B$1</f>
        <v>-1998.7574937441038</v>
      </c>
      <c r="AR36" s="11" cm="1">
        <f t="array" ref="AR36">INDEX(W_psid!$B$2:$CZ$104,W_!$A36,W_!AR$1)/Ns!$B$1</f>
        <v>9.9568691126822678E-2</v>
      </c>
      <c r="AS36" s="11" cm="1">
        <f t="array" ref="AS36">INDEX(W_psid!$B$2:$CZ$104,W_!$A36,W_!AS$1)/Ns!$B$1</f>
        <v>-3313.0964510664212</v>
      </c>
      <c r="AT36" s="11" cm="1">
        <f t="array" ref="AT36">INDEX(W_psid!$B$2:$CZ$104,W_!$A36,W_!AT$1)/Ns!$B$1</f>
        <v>0</v>
      </c>
      <c r="AU36" s="11" cm="1">
        <f t="array" ref="AU36">INDEX(W_psid!$B$2:$CZ$104,W_!$A36,W_!AU$1)/Ns!$B$1</f>
        <v>218.25659323325675</v>
      </c>
      <c r="AV36" s="11" cm="1">
        <f t="array" ref="AV36">INDEX(W_psid!$B$2:$CZ$104,W_!$A36,W_!AV$1)/Ns!$B$1</f>
        <v>-2.1212199587293576</v>
      </c>
      <c r="AW36" s="11">
        <v>0</v>
      </c>
      <c r="AX36" s="11">
        <v>0</v>
      </c>
      <c r="AY36" s="11">
        <v>0</v>
      </c>
      <c r="AZ36" s="11">
        <v>0</v>
      </c>
      <c r="BA36" s="11">
        <v>0</v>
      </c>
      <c r="BB36" s="11">
        <v>0</v>
      </c>
      <c r="BC36" s="11">
        <v>0</v>
      </c>
      <c r="BD36" s="11">
        <v>0</v>
      </c>
    </row>
    <row r="37" spans="1:56" x14ac:dyDescent="0.35">
      <c r="A37">
        <f>MATCH(C37,W_psid!$A$2:$A$104,0)</f>
        <v>95</v>
      </c>
      <c r="B37" t="str">
        <f>MOMS!$A$35</f>
        <v>betahwk</v>
      </c>
      <c r="C37" t="str">
        <f>MOMS!$B$35</f>
        <v>betahwk</v>
      </c>
      <c r="D37" s="11" cm="1">
        <f t="array" ref="D37">INDEX(W_psid!$B$2:$CZ$104,W_!$A37,W_!D$1)/Ns!$B$1</f>
        <v>-2.7942573244046147</v>
      </c>
      <c r="E37" s="11" cm="1">
        <f t="array" ref="E37">INDEX(W_psid!$B$2:$CZ$104,W_!$A37,W_!E$1)/Ns!$B$1</f>
        <v>-1.9282397193109404</v>
      </c>
      <c r="F37" s="11" cm="1">
        <f t="array" ref="F37">INDEX(W_psid!$B$2:$CZ$104,W_!$A37,W_!F$1)/Ns!$B$1</f>
        <v>-5.5916262093774529</v>
      </c>
      <c r="G37" s="11" cm="1">
        <f t="array" ref="G37">INDEX(W_psid!$B$2:$CZ$104,W_!$A37,W_!G$1)/Ns!$B$1</f>
        <v>-211.30141923339218</v>
      </c>
      <c r="H37" s="11" cm="1">
        <f t="array" ref="H37">INDEX(W_psid!$B$2:$CZ$104,W_!$A37,W_!H$1)/Ns!$B$1</f>
        <v>11.957490418677887</v>
      </c>
      <c r="I37" s="11" cm="1">
        <f t="array" ref="I37">INDEX(W_psid!$B$2:$CZ$104,W_!$A37,W_!I$1)/Ns!$B$1</f>
        <v>73.620088502439629</v>
      </c>
      <c r="J37" s="11" cm="1">
        <f t="array" ref="J37">INDEX(W_psid!$B$2:$CZ$104,W_!$A37,W_!J$1)/Ns!$B$1</f>
        <v>101.33075077941011</v>
      </c>
      <c r="K37" s="11" cm="1">
        <f t="array" ref="K37">INDEX(W_psid!$B$2:$CZ$104,W_!$A37,W_!K$1)/Ns!$B$1</f>
        <v>31.075729862315068</v>
      </c>
      <c r="L37" s="11" cm="1">
        <f t="array" ref="L37">INDEX(W_psid!$B$2:$CZ$104,W_!$A37,W_!L$1)/Ns!$B$1</f>
        <v>115.10740771448714</v>
      </c>
      <c r="M37" s="11" cm="1">
        <f t="array" ref="M37">INDEX(W_psid!$B$2:$CZ$104,W_!$A37,W_!M$1)/Ns!$B$1</f>
        <v>46.823785685435425</v>
      </c>
      <c r="N37" s="11" cm="1">
        <f t="array" ref="N37">INDEX(W_psid!$B$2:$CZ$104,W_!$A37,W_!N$1)/Ns!$B$1</f>
        <v>-28.56495763867628</v>
      </c>
      <c r="O37" s="11" cm="1">
        <f t="array" ref="O37">INDEX(W_psid!$B$2:$CZ$104,W_!$A37,W_!O$1)/Ns!$B$1</f>
        <v>-127.6787808320332</v>
      </c>
      <c r="P37" s="11" cm="1">
        <f t="array" ref="P37">INDEX(W_psid!$B$2:$CZ$104,W_!$A37,W_!P$1)/Ns!$B$1</f>
        <v>-17.99329815882259</v>
      </c>
      <c r="Q37" s="11" cm="1">
        <f t="array" ref="Q37">INDEX(W_psid!$B$2:$CZ$104,W_!$A37,W_!Q$1)/Ns!$B$1</f>
        <v>73.57291854687702</v>
      </c>
      <c r="R37" s="11" cm="1">
        <f t="array" ref="R37">INDEX(W_psid!$B$2:$CZ$104,W_!$A37,W_!R$1)/Ns!$B$1</f>
        <v>-60.996895257536984</v>
      </c>
      <c r="S37" s="11" cm="1">
        <f t="array" ref="S37">INDEX(W_psid!$B$2:$CZ$104,W_!$A37,W_!S$1)/Ns!$B$1</f>
        <v>-5.4563297311719099E-2</v>
      </c>
      <c r="T37" s="11" cm="1">
        <f t="array" ref="T37">INDEX(W_psid!$B$2:$CZ$104,W_!$A37,W_!T$1)/Ns!$B$1</f>
        <v>3.0809364778536003E-3</v>
      </c>
      <c r="U37" s="11" cm="1">
        <f t="array" ref="U37">INDEX(W_psid!$B$2:$CZ$104,W_!$A37,W_!U$1)/Ns!$B$1</f>
        <v>-0.10173489646599192</v>
      </c>
      <c r="V37" s="11" cm="1">
        <f t="array" ref="V37">INDEX(W_psid!$B$2:$CZ$104,W_!$A37,W_!V$1)/Ns!$B$1</f>
        <v>3.9039584534518803</v>
      </c>
      <c r="W37" s="11" cm="1">
        <f t="array" ref="W37">INDEX(W_psid!$B$2:$CZ$104,W_!$A37,W_!W$1)/Ns!$B$1</f>
        <v>3.8913106117669463</v>
      </c>
      <c r="X37" s="11" cm="1">
        <f t="array" ref="X37">INDEX(W_psid!$B$2:$CZ$104,W_!$A37,W_!X$1)/Ns!$B$1</f>
        <v>1.8997221387395582</v>
      </c>
      <c r="Y37" s="11" cm="1">
        <f t="array" ref="Y37">INDEX(W_psid!$B$2:$CZ$104,W_!$A37,W_!Y$1)/Ns!$B$1</f>
        <v>0.99824818716135155</v>
      </c>
      <c r="Z37" s="11" cm="1">
        <f t="array" ref="Z37">INDEX(W_psid!$B$2:$CZ$104,W_!$A37,W_!Z$1)/Ns!$B$1</f>
        <v>1.6728524669573277</v>
      </c>
      <c r="AA37" s="11" cm="1">
        <f t="array" ref="AA37">INDEX(W_psid!$B$2:$CZ$104,W_!$A37,W_!AA$1)/Ns!$B$1</f>
        <v>-0.56100057310974805</v>
      </c>
      <c r="AB37" s="11" cm="1">
        <f t="array" ref="AB37">INDEX(W_psid!$B$2:$CZ$104,W_!$A37,W_!AB$1)/Ns!$B$1</f>
        <v>6.4699636306792697E-3</v>
      </c>
      <c r="AC37" s="11" cm="1">
        <f t="array" ref="AC37">INDEX(W_psid!$B$2:$CZ$104,W_!$A37,W_!AC$1)/Ns!$B$1</f>
        <v>-0.5884274323673474</v>
      </c>
      <c r="AD37" s="11" cm="1">
        <f t="array" ref="AD37">INDEX(W_psid!$B$2:$CZ$104,W_!$A37,W_!AD$1)/Ns!$B$1</f>
        <v>0.39822885562543558</v>
      </c>
      <c r="AE37" s="11" cm="1">
        <f t="array" ref="AE37">INDEX(W_psid!$B$2:$CZ$104,W_!$A37,W_!AE$1)/Ns!$B$1</f>
        <v>39.93247590756279</v>
      </c>
      <c r="AF37" s="11" cm="1">
        <f t="array" ref="AF37">INDEX(W_psid!$B$2:$CZ$104,W_!$A37,W_!AF$1)/Ns!$B$1</f>
        <v>36.247129410439051</v>
      </c>
      <c r="AG37" s="11" cm="1">
        <f t="array" ref="AG37">INDEX(W_psid!$B$2:$CZ$104,W_!$A37,W_!AG$1)/Ns!$B$1</f>
        <v>-8.2101367873843398E-3</v>
      </c>
      <c r="AH37" s="11" cm="1">
        <f t="array" ref="AH37">INDEX(W_psid!$B$2:$CZ$104,W_!$A37,W_!AH$1)/Ns!$B$1</f>
        <v>-9.4767088511904305</v>
      </c>
      <c r="AI37" s="11" cm="1">
        <f t="array" ref="AI37">INDEX(W_psid!$B$2:$CZ$104,W_!$A37,W_!AI$1)/Ns!$B$1</f>
        <v>0.18811911673914675</v>
      </c>
      <c r="AJ37" s="11" cm="1">
        <f t="array" ref="AJ37">INDEX(W_psid!$B$2:$CZ$104,W_!$A37,W_!AJ$1)/Ns!$B$1</f>
        <v>1068.3947156148856</v>
      </c>
      <c r="AK37" s="11" cm="1">
        <f t="array" ref="AK37">INDEX(W_psid!$B$2:$CZ$104,W_!$A37,W_!AK$1)/Ns!$B$1</f>
        <v>430.24937553898894</v>
      </c>
      <c r="AL37" s="11" cm="1">
        <f t="array" ref="AL37">INDEX(W_psid!$B$2:$CZ$104,W_!$A37,W_!AL$1)/Ns!$B$1</f>
        <v>-2.1518354241038668E-2</v>
      </c>
      <c r="AM37" s="11" cm="1">
        <f t="array" ref="AM37">INDEX(W_psid!$B$2:$CZ$104,W_!$A37,W_!AM$1)/Ns!$B$1</f>
        <v>1340.2594630499275</v>
      </c>
      <c r="AN37" s="11" cm="1">
        <f t="array" ref="AN37">INDEX(W_psid!$B$2:$CZ$104,W_!$A37,W_!AN$1)/Ns!$B$1</f>
        <v>4.9981445009904357</v>
      </c>
      <c r="AO37" s="11" cm="1">
        <f t="array" ref="AO37">INDEX(W_psid!$B$2:$CZ$104,W_!$A37,W_!AO$1)/Ns!$B$1</f>
        <v>-9.800182023128777E-2</v>
      </c>
      <c r="AP37" s="11" cm="1">
        <f t="array" ref="AP37">INDEX(W_psid!$B$2:$CZ$104,W_!$A37,W_!AP$1)/Ns!$B$1</f>
        <v>-568.10092143102315</v>
      </c>
      <c r="AQ37" s="11" cm="1">
        <f t="array" ref="AQ37">INDEX(W_psid!$B$2:$CZ$104,W_!$A37,W_!AQ$1)/Ns!$B$1</f>
        <v>-811.63735040907227</v>
      </c>
      <c r="AR37" s="11" cm="1">
        <f t="array" ref="AR37">INDEX(W_psid!$B$2:$CZ$104,W_!$A37,W_!AR$1)/Ns!$B$1</f>
        <v>3.0436972629051928E-2</v>
      </c>
      <c r="AS37" s="11" cm="1">
        <f t="array" ref="AS37">INDEX(W_psid!$B$2:$CZ$104,W_!$A37,W_!AS$1)/Ns!$B$1</f>
        <v>-701.75855763872062</v>
      </c>
      <c r="AT37" s="11" cm="1">
        <f t="array" ref="AT37">INDEX(W_psid!$B$2:$CZ$104,W_!$A37,W_!AT$1)/Ns!$B$1</f>
        <v>0</v>
      </c>
      <c r="AU37" s="11" cm="1">
        <f t="array" ref="AU37">INDEX(W_psid!$B$2:$CZ$104,W_!$A37,W_!AU$1)/Ns!$B$1</f>
        <v>46.30025903218278</v>
      </c>
      <c r="AV37" s="11" cm="1">
        <f t="array" ref="AV37">INDEX(W_psid!$B$2:$CZ$104,W_!$A37,W_!AV$1)/Ns!$B$1</f>
        <v>-0.76082596409849357</v>
      </c>
      <c r="AW37" s="11">
        <v>0</v>
      </c>
      <c r="AX37" s="11">
        <v>0</v>
      </c>
      <c r="AY37" s="11">
        <v>0</v>
      </c>
      <c r="AZ37" s="11">
        <v>0</v>
      </c>
      <c r="BA37" s="11">
        <v>0</v>
      </c>
      <c r="BB37" s="11">
        <v>0</v>
      </c>
      <c r="BC37" s="11">
        <v>0</v>
      </c>
      <c r="BD37" s="11">
        <v>0</v>
      </c>
    </row>
    <row r="38" spans="1:56" x14ac:dyDescent="0.35">
      <c r="A38">
        <f>MATCH(C38,W_psid!$A$2:$A$104,0)</f>
        <v>99</v>
      </c>
      <c r="B38" t="str">
        <f>MOMS!$A$36</f>
        <v>betalwg</v>
      </c>
      <c r="C38" t="str">
        <f>MOMS!$B$36</f>
        <v>betalwg</v>
      </c>
      <c r="D38" s="11" cm="1">
        <f t="array" ref="D38">INDEX(W_psid!$B$2:$CZ$104,W_!$A38,W_!D$1)/Ns!$B$1</f>
        <v>-2.4539634995494951E-4</v>
      </c>
      <c r="E38" s="11" cm="1">
        <f t="array" ref="E38">INDEX(W_psid!$B$2:$CZ$104,W_!$A38,W_!E$1)/Ns!$B$1</f>
        <v>-2.8424344588463876E-3</v>
      </c>
      <c r="F38" s="11" cm="1">
        <f t="array" ref="F38">INDEX(W_psid!$B$2:$CZ$104,W_!$A38,W_!F$1)/Ns!$B$1</f>
        <v>4.2976884985427682E-4</v>
      </c>
      <c r="G38" s="11" cm="1">
        <f t="array" ref="G38">INDEX(W_psid!$B$2:$CZ$104,W_!$A38,W_!G$1)/Ns!$B$1</f>
        <v>5.0925987869129559E-2</v>
      </c>
      <c r="H38" s="11" cm="1">
        <f t="array" ref="H38">INDEX(W_psid!$B$2:$CZ$104,W_!$A38,W_!H$1)/Ns!$B$1</f>
        <v>1.2862911662788602E-3</v>
      </c>
      <c r="I38" s="11" cm="1">
        <f t="array" ref="I38">INDEX(W_psid!$B$2:$CZ$104,W_!$A38,W_!I$1)/Ns!$B$1</f>
        <v>3.0292278672133268E-2</v>
      </c>
      <c r="J38" s="11" cm="1">
        <f t="array" ref="J38">INDEX(W_psid!$B$2:$CZ$104,W_!$A38,W_!J$1)/Ns!$B$1</f>
        <v>-6.2360439785684079E-3</v>
      </c>
      <c r="K38" s="11" cm="1">
        <f t="array" ref="K38">INDEX(W_psid!$B$2:$CZ$104,W_!$A38,W_!K$1)/Ns!$B$1</f>
        <v>8.5693700947602258E-2</v>
      </c>
      <c r="L38" s="11" cm="1">
        <f t="array" ref="L38">INDEX(W_psid!$B$2:$CZ$104,W_!$A38,W_!L$1)/Ns!$B$1</f>
        <v>-3.9253046825761778E-2</v>
      </c>
      <c r="M38" s="11" cm="1">
        <f t="array" ref="M38">INDEX(W_psid!$B$2:$CZ$104,W_!$A38,W_!M$1)/Ns!$B$1</f>
        <v>-4.9535414988894397E-2</v>
      </c>
      <c r="N38" s="11" cm="1">
        <f t="array" ref="N38">INDEX(W_psid!$B$2:$CZ$104,W_!$A38,W_!N$1)/Ns!$B$1</f>
        <v>-4.1857470741297607E-2</v>
      </c>
      <c r="O38" s="11" cm="1">
        <f t="array" ref="O38">INDEX(W_psid!$B$2:$CZ$104,W_!$A38,W_!O$1)/Ns!$B$1</f>
        <v>1.0508109622717591E-2</v>
      </c>
      <c r="P38" s="11" cm="1">
        <f t="array" ref="P38">INDEX(W_psid!$B$2:$CZ$104,W_!$A38,W_!P$1)/Ns!$B$1</f>
        <v>-1.4051065633767172E-2</v>
      </c>
      <c r="Q38" s="11" cm="1">
        <f t="array" ref="Q38">INDEX(W_psid!$B$2:$CZ$104,W_!$A38,W_!Q$1)/Ns!$B$1</f>
        <v>0.10663089471080375</v>
      </c>
      <c r="R38" s="11" cm="1">
        <f t="array" ref="R38">INDEX(W_psid!$B$2:$CZ$104,W_!$A38,W_!R$1)/Ns!$B$1</f>
        <v>-4.9997029054094921E-2</v>
      </c>
      <c r="S38" s="11" cm="1">
        <f t="array" ref="S38">INDEX(W_psid!$B$2:$CZ$104,W_!$A38,W_!S$1)/Ns!$B$1</f>
        <v>3.2006766873150301E-6</v>
      </c>
      <c r="T38" s="11" cm="1">
        <f t="array" ref="T38">INDEX(W_psid!$B$2:$CZ$104,W_!$A38,W_!T$1)/Ns!$B$1</f>
        <v>-2.6887122730866516E-6</v>
      </c>
      <c r="U38" s="11" cm="1">
        <f t="array" ref="U38">INDEX(W_psid!$B$2:$CZ$104,W_!$A38,W_!U$1)/Ns!$B$1</f>
        <v>-1.0401453563577732E-4</v>
      </c>
      <c r="V38" s="11" cm="1">
        <f t="array" ref="V38">INDEX(W_psid!$B$2:$CZ$104,W_!$A38,W_!V$1)/Ns!$B$1</f>
        <v>2.3109967081836125E-3</v>
      </c>
      <c r="W38" s="11" cm="1">
        <f t="array" ref="W38">INDEX(W_psid!$B$2:$CZ$104,W_!$A38,W_!W$1)/Ns!$B$1</f>
        <v>2.1620910093765934E-3</v>
      </c>
      <c r="X38" s="11" cm="1">
        <f t="array" ref="X38">INDEX(W_psid!$B$2:$CZ$104,W_!$A38,W_!X$1)/Ns!$B$1</f>
        <v>2.5648873556789291E-3</v>
      </c>
      <c r="Y38" s="11" cm="1">
        <f t="array" ref="Y38">INDEX(W_psid!$B$2:$CZ$104,W_!$A38,W_!Y$1)/Ns!$B$1</f>
        <v>2.6092686341621651E-3</v>
      </c>
      <c r="Z38" s="11" cm="1">
        <f t="array" ref="Z38">INDEX(W_psid!$B$2:$CZ$104,W_!$A38,W_!Z$1)/Ns!$B$1</f>
        <v>2.7127073347101688E-3</v>
      </c>
      <c r="AA38" s="11" cm="1">
        <f t="array" ref="AA38">INDEX(W_psid!$B$2:$CZ$104,W_!$A38,W_!AA$1)/Ns!$B$1</f>
        <v>9.6233578370306396E-4</v>
      </c>
      <c r="AB38" s="11" cm="1">
        <f t="array" ref="AB38">INDEX(W_psid!$B$2:$CZ$104,W_!$A38,W_!AB$1)/Ns!$B$1</f>
        <v>-1.654262998991334E-5</v>
      </c>
      <c r="AC38" s="11" cm="1">
        <f t="array" ref="AC38">INDEX(W_psid!$B$2:$CZ$104,W_!$A38,W_!AC$1)/Ns!$B$1</f>
        <v>-2.7493102646198485E-4</v>
      </c>
      <c r="AD38" s="11" cm="1">
        <f t="array" ref="AD38">INDEX(W_psid!$B$2:$CZ$104,W_!$A38,W_!AD$1)/Ns!$B$1</f>
        <v>1.1672426919997213E-4</v>
      </c>
      <c r="AE38" s="11" cm="1">
        <f t="array" ref="AE38">INDEX(W_psid!$B$2:$CZ$104,W_!$A38,W_!AE$1)/Ns!$B$1</f>
        <v>5.2124983952514005E-3</v>
      </c>
      <c r="AF38" s="11" cm="1">
        <f t="array" ref="AF38">INDEX(W_psid!$B$2:$CZ$104,W_!$A38,W_!AF$1)/Ns!$B$1</f>
        <v>2.9367545299667699E-3</v>
      </c>
      <c r="AG38" s="11" cm="1">
        <f t="array" ref="AG38">INDEX(W_psid!$B$2:$CZ$104,W_!$A38,W_!AG$1)/Ns!$B$1</f>
        <v>3.8660994490644727E-5</v>
      </c>
      <c r="AH38" s="11" cm="1">
        <f t="array" ref="AH38">INDEX(W_psid!$B$2:$CZ$104,W_!$A38,W_!AH$1)/Ns!$B$1</f>
        <v>-2.5033458678467117E-3</v>
      </c>
      <c r="AI38" s="11" cm="1">
        <f t="array" ref="AI38">INDEX(W_psid!$B$2:$CZ$104,W_!$A38,W_!AI$1)/Ns!$B$1</f>
        <v>3.3014635760797793E-5</v>
      </c>
      <c r="AJ38" s="11" cm="1">
        <f t="array" ref="AJ38">INDEX(W_psid!$B$2:$CZ$104,W_!$A38,W_!AJ$1)/Ns!$B$1</f>
        <v>-5.4054250667207558E-2</v>
      </c>
      <c r="AK38" s="11" cm="1">
        <f t="array" ref="AK38">INDEX(W_psid!$B$2:$CZ$104,W_!$A38,W_!AK$1)/Ns!$B$1</f>
        <v>-2.1518354241038668E-2</v>
      </c>
      <c r="AL38" s="11" cm="1">
        <f t="array" ref="AL38">INDEX(W_psid!$B$2:$CZ$104,W_!$A38,W_!AL$1)/Ns!$B$1</f>
        <v>2.4723379702044511E-4</v>
      </c>
      <c r="AM38" s="11" cm="1">
        <f t="array" ref="AM38">INDEX(W_psid!$B$2:$CZ$104,W_!$A38,W_!AM$1)/Ns!$B$1</f>
        <v>3.2556494684127398E-4</v>
      </c>
      <c r="AN38" s="11" cm="1">
        <f t="array" ref="AN38">INDEX(W_psid!$B$2:$CZ$104,W_!$A38,W_!AN$1)/Ns!$B$1</f>
        <v>1.3613219993927133E-3</v>
      </c>
      <c r="AO38" s="11" cm="1">
        <f t="array" ref="AO38">INDEX(W_psid!$B$2:$CZ$104,W_!$A38,W_!AO$1)/Ns!$B$1</f>
        <v>-1.5645820010581742E-5</v>
      </c>
      <c r="AP38" s="11" cm="1">
        <f t="array" ref="AP38">INDEX(W_psid!$B$2:$CZ$104,W_!$A38,W_!AP$1)/Ns!$B$1</f>
        <v>2.8116227361705957E-2</v>
      </c>
      <c r="AQ38" s="11" cm="1">
        <f t="array" ref="AQ38">INDEX(W_psid!$B$2:$CZ$104,W_!$A38,W_!AQ$1)/Ns!$B$1</f>
        <v>4.2621514898831668E-2</v>
      </c>
      <c r="AR38" s="11" cm="1">
        <f t="array" ref="AR38">INDEX(W_psid!$B$2:$CZ$104,W_!$A38,W_!AR$1)/Ns!$B$1</f>
        <v>-4.6291652160110119E-4</v>
      </c>
      <c r="AS38" s="11" cm="1">
        <f t="array" ref="AS38">INDEX(W_psid!$B$2:$CZ$104,W_!$A38,W_!AS$1)/Ns!$B$1</f>
        <v>2.1389821354440338E-3</v>
      </c>
      <c r="AT38" s="11" cm="1">
        <f t="array" ref="AT38">INDEX(W_psid!$B$2:$CZ$104,W_!$A38,W_!AT$1)/Ns!$B$1</f>
        <v>0</v>
      </c>
      <c r="AU38" s="11" cm="1">
        <f t="array" ref="AU38">INDEX(W_psid!$B$2:$CZ$104,W_!$A38,W_!AU$1)/Ns!$B$1</f>
        <v>1.9292547643326243E-2</v>
      </c>
      <c r="AV38" s="11" cm="1">
        <f t="array" ref="AV38">INDEX(W_psid!$B$2:$CZ$104,W_!$A38,W_!AV$1)/Ns!$B$1</f>
        <v>3.5940734792158446E-4</v>
      </c>
      <c r="AW38" s="11">
        <v>0</v>
      </c>
      <c r="AX38" s="11">
        <v>0</v>
      </c>
      <c r="AY38" s="11">
        <v>0</v>
      </c>
      <c r="AZ38" s="11">
        <v>0</v>
      </c>
      <c r="BA38" s="11">
        <v>0</v>
      </c>
      <c r="BB38" s="11">
        <v>0</v>
      </c>
      <c r="BC38" s="11">
        <v>0</v>
      </c>
      <c r="BD38" s="11">
        <v>0</v>
      </c>
    </row>
    <row r="39" spans="1:56" x14ac:dyDescent="0.35">
      <c r="A39">
        <f>MATCH(C39,W_psid!$A$2:$A$104,0)</f>
        <v>94</v>
      </c>
      <c r="B39" t="str">
        <f>MOMS!$A$37</f>
        <v>betahrs0_w</v>
      </c>
      <c r="C39" t="str">
        <f>MOMS!$B$37</f>
        <v>betahrs0_w</v>
      </c>
      <c r="D39" s="11" cm="1">
        <f t="array" ref="D39">INDEX(W_psid!$B$2:$CZ$104,W_!$A39,W_!D$1)/Ns!$B$1</f>
        <v>-10.079717535513957</v>
      </c>
      <c r="E39" s="11" cm="1">
        <f t="array" ref="E39">INDEX(W_psid!$B$2:$CZ$104,W_!$A39,W_!E$1)/Ns!$B$1</f>
        <v>-21.470939964265249</v>
      </c>
      <c r="F39" s="11" cm="1">
        <f t="array" ref="F39">INDEX(W_psid!$B$2:$CZ$104,W_!$A39,W_!F$1)/Ns!$B$1</f>
        <v>-24.711962266554782</v>
      </c>
      <c r="G39" s="11" cm="1">
        <f t="array" ref="G39">INDEX(W_psid!$B$2:$CZ$104,W_!$A39,W_!G$1)/Ns!$B$1</f>
        <v>-1126.2225585624208</v>
      </c>
      <c r="H39" s="11" cm="1">
        <f t="array" ref="H39">INDEX(W_psid!$B$2:$CZ$104,W_!$A39,W_!H$1)/Ns!$B$1</f>
        <v>171.11345810509954</v>
      </c>
      <c r="I39" s="11" cm="1">
        <f t="array" ref="I39">INDEX(W_psid!$B$2:$CZ$104,W_!$A39,W_!I$1)/Ns!$B$1</f>
        <v>404.58355238648295</v>
      </c>
      <c r="J39" s="11" cm="1">
        <f t="array" ref="J39">INDEX(W_psid!$B$2:$CZ$104,W_!$A39,W_!J$1)/Ns!$B$1</f>
        <v>622.72285024766177</v>
      </c>
      <c r="K39" s="11" cm="1">
        <f t="array" ref="K39">INDEX(W_psid!$B$2:$CZ$104,W_!$A39,W_!K$1)/Ns!$B$1</f>
        <v>320.97113318614242</v>
      </c>
      <c r="L39" s="11" cm="1">
        <f t="array" ref="L39">INDEX(W_psid!$B$2:$CZ$104,W_!$A39,W_!L$1)/Ns!$B$1</f>
        <v>-1.1994961544104632</v>
      </c>
      <c r="M39" s="11" cm="1">
        <f t="array" ref="M39">INDEX(W_psid!$B$2:$CZ$104,W_!$A39,W_!M$1)/Ns!$B$1</f>
        <v>71.842198819411237</v>
      </c>
      <c r="N39" s="11" cm="1">
        <f t="array" ref="N39">INDEX(W_psid!$B$2:$CZ$104,W_!$A39,W_!N$1)/Ns!$B$1</f>
        <v>161.51816515491561</v>
      </c>
      <c r="O39" s="11" cm="1">
        <f t="array" ref="O39">INDEX(W_psid!$B$2:$CZ$104,W_!$A39,W_!O$1)/Ns!$B$1</f>
        <v>-41.319673908751653</v>
      </c>
      <c r="P39" s="11" cm="1">
        <f t="array" ref="P39">INDEX(W_psid!$B$2:$CZ$104,W_!$A39,W_!P$1)/Ns!$B$1</f>
        <v>-55.979393464340006</v>
      </c>
      <c r="Q39" s="11" cm="1">
        <f t="array" ref="Q39">INDEX(W_psid!$B$2:$CZ$104,W_!$A39,W_!Q$1)/Ns!$B$1</f>
        <v>618.86855848909056</v>
      </c>
      <c r="R39" s="11" cm="1">
        <f t="array" ref="R39">INDEX(W_psid!$B$2:$CZ$104,W_!$A39,W_!R$1)/Ns!$B$1</f>
        <v>-442.87888427876425</v>
      </c>
      <c r="S39" s="11" cm="1">
        <f t="array" ref="S39">INDEX(W_psid!$B$2:$CZ$104,W_!$A39,W_!S$1)/Ns!$B$1</f>
        <v>-0.25285864456974494</v>
      </c>
      <c r="T39" s="11" cm="1">
        <f t="array" ref="T39">INDEX(W_psid!$B$2:$CZ$104,W_!$A39,W_!T$1)/Ns!$B$1</f>
        <v>3.8684573372032731E-2</v>
      </c>
      <c r="U39" s="11" cm="1">
        <f t="array" ref="U39">INDEX(W_psid!$B$2:$CZ$104,W_!$A39,W_!U$1)/Ns!$B$1</f>
        <v>-0.46450567826741906</v>
      </c>
      <c r="V39" s="11" cm="1">
        <f t="array" ref="V39">INDEX(W_psid!$B$2:$CZ$104,W_!$A39,W_!V$1)/Ns!$B$1</f>
        <v>31.954326148909761</v>
      </c>
      <c r="W39" s="11" cm="1">
        <f t="array" ref="W39">INDEX(W_psid!$B$2:$CZ$104,W_!$A39,W_!W$1)/Ns!$B$1</f>
        <v>30.838536569420821</v>
      </c>
      <c r="X39" s="11" cm="1">
        <f t="array" ref="X39">INDEX(W_psid!$B$2:$CZ$104,W_!$A39,W_!X$1)/Ns!$B$1</f>
        <v>25.550388158062624</v>
      </c>
      <c r="Y39" s="11" cm="1">
        <f t="array" ref="Y39">INDEX(W_psid!$B$2:$CZ$104,W_!$A39,W_!Y$1)/Ns!$B$1</f>
        <v>20.757148071253333</v>
      </c>
      <c r="Z39" s="11" cm="1">
        <f t="array" ref="Z39">INDEX(W_psid!$B$2:$CZ$104,W_!$A39,W_!Z$1)/Ns!$B$1</f>
        <v>22.945580633730248</v>
      </c>
      <c r="AA39" s="11" cm="1">
        <f t="array" ref="AA39">INDEX(W_psid!$B$2:$CZ$104,W_!$A39,W_!AA$1)/Ns!$B$1</f>
        <v>-4.2172971338089003</v>
      </c>
      <c r="AB39" s="11" cm="1">
        <f t="array" ref="AB39">INDEX(W_psid!$B$2:$CZ$104,W_!$A39,W_!AB$1)/Ns!$B$1</f>
        <v>0.3085684867619054</v>
      </c>
      <c r="AC39" s="11" cm="1">
        <f t="array" ref="AC39">INDEX(W_psid!$B$2:$CZ$104,W_!$A39,W_!AC$1)/Ns!$B$1</f>
        <v>-6.8133034878213348</v>
      </c>
      <c r="AD39" s="11" cm="1">
        <f t="array" ref="AD39">INDEX(W_psid!$B$2:$CZ$104,W_!$A39,W_!AD$1)/Ns!$B$1</f>
        <v>2.0697043936818127</v>
      </c>
      <c r="AE39" s="11" cm="1">
        <f t="array" ref="AE39">INDEX(W_psid!$B$2:$CZ$104,W_!$A39,W_!AE$1)/Ns!$B$1</f>
        <v>223.6374705796041</v>
      </c>
      <c r="AF39" s="11" cm="1">
        <f t="array" ref="AF39">INDEX(W_psid!$B$2:$CZ$104,W_!$A39,W_!AF$1)/Ns!$B$1</f>
        <v>204.21271694119108</v>
      </c>
      <c r="AG39" s="11" cm="1">
        <f t="array" ref="AG39">INDEX(W_psid!$B$2:$CZ$104,W_!$A39,W_!AG$1)/Ns!$B$1</f>
        <v>0.38946740779890698</v>
      </c>
      <c r="AH39" s="11" cm="1">
        <f t="array" ref="AH39">INDEX(W_psid!$B$2:$CZ$104,W_!$A39,W_!AH$1)/Ns!$B$1</f>
        <v>-64.179443732242675</v>
      </c>
      <c r="AI39" s="11" cm="1">
        <f t="array" ref="AI39">INDEX(W_psid!$B$2:$CZ$104,W_!$A39,W_!AI$1)/Ns!$B$1</f>
        <v>1.246182097689241</v>
      </c>
      <c r="AJ39" s="11" cm="1">
        <f t="array" ref="AJ39">INDEX(W_psid!$B$2:$CZ$104,W_!$A39,W_!AJ$1)/Ns!$B$1</f>
        <v>6339.4727860263083</v>
      </c>
      <c r="AK39" s="11" cm="1">
        <f t="array" ref="AK39">INDEX(W_psid!$B$2:$CZ$104,W_!$A39,W_!AK$1)/Ns!$B$1</f>
        <v>1340.2594630499275</v>
      </c>
      <c r="AL39" s="11" cm="1">
        <f t="array" ref="AL39">INDEX(W_psid!$B$2:$CZ$104,W_!$A39,W_!AL$1)/Ns!$B$1</f>
        <v>3.2556494684127398E-4</v>
      </c>
      <c r="AM39" s="11" cm="1">
        <f t="array" ref="AM39">INDEX(W_psid!$B$2:$CZ$104,W_!$A39,W_!AM$1)/Ns!$B$1</f>
        <v>8436.0261363799946</v>
      </c>
      <c r="AN39" s="11" cm="1">
        <f t="array" ref="AN39">INDEX(W_psid!$B$2:$CZ$104,W_!$A39,W_!AN$1)/Ns!$B$1</f>
        <v>34.12888723669068</v>
      </c>
      <c r="AO39" s="11" cm="1">
        <f t="array" ref="AO39">INDEX(W_psid!$B$2:$CZ$104,W_!$A39,W_!AO$1)/Ns!$B$1</f>
        <v>-0.64197830668451805</v>
      </c>
      <c r="AP39" s="11" cm="1">
        <f t="array" ref="AP39">INDEX(W_psid!$B$2:$CZ$104,W_!$A39,W_!AP$1)/Ns!$B$1</f>
        <v>-3371.1500153556899</v>
      </c>
      <c r="AQ39" s="11" cm="1">
        <f t="array" ref="AQ39">INDEX(W_psid!$B$2:$CZ$104,W_!$A39,W_!AQ$1)/Ns!$B$1</f>
        <v>-2509.6765171782167</v>
      </c>
      <c r="AR39" s="11" cm="1">
        <f t="array" ref="AR39">INDEX(W_psid!$B$2:$CZ$104,W_!$A39,W_!AR$1)/Ns!$B$1</f>
        <v>-3.2783165587112781E-3</v>
      </c>
      <c r="AS39" s="11" cm="1">
        <f t="array" ref="AS39">INDEX(W_psid!$B$2:$CZ$104,W_!$A39,W_!AS$1)/Ns!$B$1</f>
        <v>-4401.167445404194</v>
      </c>
      <c r="AT39" s="11" cm="1">
        <f t="array" ref="AT39">INDEX(W_psid!$B$2:$CZ$104,W_!$A39,W_!AT$1)/Ns!$B$1</f>
        <v>0</v>
      </c>
      <c r="AU39" s="11" cm="1">
        <f t="array" ref="AU39">INDEX(W_psid!$B$2:$CZ$104,W_!$A39,W_!AU$1)/Ns!$B$1</f>
        <v>221.14962958502946</v>
      </c>
      <c r="AV39" s="11" cm="1">
        <f t="array" ref="AV39">INDEX(W_psid!$B$2:$CZ$104,W_!$A39,W_!AV$1)/Ns!$B$1</f>
        <v>-2.0639005749962931</v>
      </c>
      <c r="AW39" s="11">
        <v>0</v>
      </c>
      <c r="AX39" s="11">
        <v>0</v>
      </c>
      <c r="AY39" s="11">
        <v>0</v>
      </c>
      <c r="AZ39" s="11">
        <v>0</v>
      </c>
      <c r="BA39" s="11">
        <v>0</v>
      </c>
      <c r="BB39" s="11">
        <v>0</v>
      </c>
      <c r="BC39" s="11">
        <v>0</v>
      </c>
      <c r="BD39" s="11">
        <v>0</v>
      </c>
    </row>
    <row r="40" spans="1:56" x14ac:dyDescent="0.35">
      <c r="A40">
        <f>MATCH(C40,W_psid!$A$2:$A$104,0)</f>
        <v>87</v>
      </c>
      <c r="B40" t="str">
        <f>MOMS!$A$38</f>
        <v>betacom</v>
      </c>
      <c r="C40" t="str">
        <f>MOMS!$B$38</f>
        <v>betacom</v>
      </c>
      <c r="D40" s="11" cm="1">
        <f t="array" ref="D40">INDEX(W_psid!$B$2:$CZ$104,W_!$A40,W_!D$1)/Ns!$B$1</f>
        <v>-1.8366641846413134E-2</v>
      </c>
      <c r="E40" s="11" cm="1">
        <f t="array" ref="E40">INDEX(W_psid!$B$2:$CZ$104,W_!$A40,W_!E$1)/Ns!$B$1</f>
        <v>-9.6889567398065563E-2</v>
      </c>
      <c r="F40" s="11" cm="1">
        <f t="array" ref="F40">INDEX(W_psid!$B$2:$CZ$104,W_!$A40,W_!F$1)/Ns!$B$1</f>
        <v>-0.13864560166947873</v>
      </c>
      <c r="G40" s="11" cm="1">
        <f t="array" ref="G40">INDEX(W_psid!$B$2:$CZ$104,W_!$A40,W_!G$1)/Ns!$B$1</f>
        <v>-4.840127991293067</v>
      </c>
      <c r="H40" s="11" cm="1">
        <f t="array" ref="H40">INDEX(W_psid!$B$2:$CZ$104,W_!$A40,W_!H$1)/Ns!$B$1</f>
        <v>-4.9907841616248255E-2</v>
      </c>
      <c r="I40" s="11" cm="1">
        <f t="array" ref="I40">INDEX(W_psid!$B$2:$CZ$104,W_!$A40,W_!I$1)/Ns!$B$1</f>
        <v>2.2201893713818426</v>
      </c>
      <c r="J40" s="11" cm="1">
        <f t="array" ref="J40">INDEX(W_psid!$B$2:$CZ$104,W_!$A40,W_!J$1)/Ns!$B$1</f>
        <v>2.6884144794215215</v>
      </c>
      <c r="K40" s="11" cm="1">
        <f t="array" ref="K40">INDEX(W_psid!$B$2:$CZ$104,W_!$A40,W_!K$1)/Ns!$B$1</f>
        <v>1.9906018166756743</v>
      </c>
      <c r="L40" s="11" cm="1">
        <f t="array" ref="L40">INDEX(W_psid!$B$2:$CZ$104,W_!$A40,W_!L$1)/Ns!$B$1</f>
        <v>4.0373586092262631E-2</v>
      </c>
      <c r="M40" s="11" cm="1">
        <f t="array" ref="M40">INDEX(W_psid!$B$2:$CZ$104,W_!$A40,W_!M$1)/Ns!$B$1</f>
        <v>1.9938604017660995</v>
      </c>
      <c r="N40" s="11" cm="1">
        <f t="array" ref="N40">INDEX(W_psid!$B$2:$CZ$104,W_!$A40,W_!N$1)/Ns!$B$1</f>
        <v>1.4255785516062096</v>
      </c>
      <c r="O40" s="11" cm="1">
        <f t="array" ref="O40">INDEX(W_psid!$B$2:$CZ$104,W_!$A40,W_!O$1)/Ns!$B$1</f>
        <v>0.38799229499173682</v>
      </c>
      <c r="P40" s="11" cm="1">
        <f t="array" ref="P40">INDEX(W_psid!$B$2:$CZ$104,W_!$A40,W_!P$1)/Ns!$B$1</f>
        <v>1.1002301673230266</v>
      </c>
      <c r="Q40" s="11" cm="1">
        <f t="array" ref="Q40">INDEX(W_psid!$B$2:$CZ$104,W_!$A40,W_!Q$1)/Ns!$B$1</f>
        <v>4.5175585140474883</v>
      </c>
      <c r="R40" s="11" cm="1">
        <f t="array" ref="R40">INDEX(W_psid!$B$2:$CZ$104,W_!$A40,W_!R$1)/Ns!$B$1</f>
        <v>-2.6231601184424873</v>
      </c>
      <c r="S40" s="11" cm="1">
        <f t="array" ref="S40">INDEX(W_psid!$B$2:$CZ$104,W_!$A40,W_!S$1)/Ns!$B$1</f>
        <v>-9.4435501589965683E-4</v>
      </c>
      <c r="T40" s="11" cm="1">
        <f t="array" ref="T40">INDEX(W_psid!$B$2:$CZ$104,W_!$A40,W_!T$1)/Ns!$B$1</f>
        <v>5.5397241856254358E-4</v>
      </c>
      <c r="U40" s="11" cm="1">
        <f t="array" ref="U40">INDEX(W_psid!$B$2:$CZ$104,W_!$A40,W_!U$1)/Ns!$B$1</f>
        <v>-1.9244109516631141E-3</v>
      </c>
      <c r="V40" s="11" cm="1">
        <f t="array" ref="V40">INDEX(W_psid!$B$2:$CZ$104,W_!$A40,W_!V$1)/Ns!$B$1</f>
        <v>0.20047972880030041</v>
      </c>
      <c r="W40" s="11" cm="1">
        <f t="array" ref="W40">INDEX(W_psid!$B$2:$CZ$104,W_!$A40,W_!W$1)/Ns!$B$1</f>
        <v>0.19953378365896102</v>
      </c>
      <c r="X40" s="11" cm="1">
        <f t="array" ref="X40">INDEX(W_psid!$B$2:$CZ$104,W_!$A40,W_!X$1)/Ns!$B$1</f>
        <v>0.12003669485915777</v>
      </c>
      <c r="Y40" s="11" cm="1">
        <f t="array" ref="Y40">INDEX(W_psid!$B$2:$CZ$104,W_!$A40,W_!Y$1)/Ns!$B$1</f>
        <v>9.6056304227641262E-2</v>
      </c>
      <c r="Z40" s="11" cm="1">
        <f t="array" ref="Z40">INDEX(W_psid!$B$2:$CZ$104,W_!$A40,W_!Z$1)/Ns!$B$1</f>
        <v>0.10799655895447798</v>
      </c>
      <c r="AA40" s="11" cm="1">
        <f t="array" ref="AA40">INDEX(W_psid!$B$2:$CZ$104,W_!$A40,W_!AA$1)/Ns!$B$1</f>
        <v>-1.5487037140036337E-2</v>
      </c>
      <c r="AB40" s="11" cm="1">
        <f t="array" ref="AB40">INDEX(W_psid!$B$2:$CZ$104,W_!$A40,W_!AB$1)/Ns!$B$1</f>
        <v>3.4114758644484045E-3</v>
      </c>
      <c r="AC40" s="11" cm="1">
        <f t="array" ref="AC40">INDEX(W_psid!$B$2:$CZ$104,W_!$A40,W_!AC$1)/Ns!$B$1</f>
        <v>-7.7202256611766717E-2</v>
      </c>
      <c r="AD40" s="11" cm="1">
        <f t="array" ref="AD40">INDEX(W_psid!$B$2:$CZ$104,W_!$A40,W_!AD$1)/Ns!$B$1</f>
        <v>8.680033457916729E-3</v>
      </c>
      <c r="AE40" s="11" cm="1">
        <f t="array" ref="AE40">INDEX(W_psid!$B$2:$CZ$104,W_!$A40,W_!AE$1)/Ns!$B$1</f>
        <v>0.94663516478498999</v>
      </c>
      <c r="AF40" s="11" cm="1">
        <f t="array" ref="AF40">INDEX(W_psid!$B$2:$CZ$104,W_!$A40,W_!AF$1)/Ns!$B$1</f>
        <v>0.89765985895699385</v>
      </c>
      <c r="AG40" s="11" cm="1">
        <f t="array" ref="AG40">INDEX(W_psid!$B$2:$CZ$104,W_!$A40,W_!AG$1)/Ns!$B$1</f>
        <v>2.0632847841990072E-3</v>
      </c>
      <c r="AH40" s="11" cm="1">
        <f t="array" ref="AH40">INDEX(W_psid!$B$2:$CZ$104,W_!$A40,W_!AH$1)/Ns!$B$1</f>
        <v>-1.0180908356931886</v>
      </c>
      <c r="AI40" s="11" cm="1">
        <f t="array" ref="AI40">INDEX(W_psid!$B$2:$CZ$104,W_!$A40,W_!AI$1)/Ns!$B$1</f>
        <v>5.5071357707618335E-3</v>
      </c>
      <c r="AJ40" s="11" cm="1">
        <f t="array" ref="AJ40">INDEX(W_psid!$B$2:$CZ$104,W_!$A40,W_!AJ$1)/Ns!$B$1</f>
        <v>26.228217581913196</v>
      </c>
      <c r="AK40" s="11" cm="1">
        <f t="array" ref="AK40">INDEX(W_psid!$B$2:$CZ$104,W_!$A40,W_!AK$1)/Ns!$B$1</f>
        <v>4.9981445009904357</v>
      </c>
      <c r="AL40" s="11" cm="1">
        <f t="array" ref="AL40">INDEX(W_psid!$B$2:$CZ$104,W_!$A40,W_!AL$1)/Ns!$B$1</f>
        <v>1.3613219993927133E-3</v>
      </c>
      <c r="AM40" s="11" cm="1">
        <f t="array" ref="AM40">INDEX(W_psid!$B$2:$CZ$104,W_!$A40,W_!AM$1)/Ns!$B$1</f>
        <v>34.12888723669068</v>
      </c>
      <c r="AN40" s="11" cm="1">
        <f t="array" ref="AN40">INDEX(W_psid!$B$2:$CZ$104,W_!$A40,W_!AN$1)/Ns!$B$1</f>
        <v>0.54702309526369475</v>
      </c>
      <c r="AO40" s="11" cm="1">
        <f t="array" ref="AO40">INDEX(W_psid!$B$2:$CZ$104,W_!$A40,W_!AO$1)/Ns!$B$1</f>
        <v>-2.9419404854007106E-3</v>
      </c>
      <c r="AP40" s="11" cm="1">
        <f t="array" ref="AP40">INDEX(W_psid!$B$2:$CZ$104,W_!$A40,W_!AP$1)/Ns!$B$1</f>
        <v>-14.066834381830979</v>
      </c>
      <c r="AQ40" s="11" cm="1">
        <f t="array" ref="AQ40">INDEX(W_psid!$B$2:$CZ$104,W_!$A40,W_!AQ$1)/Ns!$B$1</f>
        <v>-9.1748140779880245</v>
      </c>
      <c r="AR40" s="11" cm="1">
        <f t="array" ref="AR40">INDEX(W_psid!$B$2:$CZ$104,W_!$A40,W_!AR$1)/Ns!$B$1</f>
        <v>-2.5492595426118924E-3</v>
      </c>
      <c r="AS40" s="11" cm="1">
        <f t="array" ref="AS40">INDEX(W_psid!$B$2:$CZ$104,W_!$A40,W_!AS$1)/Ns!$B$1</f>
        <v>-18.020994992728717</v>
      </c>
      <c r="AT40" s="11" cm="1">
        <f t="array" ref="AT40">INDEX(W_psid!$B$2:$CZ$104,W_!$A40,W_!AT$1)/Ns!$B$1</f>
        <v>0</v>
      </c>
      <c r="AU40" s="11" cm="1">
        <f t="array" ref="AU40">INDEX(W_psid!$B$2:$CZ$104,W_!$A40,W_!AU$1)/Ns!$B$1</f>
        <v>-1.0815378701130609</v>
      </c>
      <c r="AV40" s="11" cm="1">
        <f t="array" ref="AV40">INDEX(W_psid!$B$2:$CZ$104,W_!$A40,W_!AV$1)/Ns!$B$1</f>
        <v>-2.603914069368967E-2</v>
      </c>
      <c r="AW40" s="11">
        <v>0</v>
      </c>
      <c r="AX40" s="11">
        <v>0</v>
      </c>
      <c r="AY40" s="11">
        <v>0</v>
      </c>
      <c r="AZ40" s="11">
        <v>0</v>
      </c>
      <c r="BA40" s="11">
        <v>0</v>
      </c>
      <c r="BB40" s="11">
        <v>0</v>
      </c>
      <c r="BC40" s="11">
        <v>0</v>
      </c>
      <c r="BD40" s="11">
        <v>0</v>
      </c>
    </row>
    <row r="41" spans="1:56" x14ac:dyDescent="0.35">
      <c r="A41">
        <f>MATCH(C41,W_psid!$A$2:$A$104,0)</f>
        <v>89</v>
      </c>
      <c r="B41" t="str">
        <f>MOMS!$A$39</f>
        <v>betalfp</v>
      </c>
      <c r="C41" t="str">
        <f>MOMS!$B$39</f>
        <v>betalfp</v>
      </c>
      <c r="D41" s="11" cm="1">
        <f t="array" ref="D41">INDEX(W_psid!$B$2:$CZ$104,W_!$A41,W_!D$1)/Ns!$B$1</f>
        <v>1.4975522719250028E-4</v>
      </c>
      <c r="E41" s="11" cm="1">
        <f t="array" ref="E41">INDEX(W_psid!$B$2:$CZ$104,W_!$A41,W_!E$1)/Ns!$B$1</f>
        <v>9.9637229865548048E-4</v>
      </c>
      <c r="F41" s="11" cm="1">
        <f t="array" ref="F41">INDEX(W_psid!$B$2:$CZ$104,W_!$A41,W_!F$1)/Ns!$B$1</f>
        <v>1.8309420103255049E-3</v>
      </c>
      <c r="G41" s="11" cm="1">
        <f t="array" ref="G41">INDEX(W_psid!$B$2:$CZ$104,W_!$A41,W_!G$1)/Ns!$B$1</f>
        <v>6.1641044284796137E-2</v>
      </c>
      <c r="H41" s="11" cm="1">
        <f t="array" ref="H41">INDEX(W_psid!$B$2:$CZ$104,W_!$A41,W_!H$1)/Ns!$B$1</f>
        <v>-7.5134601408515895E-3</v>
      </c>
      <c r="I41" s="11" cm="1">
        <f t="array" ref="I41">INDEX(W_psid!$B$2:$CZ$104,W_!$A41,W_!I$1)/Ns!$B$1</f>
        <v>-2.7175229342418564E-2</v>
      </c>
      <c r="J41" s="11" cm="1">
        <f t="array" ref="J41">INDEX(W_psid!$B$2:$CZ$104,W_!$A41,W_!J$1)/Ns!$B$1</f>
        <v>-3.2909805040499063E-2</v>
      </c>
      <c r="K41" s="11" cm="1">
        <f t="array" ref="K41">INDEX(W_psid!$B$2:$CZ$104,W_!$A41,W_!K$1)/Ns!$B$1</f>
        <v>-3.1279254631665913E-2</v>
      </c>
      <c r="L41" s="11" cm="1">
        <f t="array" ref="L41">INDEX(W_psid!$B$2:$CZ$104,W_!$A41,W_!L$1)/Ns!$B$1</f>
        <v>2.0907059883270914E-6</v>
      </c>
      <c r="M41" s="11" cm="1">
        <f t="array" ref="M41">INDEX(W_psid!$B$2:$CZ$104,W_!$A41,W_!M$1)/Ns!$B$1</f>
        <v>-1.9653511873181085E-2</v>
      </c>
      <c r="N41" s="11" cm="1">
        <f t="array" ref="N41">INDEX(W_psid!$B$2:$CZ$104,W_!$A41,W_!N$1)/Ns!$B$1</f>
        <v>9.0659628044587985E-3</v>
      </c>
      <c r="O41" s="11" cm="1">
        <f t="array" ref="O41">INDEX(W_psid!$B$2:$CZ$104,W_!$A41,W_!O$1)/Ns!$B$1</f>
        <v>-8.5897121169078439E-3</v>
      </c>
      <c r="P41" s="11" cm="1">
        <f t="array" ref="P41">INDEX(W_psid!$B$2:$CZ$104,W_!$A41,W_!P$1)/Ns!$B$1</f>
        <v>5.7631335286267545E-3</v>
      </c>
      <c r="Q41" s="11" cm="1">
        <f t="array" ref="Q41">INDEX(W_psid!$B$2:$CZ$104,W_!$A41,W_!Q$1)/Ns!$B$1</f>
        <v>-6.3969472355909149E-2</v>
      </c>
      <c r="R41" s="11" cm="1">
        <f t="array" ref="R41">INDEX(W_psid!$B$2:$CZ$104,W_!$A41,W_!R$1)/Ns!$B$1</f>
        <v>3.1852628068217689E-2</v>
      </c>
      <c r="S41" s="11" cm="1">
        <f t="array" ref="S41">INDEX(W_psid!$B$2:$CZ$104,W_!$A41,W_!S$1)/Ns!$B$1</f>
        <v>2.4340681023366604E-5</v>
      </c>
      <c r="T41" s="11" cm="1">
        <f t="array" ref="T41">INDEX(W_psid!$B$2:$CZ$104,W_!$A41,W_!T$1)/Ns!$B$1</f>
        <v>-1.2729948790884534E-7</v>
      </c>
      <c r="U41" s="11" cm="1">
        <f t="array" ref="U41">INDEX(W_psid!$B$2:$CZ$104,W_!$A41,W_!U$1)/Ns!$B$1</f>
        <v>3.1551707341881102E-5</v>
      </c>
      <c r="V41" s="11" cm="1">
        <f t="array" ref="V41">INDEX(W_psid!$B$2:$CZ$104,W_!$A41,W_!V$1)/Ns!$B$1</f>
        <v>-2.4450118687629483E-3</v>
      </c>
      <c r="W41" s="11" cm="1">
        <f t="array" ref="W41">INDEX(W_psid!$B$2:$CZ$104,W_!$A41,W_!W$1)/Ns!$B$1</f>
        <v>-2.343658731886621E-3</v>
      </c>
      <c r="X41" s="11" cm="1">
        <f t="array" ref="X41">INDEX(W_psid!$B$2:$CZ$104,W_!$A41,W_!X$1)/Ns!$B$1</f>
        <v>-1.5332110527078808E-3</v>
      </c>
      <c r="Y41" s="11" cm="1">
        <f t="array" ref="Y41">INDEX(W_psid!$B$2:$CZ$104,W_!$A41,W_!Y$1)/Ns!$B$1</f>
        <v>-1.2625249943064121E-3</v>
      </c>
      <c r="Z41" s="11" cm="1">
        <f t="array" ref="Z41">INDEX(W_psid!$B$2:$CZ$104,W_!$A41,W_!Z$1)/Ns!$B$1</f>
        <v>-1.3065059825837823E-3</v>
      </c>
      <c r="AA41" s="11" cm="1">
        <f t="array" ref="AA41">INDEX(W_psid!$B$2:$CZ$104,W_!$A41,W_!AA$1)/Ns!$B$1</f>
        <v>4.5507485402445074E-4</v>
      </c>
      <c r="AB41" s="11" cm="1">
        <f t="array" ref="AB41">INDEX(W_psid!$B$2:$CZ$104,W_!$A41,W_!AB$1)/Ns!$B$1</f>
        <v>-3.3606442876288786E-5</v>
      </c>
      <c r="AC41" s="11" cm="1">
        <f t="array" ref="AC41">INDEX(W_psid!$B$2:$CZ$104,W_!$A41,W_!AC$1)/Ns!$B$1</f>
        <v>2.7656529924701014E-4</v>
      </c>
      <c r="AD41" s="11" cm="1">
        <f t="array" ref="AD41">INDEX(W_psid!$B$2:$CZ$104,W_!$A41,W_!AD$1)/Ns!$B$1</f>
        <v>-1.1859210784271893E-5</v>
      </c>
      <c r="AE41" s="11" cm="1">
        <f t="array" ref="AE41">INDEX(W_psid!$B$2:$CZ$104,W_!$A41,W_!AE$1)/Ns!$B$1</f>
        <v>-1.1799388461397957E-2</v>
      </c>
      <c r="AF41" s="11" cm="1">
        <f t="array" ref="AF41">INDEX(W_psid!$B$2:$CZ$104,W_!$A41,W_!AF$1)/Ns!$B$1</f>
        <v>-1.1163918544670101E-2</v>
      </c>
      <c r="AG41" s="11" cm="1">
        <f t="array" ref="AG41">INDEX(W_psid!$B$2:$CZ$104,W_!$A41,W_!AG$1)/Ns!$B$1</f>
        <v>-8.2164504984646863E-6</v>
      </c>
      <c r="AH41" s="11" cm="1">
        <f t="array" ref="AH41">INDEX(W_psid!$B$2:$CZ$104,W_!$A41,W_!AH$1)/Ns!$B$1</f>
        <v>5.566756214180942E-3</v>
      </c>
      <c r="AI41" s="11" cm="1">
        <f t="array" ref="AI41">INDEX(W_psid!$B$2:$CZ$104,W_!$A41,W_!AI$1)/Ns!$B$1</f>
        <v>-1.5512663798154911E-4</v>
      </c>
      <c r="AJ41" s="11" cm="1">
        <f t="array" ref="AJ41">INDEX(W_psid!$B$2:$CZ$104,W_!$A41,W_!AJ$1)/Ns!$B$1</f>
        <v>-0.35439756964557967</v>
      </c>
      <c r="AK41" s="11" cm="1">
        <f t="array" ref="AK41">INDEX(W_psid!$B$2:$CZ$104,W_!$A41,W_!AK$1)/Ns!$B$1</f>
        <v>-9.800182023128777E-2</v>
      </c>
      <c r="AL41" s="11" cm="1">
        <f t="array" ref="AL41">INDEX(W_psid!$B$2:$CZ$104,W_!$A41,W_!AL$1)/Ns!$B$1</f>
        <v>-1.5645820010581742E-5</v>
      </c>
      <c r="AM41" s="11" cm="1">
        <f t="array" ref="AM41">INDEX(W_psid!$B$2:$CZ$104,W_!$A41,W_!AM$1)/Ns!$B$1</f>
        <v>-0.64197830668451805</v>
      </c>
      <c r="AN41" s="11" cm="1">
        <f t="array" ref="AN41">INDEX(W_psid!$B$2:$CZ$104,W_!$A41,W_!AN$1)/Ns!$B$1</f>
        <v>-2.9419404854007106E-3</v>
      </c>
      <c r="AO41" s="11" cm="1">
        <f t="array" ref="AO41">INDEX(W_psid!$B$2:$CZ$104,W_!$A41,W_!AO$1)/Ns!$B$1</f>
        <v>8.0775695342580063E-5</v>
      </c>
      <c r="AP41" s="11" cm="1">
        <f t="array" ref="AP41">INDEX(W_psid!$B$2:$CZ$104,W_!$A41,W_!AP$1)/Ns!$B$1</f>
        <v>0.18667918561746047</v>
      </c>
      <c r="AQ41" s="11" cm="1">
        <f t="array" ref="AQ41">INDEX(W_psid!$B$2:$CZ$104,W_!$A41,W_!AQ$1)/Ns!$B$1</f>
        <v>0.18336861470407398</v>
      </c>
      <c r="AR41" s="11" cm="1">
        <f t="array" ref="AR41">INDEX(W_psid!$B$2:$CZ$104,W_!$A41,W_!AR$1)/Ns!$B$1</f>
        <v>2.9644503477165804E-5</v>
      </c>
      <c r="AS41" s="11" cm="1">
        <f t="array" ref="AS41">INDEX(W_psid!$B$2:$CZ$104,W_!$A41,W_!AS$1)/Ns!$B$1</f>
        <v>0.3339454319419784</v>
      </c>
      <c r="AT41" s="11" cm="1">
        <f t="array" ref="AT41">INDEX(W_psid!$B$2:$CZ$104,W_!$A41,W_!AT$1)/Ns!$B$1</f>
        <v>0</v>
      </c>
      <c r="AU41" s="11" cm="1">
        <f t="array" ref="AU41">INDEX(W_psid!$B$2:$CZ$104,W_!$A41,W_!AU$1)/Ns!$B$1</f>
        <v>-4.4065440168103379E-3</v>
      </c>
      <c r="AV41" s="11" cm="1">
        <f t="array" ref="AV41">INDEX(W_psid!$B$2:$CZ$104,W_!$A41,W_!AV$1)/Ns!$B$1</f>
        <v>2.682026602918913E-4</v>
      </c>
      <c r="AW41" s="11">
        <v>0</v>
      </c>
      <c r="AX41" s="11">
        <v>0</v>
      </c>
      <c r="AY41" s="11">
        <v>0</v>
      </c>
      <c r="AZ41" s="11">
        <v>0</v>
      </c>
      <c r="BA41" s="11">
        <v>0</v>
      </c>
      <c r="BB41" s="11">
        <v>0</v>
      </c>
      <c r="BC41" s="11">
        <v>0</v>
      </c>
      <c r="BD41" s="11">
        <v>0</v>
      </c>
    </row>
    <row r="42" spans="1:56" x14ac:dyDescent="0.35">
      <c r="A42">
        <f>MATCH(C42,W_psid!$A$2:$A$104,0)</f>
        <v>85</v>
      </c>
      <c r="B42" t="str">
        <f>MOMS!$A$40</f>
        <v>betahrs</v>
      </c>
      <c r="C42" t="str">
        <f>MOMS!$B$40</f>
        <v>betahrs</v>
      </c>
      <c r="D42" s="11" cm="1">
        <f t="array" ref="D42">INDEX(W_psid!$B$2:$CZ$104,W_!$A42,W_!D$1)/Ns!$B$1</f>
        <v>5.2797938205596351</v>
      </c>
      <c r="E42" s="11" cm="1">
        <f t="array" ref="E42">INDEX(W_psid!$B$2:$CZ$104,W_!$A42,W_!E$1)/Ns!$B$1</f>
        <v>10.356418571345214</v>
      </c>
      <c r="F42" s="11" cm="1">
        <f t="array" ref="F42">INDEX(W_psid!$B$2:$CZ$104,W_!$A42,W_!F$1)/Ns!$B$1</f>
        <v>9.4140641871961765</v>
      </c>
      <c r="G42" s="11" cm="1">
        <f t="array" ref="G42">INDEX(W_psid!$B$2:$CZ$104,W_!$A42,W_!G$1)/Ns!$B$1</f>
        <v>524.27416939885438</v>
      </c>
      <c r="H42" s="11" cm="1">
        <f t="array" ref="H42">INDEX(W_psid!$B$2:$CZ$104,W_!$A42,W_!H$1)/Ns!$B$1</f>
        <v>-75.297052404070115</v>
      </c>
      <c r="I42" s="11" cm="1">
        <f t="array" ref="I42">INDEX(W_psid!$B$2:$CZ$104,W_!$A42,W_!I$1)/Ns!$B$1</f>
        <v>-147.02044525468639</v>
      </c>
      <c r="J42" s="11" cm="1">
        <f t="array" ref="J42">INDEX(W_psid!$B$2:$CZ$104,W_!$A42,W_!J$1)/Ns!$B$1</f>
        <v>-301.04453345569152</v>
      </c>
      <c r="K42" s="11" cm="1">
        <f t="array" ref="K42">INDEX(W_psid!$B$2:$CZ$104,W_!$A42,W_!K$1)/Ns!$B$1</f>
        <v>-121.11571993031674</v>
      </c>
      <c r="L42" s="11" cm="1">
        <f t="array" ref="L42">INDEX(W_psid!$B$2:$CZ$104,W_!$A42,W_!L$1)/Ns!$B$1</f>
        <v>-1.2163045104466834</v>
      </c>
      <c r="M42" s="11" cm="1">
        <f t="array" ref="M42">INDEX(W_psid!$B$2:$CZ$104,W_!$A42,W_!M$1)/Ns!$B$1</f>
        <v>20.589163565856708</v>
      </c>
      <c r="N42" s="11" cm="1">
        <f t="array" ref="N42">INDEX(W_psid!$B$2:$CZ$104,W_!$A42,W_!N$1)/Ns!$B$1</f>
        <v>-127.30689448094499</v>
      </c>
      <c r="O42" s="11" cm="1">
        <f t="array" ref="O42">INDEX(W_psid!$B$2:$CZ$104,W_!$A42,W_!O$1)/Ns!$B$1</f>
        <v>47.318447388726391</v>
      </c>
      <c r="P42" s="11" cm="1">
        <f t="array" ref="P42">INDEX(W_psid!$B$2:$CZ$104,W_!$A42,W_!P$1)/Ns!$B$1</f>
        <v>19.353760087100774</v>
      </c>
      <c r="Q42" s="11" cm="1">
        <f t="array" ref="Q42">INDEX(W_psid!$B$2:$CZ$104,W_!$A42,W_!Q$1)/Ns!$B$1</f>
        <v>-237.50830716427268</v>
      </c>
      <c r="R42" s="11" cm="1">
        <f t="array" ref="R42">INDEX(W_psid!$B$2:$CZ$104,W_!$A42,W_!R$1)/Ns!$B$1</f>
        <v>185.05865498720934</v>
      </c>
      <c r="S42" s="11" cm="1">
        <f t="array" ref="S42">INDEX(W_psid!$B$2:$CZ$104,W_!$A42,W_!S$1)/Ns!$B$1</f>
        <v>0.10437517669090268</v>
      </c>
      <c r="T42" s="11" cm="1">
        <f t="array" ref="T42">INDEX(W_psid!$B$2:$CZ$104,W_!$A42,W_!T$1)/Ns!$B$1</f>
        <v>-1.8267802053376324E-2</v>
      </c>
      <c r="U42" s="11" cm="1">
        <f t="array" ref="U42">INDEX(W_psid!$B$2:$CZ$104,W_!$A42,W_!U$1)/Ns!$B$1</f>
        <v>0.21046642828631834</v>
      </c>
      <c r="V42" s="11" cm="1">
        <f t="array" ref="V42">INDEX(W_psid!$B$2:$CZ$104,W_!$A42,W_!V$1)/Ns!$B$1</f>
        <v>-13.484943281713829</v>
      </c>
      <c r="W42" s="11" cm="1">
        <f t="array" ref="W42">INDEX(W_psid!$B$2:$CZ$104,W_!$A42,W_!W$1)/Ns!$B$1</f>
        <v>-13.141992555052447</v>
      </c>
      <c r="X42" s="11" cm="1">
        <f t="array" ref="X42">INDEX(W_psid!$B$2:$CZ$104,W_!$A42,W_!X$1)/Ns!$B$1</f>
        <v>-11.859582957536279</v>
      </c>
      <c r="Y42" s="11" cm="1">
        <f t="array" ref="Y42">INDEX(W_psid!$B$2:$CZ$104,W_!$A42,W_!Y$1)/Ns!$B$1</f>
        <v>-9.5880001243205211</v>
      </c>
      <c r="Z42" s="11" cm="1">
        <f t="array" ref="Z42">INDEX(W_psid!$B$2:$CZ$104,W_!$A42,W_!Z$1)/Ns!$B$1</f>
        <v>-10.90763469183673</v>
      </c>
      <c r="AA42" s="11" cm="1">
        <f t="array" ref="AA42">INDEX(W_psid!$B$2:$CZ$104,W_!$A42,W_!AA$1)/Ns!$B$1</f>
        <v>0.49848691394424954</v>
      </c>
      <c r="AB42" s="11" cm="1">
        <f t="array" ref="AB42">INDEX(W_psid!$B$2:$CZ$104,W_!$A42,W_!AB$1)/Ns!$B$1</f>
        <v>-9.2266139917108719E-2</v>
      </c>
      <c r="AC42" s="11" cm="1">
        <f t="array" ref="AC42">INDEX(W_psid!$B$2:$CZ$104,W_!$A42,W_!AC$1)/Ns!$B$1</f>
        <v>3.2555752386952559</v>
      </c>
      <c r="AD42" s="11" cm="1">
        <f t="array" ref="AD42">INDEX(W_psid!$B$2:$CZ$104,W_!$A42,W_!AD$1)/Ns!$B$1</f>
        <v>-1.143060943870724</v>
      </c>
      <c r="AE42" s="11" cm="1">
        <f t="array" ref="AE42">INDEX(W_psid!$B$2:$CZ$104,W_!$A42,W_!AE$1)/Ns!$B$1</f>
        <v>-102.28885487511907</v>
      </c>
      <c r="AF42" s="11" cm="1">
        <f t="array" ref="AF42">INDEX(W_psid!$B$2:$CZ$104,W_!$A42,W_!AF$1)/Ns!$B$1</f>
        <v>-91.906397158877994</v>
      </c>
      <c r="AG42" s="11" cm="1">
        <f t="array" ref="AG42">INDEX(W_psid!$B$2:$CZ$104,W_!$A42,W_!AG$1)/Ns!$B$1</f>
        <v>-0.18264229332786935</v>
      </c>
      <c r="AH42" s="11" cm="1">
        <f t="array" ref="AH42">INDEX(W_psid!$B$2:$CZ$104,W_!$A42,W_!AH$1)/Ns!$B$1</f>
        <v>26.280210251208917</v>
      </c>
      <c r="AI42" s="11" cm="1">
        <f t="array" ref="AI42">INDEX(W_psid!$B$2:$CZ$104,W_!$A42,W_!AI$1)/Ns!$B$1</f>
        <v>-0.36243384866714978</v>
      </c>
      <c r="AJ42" s="11" cm="1">
        <f t="array" ref="AJ42">INDEX(W_psid!$B$2:$CZ$104,W_!$A42,W_!AJ$1)/Ns!$B$1</f>
        <v>-2940.6878479146144</v>
      </c>
      <c r="AK42" s="11" cm="1">
        <f t="array" ref="AK42">INDEX(W_psid!$B$2:$CZ$104,W_!$A42,W_!AK$1)/Ns!$B$1</f>
        <v>-568.10092143102315</v>
      </c>
      <c r="AL42" s="11" cm="1">
        <f t="array" ref="AL42">INDEX(W_psid!$B$2:$CZ$104,W_!$A42,W_!AL$1)/Ns!$B$1</f>
        <v>2.8116227361705957E-2</v>
      </c>
      <c r="AM42" s="11" cm="1">
        <f t="array" ref="AM42">INDEX(W_psid!$B$2:$CZ$104,W_!$A42,W_!AM$1)/Ns!$B$1</f>
        <v>-3371.1500153556899</v>
      </c>
      <c r="AN42" s="11" cm="1">
        <f t="array" ref="AN42">INDEX(W_psid!$B$2:$CZ$104,W_!$A42,W_!AN$1)/Ns!$B$1</f>
        <v>-14.066834381830979</v>
      </c>
      <c r="AO42" s="11" cm="1">
        <f t="array" ref="AO42">INDEX(W_psid!$B$2:$CZ$104,W_!$A42,W_!AO$1)/Ns!$B$1</f>
        <v>0.18667918561746047</v>
      </c>
      <c r="AP42" s="11" cm="1">
        <f t="array" ref="AP42">INDEX(W_psid!$B$2:$CZ$104,W_!$A42,W_!AP$1)/Ns!$B$1</f>
        <v>1568.5717020648594</v>
      </c>
      <c r="AQ42" s="11" cm="1">
        <f t="array" ref="AQ42">INDEX(W_psid!$B$2:$CZ$104,W_!$A42,W_!AQ$1)/Ns!$B$1</f>
        <v>1062.424854585953</v>
      </c>
      <c r="AR42" s="11" cm="1">
        <f t="array" ref="AR42">INDEX(W_psid!$B$2:$CZ$104,W_!$A42,W_!AR$1)/Ns!$B$1</f>
        <v>-5.1141718171901572E-2</v>
      </c>
      <c r="AS42" s="11" cm="1">
        <f t="array" ref="AS42">INDEX(W_psid!$B$2:$CZ$104,W_!$A42,W_!AS$1)/Ns!$B$1</f>
        <v>1763.1840093704454</v>
      </c>
      <c r="AT42" s="11" cm="1">
        <f t="array" ref="AT42">INDEX(W_psid!$B$2:$CZ$104,W_!$A42,W_!AT$1)/Ns!$B$1</f>
        <v>0</v>
      </c>
      <c r="AU42" s="11" cm="1">
        <f t="array" ref="AU42">INDEX(W_psid!$B$2:$CZ$104,W_!$A42,W_!AU$1)/Ns!$B$1</f>
        <v>-117.46735971824071</v>
      </c>
      <c r="AV42" s="11" cm="1">
        <f t="array" ref="AV42">INDEX(W_psid!$B$2:$CZ$104,W_!$A42,W_!AV$1)/Ns!$B$1</f>
        <v>1.0708061005171146</v>
      </c>
      <c r="AW42" s="11">
        <v>0</v>
      </c>
      <c r="AX42" s="11">
        <v>0</v>
      </c>
      <c r="AY42" s="11">
        <v>0</v>
      </c>
      <c r="AZ42" s="11">
        <v>0</v>
      </c>
      <c r="BA42" s="11">
        <v>0</v>
      </c>
      <c r="BB42" s="11">
        <v>0</v>
      </c>
      <c r="BC42" s="11">
        <v>0</v>
      </c>
      <c r="BD42" s="11">
        <v>0</v>
      </c>
    </row>
    <row r="43" spans="1:56" x14ac:dyDescent="0.35">
      <c r="A43">
        <f>MATCH(C43,W_psid!$A$2:$A$104,0)</f>
        <v>96</v>
      </c>
      <c r="B43" t="str">
        <f>MOMS!$A$41</f>
        <v>betahwk_w</v>
      </c>
      <c r="C43" t="str">
        <f>MOMS!$B$41</f>
        <v>betahwk_w</v>
      </c>
      <c r="D43" s="11" cm="1">
        <f t="array" ref="D43">INDEX(W_psid!$B$2:$CZ$104,W_!$A43,W_!D$1)/Ns!$B$1</f>
        <v>5.2224874747760914</v>
      </c>
      <c r="E43" s="11" cm="1">
        <f t="array" ref="E43">INDEX(W_psid!$B$2:$CZ$104,W_!$A43,W_!E$1)/Ns!$B$1</f>
        <v>3.5625091254125145</v>
      </c>
      <c r="F43" s="11" cm="1">
        <f t="array" ref="F43">INDEX(W_psid!$B$2:$CZ$104,W_!$A43,W_!F$1)/Ns!$B$1</f>
        <v>10.476758041636117</v>
      </c>
      <c r="G43" s="11" cm="1">
        <f t="array" ref="G43">INDEX(W_psid!$B$2:$CZ$104,W_!$A43,W_!G$1)/Ns!$B$1</f>
        <v>392.98837731434764</v>
      </c>
      <c r="H43" s="11" cm="1">
        <f t="array" ref="H43">INDEX(W_psid!$B$2:$CZ$104,W_!$A43,W_!H$1)/Ns!$B$1</f>
        <v>-17.481176267748801</v>
      </c>
      <c r="I43" s="11" cm="1">
        <f t="array" ref="I43">INDEX(W_psid!$B$2:$CZ$104,W_!$A43,W_!I$1)/Ns!$B$1</f>
        <v>-141.58188874812311</v>
      </c>
      <c r="J43" s="11" cm="1">
        <f t="array" ref="J43">INDEX(W_psid!$B$2:$CZ$104,W_!$A43,W_!J$1)/Ns!$B$1</f>
        <v>-187.11366345314303</v>
      </c>
      <c r="K43" s="11" cm="1">
        <f t="array" ref="K43">INDEX(W_psid!$B$2:$CZ$104,W_!$A43,W_!K$1)/Ns!$B$1</f>
        <v>-53.241944557888729</v>
      </c>
      <c r="L43" s="11" cm="1">
        <f t="array" ref="L43">INDEX(W_psid!$B$2:$CZ$104,W_!$A43,W_!L$1)/Ns!$B$1</f>
        <v>-220.65134087398388</v>
      </c>
      <c r="M43" s="11" cm="1">
        <f t="array" ref="M43">INDEX(W_psid!$B$2:$CZ$104,W_!$A43,W_!M$1)/Ns!$B$1</f>
        <v>-88.827203987656176</v>
      </c>
      <c r="N43" s="11" cm="1">
        <f t="array" ref="N43">INDEX(W_psid!$B$2:$CZ$104,W_!$A43,W_!N$1)/Ns!$B$1</f>
        <v>56.944049785409128</v>
      </c>
      <c r="O43" s="11" cm="1">
        <f t="array" ref="O43">INDEX(W_psid!$B$2:$CZ$104,W_!$A43,W_!O$1)/Ns!$B$1</f>
        <v>244.32375218413293</v>
      </c>
      <c r="P43" s="11" cm="1">
        <f t="array" ref="P43">INDEX(W_psid!$B$2:$CZ$104,W_!$A43,W_!P$1)/Ns!$B$1</f>
        <v>32.660241823637065</v>
      </c>
      <c r="Q43" s="11" cm="1">
        <f t="array" ref="Q43">INDEX(W_psid!$B$2:$CZ$104,W_!$A43,W_!Q$1)/Ns!$B$1</f>
        <v>-135.16141070911945</v>
      </c>
      <c r="R43" s="11" cm="1">
        <f t="array" ref="R43">INDEX(W_psid!$B$2:$CZ$104,W_!$A43,W_!R$1)/Ns!$B$1</f>
        <v>111.69107446858089</v>
      </c>
      <c r="S43" s="11" cm="1">
        <f t="array" ref="S43">INDEX(W_psid!$B$2:$CZ$104,W_!$A43,W_!S$1)/Ns!$B$1</f>
        <v>0.10208107729419125</v>
      </c>
      <c r="T43" s="11" cm="1">
        <f t="array" ref="T43">INDEX(W_psid!$B$2:$CZ$104,W_!$A43,W_!T$1)/Ns!$B$1</f>
        <v>-5.5171637329746682E-3</v>
      </c>
      <c r="U43" s="11" cm="1">
        <f t="array" ref="U43">INDEX(W_psid!$B$2:$CZ$104,W_!$A43,W_!U$1)/Ns!$B$1</f>
        <v>0.18951225051763973</v>
      </c>
      <c r="V43" s="11" cm="1">
        <f t="array" ref="V43">INDEX(W_psid!$B$2:$CZ$104,W_!$A43,W_!V$1)/Ns!$B$1</f>
        <v>-7.11667722226594</v>
      </c>
      <c r="W43" s="11" cm="1">
        <f t="array" ref="W43">INDEX(W_psid!$B$2:$CZ$104,W_!$A43,W_!W$1)/Ns!$B$1</f>
        <v>-7.1041050620678545</v>
      </c>
      <c r="X43" s="11" cm="1">
        <f t="array" ref="X43">INDEX(W_psid!$B$2:$CZ$104,W_!$A43,W_!X$1)/Ns!$B$1</f>
        <v>-3.2332641640179514</v>
      </c>
      <c r="Y43" s="11" cm="1">
        <f t="array" ref="Y43">INDEX(W_psid!$B$2:$CZ$104,W_!$A43,W_!Y$1)/Ns!$B$1</f>
        <v>-1.5318702972673734</v>
      </c>
      <c r="Z43" s="11" cm="1">
        <f t="array" ref="Z43">INDEX(W_psid!$B$2:$CZ$104,W_!$A43,W_!Z$1)/Ns!$B$1</f>
        <v>-2.808917534511115</v>
      </c>
      <c r="AA43" s="11" cm="1">
        <f t="array" ref="AA43">INDEX(W_psid!$B$2:$CZ$104,W_!$A43,W_!AA$1)/Ns!$B$1</f>
        <v>1.1500228045069241</v>
      </c>
      <c r="AB43" s="11" cm="1">
        <f t="array" ref="AB43">INDEX(W_psid!$B$2:$CZ$104,W_!$A43,W_!AB$1)/Ns!$B$1</f>
        <v>-1.0537308040703297E-2</v>
      </c>
      <c r="AC43" s="11" cm="1">
        <f t="array" ref="AC43">INDEX(W_psid!$B$2:$CZ$104,W_!$A43,W_!AC$1)/Ns!$B$1</f>
        <v>1.1438632223149516</v>
      </c>
      <c r="AD43" s="11" cm="1">
        <f t="array" ref="AD43">INDEX(W_psid!$B$2:$CZ$104,W_!$A43,W_!AD$1)/Ns!$B$1</f>
        <v>-0.74347619682916799</v>
      </c>
      <c r="AE43" s="11" cm="1">
        <f t="array" ref="AE43">INDEX(W_psid!$B$2:$CZ$104,W_!$A43,W_!AE$1)/Ns!$B$1</f>
        <v>-74.340512566262177</v>
      </c>
      <c r="AF43" s="11" cm="1">
        <f t="array" ref="AF43">INDEX(W_psid!$B$2:$CZ$104,W_!$A43,W_!AF$1)/Ns!$B$1</f>
        <v>-67.492798835756432</v>
      </c>
      <c r="AG43" s="11" cm="1">
        <f t="array" ref="AG43">INDEX(W_psid!$B$2:$CZ$104,W_!$A43,W_!AG$1)/Ns!$B$1</f>
        <v>2.9930042878607288E-2</v>
      </c>
      <c r="AH43" s="11" cm="1">
        <f t="array" ref="AH43">INDEX(W_psid!$B$2:$CZ$104,W_!$A43,W_!AH$1)/Ns!$B$1</f>
        <v>17.403271054592906</v>
      </c>
      <c r="AI43" s="11" cm="1">
        <f t="array" ref="AI43">INDEX(W_psid!$B$2:$CZ$104,W_!$A43,W_!AI$1)/Ns!$B$1</f>
        <v>-0.35275495380070238</v>
      </c>
      <c r="AJ43" s="11" cm="1">
        <f t="array" ref="AJ43">INDEX(W_psid!$B$2:$CZ$104,W_!$A43,W_!AJ$1)/Ns!$B$1</f>
        <v>-1998.7574937441038</v>
      </c>
      <c r="AK43" s="11" cm="1">
        <f t="array" ref="AK43">INDEX(W_psid!$B$2:$CZ$104,W_!$A43,W_!AK$1)/Ns!$B$1</f>
        <v>-811.63735040907227</v>
      </c>
      <c r="AL43" s="11" cm="1">
        <f t="array" ref="AL43">INDEX(W_psid!$B$2:$CZ$104,W_!$A43,W_!AL$1)/Ns!$B$1</f>
        <v>4.2621514898831668E-2</v>
      </c>
      <c r="AM43" s="11" cm="1">
        <f t="array" ref="AM43">INDEX(W_psid!$B$2:$CZ$104,W_!$A43,W_!AM$1)/Ns!$B$1</f>
        <v>-2509.6765171782167</v>
      </c>
      <c r="AN43" s="11" cm="1">
        <f t="array" ref="AN43">INDEX(W_psid!$B$2:$CZ$104,W_!$A43,W_!AN$1)/Ns!$B$1</f>
        <v>-9.1748140779880245</v>
      </c>
      <c r="AO43" s="11" cm="1">
        <f t="array" ref="AO43">INDEX(W_psid!$B$2:$CZ$104,W_!$A43,W_!AO$1)/Ns!$B$1</f>
        <v>0.18336861470407398</v>
      </c>
      <c r="AP43" s="11" cm="1">
        <f t="array" ref="AP43">INDEX(W_psid!$B$2:$CZ$104,W_!$A43,W_!AP$1)/Ns!$B$1</f>
        <v>1062.424854585953</v>
      </c>
      <c r="AQ43" s="11" cm="1">
        <f t="array" ref="AQ43">INDEX(W_psid!$B$2:$CZ$104,W_!$A43,W_!AQ$1)/Ns!$B$1</f>
        <v>1534.3807715054181</v>
      </c>
      <c r="AR43" s="11" cm="1">
        <f t="array" ref="AR43">INDEX(W_psid!$B$2:$CZ$104,W_!$A43,W_!AR$1)/Ns!$B$1</f>
        <v>-6.1655298277314217E-2</v>
      </c>
      <c r="AS43" s="11" cm="1">
        <f t="array" ref="AS43">INDEX(W_psid!$B$2:$CZ$104,W_!$A43,W_!AS$1)/Ns!$B$1</f>
        <v>1313.0883583612517</v>
      </c>
      <c r="AT43" s="11" cm="1">
        <f t="array" ref="AT43">INDEX(W_psid!$B$2:$CZ$104,W_!$A43,W_!AT$1)/Ns!$B$1</f>
        <v>0</v>
      </c>
      <c r="AU43" s="11" cm="1">
        <f t="array" ref="AU43">INDEX(W_psid!$B$2:$CZ$104,W_!$A43,W_!AU$1)/Ns!$B$1</f>
        <v>-88.336794850781061</v>
      </c>
      <c r="AV43" s="11" cm="1">
        <f t="array" ref="AV43">INDEX(W_psid!$B$2:$CZ$104,W_!$A43,W_!AV$1)/Ns!$B$1</f>
        <v>1.5067542436425081</v>
      </c>
      <c r="AW43" s="11">
        <v>0</v>
      </c>
      <c r="AX43" s="11">
        <v>0</v>
      </c>
      <c r="AY43" s="11">
        <v>0</v>
      </c>
      <c r="AZ43" s="11">
        <v>0</v>
      </c>
      <c r="BA43" s="11">
        <v>0</v>
      </c>
      <c r="BB43" s="11">
        <v>0</v>
      </c>
      <c r="BC43" s="11">
        <v>0</v>
      </c>
      <c r="BD43" s="11">
        <v>0</v>
      </c>
    </row>
    <row r="44" spans="1:56" x14ac:dyDescent="0.35">
      <c r="A44">
        <f>MATCH(C44,W_psid!$A$2:$A$104,0)</f>
        <v>100</v>
      </c>
      <c r="B44" t="str">
        <f>MOMS!$A$42</f>
        <v>betalwg_w</v>
      </c>
      <c r="C44" t="str">
        <f>MOMS!$B$42</f>
        <v>betalwg_w</v>
      </c>
      <c r="D44" s="11" cm="1">
        <f t="array" ref="D44">INDEX(W_psid!$B$2:$CZ$104,W_!$A44,W_!D$1)/Ns!$B$1</f>
        <v>5.0124182963143954E-4</v>
      </c>
      <c r="E44" s="11" cm="1">
        <f t="array" ref="E44">INDEX(W_psid!$B$2:$CZ$104,W_!$A44,W_!E$1)/Ns!$B$1</f>
        <v>5.033614692341622E-3</v>
      </c>
      <c r="F44" s="11" cm="1">
        <f t="array" ref="F44">INDEX(W_psid!$B$2:$CZ$104,W_!$A44,W_!F$1)/Ns!$B$1</f>
        <v>-8.5150781112878625E-4</v>
      </c>
      <c r="G44" s="11" cm="1">
        <f t="array" ref="G44">INDEX(W_psid!$B$2:$CZ$104,W_!$A44,W_!G$1)/Ns!$B$1</f>
        <v>-8.7604811279954023E-2</v>
      </c>
      <c r="H44" s="11" cm="1">
        <f t="array" ref="H44">INDEX(W_psid!$B$2:$CZ$104,W_!$A44,W_!H$1)/Ns!$B$1</f>
        <v>-5.4713803069823758E-3</v>
      </c>
      <c r="I44" s="11" cm="1">
        <f t="array" ref="I44">INDEX(W_psid!$B$2:$CZ$104,W_!$A44,W_!I$1)/Ns!$B$1</f>
        <v>-5.9066568401930496E-2</v>
      </c>
      <c r="J44" s="11" cm="1">
        <f t="array" ref="J44">INDEX(W_psid!$B$2:$CZ$104,W_!$A44,W_!J$1)/Ns!$B$1</f>
        <v>5.5622584870298822E-3</v>
      </c>
      <c r="K44" s="11" cm="1">
        <f t="array" ref="K44">INDEX(W_psid!$B$2:$CZ$104,W_!$A44,W_!K$1)/Ns!$B$1</f>
        <v>-0.16271453261992777</v>
      </c>
      <c r="L44" s="11" cm="1">
        <f t="array" ref="L44">INDEX(W_psid!$B$2:$CZ$104,W_!$A44,W_!L$1)/Ns!$B$1</f>
        <v>7.2134472639882513E-2</v>
      </c>
      <c r="M44" s="11" cm="1">
        <f t="array" ref="M44">INDEX(W_psid!$B$2:$CZ$104,W_!$A44,W_!M$1)/Ns!$B$1</f>
        <v>9.8258712732183492E-2</v>
      </c>
      <c r="N44" s="11" cm="1">
        <f t="array" ref="N44">INDEX(W_psid!$B$2:$CZ$104,W_!$A44,W_!N$1)/Ns!$B$1</f>
        <v>7.8709128636654607E-2</v>
      </c>
      <c r="O44" s="11" cm="1">
        <f t="array" ref="O44">INDEX(W_psid!$B$2:$CZ$104,W_!$A44,W_!O$1)/Ns!$B$1</f>
        <v>-1.5838116764432413E-2</v>
      </c>
      <c r="P44" s="11" cm="1">
        <f t="array" ref="P44">INDEX(W_psid!$B$2:$CZ$104,W_!$A44,W_!P$1)/Ns!$B$1</f>
        <v>2.6720259915161165E-2</v>
      </c>
      <c r="Q44" s="11" cm="1">
        <f t="array" ref="Q44">INDEX(W_psid!$B$2:$CZ$104,W_!$A44,W_!Q$1)/Ns!$B$1</f>
        <v>-0.18315948247360189</v>
      </c>
      <c r="R44" s="11" cm="1">
        <f t="array" ref="R44">INDEX(W_psid!$B$2:$CZ$104,W_!$A44,W_!R$1)/Ns!$B$1</f>
        <v>9.9567600658840474E-2</v>
      </c>
      <c r="S44" s="11" cm="1">
        <f t="array" ref="S44">INDEX(W_psid!$B$2:$CZ$104,W_!$A44,W_!S$1)/Ns!$B$1</f>
        <v>-6.5774381803777385E-6</v>
      </c>
      <c r="T44" s="11" cm="1">
        <f t="array" ref="T44">INDEX(W_psid!$B$2:$CZ$104,W_!$A44,W_!T$1)/Ns!$B$1</f>
        <v>4.9802728913189651E-6</v>
      </c>
      <c r="U44" s="11" cm="1">
        <f t="array" ref="U44">INDEX(W_psid!$B$2:$CZ$104,W_!$A44,W_!U$1)/Ns!$B$1</f>
        <v>1.9869681822985504E-4</v>
      </c>
      <c r="V44" s="11" cm="1">
        <f t="array" ref="V44">INDEX(W_psid!$B$2:$CZ$104,W_!$A44,W_!V$1)/Ns!$B$1</f>
        <v>-4.3084211244246683E-3</v>
      </c>
      <c r="W44" s="11" cm="1">
        <f t="array" ref="W44">INDEX(W_psid!$B$2:$CZ$104,W_!$A44,W_!W$1)/Ns!$B$1</f>
        <v>-4.0176943943251303E-3</v>
      </c>
      <c r="X44" s="11" cm="1">
        <f t="array" ref="X44">INDEX(W_psid!$B$2:$CZ$104,W_!$A44,W_!X$1)/Ns!$B$1</f>
        <v>-4.7654297029334335E-3</v>
      </c>
      <c r="Y44" s="11" cm="1">
        <f t="array" ref="Y44">INDEX(W_psid!$B$2:$CZ$104,W_!$A44,W_!Y$1)/Ns!$B$1</f>
        <v>-4.8256934796234311E-3</v>
      </c>
      <c r="Z44" s="11" cm="1">
        <f t="array" ref="Z44">INDEX(W_psid!$B$2:$CZ$104,W_!$A44,W_!Z$1)/Ns!$B$1</f>
        <v>-5.0074828148668126E-3</v>
      </c>
      <c r="AA44" s="11" cm="1">
        <f t="array" ref="AA44">INDEX(W_psid!$B$2:$CZ$104,W_!$A44,W_!AA$1)/Ns!$B$1</f>
        <v>-1.7284542128404837E-3</v>
      </c>
      <c r="AB44" s="11" cm="1">
        <f t="array" ref="AB44">INDEX(W_psid!$B$2:$CZ$104,W_!$A44,W_!AB$1)/Ns!$B$1</f>
        <v>3.3068668813907206E-5</v>
      </c>
      <c r="AC44" s="11" cm="1">
        <f t="array" ref="AC44">INDEX(W_psid!$B$2:$CZ$104,W_!$A44,W_!AC$1)/Ns!$B$1</f>
        <v>4.797290464624228E-4</v>
      </c>
      <c r="AD44" s="11" cm="1">
        <f t="array" ref="AD44">INDEX(W_psid!$B$2:$CZ$104,W_!$A44,W_!AD$1)/Ns!$B$1</f>
        <v>-2.50544034558144E-4</v>
      </c>
      <c r="AE44" s="11" cm="1">
        <f t="array" ref="AE44">INDEX(W_psid!$B$2:$CZ$104,W_!$A44,W_!AE$1)/Ns!$B$1</f>
        <v>-1.0748391438534451E-2</v>
      </c>
      <c r="AF44" s="11" cm="1">
        <f t="array" ref="AF44">INDEX(W_psid!$B$2:$CZ$104,W_!$A44,W_!AF$1)/Ns!$B$1</f>
        <v>-6.2441315272168188E-3</v>
      </c>
      <c r="AG44" s="11" cm="1">
        <f t="array" ref="AG44">INDEX(W_psid!$B$2:$CZ$104,W_!$A44,W_!AG$1)/Ns!$B$1</f>
        <v>-6.2609005816984437E-5</v>
      </c>
      <c r="AH44" s="11" cm="1">
        <f t="array" ref="AH44">INDEX(W_psid!$B$2:$CZ$104,W_!$A44,W_!AH$1)/Ns!$B$1</f>
        <v>4.7041512903812999E-3</v>
      </c>
      <c r="AI44" s="11" cm="1">
        <f t="array" ref="AI44">INDEX(W_psid!$B$2:$CZ$104,W_!$A44,W_!AI$1)/Ns!$B$1</f>
        <v>-6.2062312195290049E-5</v>
      </c>
      <c r="AJ44" s="11" cm="1">
        <f t="array" ref="AJ44">INDEX(W_psid!$B$2:$CZ$104,W_!$A44,W_!AJ$1)/Ns!$B$1</f>
        <v>9.9568691126822678E-2</v>
      </c>
      <c r="AK44" s="11" cm="1">
        <f t="array" ref="AK44">INDEX(W_psid!$B$2:$CZ$104,W_!$A44,W_!AK$1)/Ns!$B$1</f>
        <v>3.0436972629051928E-2</v>
      </c>
      <c r="AL44" s="11" cm="1">
        <f t="array" ref="AL44">INDEX(W_psid!$B$2:$CZ$104,W_!$A44,W_!AL$1)/Ns!$B$1</f>
        <v>-4.6291652160110119E-4</v>
      </c>
      <c r="AM44" s="11" cm="1">
        <f t="array" ref="AM44">INDEX(W_psid!$B$2:$CZ$104,W_!$A44,W_!AM$1)/Ns!$B$1</f>
        <v>-3.2783165587112781E-3</v>
      </c>
      <c r="AN44" s="11" cm="1">
        <f t="array" ref="AN44">INDEX(W_psid!$B$2:$CZ$104,W_!$A44,W_!AN$1)/Ns!$B$1</f>
        <v>-2.5492595426118924E-3</v>
      </c>
      <c r="AO44" s="11" cm="1">
        <f t="array" ref="AO44">INDEX(W_psid!$B$2:$CZ$104,W_!$A44,W_!AO$1)/Ns!$B$1</f>
        <v>2.9644503477165804E-5</v>
      </c>
      <c r="AP44" s="11" cm="1">
        <f t="array" ref="AP44">INDEX(W_psid!$B$2:$CZ$104,W_!$A44,W_!AP$1)/Ns!$B$1</f>
        <v>-5.1141718171901572E-2</v>
      </c>
      <c r="AQ44" s="11" cm="1">
        <f t="array" ref="AQ44">INDEX(W_psid!$B$2:$CZ$104,W_!$A44,W_!AQ$1)/Ns!$B$1</f>
        <v>-6.1655298277314217E-2</v>
      </c>
      <c r="AR44" s="11" cm="1">
        <f t="array" ref="AR44">INDEX(W_psid!$B$2:$CZ$104,W_!$A44,W_!AR$1)/Ns!$B$1</f>
        <v>8.7144521573422399E-4</v>
      </c>
      <c r="AS44" s="11" cm="1">
        <f t="array" ref="AS44">INDEX(W_psid!$B$2:$CZ$104,W_!$A44,W_!AS$1)/Ns!$B$1</f>
        <v>-1.7860689167723443E-3</v>
      </c>
      <c r="AT44" s="11" cm="1">
        <f t="array" ref="AT44">INDEX(W_psid!$B$2:$CZ$104,W_!$A44,W_!AT$1)/Ns!$B$1</f>
        <v>0</v>
      </c>
      <c r="AU44" s="11" cm="1">
        <f t="array" ref="AU44">INDEX(W_psid!$B$2:$CZ$104,W_!$A44,W_!AU$1)/Ns!$B$1</f>
        <v>-3.567075264406646E-2</v>
      </c>
      <c r="AV44" s="11" cm="1">
        <f t="array" ref="AV44">INDEX(W_psid!$B$2:$CZ$104,W_!$A44,W_!AV$1)/Ns!$B$1</f>
        <v>-6.4017578060660593E-4</v>
      </c>
      <c r="AW44" s="11">
        <v>0</v>
      </c>
      <c r="AX44" s="11">
        <v>0</v>
      </c>
      <c r="AY44" s="11">
        <v>0</v>
      </c>
      <c r="AZ44" s="11">
        <v>0</v>
      </c>
      <c r="BA44" s="11">
        <v>0</v>
      </c>
      <c r="BB44" s="11">
        <v>0</v>
      </c>
      <c r="BC44" s="11">
        <v>0</v>
      </c>
      <c r="BD44" s="11">
        <v>0</v>
      </c>
    </row>
    <row r="45" spans="1:56" x14ac:dyDescent="0.35">
      <c r="A45">
        <f>MATCH(C45,W_psid!$A$2:$A$104,0)</f>
        <v>93</v>
      </c>
      <c r="B45" t="str">
        <f>MOMS!$A$43</f>
        <v>betahrs0</v>
      </c>
      <c r="C45" t="str">
        <f>MOMS!$B$43</f>
        <v>betahrs0</v>
      </c>
      <c r="D45" s="11" cm="1">
        <f t="array" ref="D45">INDEX(W_psid!$B$2:$CZ$104,W_!$A45,W_!D$1)/Ns!$B$1</f>
        <v>5.3232639458714441</v>
      </c>
      <c r="E45" s="11" cm="1">
        <f t="array" ref="E45">INDEX(W_psid!$B$2:$CZ$104,W_!$A45,W_!E$1)/Ns!$B$1</f>
        <v>11.228863140385918</v>
      </c>
      <c r="F45" s="11" cm="1">
        <f t="array" ref="F45">INDEX(W_psid!$B$2:$CZ$104,W_!$A45,W_!F$1)/Ns!$B$1</f>
        <v>12.933893422837496</v>
      </c>
      <c r="G45" s="11" cm="1">
        <f t="array" ref="G45">INDEX(W_psid!$B$2:$CZ$104,W_!$A45,W_!G$1)/Ns!$B$1</f>
        <v>589.72612223960095</v>
      </c>
      <c r="H45" s="11" cm="1">
        <f t="array" ref="H45">INDEX(W_psid!$B$2:$CZ$104,W_!$A45,W_!H$1)/Ns!$B$1</f>
        <v>-90.154948026094345</v>
      </c>
      <c r="I45" s="11" cm="1">
        <f t="array" ref="I45">INDEX(W_psid!$B$2:$CZ$104,W_!$A45,W_!I$1)/Ns!$B$1</f>
        <v>-209.57181197672796</v>
      </c>
      <c r="J45" s="11" cm="1">
        <f t="array" ref="J45">INDEX(W_psid!$B$2:$CZ$104,W_!$A45,W_!J$1)/Ns!$B$1</f>
        <v>-328.98817330371662</v>
      </c>
      <c r="K45" s="11" cm="1">
        <f t="array" ref="K45">INDEX(W_psid!$B$2:$CZ$104,W_!$A45,W_!K$1)/Ns!$B$1</f>
        <v>-170.18754693450447</v>
      </c>
      <c r="L45" s="11" cm="1">
        <f t="array" ref="L45">INDEX(W_psid!$B$2:$CZ$104,W_!$A45,W_!L$1)/Ns!$B$1</f>
        <v>-4.4999433938360589E-2</v>
      </c>
      <c r="M45" s="11" cm="1">
        <f t="array" ref="M45">INDEX(W_psid!$B$2:$CZ$104,W_!$A45,W_!M$1)/Ns!$B$1</f>
        <v>-32.709399608827738</v>
      </c>
      <c r="N45" s="11" cm="1">
        <f t="array" ref="N45">INDEX(W_psid!$B$2:$CZ$104,W_!$A45,W_!N$1)/Ns!$B$1</f>
        <v>-85.798484852085664</v>
      </c>
      <c r="O45" s="11" cm="1">
        <f t="array" ref="O45">INDEX(W_psid!$B$2:$CZ$104,W_!$A45,W_!O$1)/Ns!$B$1</f>
        <v>22.842204499889338</v>
      </c>
      <c r="P45" s="11" cm="1">
        <f t="array" ref="P45">INDEX(W_psid!$B$2:$CZ$104,W_!$A45,W_!P$1)/Ns!$B$1</f>
        <v>29.157646656918001</v>
      </c>
      <c r="Q45" s="11" cm="1">
        <f t="array" ref="Q45">INDEX(W_psid!$B$2:$CZ$104,W_!$A45,W_!Q$1)/Ns!$B$1</f>
        <v>-321.98489640810499</v>
      </c>
      <c r="R45" s="11" cm="1">
        <f t="array" ref="R45">INDEX(W_psid!$B$2:$CZ$104,W_!$A45,W_!R$1)/Ns!$B$1</f>
        <v>231.9574135656662</v>
      </c>
      <c r="S45" s="11" cm="1">
        <f t="array" ref="S45">INDEX(W_psid!$B$2:$CZ$104,W_!$A45,W_!S$1)/Ns!$B$1</f>
        <v>0.13213700223965485</v>
      </c>
      <c r="T45" s="11" cm="1">
        <f t="array" ref="T45">INDEX(W_psid!$B$2:$CZ$104,W_!$A45,W_!T$1)/Ns!$B$1</f>
        <v>-2.0539758970679542E-2</v>
      </c>
      <c r="U45" s="11" cm="1">
        <f t="array" ref="U45">INDEX(W_psid!$B$2:$CZ$104,W_!$A45,W_!U$1)/Ns!$B$1</f>
        <v>0.24125562249911386</v>
      </c>
      <c r="V45" s="11" cm="1">
        <f t="array" ref="V45">INDEX(W_psid!$B$2:$CZ$104,W_!$A45,W_!V$1)/Ns!$B$1</f>
        <v>-16.785713626538868</v>
      </c>
      <c r="W45" s="11" cm="1">
        <f t="array" ref="W45">INDEX(W_psid!$B$2:$CZ$104,W_!$A45,W_!W$1)/Ns!$B$1</f>
        <v>-16.209322582133147</v>
      </c>
      <c r="X45" s="11" cm="1">
        <f t="array" ref="X45">INDEX(W_psid!$B$2:$CZ$104,W_!$A45,W_!X$1)/Ns!$B$1</f>
        <v>-13.513371377783773</v>
      </c>
      <c r="Y45" s="11" cm="1">
        <f t="array" ref="Y45">INDEX(W_psid!$B$2:$CZ$104,W_!$A45,W_!Y$1)/Ns!$B$1</f>
        <v>-10.994556597855578</v>
      </c>
      <c r="Z45" s="11" cm="1">
        <f t="array" ref="Z45">INDEX(W_psid!$B$2:$CZ$104,W_!$A45,W_!Z$1)/Ns!$B$1</f>
        <v>-12.140073074367637</v>
      </c>
      <c r="AA45" s="11" cm="1">
        <f t="array" ref="AA45">INDEX(W_psid!$B$2:$CZ$104,W_!$A45,W_!AA$1)/Ns!$B$1</f>
        <v>2.1960692258187531</v>
      </c>
      <c r="AB45" s="11" cm="1">
        <f t="array" ref="AB45">INDEX(W_psid!$B$2:$CZ$104,W_!$A45,W_!AB$1)/Ns!$B$1</f>
        <v>-0.15982886817538888</v>
      </c>
      <c r="AC45" s="11" cm="1">
        <f t="array" ref="AC45">INDEX(W_psid!$B$2:$CZ$104,W_!$A45,W_!AC$1)/Ns!$B$1</f>
        <v>3.6013244379958413</v>
      </c>
      <c r="AD45" s="11" cm="1">
        <f t="array" ref="AD45">INDEX(W_psid!$B$2:$CZ$104,W_!$A45,W_!AD$1)/Ns!$B$1</f>
        <v>-1.082340772105542</v>
      </c>
      <c r="AE45" s="11" cm="1">
        <f t="array" ref="AE45">INDEX(W_psid!$B$2:$CZ$104,W_!$A45,W_!AE$1)/Ns!$B$1</f>
        <v>-117.76206867326755</v>
      </c>
      <c r="AF45" s="11" cm="1">
        <f t="array" ref="AF45">INDEX(W_psid!$B$2:$CZ$104,W_!$A45,W_!AF$1)/Ns!$B$1</f>
        <v>-107.43633121602889</v>
      </c>
      <c r="AG45" s="11" cm="1">
        <f t="array" ref="AG45">INDEX(W_psid!$B$2:$CZ$104,W_!$A45,W_!AG$1)/Ns!$B$1</f>
        <v>-0.2098589999780153</v>
      </c>
      <c r="AH45" s="11" cm="1">
        <f t="array" ref="AH45">INDEX(W_psid!$B$2:$CZ$104,W_!$A45,W_!AH$1)/Ns!$B$1</f>
        <v>33.874919080834616</v>
      </c>
      <c r="AI45" s="11" cm="1">
        <f t="array" ref="AI45">INDEX(W_psid!$B$2:$CZ$104,W_!$A45,W_!AI$1)/Ns!$B$1</f>
        <v>-0.64740469272844958</v>
      </c>
      <c r="AJ45" s="11" cm="1">
        <f t="array" ref="AJ45">INDEX(W_psid!$B$2:$CZ$104,W_!$A45,W_!AJ$1)/Ns!$B$1</f>
        <v>-3313.0964510664212</v>
      </c>
      <c r="AK45" s="11" cm="1">
        <f t="array" ref="AK45">INDEX(W_psid!$B$2:$CZ$104,W_!$A45,W_!AK$1)/Ns!$B$1</f>
        <v>-701.75855763872062</v>
      </c>
      <c r="AL45" s="11" cm="1">
        <f t="array" ref="AL45">INDEX(W_psid!$B$2:$CZ$104,W_!$A45,W_!AL$1)/Ns!$B$1</f>
        <v>2.1389821354440338E-3</v>
      </c>
      <c r="AM45" s="11" cm="1">
        <f t="array" ref="AM45">INDEX(W_psid!$B$2:$CZ$104,W_!$A45,W_!AM$1)/Ns!$B$1</f>
        <v>-4401.167445404194</v>
      </c>
      <c r="AN45" s="11" cm="1">
        <f t="array" ref="AN45">INDEX(W_psid!$B$2:$CZ$104,W_!$A45,W_!AN$1)/Ns!$B$1</f>
        <v>-18.020994992728717</v>
      </c>
      <c r="AO45" s="11" cm="1">
        <f t="array" ref="AO45">INDEX(W_psid!$B$2:$CZ$104,W_!$A45,W_!AO$1)/Ns!$B$1</f>
        <v>0.3339454319419784</v>
      </c>
      <c r="AP45" s="11" cm="1">
        <f t="array" ref="AP45">INDEX(W_psid!$B$2:$CZ$104,W_!$A45,W_!AP$1)/Ns!$B$1</f>
        <v>1763.1840093704454</v>
      </c>
      <c r="AQ45" s="11" cm="1">
        <f t="array" ref="AQ45">INDEX(W_psid!$B$2:$CZ$104,W_!$A45,W_!AQ$1)/Ns!$B$1</f>
        <v>1313.0883583612517</v>
      </c>
      <c r="AR45" s="11" cm="1">
        <f t="array" ref="AR45">INDEX(W_psid!$B$2:$CZ$104,W_!$A45,W_!AR$1)/Ns!$B$1</f>
        <v>-1.7860689167723443E-3</v>
      </c>
      <c r="AS45" s="11" cm="1">
        <f t="array" ref="AS45">INDEX(W_psid!$B$2:$CZ$104,W_!$A45,W_!AS$1)/Ns!$B$1</f>
        <v>2298.0605309161074</v>
      </c>
      <c r="AT45" s="11" cm="1">
        <f t="array" ref="AT45">INDEX(W_psid!$B$2:$CZ$104,W_!$A45,W_!AT$1)/Ns!$B$1</f>
        <v>0</v>
      </c>
      <c r="AU45" s="11" cm="1">
        <f t="array" ref="AU45">INDEX(W_psid!$B$2:$CZ$104,W_!$A45,W_!AU$1)/Ns!$B$1</f>
        <v>-115.69705301714977</v>
      </c>
      <c r="AV45" s="11" cm="1">
        <f t="array" ref="AV45">INDEX(W_psid!$B$2:$CZ$104,W_!$A45,W_!AV$1)/Ns!$B$1</f>
        <v>1.0362433306533667</v>
      </c>
      <c r="AW45" s="11">
        <v>0</v>
      </c>
      <c r="AX45" s="11">
        <v>0</v>
      </c>
      <c r="AY45" s="11">
        <v>0</v>
      </c>
      <c r="AZ45" s="11">
        <v>0</v>
      </c>
      <c r="BA45" s="11">
        <v>0</v>
      </c>
      <c r="BB45" s="11">
        <v>0</v>
      </c>
      <c r="BC45" s="11">
        <v>0</v>
      </c>
      <c r="BD45" s="11">
        <v>0</v>
      </c>
    </row>
    <row r="46" spans="1:56" x14ac:dyDescent="0.35">
      <c r="A46">
        <f>MATCH(C46,W_psid!$A$2:$A$104,0)</f>
        <v>17</v>
      </c>
      <c r="B46" t="str">
        <f>MOMS!$A$44</f>
        <v>b</v>
      </c>
      <c r="C46" t="str">
        <f>MOMS!$B$44</f>
        <v>beta_meansmm</v>
      </c>
      <c r="D46" s="11" cm="1">
        <f t="array" ref="D46">INDEX(W_psid!$B$2:$CZ$104,W_!$A46,W_!D$1)/Ns!$B$1</f>
        <v>0</v>
      </c>
      <c r="E46" s="11" cm="1">
        <f t="array" ref="E46">INDEX(W_psid!$B$2:$CZ$104,W_!$A46,W_!E$1)/Ns!$B$1</f>
        <v>0</v>
      </c>
      <c r="F46" s="11" cm="1">
        <f t="array" ref="F46">INDEX(W_psid!$B$2:$CZ$104,W_!$A46,W_!F$1)/Ns!$B$1</f>
        <v>0</v>
      </c>
      <c r="G46" s="11" cm="1">
        <f t="array" ref="G46">INDEX(W_psid!$B$2:$CZ$104,W_!$A46,W_!G$1)/Ns!$B$1</f>
        <v>0</v>
      </c>
      <c r="H46" s="11" cm="1">
        <f t="array" ref="H46">INDEX(W_psid!$B$2:$CZ$104,W_!$A46,W_!H$1)/Ns!$B$1</f>
        <v>0</v>
      </c>
      <c r="I46" s="11" cm="1">
        <f t="array" ref="I46">INDEX(W_psid!$B$2:$CZ$104,W_!$A46,W_!I$1)/Ns!$B$1</f>
        <v>0</v>
      </c>
      <c r="J46" s="11" cm="1">
        <f t="array" ref="J46">INDEX(W_psid!$B$2:$CZ$104,W_!$A46,W_!J$1)/Ns!$B$1</f>
        <v>0</v>
      </c>
      <c r="K46" s="11" cm="1">
        <f t="array" ref="K46">INDEX(W_psid!$B$2:$CZ$104,W_!$A46,W_!K$1)/Ns!$B$1</f>
        <v>0</v>
      </c>
      <c r="L46" s="11" cm="1">
        <f t="array" ref="L46">INDEX(W_psid!$B$2:$CZ$104,W_!$A46,W_!L$1)/Ns!$B$1</f>
        <v>0</v>
      </c>
      <c r="M46" s="11" cm="1">
        <f t="array" ref="M46">INDEX(W_psid!$B$2:$CZ$104,W_!$A46,W_!M$1)/Ns!$B$1</f>
        <v>0</v>
      </c>
      <c r="N46" s="11" cm="1">
        <f t="array" ref="N46">INDEX(W_psid!$B$2:$CZ$104,W_!$A46,W_!N$1)/Ns!$B$1</f>
        <v>0</v>
      </c>
      <c r="O46" s="11" cm="1">
        <f t="array" ref="O46">INDEX(W_psid!$B$2:$CZ$104,W_!$A46,W_!O$1)/Ns!$B$1</f>
        <v>0</v>
      </c>
      <c r="P46" s="11" cm="1">
        <f t="array" ref="P46">INDEX(W_psid!$B$2:$CZ$104,W_!$A46,W_!P$1)/Ns!$B$1</f>
        <v>0</v>
      </c>
      <c r="Q46" s="11" cm="1">
        <f t="array" ref="Q46">INDEX(W_psid!$B$2:$CZ$104,W_!$A46,W_!Q$1)/Ns!$B$1</f>
        <v>0</v>
      </c>
      <c r="R46" s="11" cm="1">
        <f t="array" ref="R46">INDEX(W_psid!$B$2:$CZ$104,W_!$A46,W_!R$1)/Ns!$B$1</f>
        <v>0</v>
      </c>
      <c r="S46" s="11" cm="1">
        <f t="array" ref="S46">INDEX(W_psid!$B$2:$CZ$104,W_!$A46,W_!S$1)/Ns!$B$1</f>
        <v>0</v>
      </c>
      <c r="T46" s="11" cm="1">
        <f t="array" ref="T46">INDEX(W_psid!$B$2:$CZ$104,W_!$A46,W_!T$1)/Ns!$B$1</f>
        <v>0</v>
      </c>
      <c r="U46" s="11" cm="1">
        <f t="array" ref="U46">INDEX(W_psid!$B$2:$CZ$104,W_!$A46,W_!U$1)/Ns!$B$1</f>
        <v>0</v>
      </c>
      <c r="V46" s="11" cm="1">
        <f t="array" ref="V46">INDEX(W_psid!$B$2:$CZ$104,W_!$A46,W_!V$1)/Ns!$B$1</f>
        <v>0</v>
      </c>
      <c r="W46" s="11" cm="1">
        <f t="array" ref="W46">INDEX(W_psid!$B$2:$CZ$104,W_!$A46,W_!W$1)/Ns!$B$1</f>
        <v>0</v>
      </c>
      <c r="X46" s="11" cm="1">
        <f t="array" ref="X46">INDEX(W_psid!$B$2:$CZ$104,W_!$A46,W_!X$1)/Ns!$B$1</f>
        <v>0</v>
      </c>
      <c r="Y46" s="11" cm="1">
        <f t="array" ref="Y46">INDEX(W_psid!$B$2:$CZ$104,W_!$A46,W_!Y$1)/Ns!$B$1</f>
        <v>0</v>
      </c>
      <c r="Z46" s="11" cm="1">
        <f t="array" ref="Z46">INDEX(W_psid!$B$2:$CZ$104,W_!$A46,W_!Z$1)/Ns!$B$1</f>
        <v>0</v>
      </c>
      <c r="AA46" s="11" cm="1">
        <f t="array" ref="AA46">INDEX(W_psid!$B$2:$CZ$104,W_!$A46,W_!AA$1)/Ns!$B$1</f>
        <v>0</v>
      </c>
      <c r="AB46" s="11" cm="1">
        <f t="array" ref="AB46">INDEX(W_psid!$B$2:$CZ$104,W_!$A46,W_!AB$1)/Ns!$B$1</f>
        <v>0</v>
      </c>
      <c r="AC46" s="11" cm="1">
        <f t="array" ref="AC46">INDEX(W_psid!$B$2:$CZ$104,W_!$A46,W_!AC$1)/Ns!$B$1</f>
        <v>0</v>
      </c>
      <c r="AD46" s="11" cm="1">
        <f t="array" ref="AD46">INDEX(W_psid!$B$2:$CZ$104,W_!$A46,W_!AD$1)/Ns!$B$1</f>
        <v>0</v>
      </c>
      <c r="AE46" s="11" cm="1">
        <f t="array" ref="AE46">INDEX(W_psid!$B$2:$CZ$104,W_!$A46,W_!AE$1)/Ns!$B$1</f>
        <v>0</v>
      </c>
      <c r="AF46" s="11" cm="1">
        <f t="array" ref="AF46">INDEX(W_psid!$B$2:$CZ$104,W_!$A46,W_!AF$1)/Ns!$B$1</f>
        <v>0</v>
      </c>
      <c r="AG46" s="11" cm="1">
        <f t="array" ref="AG46">INDEX(W_psid!$B$2:$CZ$104,W_!$A46,W_!AG$1)/Ns!$B$1</f>
        <v>0</v>
      </c>
      <c r="AH46" s="11" cm="1">
        <f t="array" ref="AH46">INDEX(W_psid!$B$2:$CZ$104,W_!$A46,W_!AH$1)/Ns!$B$1</f>
        <v>0</v>
      </c>
      <c r="AI46" s="11" cm="1">
        <f t="array" ref="AI46">INDEX(W_psid!$B$2:$CZ$104,W_!$A46,W_!AI$1)/Ns!$B$1</f>
        <v>0</v>
      </c>
      <c r="AJ46" s="11" cm="1">
        <f t="array" ref="AJ46">INDEX(W_psid!$B$2:$CZ$104,W_!$A46,W_!AJ$1)/Ns!$B$1</f>
        <v>0</v>
      </c>
      <c r="AK46" s="11" cm="1">
        <f t="array" ref="AK46">INDEX(W_psid!$B$2:$CZ$104,W_!$A46,W_!AK$1)/Ns!$B$1</f>
        <v>0</v>
      </c>
      <c r="AL46" s="11" cm="1">
        <f t="array" ref="AL46">INDEX(W_psid!$B$2:$CZ$104,W_!$A46,W_!AL$1)/Ns!$B$1</f>
        <v>0</v>
      </c>
      <c r="AM46" s="11" cm="1">
        <f t="array" ref="AM46">INDEX(W_psid!$B$2:$CZ$104,W_!$A46,W_!AM$1)/Ns!$B$1</f>
        <v>0</v>
      </c>
      <c r="AN46" s="11" cm="1">
        <f t="array" ref="AN46">INDEX(W_psid!$B$2:$CZ$104,W_!$A46,W_!AN$1)/Ns!$B$1</f>
        <v>0</v>
      </c>
      <c r="AO46" s="11" cm="1">
        <f t="array" ref="AO46">INDEX(W_psid!$B$2:$CZ$104,W_!$A46,W_!AO$1)/Ns!$B$1</f>
        <v>0</v>
      </c>
      <c r="AP46" s="11" cm="1">
        <f t="array" ref="AP46">INDEX(W_psid!$B$2:$CZ$104,W_!$A46,W_!AP$1)/Ns!$B$1</f>
        <v>0</v>
      </c>
      <c r="AQ46" s="11" cm="1">
        <f t="array" ref="AQ46">INDEX(W_psid!$B$2:$CZ$104,W_!$A46,W_!AQ$1)/Ns!$B$1</f>
        <v>0</v>
      </c>
      <c r="AR46" s="11" cm="1">
        <f t="array" ref="AR46">INDEX(W_psid!$B$2:$CZ$104,W_!$A46,W_!AR$1)/Ns!$B$1</f>
        <v>0</v>
      </c>
      <c r="AS46" s="11" cm="1">
        <f t="array" ref="AS46">INDEX(W_psid!$B$2:$CZ$104,W_!$A46,W_!AS$1)/Ns!$B$1</f>
        <v>0</v>
      </c>
      <c r="AT46" s="11" cm="1">
        <f t="array" ref="AT46">INDEX(W_psid!$B$2:$CZ$104,W_!$A46,W_!AT$1)/Ns!$B$1</f>
        <v>0</v>
      </c>
      <c r="AU46" s="11" cm="1">
        <f t="array" ref="AU46">INDEX(W_psid!$B$2:$CZ$104,W_!$A46,W_!AU$1)/Ns!$B$1</f>
        <v>0</v>
      </c>
      <c r="AV46" s="11" cm="1">
        <f t="array" ref="AV46">INDEX(W_psid!$B$2:$CT$98,W_!$A46,W_!AV$1)/Ns!$B$1</f>
        <v>0</v>
      </c>
      <c r="AW46" s="11">
        <v>0</v>
      </c>
      <c r="AX46" s="11">
        <v>0</v>
      </c>
      <c r="AY46" s="11">
        <v>0</v>
      </c>
      <c r="AZ46" s="11">
        <v>0</v>
      </c>
      <c r="BA46" s="11">
        <v>0</v>
      </c>
      <c r="BB46" s="11">
        <v>0</v>
      </c>
      <c r="BC46" s="11">
        <v>0</v>
      </c>
      <c r="BD46" s="11">
        <v>0</v>
      </c>
    </row>
    <row r="47" spans="1:56" x14ac:dyDescent="0.35">
      <c r="A47">
        <f>MATCH(C47,W_psid!$A$2:$A$104,0)</f>
        <v>67</v>
      </c>
      <c r="B47" t="str">
        <f>MOMS!$A$45</f>
        <v>commiles_sd</v>
      </c>
      <c r="C47" t="str">
        <f>MOMS!$B$45</f>
        <v>commiles_sd_inmsa</v>
      </c>
      <c r="D47" s="11" cm="1">
        <f t="array" ref="D47">INDEX(W_psid!$B$2:$CZ$104,W_!$A47,W_!D$1)/Ns!$B$1</f>
        <v>-0.75203841737907162</v>
      </c>
      <c r="E47" s="11" cm="1">
        <f t="array" ref="E47">INDEX(W_psid!$B$2:$CZ$104,W_!$A47,W_!E$1)/Ns!$B$1</f>
        <v>-2.1089472621393845</v>
      </c>
      <c r="F47" s="11" cm="1">
        <f t="array" ref="F47">INDEX(W_psid!$B$2:$CZ$104,W_!$A47,W_!F$1)/Ns!$B$1</f>
        <v>-1.7457760031887333</v>
      </c>
      <c r="G47" s="11" cm="1">
        <f t="array" ref="G47">INDEX(W_psid!$B$2:$CZ$104,W_!$A47,W_!G$1)/Ns!$B$1</f>
        <v>-41.980501409028804</v>
      </c>
      <c r="H47" s="11" cm="1">
        <f t="array" ref="H47">INDEX(W_psid!$B$2:$CZ$104,W_!$A47,W_!H$1)/Ns!$B$1</f>
        <v>21.083875855888987</v>
      </c>
      <c r="I47" s="11" cm="1">
        <f t="array" ref="I47">INDEX(W_psid!$B$2:$CZ$104,W_!$A47,W_!I$1)/Ns!$B$1</f>
        <v>28.933851303652077</v>
      </c>
      <c r="J47" s="11" cm="1">
        <f t="array" ref="J47">INDEX(W_psid!$B$2:$CZ$104,W_!$A47,W_!J$1)/Ns!$B$1</f>
        <v>10.868734369082313</v>
      </c>
      <c r="K47" s="11" cm="1">
        <f t="array" ref="K47">INDEX(W_psid!$B$2:$CZ$104,W_!$A47,W_!K$1)/Ns!$B$1</f>
        <v>24.342941174552308</v>
      </c>
      <c r="L47" s="11" cm="1">
        <f t="array" ref="L47">INDEX(W_psid!$B$2:$CZ$104,W_!$A47,W_!L$1)/Ns!$B$1</f>
        <v>-9.7978525834385035</v>
      </c>
      <c r="M47" s="11" cm="1">
        <f t="array" ref="M47">INDEX(W_psid!$B$2:$CZ$104,W_!$A47,W_!M$1)/Ns!$B$1</f>
        <v>-30.738607960682348</v>
      </c>
      <c r="N47" s="11" cm="1">
        <f t="array" ref="N47">INDEX(W_psid!$B$2:$CZ$104,W_!$A47,W_!N$1)/Ns!$B$1</f>
        <v>34.364013326924955</v>
      </c>
      <c r="O47" s="11" cm="1">
        <f t="array" ref="O47">INDEX(W_psid!$B$2:$CZ$104,W_!$A47,W_!O$1)/Ns!$B$1</f>
        <v>-13.674304087935614</v>
      </c>
      <c r="P47" s="11" cm="1">
        <f t="array" ref="P47">INDEX(W_psid!$B$2:$CZ$104,W_!$A47,W_!P$1)/Ns!$B$1</f>
        <v>-17.022605713569408</v>
      </c>
      <c r="Q47" s="11" cm="1">
        <f t="array" ref="Q47">INDEX(W_psid!$B$2:$CZ$104,W_!$A47,W_!Q$1)/Ns!$B$1</f>
        <v>-14.553826217828986</v>
      </c>
      <c r="R47" s="11" cm="1">
        <f t="array" ref="R47">INDEX(W_psid!$B$2:$CZ$104,W_!$A47,W_!R$1)/Ns!$B$1</f>
        <v>-32.777396461746335</v>
      </c>
      <c r="S47" s="11" cm="1">
        <f t="array" ref="S47">INDEX(W_psid!$B$2:$CZ$104,W_!$A47,W_!S$1)/Ns!$B$1</f>
        <v>-8.5241078093201781E-3</v>
      </c>
      <c r="T47" s="11" cm="1">
        <f t="array" ref="T47">INDEX(W_psid!$B$2:$CZ$104,W_!$A47,W_!T$1)/Ns!$B$1</f>
        <v>9.3726301881778254E-4</v>
      </c>
      <c r="U47" s="11" cm="1">
        <f t="array" ref="U47">INDEX(W_psid!$B$2:$CZ$104,W_!$A47,W_!U$1)/Ns!$B$1</f>
        <v>-5.2785064728685466E-2</v>
      </c>
      <c r="V47" s="11" cm="1">
        <f t="array" ref="V47">INDEX(W_psid!$B$2:$CZ$104,W_!$A47,W_!V$1)/Ns!$B$1</f>
        <v>2.8187793135093999</v>
      </c>
      <c r="W47" s="11" cm="1">
        <f t="array" ref="W47">INDEX(W_psid!$B$2:$CZ$104,W_!$A47,W_!W$1)/Ns!$B$1</f>
        <v>2.8068029882544985</v>
      </c>
      <c r="X47" s="11" cm="1">
        <f t="array" ref="X47">INDEX(W_psid!$B$2:$CZ$104,W_!$A47,W_!X$1)/Ns!$B$1</f>
        <v>1.6078698461093113</v>
      </c>
      <c r="Y47" s="11" cm="1">
        <f t="array" ref="Y47">INDEX(W_psid!$B$2:$CZ$104,W_!$A47,W_!Y$1)/Ns!$B$1</f>
        <v>1.3396017330991077</v>
      </c>
      <c r="Z47" s="11" cm="1">
        <f t="array" ref="Z47">INDEX(W_psid!$B$2:$CZ$104,W_!$A47,W_!Z$1)/Ns!$B$1</f>
        <v>1.6033184824466469</v>
      </c>
      <c r="AA47" s="11" cm="1">
        <f t="array" ref="AA47">INDEX(W_psid!$B$2:$CZ$104,W_!$A47,W_!AA$1)/Ns!$B$1</f>
        <v>0.5799435470778852</v>
      </c>
      <c r="AB47" s="11" cm="1">
        <f t="array" ref="AB47">INDEX(W_psid!$B$2:$CZ$104,W_!$A47,W_!AB$1)/Ns!$B$1</f>
        <v>-7.3126956846785969E-3</v>
      </c>
      <c r="AC47" s="11" cm="1">
        <f t="array" ref="AC47">INDEX(W_psid!$B$2:$CZ$104,W_!$A47,W_!AC$1)/Ns!$B$1</f>
        <v>-0.29102308310642011</v>
      </c>
      <c r="AD47" s="11" cm="1">
        <f t="array" ref="AD47">INDEX(W_psid!$B$2:$CZ$104,W_!$A47,W_!AD$1)/Ns!$B$1</f>
        <v>0.18720492532930316</v>
      </c>
      <c r="AE47" s="11" cm="1">
        <f t="array" ref="AE47">INDEX(W_psid!$B$2:$CZ$104,W_!$A47,W_!AE$1)/Ns!$B$1</f>
        <v>23.339458451592538</v>
      </c>
      <c r="AF47" s="11" cm="1">
        <f t="array" ref="AF47">INDEX(W_psid!$B$2:$CZ$104,W_!$A47,W_!AF$1)/Ns!$B$1</f>
        <v>20.699929086782475</v>
      </c>
      <c r="AG47" s="11" cm="1">
        <f t="array" ref="AG47">INDEX(W_psid!$B$2:$CZ$104,W_!$A47,W_!AG$1)/Ns!$B$1</f>
        <v>7.1680757332346773E-2</v>
      </c>
      <c r="AH47" s="11" cm="1">
        <f t="array" ref="AH47">INDEX(W_psid!$B$2:$CZ$104,W_!$A47,W_!AH$1)/Ns!$B$1</f>
        <v>1.9456297177060942</v>
      </c>
      <c r="AI47" s="11" cm="1">
        <f t="array" ref="AI47">INDEX(W_psid!$B$2:$CZ$104,W_!$A47,W_!AI$1)/Ns!$B$1</f>
        <v>1.0157695011750911E-2</v>
      </c>
      <c r="AJ47" s="11" cm="1">
        <f t="array" ref="AJ47">INDEX(W_psid!$B$2:$CZ$104,W_!$A47,W_!AJ$1)/Ns!$B$1</f>
        <v>218.25659323325675</v>
      </c>
      <c r="AK47" s="11" cm="1">
        <f t="array" ref="AK47">INDEX(W_psid!$B$2:$CZ$104,W_!$A47,W_!AK$1)/Ns!$B$1</f>
        <v>46.30025903218278</v>
      </c>
      <c r="AL47" s="11" cm="1">
        <f t="array" ref="AL47">INDEX(W_psid!$B$2:$CZ$104,W_!$A47,W_!AL$1)/Ns!$B$1</f>
        <v>1.9292547643326243E-2</v>
      </c>
      <c r="AM47" s="11" cm="1">
        <f t="array" ref="AM47">INDEX(W_psid!$B$2:$CZ$104,W_!$A47,W_!AM$1)/Ns!$B$1</f>
        <v>221.14962958502946</v>
      </c>
      <c r="AN47" s="11" cm="1">
        <f t="array" ref="AN47">INDEX(W_psid!$B$2:$CZ$104,W_!$A47,W_!AN$1)/Ns!$B$1</f>
        <v>-1.0815378701130609</v>
      </c>
      <c r="AO47" s="11" cm="1">
        <f t="array" ref="AO47">INDEX(W_psid!$B$2:$CZ$104,W_!$A47,W_!AO$1)/Ns!$B$1</f>
        <v>-4.4065440168103379E-3</v>
      </c>
      <c r="AP47" s="11" cm="1">
        <f t="array" ref="AP47">INDEX(W_psid!$B$2:$CZ$104,W_!$A47,W_!AP$1)/Ns!$B$1</f>
        <v>-117.46735971824071</v>
      </c>
      <c r="AQ47" s="11" cm="1">
        <f t="array" ref="AQ47">INDEX(W_psid!$B$2:$CZ$104,W_!$A47,W_!AQ$1)/Ns!$B$1</f>
        <v>-88.336794850781061</v>
      </c>
      <c r="AR47" s="11" cm="1">
        <f t="array" ref="AR47">INDEX(W_psid!$B$2:$CZ$104,W_!$A47,W_!AR$1)/Ns!$B$1</f>
        <v>-3.567075264406646E-2</v>
      </c>
      <c r="AS47" s="11" cm="1">
        <f t="array" ref="AS47">INDEX(W_psid!$B$2:$CZ$104,W_!$A47,W_!AS$1)/Ns!$B$1</f>
        <v>-115.69705301714977</v>
      </c>
      <c r="AT47" s="11" cm="1">
        <f t="array" ref="AT47">INDEX(W_psid!$B$2:$CZ$104,W_!$A47,W_!AT$1)/Ns!$B$1</f>
        <v>0</v>
      </c>
      <c r="AU47" s="11" cm="1">
        <f t="array" ref="AU47">INDEX(W_psid!$B$2:$CZ$104,W_!$A47,W_!AU$1)/Ns!$B$1</f>
        <v>67.229585247183721</v>
      </c>
      <c r="AV47" s="11" cm="1">
        <f t="array" ref="AV47">INDEX(W_psid!$B$2:$CT$98,W_!$A47,W_!AV$1)/Ns!$B$1</f>
        <v>0.39251292838774959</v>
      </c>
      <c r="AW47" s="11">
        <v>0</v>
      </c>
      <c r="AX47" s="11" cm="1">
        <f t="array" ref="AX47">INDEX(W_other!$B$2:$CT$98,W_!$A47,W_!AX$1)</f>
        <v>0</v>
      </c>
      <c r="AY47" s="11" cm="1">
        <f t="array" ref="AY47">INDEX(W_other!$B$2:$CT$98,W_!$A47,W_!AY$1)</f>
        <v>0</v>
      </c>
      <c r="AZ47" s="11" cm="1">
        <f t="array" ref="AZ47">INDEX(W_other!$B$2:$CT$98,W_!$A47,W_!AZ$1)</f>
        <v>0</v>
      </c>
      <c r="BA47" s="11" cm="1">
        <f t="array" ref="BA47">INDEX(W_other!$B$2:$CT$98,W_!$A47,W_!BA$1)</f>
        <v>0</v>
      </c>
      <c r="BB47" s="11" cm="1">
        <f t="array" ref="BB47">INDEX(W_other!$B$2:$CT$98,W_!$A47,W_!BB$1)</f>
        <v>0</v>
      </c>
      <c r="BC47" s="11" cm="1">
        <f t="array" ref="BC47">INDEX(W_other!$B$2:$CT$98,W_!$A47,W_!BC$1)</f>
        <v>0</v>
      </c>
      <c r="BD47" s="11" cm="1">
        <f t="array" ref="BD47">INDEX(W_other!$B$2:$CT$98,W_!$A47,W_!BD$1)</f>
        <v>0</v>
      </c>
    </row>
    <row r="48" spans="1:56" x14ac:dyDescent="0.35">
      <c r="A48">
        <f>MATCH(C48,W_psid!$A$2:$A$104,0)</f>
        <v>70</v>
      </c>
      <c r="B48" t="str">
        <f>MOMS!$A$46</f>
        <v>sd_hdo_wdo</v>
      </c>
      <c r="C48" t="str">
        <f>MOMS!$B$46</f>
        <v>sd_hdo_wdo_inmsa</v>
      </c>
      <c r="D48" s="11" cm="1">
        <f t="array" ref="D48">INDEX(W_psid!$B$2:$CZ$104,W_!$A48,W_!D$1)/Ns!$B$1</f>
        <v>-2.1061570695268374E-3</v>
      </c>
      <c r="E48" s="11" cm="1">
        <f t="array" ref="E48">INDEX(W_psid!$B$2:$CZ$104,W_!$A48,W_!E$1)/Ns!$B$1</f>
        <v>-2.7445917179061138E-2</v>
      </c>
      <c r="F48" s="11" cm="1">
        <f t="array" ref="F48">INDEX(W_psid!$B$2:$CZ$104,W_!$A48,W_!F$1)/Ns!$B$1</f>
        <v>1.6441553207015996E-3</v>
      </c>
      <c r="G48" s="11" cm="1">
        <f t="array" ref="G48">INDEX(W_psid!$B$2:$CZ$104,W_!$A48,W_!G$1)/Ns!$B$1</f>
        <v>0.15402059287478631</v>
      </c>
      <c r="H48" s="11" cm="1">
        <f t="array" ref="H48">INDEX(W_psid!$B$2:$CZ$104,W_!$A48,W_!H$1)/Ns!$B$1</f>
        <v>0.52293522469135845</v>
      </c>
      <c r="I48" s="11" cm="1">
        <f t="array" ref="I48">INDEX(W_psid!$B$2:$CZ$104,W_!$A48,W_!I$1)/Ns!$B$1</f>
        <v>0.24516102434613729</v>
      </c>
      <c r="J48" s="11" cm="1">
        <f t="array" ref="J48">INDEX(W_psid!$B$2:$CZ$104,W_!$A48,W_!J$1)/Ns!$B$1</f>
        <v>-0.1356291184306963</v>
      </c>
      <c r="K48" s="11" cm="1">
        <f t="array" ref="K48">INDEX(W_psid!$B$2:$CZ$104,W_!$A48,W_!K$1)/Ns!$B$1</f>
        <v>0.34599050228452222</v>
      </c>
      <c r="L48" s="11" cm="1">
        <f t="array" ref="L48">INDEX(W_psid!$B$2:$CZ$104,W_!$A48,W_!L$1)/Ns!$B$1</f>
        <v>-0.48875684585539686</v>
      </c>
      <c r="M48" s="11" cm="1">
        <f t="array" ref="M48">INDEX(W_psid!$B$2:$CZ$104,W_!$A48,W_!M$1)/Ns!$B$1</f>
        <v>-0.29725795864542404</v>
      </c>
      <c r="N48" s="11" cm="1">
        <f t="array" ref="N48">INDEX(W_psid!$B$2:$CZ$104,W_!$A48,W_!N$1)/Ns!$B$1</f>
        <v>6.3921544966220878E-2</v>
      </c>
      <c r="O48" s="11" cm="1">
        <f t="array" ref="O48">INDEX(W_psid!$B$2:$CZ$104,W_!$A48,W_!O$1)/Ns!$B$1</f>
        <v>0.38914829600926804</v>
      </c>
      <c r="P48" s="11" cm="1">
        <f t="array" ref="P48">INDEX(W_psid!$B$2:$CZ$104,W_!$A48,W_!P$1)/Ns!$B$1</f>
        <v>-0.34876419668573122</v>
      </c>
      <c r="Q48" s="11" cm="1">
        <f t="array" ref="Q48">INDEX(W_psid!$B$2:$CZ$104,W_!$A48,W_!Q$1)/Ns!$B$1</f>
        <v>-0.54742736791236235</v>
      </c>
      <c r="R48" s="11" cm="1">
        <f t="array" ref="R48">INDEX(W_psid!$B$2:$CZ$104,W_!$A48,W_!R$1)/Ns!$B$1</f>
        <v>-0.27870750304926251</v>
      </c>
      <c r="S48" s="11" cm="1">
        <f t="array" ref="S48">INDEX(W_psid!$B$2:$CZ$104,W_!$A48,W_!S$1)/Ns!$B$1</f>
        <v>2.1722632054988036E-4</v>
      </c>
      <c r="T48" s="11" cm="1">
        <f t="array" ref="T48">INDEX(W_psid!$B$2:$CZ$104,W_!$A48,W_!T$1)/Ns!$B$1</f>
        <v>6.5178626513781845E-5</v>
      </c>
      <c r="U48" s="11" cm="1">
        <f t="array" ref="U48">INDEX(W_psid!$B$2:$CZ$104,W_!$A48,W_!U$1)/Ns!$B$1</f>
        <v>-1.4707596936400138E-4</v>
      </c>
      <c r="V48" s="11" cm="1">
        <f t="array" ref="V48">INDEX(W_psid!$B$2:$CZ$104,W_!$A48,W_!V$1)/Ns!$B$1</f>
        <v>3.7416139756071068E-2</v>
      </c>
      <c r="W48" s="11" cm="1">
        <f t="array" ref="W48">INDEX(W_psid!$B$2:$CZ$104,W_!$A48,W_!W$1)/Ns!$B$1</f>
        <v>3.5031756453618661E-2</v>
      </c>
      <c r="X48" s="11" cm="1">
        <f t="array" ref="X48">INDEX(W_psid!$B$2:$CZ$104,W_!$A48,W_!X$1)/Ns!$B$1</f>
        <v>3.733633595664871E-2</v>
      </c>
      <c r="Y48" s="11" cm="1">
        <f t="array" ref="Y48">INDEX(W_psid!$B$2:$CZ$104,W_!$A48,W_!Y$1)/Ns!$B$1</f>
        <v>3.7951262260980535E-2</v>
      </c>
      <c r="Z48" s="11" cm="1">
        <f t="array" ref="Z48">INDEX(W_psid!$B$2:$CZ$104,W_!$A48,W_!Z$1)/Ns!$B$1</f>
        <v>4.160612923535438E-2</v>
      </c>
      <c r="AA48" s="11" cm="1">
        <f t="array" ref="AA48">INDEX(W_psid!$B$2:$CZ$104,W_!$A48,W_!AA$1)/Ns!$B$1</f>
        <v>1.0284873603132523E-2</v>
      </c>
      <c r="AB48" s="11" cm="1">
        <f t="array" ref="AB48">INDEX(W_psid!$B$2:$CZ$104,W_!$A48,W_!AB$1)/Ns!$B$1</f>
        <v>4.9893771999062629E-5</v>
      </c>
      <c r="AC48" s="11" cm="1">
        <f t="array" ref="AC48">INDEX(W_psid!$B$2:$CZ$104,W_!$A48,W_!AC$1)/Ns!$B$1</f>
        <v>-1.076934048510427E-2</v>
      </c>
      <c r="AD48" s="11" cm="1">
        <f t="array" ref="AD48">INDEX(W_psid!$B$2:$CZ$104,W_!$A48,W_!AD$1)/Ns!$B$1</f>
        <v>2.514467583397803E-3</v>
      </c>
      <c r="AE48" s="11" cm="1">
        <f t="array" ref="AE48">INDEX(W_psid!$B$2:$CZ$104,W_!$A48,W_!AE$1)/Ns!$B$1</f>
        <v>0.16892458306993691</v>
      </c>
      <c r="AF48" s="11" cm="1">
        <f t="array" ref="AF48">INDEX(W_psid!$B$2:$CZ$104,W_!$A48,W_!AF$1)/Ns!$B$1</f>
        <v>0.13737746536555867</v>
      </c>
      <c r="AG48" s="11" cm="1">
        <f t="array" ref="AG48">INDEX(W_psid!$B$2:$CZ$104,W_!$A48,W_!AG$1)/Ns!$B$1</f>
        <v>5.9159775542377896E-3</v>
      </c>
      <c r="AH48" s="11" cm="1">
        <f t="array" ref="AH48">INDEX(W_psid!$B$2:$CZ$104,W_!$A48,W_!AH$1)/Ns!$B$1</f>
        <v>4.8316332144040422E-2</v>
      </c>
      <c r="AI48" s="11" cm="1">
        <f t="array" ref="AI48">INDEX(W_psid!$B$2:$CZ$104,W_!$A48,W_!AI$1)/Ns!$B$1</f>
        <v>-5.0610406536077436E-4</v>
      </c>
      <c r="AJ48" s="11" cm="1">
        <f t="array" ref="AJ48">INDEX(W_psid!$B$2:$CZ$104,W_!$A48,W_!AJ$1)/Ns!$B$1</f>
        <v>-2.1212199587293576</v>
      </c>
      <c r="AK48" s="11" cm="1">
        <f t="array" ref="AK48">INDEX(W_psid!$B$2:$CZ$104,W_!$A48,W_!AK$1)/Ns!$B$1</f>
        <v>-0.76082596409849357</v>
      </c>
      <c r="AL48" s="11" cm="1">
        <f t="array" ref="AL48">INDEX(W_psid!$B$2:$CZ$104,W_!$A48,W_!AL$1)/Ns!$B$1</f>
        <v>3.5940734792158446E-4</v>
      </c>
      <c r="AM48" s="11" cm="1">
        <f t="array" ref="AM48">INDEX(W_psid!$B$2:$CZ$104,W_!$A48,W_!AM$1)/Ns!$B$1</f>
        <v>-2.0639005749962931</v>
      </c>
      <c r="AN48" s="11" cm="1">
        <f t="array" ref="AN48">INDEX(W_psid!$B$2:$CZ$104,W_!$A48,W_!AN$1)/Ns!$B$1</f>
        <v>-2.603914069368967E-2</v>
      </c>
      <c r="AO48" s="11" cm="1">
        <f t="array" ref="AO48">INDEX(W_psid!$B$2:$CZ$104,W_!$A48,W_!AO$1)/Ns!$B$1</f>
        <v>2.682026602918913E-4</v>
      </c>
      <c r="AP48" s="11" cm="1">
        <f t="array" ref="AP48">INDEX(W_psid!$B$2:$CZ$104,W_!$A48,W_!AP$1)/Ns!$B$1</f>
        <v>1.0708061005171146</v>
      </c>
      <c r="AQ48" s="11" cm="1">
        <f t="array" ref="AQ48">INDEX(W_psid!$B$2:$CZ$104,W_!$A48,W_!AQ$1)/Ns!$B$1</f>
        <v>1.5067542436425081</v>
      </c>
      <c r="AR48" s="11" cm="1">
        <f t="array" ref="AR48">INDEX(W_psid!$B$2:$CZ$104,W_!$A48,W_!AR$1)/Ns!$B$1</f>
        <v>-6.4017578060660593E-4</v>
      </c>
      <c r="AS48" s="11" cm="1">
        <f t="array" ref="AS48">INDEX(W_psid!$B$2:$CZ$104,W_!$A48,W_!AS$1)/Ns!$B$1</f>
        <v>1.0362433306533667</v>
      </c>
      <c r="AT48" s="11" cm="1">
        <f t="array" ref="AT48">INDEX(W_psid!$B$2:$CZ$104,W_!$A48,W_!AT$1)/Ns!$B$1</f>
        <v>0</v>
      </c>
      <c r="AU48" s="11" cm="1">
        <f t="array" ref="AU48">INDEX(W_psid!$B$2:$CZ$104,W_!$A48,W_!AU$1)/Ns!$B$1</f>
        <v>0.39251292838774959</v>
      </c>
      <c r="AV48" s="11" cm="1">
        <f t="array" ref="AV48">INDEX(W_psid!$B$2:$CT$98,W_!$A48,W_!AV$1)/Ns!$B$1</f>
        <v>4.5081390668204366E-2</v>
      </c>
      <c r="AW48" s="11">
        <v>0</v>
      </c>
      <c r="AX48" s="11">
        <v>0</v>
      </c>
      <c r="AY48" s="11">
        <v>0</v>
      </c>
      <c r="AZ48" s="11">
        <v>0</v>
      </c>
      <c r="BA48" s="11">
        <v>0</v>
      </c>
      <c r="BB48" s="11">
        <v>0</v>
      </c>
      <c r="BC48" s="11" cm="1">
        <f t="array" ref="BC48">INDEX(W_other!$B$2:$CT$98,W_!$A48,W_!BC$1)</f>
        <v>0</v>
      </c>
      <c r="BD48" s="11" cm="1">
        <f t="array" ref="BD48">INDEX(W_other!$B$2:$CT$98,W_!$A48,W_!BD$1)</f>
        <v>0</v>
      </c>
    </row>
    <row r="49" spans="1:56" x14ac:dyDescent="0.35">
      <c r="A49">
        <f>MATCH(C49,W_other!$A$2:$A$98,0)</f>
        <v>7</v>
      </c>
      <c r="B49" t="str">
        <f>MOMS!$A$47</f>
        <v>NLY_</v>
      </c>
      <c r="C49" t="str">
        <f>MOMS!$B$47</f>
        <v>NLY_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14">
        <v>0</v>
      </c>
      <c r="AD49" s="14">
        <v>0</v>
      </c>
      <c r="AE49" s="14">
        <v>0</v>
      </c>
      <c r="AF49" s="14">
        <v>0</v>
      </c>
      <c r="AG49" s="14">
        <v>0</v>
      </c>
      <c r="AH49" s="14">
        <v>0</v>
      </c>
      <c r="AI49" s="14">
        <v>0</v>
      </c>
      <c r="AJ49" s="14">
        <v>0</v>
      </c>
      <c r="AK49" s="14">
        <v>0</v>
      </c>
      <c r="AL49" s="14">
        <v>0</v>
      </c>
      <c r="AM49" s="14">
        <v>0</v>
      </c>
      <c r="AN49" s="14">
        <v>0</v>
      </c>
      <c r="AO49" s="14">
        <v>0</v>
      </c>
      <c r="AP49" s="14">
        <v>0</v>
      </c>
      <c r="AQ49" s="14">
        <v>0</v>
      </c>
      <c r="AR49" s="14">
        <v>0</v>
      </c>
      <c r="AS49" s="14">
        <v>0</v>
      </c>
      <c r="AT49" s="14">
        <v>0</v>
      </c>
      <c r="AU49" s="14">
        <v>0</v>
      </c>
      <c r="AV49" s="14">
        <v>0</v>
      </c>
      <c r="AW49" s="11" cm="1">
        <f t="array" ref="AW49">INDEX(W_other!$B$2:$CT$98,W_!$A49,W_!AW$1)</f>
        <v>1</v>
      </c>
      <c r="AX49" s="11" cm="1">
        <f t="array" ref="AX49">INDEX(W_other!$B$2:$CT$98,W_!$A49,W_!AX$1)</f>
        <v>0</v>
      </c>
      <c r="AY49" s="11" cm="1">
        <f t="array" ref="AY49">INDEX(W_other!$B$2:$CT$98,W_!$A49,W_!AY$1)</f>
        <v>0</v>
      </c>
      <c r="AZ49" s="11" cm="1">
        <f t="array" ref="AZ49">INDEX(W_other!$B$2:$CT$98,W_!$A49,W_!AZ$1)</f>
        <v>0</v>
      </c>
      <c r="BA49" s="11" cm="1">
        <f t="array" ref="BA49">INDEX(W_other!$B$2:$CT$98,W_!$A49,W_!BA$1)</f>
        <v>0</v>
      </c>
      <c r="BB49" s="11" cm="1">
        <f t="array" ref="BB49">INDEX(W_other!$B$2:$CT$98,W_!$A49,W_!BB$1)</f>
        <v>0</v>
      </c>
      <c r="BC49" s="11" cm="1">
        <f t="array" ref="BC49">INDEX(W_other!$B$2:$CT$98,W_!$A49,W_!BC$1)</f>
        <v>0</v>
      </c>
      <c r="BD49" s="11" cm="1">
        <f t="array" ref="BD49">INDEX(W_other!$B$2:$CT$98,W_!$A49,W_!BD$1)</f>
        <v>0</v>
      </c>
    </row>
    <row r="50" spans="1:56" x14ac:dyDescent="0.35">
      <c r="A50">
        <f>MATCH(C50,W_other!$A$2:$A$98,0)</f>
        <v>5</v>
      </c>
      <c r="B50" t="str">
        <f>MOMS!$A$48</f>
        <v>shouseexp</v>
      </c>
      <c r="C50" t="str">
        <f>MOMS!$B$48</f>
        <v>shouseexp</v>
      </c>
      <c r="D50" s="14">
        <v>0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0</v>
      </c>
      <c r="AE50" s="14">
        <v>0</v>
      </c>
      <c r="AF50" s="14">
        <v>0</v>
      </c>
      <c r="AG50" s="14">
        <v>0</v>
      </c>
      <c r="AH50" s="14">
        <v>0</v>
      </c>
      <c r="AI50" s="14">
        <v>0</v>
      </c>
      <c r="AJ50" s="14">
        <v>0</v>
      </c>
      <c r="AK50" s="14">
        <v>0</v>
      </c>
      <c r="AL50" s="14">
        <v>0</v>
      </c>
      <c r="AM50" s="14">
        <v>0</v>
      </c>
      <c r="AN50" s="14">
        <v>0</v>
      </c>
      <c r="AO50" s="14">
        <v>0</v>
      </c>
      <c r="AP50" s="14">
        <v>0</v>
      </c>
      <c r="AQ50" s="14">
        <v>0</v>
      </c>
      <c r="AR50" s="14">
        <v>0</v>
      </c>
      <c r="AS50" s="14">
        <v>0</v>
      </c>
      <c r="AT50" s="14">
        <v>0</v>
      </c>
      <c r="AU50" s="14">
        <v>0</v>
      </c>
      <c r="AV50" s="14">
        <v>0</v>
      </c>
      <c r="AW50" s="11" cm="1">
        <f t="array" ref="AW50">INDEX(W_other!$B$2:$CT$98,W_!$A50,W_!AW$1)</f>
        <v>0</v>
      </c>
      <c r="AX50" s="11" cm="1">
        <f t="array" ref="AX50">INDEX(W_other!$B$2:$CT$98,W_!$A50,W_!AX$1)</f>
        <v>1</v>
      </c>
      <c r="AY50" s="11" cm="1">
        <f t="array" ref="AY50">INDEX(W_other!$B$2:$CT$98,W_!$A50,W_!AY$1)</f>
        <v>0</v>
      </c>
      <c r="AZ50" s="11" cm="1">
        <f t="array" ref="AZ50">INDEX(W_other!$B$2:$CT$98,W_!$A50,W_!AZ$1)</f>
        <v>0</v>
      </c>
      <c r="BA50" s="11" cm="1">
        <f t="array" ref="BA50">INDEX(W_other!$B$2:$CT$98,W_!$A50,W_!BA$1)</f>
        <v>0</v>
      </c>
      <c r="BB50" s="11" cm="1">
        <f t="array" ref="BB50">INDEX(W_other!$B$2:$CT$98,W_!$A50,W_!BB$1)</f>
        <v>0</v>
      </c>
      <c r="BC50" s="11" cm="1">
        <f t="array" ref="BC50">INDEX(W_other!$B$2:$CT$98,W_!$A50,W_!BC$1)</f>
        <v>0</v>
      </c>
      <c r="BD50" s="11" cm="1">
        <f t="array" ref="BD50">INDEX(W_other!$B$2:$CT$98,W_!$A50,W_!BD$1)</f>
        <v>0</v>
      </c>
    </row>
    <row r="51" spans="1:56" x14ac:dyDescent="0.35">
      <c r="A51">
        <f>MATCH(C51,W_other!$A$2:$A$98,0)</f>
        <v>1</v>
      </c>
      <c r="B51" t="str">
        <f>MOMS!$A$49</f>
        <v>scity</v>
      </c>
      <c r="C51" t="str">
        <f>MOMS!$B$49</f>
        <v>scity</v>
      </c>
      <c r="D51" s="14">
        <v>0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14">
        <v>0</v>
      </c>
      <c r="Z51" s="14">
        <v>0</v>
      </c>
      <c r="AA51" s="14">
        <v>0</v>
      </c>
      <c r="AB51" s="14">
        <v>0</v>
      </c>
      <c r="AC51" s="14">
        <v>0</v>
      </c>
      <c r="AD51" s="14">
        <v>0</v>
      </c>
      <c r="AE51" s="14">
        <v>0</v>
      </c>
      <c r="AF51" s="14">
        <v>0</v>
      </c>
      <c r="AG51" s="14">
        <v>0</v>
      </c>
      <c r="AH51" s="14">
        <v>0</v>
      </c>
      <c r="AI51" s="14">
        <v>0</v>
      </c>
      <c r="AJ51" s="14">
        <v>0</v>
      </c>
      <c r="AK51" s="14">
        <v>0</v>
      </c>
      <c r="AL51" s="14">
        <v>0</v>
      </c>
      <c r="AM51" s="14">
        <v>0</v>
      </c>
      <c r="AN51" s="14">
        <v>0</v>
      </c>
      <c r="AO51" s="14">
        <v>0</v>
      </c>
      <c r="AP51" s="14">
        <v>0</v>
      </c>
      <c r="AQ51" s="14">
        <v>0</v>
      </c>
      <c r="AR51" s="14">
        <v>0</v>
      </c>
      <c r="AS51" s="14">
        <v>0</v>
      </c>
      <c r="AT51" s="14">
        <v>0</v>
      </c>
      <c r="AU51" s="14">
        <v>0</v>
      </c>
      <c r="AV51" s="14">
        <v>0</v>
      </c>
      <c r="AW51" s="11" cm="1">
        <f t="array" ref="AW51">INDEX(W_other!$B$2:$CT$98,W_!$A51,W_!AW$1)</f>
        <v>0</v>
      </c>
      <c r="AX51" s="11" cm="1">
        <f t="array" ref="AX51">INDEX(W_other!$B$2:$CT$98,W_!$A51,W_!AX$1)</f>
        <v>0</v>
      </c>
      <c r="AY51" s="15" cm="1">
        <f t="array" ref="AY51">INDEX(W_other!$B$2:$CT$98,W_!$A51,W_!AY$1)/Ns!$B$2</f>
        <v>3.9262297701702086E-4</v>
      </c>
      <c r="AZ51" s="15" cm="1">
        <f t="array" ref="AZ51">INDEX(W_other!$B$2:$CT$98,W_!$A51,W_!AZ$1)/Ns!$B$2</f>
        <v>5.2458658101740558E-4</v>
      </c>
      <c r="BA51" s="15" cm="1">
        <f t="array" ref="BA51">INDEX(W_other!$B$2:$CT$98,W_!$A51,W_!BA$1)/Ns!$B$2</f>
        <v>-1.059771510722185E-5</v>
      </c>
      <c r="BB51" s="15" cm="1">
        <f t="array" ref="BB51">INDEX(W_other!$B$2:$CT$98,W_!$A51,W_!BB$1)/Ns!$B$2</f>
        <v>2.7317085315895759E-5</v>
      </c>
      <c r="BC51" s="11" cm="1">
        <f t="array" ref="BC51">INDEX(W_other!$B$2:$CT$98,W_!$A51,W_!BC$1)</f>
        <v>0</v>
      </c>
      <c r="BD51" s="11" cm="1">
        <f t="array" ref="BD51">INDEX(W_other!$B$2:$CT$98,W_!$A51,W_!BD$1)</f>
        <v>0</v>
      </c>
    </row>
    <row r="52" spans="1:56" x14ac:dyDescent="0.35">
      <c r="A52">
        <f>MATCH(C52,W_other!$A$2:$A$98,0)</f>
        <v>2</v>
      </c>
      <c r="B52" t="str">
        <f>MOMS!$A$50</f>
        <v>sjobscity</v>
      </c>
      <c r="C52" t="str">
        <f>MOMS!$B$50</f>
        <v>sjobscity</v>
      </c>
      <c r="D52" s="14">
        <v>0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  <c r="P52" s="14">
        <v>0</v>
      </c>
      <c r="Q52" s="14">
        <v>0</v>
      </c>
      <c r="R52" s="14">
        <v>0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14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0</v>
      </c>
      <c r="AE52" s="14">
        <v>0</v>
      </c>
      <c r="AF52" s="14">
        <v>0</v>
      </c>
      <c r="AG52" s="14">
        <v>0</v>
      </c>
      <c r="AH52" s="14">
        <v>0</v>
      </c>
      <c r="AI52" s="14">
        <v>0</v>
      </c>
      <c r="AJ52" s="14">
        <v>0</v>
      </c>
      <c r="AK52" s="14">
        <v>0</v>
      </c>
      <c r="AL52" s="14">
        <v>0</v>
      </c>
      <c r="AM52" s="14">
        <v>0</v>
      </c>
      <c r="AN52" s="14">
        <v>0</v>
      </c>
      <c r="AO52" s="14">
        <v>0</v>
      </c>
      <c r="AP52" s="14">
        <v>0</v>
      </c>
      <c r="AQ52" s="14">
        <v>0</v>
      </c>
      <c r="AR52" s="14">
        <v>0</v>
      </c>
      <c r="AS52" s="14">
        <v>0</v>
      </c>
      <c r="AT52" s="14">
        <v>0</v>
      </c>
      <c r="AU52" s="14">
        <v>0</v>
      </c>
      <c r="AV52" s="14">
        <v>0</v>
      </c>
      <c r="AW52" s="11" cm="1">
        <f t="array" ref="AW52">INDEX(W_other!$B$2:$CT$98,W_!$A52,W_!AW$1)</f>
        <v>0</v>
      </c>
      <c r="AX52" s="11" cm="1">
        <f t="array" ref="AX52">INDEX(W_other!$B$2:$CT$98,W_!$A52,W_!AX$1)</f>
        <v>0</v>
      </c>
      <c r="AY52" s="15" cm="1">
        <f t="array" ref="AY52">INDEX(W_other!$B$2:$CT$98,W_!$A52,W_!AY$1)/Ns!$B$2</f>
        <v>5.2458658101740558E-4</v>
      </c>
      <c r="AZ52" s="15" cm="1">
        <f t="array" ref="AZ52">INDEX(W_other!$B$2:$CT$98,W_!$A52,W_!AZ$1)/Ns!$B$2</f>
        <v>7.8351114857197804E-4</v>
      </c>
      <c r="BA52" s="15" cm="1">
        <f t="array" ref="BA52">INDEX(W_other!$B$2:$CT$98,W_!$A52,W_!BA$1)/Ns!$B$2</f>
        <v>-3.0097721877103564E-5</v>
      </c>
      <c r="BB52" s="15" cm="1">
        <f t="array" ref="BB52">INDEX(W_other!$B$2:$CT$98,W_!$A52,W_!BB$1)/Ns!$B$2</f>
        <v>1.4776707306471775E-4</v>
      </c>
      <c r="BC52" s="11" cm="1">
        <f t="array" ref="BC52">INDEX(W_other!$B$2:$CT$98,W_!$A52,W_!BC$1)</f>
        <v>0</v>
      </c>
      <c r="BD52" s="11" cm="1">
        <f t="array" ref="BD52">INDEX(W_other!$B$2:$CT$98,W_!$A52,W_!BD$1)</f>
        <v>0</v>
      </c>
    </row>
    <row r="53" spans="1:56" x14ac:dyDescent="0.35">
      <c r="A53">
        <f>MATCH(C53,W_other!$A$2:$A$98,0)</f>
        <v>4</v>
      </c>
      <c r="B53" t="str">
        <f>MOMS!$A$51</f>
        <v>p_gradient</v>
      </c>
      <c r="C53" t="str">
        <f>MOMS!$B$51</f>
        <v>p_gradient</v>
      </c>
      <c r="D53" s="14">
        <v>0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14">
        <v>0</v>
      </c>
      <c r="Z53" s="14">
        <v>0</v>
      </c>
      <c r="AA53" s="14">
        <v>0</v>
      </c>
      <c r="AB53" s="14">
        <v>0</v>
      </c>
      <c r="AC53" s="14">
        <v>0</v>
      </c>
      <c r="AD53" s="14">
        <v>0</v>
      </c>
      <c r="AE53" s="14">
        <v>0</v>
      </c>
      <c r="AF53" s="14">
        <v>0</v>
      </c>
      <c r="AG53" s="14">
        <v>0</v>
      </c>
      <c r="AH53" s="14">
        <v>0</v>
      </c>
      <c r="AI53" s="14">
        <v>0</v>
      </c>
      <c r="AJ53" s="14">
        <v>0</v>
      </c>
      <c r="AK53" s="14">
        <v>0</v>
      </c>
      <c r="AL53" s="14">
        <v>0</v>
      </c>
      <c r="AM53" s="14">
        <v>0</v>
      </c>
      <c r="AN53" s="14">
        <v>0</v>
      </c>
      <c r="AO53" s="14">
        <v>0</v>
      </c>
      <c r="AP53" s="14">
        <v>0</v>
      </c>
      <c r="AQ53" s="14">
        <v>0</v>
      </c>
      <c r="AR53" s="14">
        <v>0</v>
      </c>
      <c r="AS53" s="14">
        <v>0</v>
      </c>
      <c r="AT53" s="14">
        <v>0</v>
      </c>
      <c r="AU53" s="14">
        <v>0</v>
      </c>
      <c r="AV53" s="14">
        <v>0</v>
      </c>
      <c r="AW53" s="11" cm="1">
        <f t="array" ref="AW53">INDEX(W_other!$B$2:$CT$98,W_!$A53,W_!AW$1)</f>
        <v>0</v>
      </c>
      <c r="AX53" s="11" cm="1">
        <f t="array" ref="AX53">INDEX(W_other!$B$2:$CT$98,W_!$A53,W_!AX$1)</f>
        <v>0</v>
      </c>
      <c r="AY53" s="15" cm="1">
        <f t="array" ref="AY53">INDEX(W_other!$B$2:$CT$98,W_!$A53,W_!AY$1)/Ns!$B$2</f>
        <v>-1.059771510722185E-5</v>
      </c>
      <c r="AZ53" s="15" cm="1">
        <f t="array" ref="AZ53">INDEX(W_other!$B$2:$CT$98,W_!$A53,W_!AZ$1)/Ns!$B$2</f>
        <v>-3.0097721877103564E-5</v>
      </c>
      <c r="BA53" s="15" cm="1">
        <f t="array" ref="BA53">INDEX(W_other!$B$2:$CT$98,W_!$A53,W_!BA$1)/Ns!$B$2</f>
        <v>6.3318484854312911E-6</v>
      </c>
      <c r="BB53" s="15" cm="1">
        <f t="array" ref="BB53">INDEX(W_other!$B$2:$CT$98,W_!$A53,W_!BB$1)/Ns!$B$2</f>
        <v>-3.3326383056063078E-5</v>
      </c>
      <c r="BC53" s="11" cm="1">
        <f t="array" ref="BC53">INDEX(W_other!$B$2:$CT$98,W_!$A53,W_!BC$1)</f>
        <v>0</v>
      </c>
      <c r="BD53" s="11" cm="1">
        <f t="array" ref="BD53">INDEX(W_other!$B$2:$CT$98,W_!$A53,W_!BD$1)</f>
        <v>0</v>
      </c>
    </row>
    <row r="54" spans="1:56" x14ac:dyDescent="0.35">
      <c r="A54">
        <f>MATCH(C54,W_other!$A$2:$A$98,0)</f>
        <v>3</v>
      </c>
      <c r="B54" t="str">
        <f>MOMS!$A$52</f>
        <v>p_gradient_simple</v>
      </c>
      <c r="C54" t="str">
        <f>MOMS!$B$52</f>
        <v>p_gradient_simple</v>
      </c>
      <c r="D54" s="14">
        <v>0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0</v>
      </c>
      <c r="AD54" s="14">
        <v>0</v>
      </c>
      <c r="AE54" s="14">
        <v>0</v>
      </c>
      <c r="AF54" s="14">
        <v>0</v>
      </c>
      <c r="AG54" s="14">
        <v>0</v>
      </c>
      <c r="AH54" s="14">
        <v>0</v>
      </c>
      <c r="AI54" s="14">
        <v>0</v>
      </c>
      <c r="AJ54" s="14">
        <v>0</v>
      </c>
      <c r="AK54" s="14">
        <v>0</v>
      </c>
      <c r="AL54" s="14">
        <v>0</v>
      </c>
      <c r="AM54" s="14">
        <v>0</v>
      </c>
      <c r="AN54" s="14">
        <v>0</v>
      </c>
      <c r="AO54" s="14">
        <v>0</v>
      </c>
      <c r="AP54" s="14">
        <v>0</v>
      </c>
      <c r="AQ54" s="14">
        <v>0</v>
      </c>
      <c r="AR54" s="14">
        <v>0</v>
      </c>
      <c r="AS54" s="14">
        <v>0</v>
      </c>
      <c r="AT54" s="14">
        <v>0</v>
      </c>
      <c r="AU54" s="14">
        <v>0</v>
      </c>
      <c r="AV54" s="14">
        <v>0</v>
      </c>
      <c r="AW54" s="11" cm="1">
        <f t="array" ref="AW54">INDEX(W_other!$B$2:$CT$98,W_!$A54,W_!AW$1)</f>
        <v>0</v>
      </c>
      <c r="AX54" s="11" cm="1">
        <f t="array" ref="AX54">INDEX(W_other!$B$2:$CT$98,W_!$A54,W_!AX$1)</f>
        <v>0</v>
      </c>
      <c r="AY54" s="15" cm="1">
        <f t="array" ref="AY54">INDEX(W_other!$B$2:$CT$98,W_!$A54,W_!AY$1)/Ns!$B$2</f>
        <v>2.7317085315895759E-5</v>
      </c>
      <c r="AZ54" s="15" cm="1">
        <f t="array" ref="AZ54">INDEX(W_other!$B$2:$CT$98,W_!$A54,W_!AZ$1)/Ns!$B$2</f>
        <v>1.4776707306471775E-4</v>
      </c>
      <c r="BA54" s="15" cm="1">
        <f t="array" ref="BA54">INDEX(W_other!$B$2:$CT$98,W_!$A54,W_!BA$1)/Ns!$B$2</f>
        <v>-3.3326383056063078E-5</v>
      </c>
      <c r="BB54" s="15" cm="1">
        <f t="array" ref="BB54">INDEX(W_other!$B$2:$CT$98,W_!$A54,W_!BB$1)/Ns!$B$2</f>
        <v>3.5392960919319167E-4</v>
      </c>
      <c r="BC54" s="11" cm="1">
        <f t="array" ref="BC54">INDEX(W_other!$B$2:$CT$98,W_!$A54,W_!BC$1)</f>
        <v>0</v>
      </c>
      <c r="BD54" s="11" cm="1">
        <f t="array" ref="BD54">INDEX(W_other!$B$2:$CT$98,W_!$A54,W_!BD$1)</f>
        <v>0</v>
      </c>
    </row>
    <row r="55" spans="1:56" x14ac:dyDescent="0.35">
      <c r="A55">
        <f>MATCH(C55,W_other!$A$2:$A$98,0)</f>
        <v>6</v>
      </c>
      <c r="B55" t="str">
        <f>MOMS!$A$53</f>
        <v>L</v>
      </c>
      <c r="C55" t="str">
        <f>MOMS!$B$53</f>
        <v>L</v>
      </c>
      <c r="D55" s="14">
        <v>0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0</v>
      </c>
      <c r="AD55" s="14">
        <v>0</v>
      </c>
      <c r="AE55" s="14">
        <v>0</v>
      </c>
      <c r="AF55" s="14">
        <v>0</v>
      </c>
      <c r="AG55" s="14">
        <v>0</v>
      </c>
      <c r="AH55" s="14">
        <v>0</v>
      </c>
      <c r="AI55" s="14">
        <v>0</v>
      </c>
      <c r="AJ55" s="14">
        <v>0</v>
      </c>
      <c r="AK55" s="14">
        <v>0</v>
      </c>
      <c r="AL55" s="14">
        <v>0</v>
      </c>
      <c r="AM55" s="14">
        <v>0</v>
      </c>
      <c r="AN55" s="14">
        <v>0</v>
      </c>
      <c r="AO55" s="14">
        <v>0</v>
      </c>
      <c r="AP55" s="14">
        <v>0</v>
      </c>
      <c r="AQ55" s="14">
        <v>0</v>
      </c>
      <c r="AR55" s="14">
        <v>0</v>
      </c>
      <c r="AS55" s="14">
        <v>0</v>
      </c>
      <c r="AT55" s="14">
        <v>0</v>
      </c>
      <c r="AU55" s="14">
        <v>0</v>
      </c>
      <c r="AV55" s="14">
        <v>0</v>
      </c>
      <c r="AW55" s="11" cm="1">
        <f t="array" ref="AW55">INDEX(W_other!$B$2:$CT$98,W_!$A55,W_!AW$1)</f>
        <v>0</v>
      </c>
      <c r="AX55" s="11" cm="1">
        <f t="array" ref="AX55">INDEX(W_other!$B$2:$CT$98,W_!$A55,W_!AX$1)</f>
        <v>0</v>
      </c>
      <c r="AY55" s="11" cm="1">
        <f t="array" ref="AY55">INDEX(W_other!$B$2:$CT$98,W_!$A55,W_!AY$1)</f>
        <v>0</v>
      </c>
      <c r="AZ55" s="11" cm="1">
        <f t="array" ref="AZ55">INDEX(W_other!$B$2:$CT$98,W_!$A55,W_!AZ$1)</f>
        <v>0</v>
      </c>
      <c r="BA55" s="11" cm="1">
        <f t="array" ref="BA55">INDEX(W_other!$B$2:$CT$98,W_!$A55,W_!BA$1)</f>
        <v>0</v>
      </c>
      <c r="BB55" s="11" cm="1">
        <f t="array" ref="BB55">INDEX(W_other!$B$2:$CT$98,W_!$A55,W_!BB$1)</f>
        <v>0</v>
      </c>
      <c r="BC55" s="11" cm="1">
        <f t="array" ref="BC55">INDEX(W_other!$B$2:$CT$98,W_!$A55,W_!BC$1)/Ns!B3</f>
        <v>2.7888951807228914E-2</v>
      </c>
      <c r="BD55" s="11" cm="1">
        <f t="array" ref="BD55">INDEX(W_other!$B$2:$CT$98,W_!$A55,W_!BD$1)</f>
        <v>0</v>
      </c>
    </row>
    <row r="56" spans="1:56" x14ac:dyDescent="0.35">
      <c r="A56">
        <f>MATCH(C56,W_other!$A$2:$A$98,0)</f>
        <v>8</v>
      </c>
      <c r="B56" t="str">
        <f>MOMS!$A$54</f>
        <v>snmarried</v>
      </c>
      <c r="C56" t="str">
        <f>MOMS!$B$54</f>
        <v>snmarried</v>
      </c>
      <c r="D56" s="14">
        <v>0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14">
        <v>0</v>
      </c>
      <c r="Z56" s="14">
        <v>0</v>
      </c>
      <c r="AA56" s="14">
        <v>0</v>
      </c>
      <c r="AB56" s="14">
        <v>0</v>
      </c>
      <c r="AC56" s="14">
        <v>0</v>
      </c>
      <c r="AD56" s="14">
        <v>0</v>
      </c>
      <c r="AE56" s="14">
        <v>0</v>
      </c>
      <c r="AF56" s="14">
        <v>0</v>
      </c>
      <c r="AG56" s="14">
        <v>0</v>
      </c>
      <c r="AH56" s="14">
        <v>0</v>
      </c>
      <c r="AI56" s="14">
        <v>0</v>
      </c>
      <c r="AJ56" s="14">
        <v>0</v>
      </c>
      <c r="AK56" s="14">
        <v>0</v>
      </c>
      <c r="AL56" s="14">
        <v>0</v>
      </c>
      <c r="AM56" s="14">
        <v>0</v>
      </c>
      <c r="AN56" s="14">
        <v>0</v>
      </c>
      <c r="AO56" s="14">
        <v>0</v>
      </c>
      <c r="AP56" s="14">
        <v>0</v>
      </c>
      <c r="AQ56" s="14">
        <v>0</v>
      </c>
      <c r="AR56" s="14">
        <v>0</v>
      </c>
      <c r="AS56" s="14">
        <v>0</v>
      </c>
      <c r="AT56" s="14">
        <v>0</v>
      </c>
      <c r="AU56" s="14">
        <v>0</v>
      </c>
      <c r="AV56" s="14">
        <v>0</v>
      </c>
      <c r="AW56" s="11" cm="1">
        <f t="array" ref="AW56">INDEX(W_other!$B$2:$CT$98,W_!$A56,W_!AW$1)</f>
        <v>0</v>
      </c>
      <c r="AX56" s="11" cm="1">
        <f t="array" ref="AX56">INDEX(W_other!$B$2:$CT$98,W_!$A56,W_!AX$1)</f>
        <v>0</v>
      </c>
      <c r="AY56" s="11" cm="1">
        <f t="array" ref="AY56">INDEX(W_other!$B$2:$CT$98,W_!$A56,W_!AY$1)</f>
        <v>0</v>
      </c>
      <c r="AZ56" s="11" cm="1">
        <f t="array" ref="AZ56">INDEX(W_other!$B$2:$CT$98,W_!$A56,W_!AZ$1)</f>
        <v>0</v>
      </c>
      <c r="BA56" s="11" cm="1">
        <f t="array" ref="BA56">INDEX(W_other!$B$2:$CT$98,W_!$A56,W_!BA$1)</f>
        <v>0</v>
      </c>
      <c r="BB56" s="11" cm="1">
        <f t="array" ref="BB56">INDEX(W_other!$B$2:$CT$98,W_!$A56,W_!BB$1)</f>
        <v>0</v>
      </c>
      <c r="BC56" s="11" cm="1">
        <f t="array" ref="BC56">INDEX(W_other!$B$2:$CT$98,W_!$A56,W_!BC$1)</f>
        <v>0</v>
      </c>
      <c r="BD56" s="11" cm="1">
        <f t="array" ref="BD56">INDEX(W_other!$B$2:$CT$98,W_!$A56,W_!BD$1)/Ns!B4</f>
        <v>4.4348065476190477E-6</v>
      </c>
    </row>
  </sheetData>
  <conditionalFormatting sqref="D4:BD56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3D2F1-5F7D-4ECE-B1B5-77E3AE132B16}">
  <dimension ref="A1:B1"/>
  <sheetViews>
    <sheetView workbookViewId="0">
      <selection sqref="A1:C1"/>
    </sheetView>
  </sheetViews>
  <sheetFormatPr defaultRowHeight="14.5" x14ac:dyDescent="0.35"/>
  <cols>
    <col min="1" max="1" width="14.54296875" bestFit="1" customWidth="1"/>
  </cols>
  <sheetData>
    <row r="1" spans="1:2" x14ac:dyDescent="0.35">
      <c r="A1" t="s">
        <v>30</v>
      </c>
      <c r="B1" t="str">
        <f>A1</f>
        <v>hrs0_dif_citysub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A4143-736F-4C71-A293-2D25882A9A47}">
  <dimension ref="A1:C10"/>
  <sheetViews>
    <sheetView workbookViewId="0">
      <selection activeCell="A11" sqref="A11"/>
    </sheetView>
  </sheetViews>
  <sheetFormatPr defaultRowHeight="14.5" x14ac:dyDescent="0.35"/>
  <cols>
    <col min="1" max="1" width="16.36328125" bestFit="1" customWidth="1"/>
  </cols>
  <sheetData>
    <row r="1" spans="1:3" x14ac:dyDescent="0.35">
      <c r="B1" t="s">
        <v>1</v>
      </c>
      <c r="C1" t="s">
        <v>2</v>
      </c>
    </row>
    <row r="2" spans="1:3" x14ac:dyDescent="0.35">
      <c r="A2" t="s">
        <v>176</v>
      </c>
      <c r="B2">
        <v>0.39191477161275001</v>
      </c>
    </row>
    <row r="3" spans="1:3" x14ac:dyDescent="0.35">
      <c r="A3" t="s">
        <v>19</v>
      </c>
      <c r="B3">
        <v>0.49779057060822007</v>
      </c>
    </row>
    <row r="4" spans="1:3" x14ac:dyDescent="0.35">
      <c r="A4" t="s">
        <v>15</v>
      </c>
      <c r="B4">
        <v>-8.7687275110524994E-3</v>
      </c>
      <c r="C4" t="s">
        <v>177</v>
      </c>
    </row>
    <row r="5" spans="1:3" x14ac:dyDescent="0.35">
      <c r="A5" t="s">
        <v>17</v>
      </c>
      <c r="B5">
        <v>7.2765061412580503E-2</v>
      </c>
    </row>
    <row r="7" spans="1:3" x14ac:dyDescent="0.35">
      <c r="A7" t="s">
        <v>62</v>
      </c>
      <c r="B7">
        <f>'OUTSIDE MOMENT'!B2</f>
        <v>0.193</v>
      </c>
    </row>
    <row r="8" spans="1:3" x14ac:dyDescent="0.35">
      <c r="A8" t="s">
        <v>9</v>
      </c>
      <c r="B8">
        <f>'OUTSIDE MOMENT'!B3</f>
        <v>0.53600000000000003</v>
      </c>
    </row>
    <row r="9" spans="1:3" x14ac:dyDescent="0.35">
      <c r="A9" t="s">
        <v>10</v>
      </c>
      <c r="B9">
        <f>'OUTSIDE MOMENT'!B4</f>
        <v>0.15652701064259733</v>
      </c>
    </row>
    <row r="10" spans="1:3" x14ac:dyDescent="0.35">
      <c r="A10" t="s">
        <v>189</v>
      </c>
      <c r="B10" s="10">
        <f>0.1449</f>
        <v>0.1449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BE545-5E3B-42EF-ACF3-27ADED17A03F}">
  <dimension ref="A1:C104"/>
  <sheetViews>
    <sheetView workbookViewId="0">
      <selection activeCell="F98" sqref="F98"/>
    </sheetView>
  </sheetViews>
  <sheetFormatPr defaultRowHeight="14.5" x14ac:dyDescent="0.35"/>
  <cols>
    <col min="1" max="1" width="23.54296875" bestFit="1" customWidth="1"/>
    <col min="2" max="2" width="5.7265625" bestFit="1" customWidth="1"/>
    <col min="3" max="3" width="12.453125" bestFit="1" customWidth="1"/>
  </cols>
  <sheetData>
    <row r="1" spans="1:3" x14ac:dyDescent="0.35">
      <c r="B1" t="s">
        <v>125</v>
      </c>
      <c r="C1" t="s">
        <v>1</v>
      </c>
    </row>
    <row r="2" spans="1:3" x14ac:dyDescent="0.35">
      <c r="A2" t="s">
        <v>126</v>
      </c>
      <c r="B2">
        <v>1</v>
      </c>
      <c r="C2">
        <v>12.15999517122788</v>
      </c>
    </row>
    <row r="3" spans="1:3" x14ac:dyDescent="0.35">
      <c r="A3" t="s">
        <v>127</v>
      </c>
      <c r="B3">
        <v>2</v>
      </c>
      <c r="C3">
        <v>-3.861997079160544</v>
      </c>
    </row>
    <row r="4" spans="1:3" x14ac:dyDescent="0.35">
      <c r="A4" t="s">
        <v>128</v>
      </c>
      <c r="B4">
        <v>3</v>
      </c>
      <c r="C4">
        <v>-3.0873847385719864</v>
      </c>
    </row>
    <row r="5" spans="1:3" x14ac:dyDescent="0.35">
      <c r="A5" t="s">
        <v>28</v>
      </c>
      <c r="B5">
        <v>4</v>
      </c>
      <c r="C5">
        <v>-3.0225488018735542</v>
      </c>
    </row>
    <row r="6" spans="1:3" x14ac:dyDescent="0.35">
      <c r="A6" t="s">
        <v>29</v>
      </c>
      <c r="B6">
        <v>5</v>
      </c>
      <c r="C6">
        <v>-0.11303417539098579</v>
      </c>
    </row>
    <row r="7" spans="1:3" x14ac:dyDescent="0.35">
      <c r="A7" t="s">
        <v>129</v>
      </c>
      <c r="B7">
        <v>6</v>
      </c>
      <c r="C7">
        <v>0.36030751060892358</v>
      </c>
    </row>
    <row r="8" spans="1:3" x14ac:dyDescent="0.35">
      <c r="A8" t="s">
        <v>26</v>
      </c>
      <c r="B8">
        <v>7</v>
      </c>
      <c r="C8">
        <v>8.6669121586366344</v>
      </c>
    </row>
    <row r="9" spans="1:3" x14ac:dyDescent="0.35">
      <c r="A9" t="s">
        <v>130</v>
      </c>
      <c r="B9">
        <v>8</v>
      </c>
      <c r="C9">
        <v>-1.8066067213854717</v>
      </c>
    </row>
    <row r="10" spans="1:3" x14ac:dyDescent="0.35">
      <c r="A10" t="s">
        <v>131</v>
      </c>
      <c r="B10">
        <v>9</v>
      </c>
      <c r="C10">
        <v>-1.8615985945475741</v>
      </c>
    </row>
    <row r="11" spans="1:3" x14ac:dyDescent="0.35">
      <c r="A11" t="s">
        <v>121</v>
      </c>
      <c r="B11">
        <v>10</v>
      </c>
      <c r="C11">
        <v>-2.3628717358738442</v>
      </c>
    </row>
    <row r="12" spans="1:3" x14ac:dyDescent="0.35">
      <c r="A12" t="s">
        <v>122</v>
      </c>
      <c r="B12">
        <v>11</v>
      </c>
      <c r="C12">
        <v>-0.11499820885638209</v>
      </c>
    </row>
    <row r="13" spans="1:3" x14ac:dyDescent="0.35">
      <c r="A13" t="s">
        <v>132</v>
      </c>
      <c r="B13">
        <v>12</v>
      </c>
      <c r="C13">
        <v>0.53125214244041696</v>
      </c>
    </row>
    <row r="14" spans="1:3" x14ac:dyDescent="0.35">
      <c r="A14" t="s">
        <v>133</v>
      </c>
      <c r="B14">
        <v>13</v>
      </c>
      <c r="C14">
        <v>-2.6967358682803724</v>
      </c>
    </row>
    <row r="15" spans="1:3" x14ac:dyDescent="0.35">
      <c r="A15" t="s">
        <v>123</v>
      </c>
      <c r="B15">
        <v>14</v>
      </c>
      <c r="C15">
        <v>-2.7084940999921852</v>
      </c>
    </row>
    <row r="16" spans="1:3" x14ac:dyDescent="0.35">
      <c r="A16" t="s">
        <v>124</v>
      </c>
      <c r="B16">
        <v>15</v>
      </c>
      <c r="C16">
        <v>-0.29730104993288531</v>
      </c>
    </row>
    <row r="17" spans="1:3" x14ac:dyDescent="0.35">
      <c r="A17" t="s">
        <v>134</v>
      </c>
      <c r="B17">
        <v>16</v>
      </c>
      <c r="C17">
        <v>0.37207329147337387</v>
      </c>
    </row>
    <row r="18" spans="1:3" x14ac:dyDescent="0.35">
      <c r="A18" t="s">
        <v>135</v>
      </c>
      <c r="B18">
        <v>17</v>
      </c>
      <c r="C18">
        <v>1.858023032880175E-3</v>
      </c>
    </row>
    <row r="19" spans="1:3" x14ac:dyDescent="0.35">
      <c r="A19" t="s">
        <v>136</v>
      </c>
      <c r="B19">
        <v>18</v>
      </c>
      <c r="C19">
        <v>1.8814014327029097E-3</v>
      </c>
    </row>
    <row r="20" spans="1:3" x14ac:dyDescent="0.35">
      <c r="A20" t="s">
        <v>137</v>
      </c>
      <c r="B20">
        <v>19</v>
      </c>
      <c r="C20">
        <v>1.9666306282818055E-3</v>
      </c>
    </row>
    <row r="21" spans="1:3" x14ac:dyDescent="0.35">
      <c r="A21" t="s">
        <v>138</v>
      </c>
      <c r="B21">
        <v>20</v>
      </c>
      <c r="C21">
        <v>1.9010739631001277E-3</v>
      </c>
    </row>
    <row r="22" spans="1:3" x14ac:dyDescent="0.35">
      <c r="A22" t="s">
        <v>139</v>
      </c>
      <c r="B22">
        <v>21</v>
      </c>
      <c r="C22">
        <v>9.9917849898722749E-4</v>
      </c>
    </row>
    <row r="23" spans="1:3" x14ac:dyDescent="0.35">
      <c r="A23" t="s">
        <v>140</v>
      </c>
      <c r="B23">
        <v>22</v>
      </c>
      <c r="C23">
        <v>1.0295415592160683E-3</v>
      </c>
    </row>
    <row r="24" spans="1:3" x14ac:dyDescent="0.35">
      <c r="A24" t="s">
        <v>42</v>
      </c>
      <c r="B24">
        <v>23</v>
      </c>
      <c r="C24">
        <v>127.55650702409324</v>
      </c>
    </row>
    <row r="25" spans="1:3" x14ac:dyDescent="0.35">
      <c r="A25" t="s">
        <v>141</v>
      </c>
      <c r="B25">
        <v>24</v>
      </c>
      <c r="C25">
        <v>12</v>
      </c>
    </row>
    <row r="26" spans="1:3" x14ac:dyDescent="0.35">
      <c r="A26" t="s">
        <v>142</v>
      </c>
      <c r="B26">
        <v>25</v>
      </c>
      <c r="C26">
        <v>152.82676676750708</v>
      </c>
    </row>
    <row r="27" spans="1:3" x14ac:dyDescent="0.35">
      <c r="A27" t="s">
        <v>143</v>
      </c>
      <c r="B27">
        <v>26</v>
      </c>
      <c r="C27">
        <v>19570.859179726365</v>
      </c>
    </row>
    <row r="28" spans="1:3" x14ac:dyDescent="0.35">
      <c r="A28" t="s">
        <v>144</v>
      </c>
      <c r="B28">
        <v>27</v>
      </c>
      <c r="C28">
        <v>159</v>
      </c>
    </row>
    <row r="29" spans="1:3" x14ac:dyDescent="0.35">
      <c r="A29" t="s">
        <v>39</v>
      </c>
      <c r="B29">
        <v>28</v>
      </c>
      <c r="C29">
        <v>12.44396883514832</v>
      </c>
    </row>
    <row r="30" spans="1:3" x14ac:dyDescent="0.35">
      <c r="A30" t="s">
        <v>40</v>
      </c>
      <c r="B30">
        <v>29</v>
      </c>
      <c r="C30">
        <v>5.1252961163707582E-2</v>
      </c>
    </row>
    <row r="31" spans="1:3" x14ac:dyDescent="0.35">
      <c r="A31" t="s">
        <v>41</v>
      </c>
      <c r="B31">
        <v>30</v>
      </c>
      <c r="C31">
        <v>-1.1007650138021456</v>
      </c>
    </row>
    <row r="32" spans="1:3" x14ac:dyDescent="0.35">
      <c r="A32" t="s">
        <v>145</v>
      </c>
      <c r="B32">
        <v>31</v>
      </c>
      <c r="C32">
        <v>1.736209688555819E-2</v>
      </c>
    </row>
    <row r="33" spans="1:3" x14ac:dyDescent="0.35">
      <c r="A33" t="s">
        <v>146</v>
      </c>
      <c r="B33">
        <v>32</v>
      </c>
      <c r="C33">
        <v>-1.0520267687112621</v>
      </c>
    </row>
    <row r="34" spans="1:3" x14ac:dyDescent="0.35">
      <c r="A34" t="s">
        <v>27</v>
      </c>
      <c r="B34">
        <v>33</v>
      </c>
      <c r="C34">
        <v>12.599508797755121</v>
      </c>
    </row>
    <row r="35" spans="1:3" x14ac:dyDescent="0.35">
      <c r="A35" t="s">
        <v>147</v>
      </c>
      <c r="B35">
        <v>34</v>
      </c>
      <c r="C35">
        <v>-0.87605777732597212</v>
      </c>
    </row>
    <row r="36" spans="1:3" x14ac:dyDescent="0.35">
      <c r="A36" t="s">
        <v>148</v>
      </c>
      <c r="B36">
        <v>35</v>
      </c>
      <c r="C36">
        <v>-0.9702414561635655</v>
      </c>
    </row>
    <row r="37" spans="1:3" x14ac:dyDescent="0.35">
      <c r="A37" t="s">
        <v>43</v>
      </c>
      <c r="B37">
        <v>36</v>
      </c>
      <c r="C37">
        <v>51.619423226464122</v>
      </c>
    </row>
    <row r="38" spans="1:3" x14ac:dyDescent="0.35">
      <c r="A38" t="s">
        <v>44</v>
      </c>
      <c r="B38">
        <v>37</v>
      </c>
      <c r="C38">
        <v>47.767288868610905</v>
      </c>
    </row>
    <row r="39" spans="1:3" x14ac:dyDescent="0.35">
      <c r="A39" t="s">
        <v>149</v>
      </c>
      <c r="B39">
        <v>38</v>
      </c>
      <c r="C39">
        <v>9.652543979375891E-2</v>
      </c>
    </row>
    <row r="40" spans="1:3" x14ac:dyDescent="0.35">
      <c r="A40" t="s">
        <v>22</v>
      </c>
      <c r="B40">
        <v>39</v>
      </c>
      <c r="C40">
        <v>7.0380097359185795E-2</v>
      </c>
    </row>
    <row r="41" spans="1:3" x14ac:dyDescent="0.35">
      <c r="A41" t="s">
        <v>24</v>
      </c>
      <c r="B41">
        <v>40</v>
      </c>
      <c r="C41">
        <v>0.97377889090392133</v>
      </c>
    </row>
    <row r="42" spans="1:3" x14ac:dyDescent="0.35">
      <c r="A42" t="s">
        <v>23</v>
      </c>
      <c r="B42">
        <v>41</v>
      </c>
      <c r="C42">
        <v>-0.22074335511107743</v>
      </c>
    </row>
    <row r="43" spans="1:3" x14ac:dyDescent="0.35">
      <c r="A43" t="s">
        <v>150</v>
      </c>
      <c r="B43">
        <v>42</v>
      </c>
      <c r="C43">
        <v>0.93260040414320899</v>
      </c>
    </row>
    <row r="44" spans="1:3" x14ac:dyDescent="0.35">
      <c r="A44" t="s">
        <v>151</v>
      </c>
      <c r="B44">
        <v>43</v>
      </c>
      <c r="C44">
        <v>-0.25520335289941354</v>
      </c>
    </row>
    <row r="45" spans="1:3" x14ac:dyDescent="0.35">
      <c r="A45" t="s">
        <v>47</v>
      </c>
      <c r="B45">
        <v>44</v>
      </c>
      <c r="C45">
        <v>1873.126070137658</v>
      </c>
    </row>
    <row r="46" spans="1:3" x14ac:dyDescent="0.35">
      <c r="A46" t="s">
        <v>64</v>
      </c>
      <c r="B46">
        <v>45</v>
      </c>
      <c r="C46">
        <v>495.34145665939718</v>
      </c>
    </row>
    <row r="47" spans="1:3" x14ac:dyDescent="0.35">
      <c r="A47" t="s">
        <v>152</v>
      </c>
      <c r="B47">
        <v>46</v>
      </c>
      <c r="C47">
        <v>1965.336546713233</v>
      </c>
    </row>
    <row r="48" spans="1:3" x14ac:dyDescent="0.35">
      <c r="A48" t="s">
        <v>153</v>
      </c>
      <c r="B48">
        <v>47</v>
      </c>
      <c r="C48">
        <v>-151.6344770370616</v>
      </c>
    </row>
    <row r="49" spans="1:3" x14ac:dyDescent="0.35">
      <c r="A49" t="s">
        <v>154</v>
      </c>
      <c r="B49">
        <v>48</v>
      </c>
      <c r="C49">
        <v>593.16349855375722</v>
      </c>
    </row>
    <row r="50" spans="1:3" x14ac:dyDescent="0.35">
      <c r="A50" t="s">
        <v>155</v>
      </c>
      <c r="B50">
        <v>49</v>
      </c>
      <c r="C50">
        <v>188.31892785785749</v>
      </c>
    </row>
    <row r="51" spans="1:3" x14ac:dyDescent="0.35">
      <c r="A51" t="s">
        <v>48</v>
      </c>
      <c r="B51">
        <v>50</v>
      </c>
      <c r="C51">
        <v>2206.542127027375</v>
      </c>
    </row>
    <row r="52" spans="1:3" x14ac:dyDescent="0.35">
      <c r="A52" t="s">
        <v>49</v>
      </c>
      <c r="B52">
        <v>51</v>
      </c>
      <c r="C52">
        <v>63.102838742636663</v>
      </c>
    </row>
    <row r="53" spans="1:3" x14ac:dyDescent="0.35">
      <c r="A53" t="s">
        <v>25</v>
      </c>
      <c r="B53">
        <v>52</v>
      </c>
      <c r="C53">
        <v>-671.54653071480561</v>
      </c>
    </row>
    <row r="54" spans="1:3" x14ac:dyDescent="0.35">
      <c r="A54" t="s">
        <v>50</v>
      </c>
      <c r="B54">
        <v>53</v>
      </c>
      <c r="C54">
        <v>105.92467385866674</v>
      </c>
    </row>
    <row r="55" spans="1:3" x14ac:dyDescent="0.35">
      <c r="A55" t="s">
        <v>156</v>
      </c>
      <c r="B55">
        <v>54</v>
      </c>
      <c r="C55">
        <v>-617.09437937111409</v>
      </c>
    </row>
    <row r="56" spans="1:3" x14ac:dyDescent="0.35">
      <c r="A56" t="s">
        <v>157</v>
      </c>
      <c r="B56">
        <v>55</v>
      </c>
      <c r="C56">
        <v>-558.4590458999968</v>
      </c>
    </row>
    <row r="57" spans="1:3" x14ac:dyDescent="0.35">
      <c r="A57" t="s">
        <v>54</v>
      </c>
      <c r="B57">
        <v>56</v>
      </c>
      <c r="C57">
        <v>-604.50613192106164</v>
      </c>
    </row>
    <row r="58" spans="1:3" x14ac:dyDescent="0.35">
      <c r="A58" t="s">
        <v>55</v>
      </c>
      <c r="B58">
        <v>57</v>
      </c>
      <c r="C58">
        <v>-50.524167685204183</v>
      </c>
    </row>
    <row r="59" spans="1:3" x14ac:dyDescent="0.35">
      <c r="A59" t="s">
        <v>56</v>
      </c>
      <c r="B59">
        <v>58</v>
      </c>
      <c r="C59">
        <v>277.39608436846476</v>
      </c>
    </row>
    <row r="60" spans="1:3" x14ac:dyDescent="0.35">
      <c r="A60" t="s">
        <v>51</v>
      </c>
      <c r="B60">
        <v>59</v>
      </c>
      <c r="C60">
        <v>973.91420861085408</v>
      </c>
    </row>
    <row r="61" spans="1:3" x14ac:dyDescent="0.35">
      <c r="A61" t="s">
        <v>52</v>
      </c>
      <c r="B61">
        <v>60</v>
      </c>
      <c r="C61">
        <v>683.00321899695871</v>
      </c>
    </row>
    <row r="62" spans="1:3" x14ac:dyDescent="0.35">
      <c r="A62" t="s">
        <v>53</v>
      </c>
      <c r="B62">
        <v>61</v>
      </c>
      <c r="C62">
        <v>-109.15475557571985</v>
      </c>
    </row>
    <row r="63" spans="1:3" x14ac:dyDescent="0.35">
      <c r="A63" t="s">
        <v>57</v>
      </c>
      <c r="B63">
        <v>62</v>
      </c>
      <c r="C63">
        <v>10.749750534236171</v>
      </c>
    </row>
    <row r="64" spans="1:3" x14ac:dyDescent="0.35">
      <c r="A64" t="s">
        <v>58</v>
      </c>
      <c r="B64">
        <v>63</v>
      </c>
      <c r="C64">
        <v>10.20215423913753</v>
      </c>
    </row>
    <row r="65" spans="1:3" x14ac:dyDescent="0.35">
      <c r="A65" t="s">
        <v>158</v>
      </c>
      <c r="B65">
        <v>64</v>
      </c>
      <c r="C65">
        <v>10.10766490513001</v>
      </c>
    </row>
    <row r="66" spans="1:3" x14ac:dyDescent="0.35">
      <c r="A66" t="s">
        <v>159</v>
      </c>
      <c r="B66">
        <v>65</v>
      </c>
      <c r="C66">
        <v>10.173847774176989</v>
      </c>
    </row>
    <row r="67" spans="1:3" x14ac:dyDescent="0.35">
      <c r="A67" t="s">
        <v>59</v>
      </c>
      <c r="B67">
        <v>66</v>
      </c>
      <c r="C67">
        <v>10.2556641220316</v>
      </c>
    </row>
    <row r="68" spans="1:3" x14ac:dyDescent="0.35">
      <c r="A68" t="s">
        <v>60</v>
      </c>
      <c r="B68">
        <v>67</v>
      </c>
      <c r="C68">
        <v>9.7404941422592</v>
      </c>
    </row>
    <row r="69" spans="1:3" x14ac:dyDescent="0.35">
      <c r="A69" t="s">
        <v>61</v>
      </c>
      <c r="B69">
        <v>68</v>
      </c>
      <c r="C69">
        <v>1.157144280275159</v>
      </c>
    </row>
    <row r="70" spans="1:3" x14ac:dyDescent="0.35">
      <c r="A70" t="s">
        <v>31</v>
      </c>
      <c r="B70">
        <v>69</v>
      </c>
      <c r="C70">
        <v>1.1368768064623165</v>
      </c>
    </row>
    <row r="71" spans="1:3" x14ac:dyDescent="0.35">
      <c r="A71" t="s">
        <v>32</v>
      </c>
      <c r="B71">
        <v>70</v>
      </c>
      <c r="C71">
        <v>-0.16954406250368551</v>
      </c>
    </row>
    <row r="72" spans="1:3" x14ac:dyDescent="0.35">
      <c r="A72" t="s">
        <v>33</v>
      </c>
      <c r="B72">
        <v>71</v>
      </c>
      <c r="C72">
        <v>-3.0939100009194508E-3</v>
      </c>
    </row>
    <row r="73" spans="1:3" x14ac:dyDescent="0.35">
      <c r="A73" t="s">
        <v>34</v>
      </c>
      <c r="B73">
        <v>72</v>
      </c>
      <c r="C73">
        <v>-2.556595072362184E-3</v>
      </c>
    </row>
    <row r="74" spans="1:3" x14ac:dyDescent="0.35">
      <c r="A74" t="s">
        <v>160</v>
      </c>
      <c r="B74">
        <v>73</v>
      </c>
      <c r="C74">
        <v>-3.0105688513929942E-3</v>
      </c>
    </row>
    <row r="75" spans="1:3" x14ac:dyDescent="0.35">
      <c r="A75" t="s">
        <v>161</v>
      </c>
      <c r="B75">
        <v>74</v>
      </c>
      <c r="C75">
        <v>-2.2894618403046657E-3</v>
      </c>
    </row>
    <row r="76" spans="1:3" x14ac:dyDescent="0.35">
      <c r="A76" t="s">
        <v>35</v>
      </c>
      <c r="B76">
        <v>75</v>
      </c>
      <c r="C76">
        <v>-8.7903812532399481</v>
      </c>
    </row>
    <row r="77" spans="1:3" x14ac:dyDescent="0.35">
      <c r="A77" t="s">
        <v>36</v>
      </c>
      <c r="B77">
        <v>76</v>
      </c>
      <c r="C77">
        <v>-8.2817295655450867</v>
      </c>
    </row>
    <row r="78" spans="1:3" x14ac:dyDescent="0.35">
      <c r="A78" t="s">
        <v>37</v>
      </c>
      <c r="B78">
        <v>77</v>
      </c>
      <c r="C78">
        <v>-7.94157992226146</v>
      </c>
    </row>
    <row r="79" spans="1:3" x14ac:dyDescent="0.35">
      <c r="A79" t="s">
        <v>38</v>
      </c>
      <c r="B79">
        <v>78</v>
      </c>
      <c r="C79">
        <v>-3.9984408904219109</v>
      </c>
    </row>
    <row r="80" spans="1:3" x14ac:dyDescent="0.35">
      <c r="A80" t="s">
        <v>118</v>
      </c>
      <c r="B80">
        <v>79</v>
      </c>
      <c r="C80">
        <v>-1.71230335362176</v>
      </c>
    </row>
    <row r="81" spans="1:3" x14ac:dyDescent="0.35">
      <c r="A81" t="s">
        <v>119</v>
      </c>
      <c r="B81">
        <v>80</v>
      </c>
      <c r="C81">
        <v>5.2860668593272644</v>
      </c>
    </row>
    <row r="82" spans="1:3" x14ac:dyDescent="0.35">
      <c r="A82" t="s">
        <v>162</v>
      </c>
      <c r="B82">
        <v>81</v>
      </c>
      <c r="C82">
        <v>8.6070781124664784</v>
      </c>
    </row>
    <row r="83" spans="1:3" x14ac:dyDescent="0.35">
      <c r="A83" t="s">
        <v>163</v>
      </c>
      <c r="B83">
        <v>82</v>
      </c>
      <c r="C83">
        <v>-2.3781418707111426</v>
      </c>
    </row>
    <row r="84" spans="1:3" x14ac:dyDescent="0.35">
      <c r="A84" t="s">
        <v>45</v>
      </c>
      <c r="B84">
        <v>83</v>
      </c>
      <c r="C84">
        <v>2.3340746736978842E-3</v>
      </c>
    </row>
    <row r="85" spans="1:3" x14ac:dyDescent="0.35">
      <c r="A85" t="s">
        <v>46</v>
      </c>
      <c r="B85">
        <v>84</v>
      </c>
      <c r="C85">
        <v>-1.8968135394908277E-3</v>
      </c>
    </row>
    <row r="86" spans="1:3" x14ac:dyDescent="0.35">
      <c r="A86" t="s">
        <v>164</v>
      </c>
      <c r="B86">
        <v>85</v>
      </c>
      <c r="C86">
        <v>27.92188509805143</v>
      </c>
    </row>
    <row r="87" spans="1:3" x14ac:dyDescent="0.35">
      <c r="A87" t="s">
        <v>165</v>
      </c>
      <c r="B87">
        <v>86</v>
      </c>
      <c r="C87">
        <v>25.127687734127111</v>
      </c>
    </row>
    <row r="88" spans="1:3" x14ac:dyDescent="0.35">
      <c r="A88" t="s">
        <v>166</v>
      </c>
      <c r="B88">
        <v>87</v>
      </c>
      <c r="C88">
        <v>122.548474987894</v>
      </c>
    </row>
    <row r="89" spans="1:3" x14ac:dyDescent="0.35">
      <c r="A89" t="s">
        <v>167</v>
      </c>
      <c r="B89">
        <v>89</v>
      </c>
      <c r="C89">
        <v>142.5528382120342</v>
      </c>
    </row>
    <row r="90" spans="1:3" x14ac:dyDescent="0.35">
      <c r="A90" t="s">
        <v>168</v>
      </c>
      <c r="B90">
        <v>90</v>
      </c>
      <c r="C90">
        <v>18478.29340157317</v>
      </c>
    </row>
    <row r="91" spans="1:3" x14ac:dyDescent="0.35">
      <c r="A91" t="s">
        <v>204</v>
      </c>
      <c r="C91">
        <v>-0.23237462229539668</v>
      </c>
    </row>
    <row r="92" spans="1:3" x14ac:dyDescent="0.35">
      <c r="A92" t="s">
        <v>205</v>
      </c>
      <c r="C92">
        <v>-0.2885949120223249</v>
      </c>
    </row>
    <row r="93" spans="1:3" x14ac:dyDescent="0.35">
      <c r="A93" t="s">
        <v>206</v>
      </c>
      <c r="C93">
        <v>-0.26293418832561893</v>
      </c>
    </row>
    <row r="94" spans="1:3" x14ac:dyDescent="0.35">
      <c r="A94" t="s">
        <v>207</v>
      </c>
      <c r="C94">
        <v>-0.29549068412733248</v>
      </c>
    </row>
    <row r="95" spans="1:3" x14ac:dyDescent="0.35">
      <c r="A95" t="s">
        <v>208</v>
      </c>
      <c r="C95">
        <v>-0.34749104115171398</v>
      </c>
    </row>
    <row r="96" spans="1:3" x14ac:dyDescent="0.35">
      <c r="A96" t="s">
        <v>209</v>
      </c>
      <c r="C96">
        <v>-0.32539548393483481</v>
      </c>
    </row>
    <row r="97" spans="1:3" x14ac:dyDescent="0.35">
      <c r="A97" t="s">
        <v>169</v>
      </c>
      <c r="B97">
        <v>92</v>
      </c>
      <c r="C97">
        <v>-0.24229407501972869</v>
      </c>
    </row>
    <row r="98" spans="1:3" x14ac:dyDescent="0.35">
      <c r="A98" t="s">
        <v>170</v>
      </c>
      <c r="B98">
        <v>93</v>
      </c>
      <c r="C98">
        <v>-0.27005117509554516</v>
      </c>
    </row>
    <row r="99" spans="1:3" x14ac:dyDescent="0.35">
      <c r="A99" t="s">
        <v>120</v>
      </c>
      <c r="B99">
        <v>94</v>
      </c>
      <c r="C99">
        <v>-0.24397495405798156</v>
      </c>
    </row>
    <row r="100" spans="1:3" x14ac:dyDescent="0.35">
      <c r="A100" t="s">
        <v>171</v>
      </c>
      <c r="B100">
        <v>95</v>
      </c>
      <c r="C100">
        <v>-0.29782014109595623</v>
      </c>
    </row>
    <row r="101" spans="1:3" x14ac:dyDescent="0.35">
      <c r="A101" t="s">
        <v>172</v>
      </c>
      <c r="B101">
        <v>96</v>
      </c>
      <c r="C101">
        <v>-0.32810689174601754</v>
      </c>
    </row>
    <row r="102" spans="1:3" x14ac:dyDescent="0.35">
      <c r="A102" t="s">
        <v>173</v>
      </c>
      <c r="B102">
        <v>97</v>
      </c>
      <c r="C102">
        <v>-0.30802326104585137</v>
      </c>
    </row>
    <row r="103" spans="1:3" x14ac:dyDescent="0.35">
      <c r="A103" t="s">
        <v>174</v>
      </c>
      <c r="B103">
        <v>98</v>
      </c>
      <c r="C103">
        <v>3.1781313988501392</v>
      </c>
    </row>
    <row r="104" spans="1:3" x14ac:dyDescent="0.35">
      <c r="A104" t="s">
        <v>175</v>
      </c>
      <c r="B104">
        <v>99</v>
      </c>
      <c r="C104">
        <v>2.905856906222299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2877D-0BFB-41E6-9597-1FA0FC36E360}">
  <dimension ref="A1:J27"/>
  <sheetViews>
    <sheetView topLeftCell="C9" workbookViewId="0">
      <selection activeCell="F19" sqref="F19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35">
      <c r="A2" s="3" t="s">
        <v>5</v>
      </c>
      <c r="B2">
        <v>0.193</v>
      </c>
      <c r="C2">
        <v>1</v>
      </c>
      <c r="D2" t="s">
        <v>6</v>
      </c>
      <c r="E2" t="s">
        <v>7</v>
      </c>
      <c r="F2" s="1" t="s">
        <v>8</v>
      </c>
    </row>
    <row r="3" spans="1:6" x14ac:dyDescent="0.35">
      <c r="A3" t="s">
        <v>9</v>
      </c>
      <c r="B3">
        <v>0.53600000000000003</v>
      </c>
      <c r="C3">
        <v>18.518263999999999</v>
      </c>
    </row>
    <row r="4" spans="1:6" x14ac:dyDescent="0.35">
      <c r="A4" t="s">
        <v>10</v>
      </c>
      <c r="B4">
        <f>1-[1]pinc08!$B$14</f>
        <v>0.15652701064259733</v>
      </c>
      <c r="C4">
        <v>1</v>
      </c>
      <c r="E4" t="s">
        <v>215</v>
      </c>
      <c r="F4" t="s">
        <v>178</v>
      </c>
    </row>
    <row r="5" spans="1:6" x14ac:dyDescent="0.35">
      <c r="A5" t="s">
        <v>189</v>
      </c>
      <c r="B5" s="2">
        <f>1-15.13%</f>
        <v>0.84870000000000001</v>
      </c>
      <c r="C5">
        <v>7.4833220000000006E-2</v>
      </c>
      <c r="E5" t="s">
        <v>11</v>
      </c>
      <c r="F5" t="s">
        <v>12</v>
      </c>
    </row>
    <row r="6" spans="1:6" x14ac:dyDescent="0.35">
      <c r="A6" s="3" t="s">
        <v>13</v>
      </c>
      <c r="E6" t="s">
        <v>14</v>
      </c>
      <c r="F6" t="s">
        <v>114</v>
      </c>
    </row>
    <row r="7" spans="1:6" x14ac:dyDescent="0.35">
      <c r="A7" s="8" t="s">
        <v>15</v>
      </c>
      <c r="E7" t="s">
        <v>16</v>
      </c>
    </row>
    <row r="8" spans="1:6" x14ac:dyDescent="0.35">
      <c r="A8" s="8" t="s">
        <v>17</v>
      </c>
      <c r="E8" t="s">
        <v>18</v>
      </c>
    </row>
    <row r="9" spans="1:6" x14ac:dyDescent="0.35">
      <c r="A9" s="8" t="s">
        <v>19</v>
      </c>
      <c r="E9" t="s">
        <v>20</v>
      </c>
    </row>
    <row r="11" spans="1:6" x14ac:dyDescent="0.35">
      <c r="A11" t="s">
        <v>116</v>
      </c>
      <c r="E11" t="s">
        <v>21</v>
      </c>
    </row>
    <row r="12" spans="1:6" x14ac:dyDescent="0.35">
      <c r="A12" t="s">
        <v>115</v>
      </c>
      <c r="B12" s="9">
        <v>0.4</v>
      </c>
      <c r="E12" t="s">
        <v>21</v>
      </c>
    </row>
    <row r="15" spans="1:6" x14ac:dyDescent="0.35">
      <c r="C15" t="s">
        <v>219</v>
      </c>
      <c r="F15" t="s">
        <v>220</v>
      </c>
    </row>
    <row r="16" spans="1:6" x14ac:dyDescent="0.35">
      <c r="C16">
        <f>EXP(-0.0135*6.6667)*2*(1-0.156527)/(0.193*(C17))</f>
        <v>20.65970855393061</v>
      </c>
      <c r="F16">
        <f>1/3+2/3*(0.1449)</f>
        <v>0.42993333333333328</v>
      </c>
    </row>
    <row r="17" spans="3:10" x14ac:dyDescent="0.35">
      <c r="C17">
        <f>2206.542/(24*365)+EXP(-0.26248)*(2206.542/(24*365)-671.547/(24*365))</f>
        <v>0.38666332602882758</v>
      </c>
    </row>
    <row r="18" spans="3:10" x14ac:dyDescent="0.35">
      <c r="F18" t="s">
        <v>222</v>
      </c>
      <c r="H18" t="s">
        <v>224</v>
      </c>
      <c r="J18" t="s">
        <v>225</v>
      </c>
    </row>
    <row r="19" spans="3:10" x14ac:dyDescent="0.35">
      <c r="F19">
        <f>0.5*(((2206.542/(24*365)+EXP(-0.244)*(2206.542/(24*365)-671.547/(24*365)))*(1-0.22) + (2269/(24*365))*(0.22)))*EXP(0.0135*6.6667)</f>
        <v>0.19724807654370141</v>
      </c>
      <c r="H19">
        <f>F19*G27</f>
        <v>4.0299572245607624</v>
      </c>
      <c r="J19">
        <f>H19*(1/(1-0.16))</f>
        <v>4.797568124477098</v>
      </c>
    </row>
    <row r="20" spans="3:10" x14ac:dyDescent="0.35">
      <c r="F20" t="s">
        <v>221</v>
      </c>
    </row>
    <row r="21" spans="3:10" x14ac:dyDescent="0.35">
      <c r="F21">
        <f>1873/(24*365)*EXP(0.0135*6.6667)</f>
        <v>0.23394855657589742</v>
      </c>
      <c r="H21">
        <f>F21*G27</f>
        <v>4.7797813406799783</v>
      </c>
      <c r="J21">
        <f>H21*(1/(1-0.16))</f>
        <v>5.6902158817618789</v>
      </c>
    </row>
    <row r="23" spans="3:10" x14ac:dyDescent="0.35">
      <c r="F23" t="s">
        <v>223</v>
      </c>
    </row>
    <row r="24" spans="3:10" x14ac:dyDescent="0.35">
      <c r="F24">
        <f>(F19*(1-F16)+F21*F16)/(1-0.16)</f>
        <v>0.25360337649866294</v>
      </c>
      <c r="J24">
        <f>J19*(1-F16)+J21*F16</f>
        <v>5.181347150259068</v>
      </c>
    </row>
    <row r="26" spans="3:10" x14ac:dyDescent="0.35">
      <c r="F26" t="s">
        <v>80</v>
      </c>
      <c r="J26" t="s">
        <v>226</v>
      </c>
    </row>
    <row r="27" spans="3:10" x14ac:dyDescent="0.35">
      <c r="F27">
        <f>1/(F24*0.193)</f>
        <v>20.430907591983047</v>
      </c>
      <c r="G27">
        <v>20.430907591983047</v>
      </c>
      <c r="J27">
        <f>J24*0.193</f>
        <v>1.0000000000000002</v>
      </c>
    </row>
  </sheetData>
  <hyperlinks>
    <hyperlink ref="F2" r:id="rId1" xr:uid="{92A2153B-0B3A-4ADE-A357-5EF456F1387C}"/>
  </hyperlinks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5CC74-B573-41B1-AB75-48DBC5AE1670}">
  <dimension ref="A1:DB104"/>
  <sheetViews>
    <sheetView topLeftCell="CK79" workbookViewId="0">
      <selection activeCell="CV93" sqref="CV93"/>
    </sheetView>
  </sheetViews>
  <sheetFormatPr defaultRowHeight="14.5" x14ac:dyDescent="0.35"/>
  <cols>
    <col min="1" max="1" width="23.54296875" bestFit="1" customWidth="1"/>
    <col min="39" max="39" width="11.81640625" style="8" bestFit="1" customWidth="1"/>
    <col min="40" max="40" width="12.453125" bestFit="1" customWidth="1"/>
    <col min="55" max="56" width="20.7265625" bestFit="1" customWidth="1"/>
    <col min="94" max="94" width="12.453125" style="12" bestFit="1" customWidth="1"/>
  </cols>
  <sheetData>
    <row r="1" spans="1:104" x14ac:dyDescent="0.35">
      <c r="B1" t="s">
        <v>126</v>
      </c>
      <c r="C1" t="s">
        <v>127</v>
      </c>
      <c r="D1" t="s">
        <v>28</v>
      </c>
      <c r="E1" t="s">
        <v>29</v>
      </c>
      <c r="F1" t="s">
        <v>129</v>
      </c>
      <c r="G1" t="s">
        <v>26</v>
      </c>
      <c r="H1" t="s">
        <v>130</v>
      </c>
      <c r="I1" t="s">
        <v>131</v>
      </c>
      <c r="J1" t="s">
        <v>121</v>
      </c>
      <c r="K1" t="s">
        <v>122</v>
      </c>
      <c r="L1" t="s">
        <v>132</v>
      </c>
      <c r="M1" t="s">
        <v>133</v>
      </c>
      <c r="N1" t="s">
        <v>123</v>
      </c>
      <c r="O1" t="s">
        <v>124</v>
      </c>
      <c r="P1" t="s">
        <v>134</v>
      </c>
      <c r="Q1" t="s">
        <v>135</v>
      </c>
      <c r="R1" t="s">
        <v>136</v>
      </c>
      <c r="S1" t="s">
        <v>137</v>
      </c>
      <c r="T1" t="s">
        <v>138</v>
      </c>
      <c r="U1" t="s">
        <v>139</v>
      </c>
      <c r="V1" t="s">
        <v>140</v>
      </c>
      <c r="W1" t="s">
        <v>141</v>
      </c>
      <c r="X1" t="s">
        <v>144</v>
      </c>
      <c r="Y1" t="s">
        <v>39</v>
      </c>
      <c r="Z1" t="s">
        <v>40</v>
      </c>
      <c r="AA1" t="s">
        <v>41</v>
      </c>
      <c r="AB1" t="s">
        <v>145</v>
      </c>
      <c r="AC1" t="s">
        <v>146</v>
      </c>
      <c r="AD1" t="s">
        <v>27</v>
      </c>
      <c r="AE1" t="s">
        <v>147</v>
      </c>
      <c r="AF1" t="s">
        <v>148</v>
      </c>
      <c r="AG1" t="s">
        <v>149</v>
      </c>
      <c r="AH1" t="s">
        <v>22</v>
      </c>
      <c r="AI1" t="s">
        <v>24</v>
      </c>
      <c r="AJ1" t="s">
        <v>23</v>
      </c>
      <c r="AK1" t="s">
        <v>150</v>
      </c>
      <c r="AL1" t="s">
        <v>151</v>
      </c>
      <c r="AM1" t="s">
        <v>47</v>
      </c>
      <c r="AN1" t="s">
        <v>64</v>
      </c>
      <c r="AO1" t="s">
        <v>152</v>
      </c>
      <c r="AP1" t="s">
        <v>153</v>
      </c>
      <c r="AQ1" t="s">
        <v>154</v>
      </c>
      <c r="AR1" t="s">
        <v>48</v>
      </c>
      <c r="AS1" t="s">
        <v>49</v>
      </c>
      <c r="AT1" t="s">
        <v>25</v>
      </c>
      <c r="AU1" t="s">
        <v>50</v>
      </c>
      <c r="AV1" t="s">
        <v>156</v>
      </c>
      <c r="AW1" t="s">
        <v>157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159</v>
      </c>
      <c r="BG1" t="s">
        <v>59</v>
      </c>
      <c r="BH1" t="s">
        <v>60</v>
      </c>
      <c r="BI1" t="s">
        <v>61</v>
      </c>
      <c r="BJ1" t="s">
        <v>43</v>
      </c>
      <c r="BK1" t="s">
        <v>44</v>
      </c>
      <c r="BL1" t="s">
        <v>164</v>
      </c>
      <c r="BM1" t="s">
        <v>165</v>
      </c>
      <c r="BN1" t="s">
        <v>42</v>
      </c>
      <c r="BO1" t="s">
        <v>142</v>
      </c>
      <c r="BP1" t="s">
        <v>166</v>
      </c>
      <c r="BQ1" t="s">
        <v>167</v>
      </c>
      <c r="BR1" t="s">
        <v>174</v>
      </c>
      <c r="BS1" t="s">
        <v>175</v>
      </c>
      <c r="BT1" t="s">
        <v>128</v>
      </c>
      <c r="BU1" t="s">
        <v>158</v>
      </c>
      <c r="BV1" t="s">
        <v>155</v>
      </c>
      <c r="BW1" t="s">
        <v>171</v>
      </c>
      <c r="BX1" t="s">
        <v>172</v>
      </c>
      <c r="BY1" t="s">
        <v>169</v>
      </c>
      <c r="BZ1" t="s">
        <v>170</v>
      </c>
      <c r="CA1" t="s">
        <v>207</v>
      </c>
      <c r="CB1" t="s">
        <v>208</v>
      </c>
      <c r="CC1" t="s">
        <v>204</v>
      </c>
      <c r="CD1" t="s">
        <v>205</v>
      </c>
      <c r="CE1" t="s">
        <v>209</v>
      </c>
      <c r="CF1" t="s">
        <v>173</v>
      </c>
      <c r="CG1" t="s">
        <v>120</v>
      </c>
      <c r="CH1" t="s">
        <v>37</v>
      </c>
      <c r="CI1" t="s">
        <v>38</v>
      </c>
      <c r="CJ1" t="s">
        <v>31</v>
      </c>
      <c r="CK1" t="s">
        <v>32</v>
      </c>
      <c r="CL1" t="s">
        <v>33</v>
      </c>
      <c r="CM1" t="s">
        <v>34</v>
      </c>
      <c r="CN1" t="s">
        <v>160</v>
      </c>
      <c r="CO1" t="s">
        <v>161</v>
      </c>
      <c r="CP1" s="12" t="s">
        <v>35</v>
      </c>
      <c r="CQ1" t="s">
        <v>36</v>
      </c>
      <c r="CR1" t="s">
        <v>118</v>
      </c>
      <c r="CS1" t="s">
        <v>119</v>
      </c>
      <c r="CT1" t="s">
        <v>162</v>
      </c>
      <c r="CU1" t="s">
        <v>163</v>
      </c>
      <c r="CV1" t="s">
        <v>45</v>
      </c>
      <c r="CW1" t="s">
        <v>46</v>
      </c>
      <c r="CX1" t="s">
        <v>206</v>
      </c>
      <c r="CY1" t="s">
        <v>143</v>
      </c>
      <c r="CZ1" t="s">
        <v>168</v>
      </c>
    </row>
    <row r="2" spans="1:104" x14ac:dyDescent="0.35">
      <c r="A2" t="s">
        <v>126</v>
      </c>
      <c r="B2">
        <v>32177.547899297781</v>
      </c>
      <c r="C2">
        <v>-13595.198018983527</v>
      </c>
      <c r="D2">
        <v>-39041.846330738983</v>
      </c>
      <c r="E2">
        <v>-9934.4452905853723</v>
      </c>
      <c r="F2">
        <v>19128.402701287476</v>
      </c>
      <c r="G2">
        <v>-6194.6016029601278</v>
      </c>
      <c r="H2">
        <v>-6415.0468218097667</v>
      </c>
      <c r="I2">
        <v>-19355.572363533869</v>
      </c>
      <c r="J2">
        <v>-28205.702508319431</v>
      </c>
      <c r="K2">
        <v>-7287.5612039358166</v>
      </c>
      <c r="L2">
        <v>22413.929698579934</v>
      </c>
      <c r="M2">
        <v>-20232.872806903306</v>
      </c>
      <c r="N2">
        <v>-23699.154878702288</v>
      </c>
      <c r="O2">
        <v>-16010.989342014936</v>
      </c>
      <c r="P2">
        <v>13213.893430255555</v>
      </c>
      <c r="Y2">
        <v>37867.783959001543</v>
      </c>
      <c r="Z2">
        <v>1685.7794881740708</v>
      </c>
      <c r="AA2">
        <v>-4759.1206569805399</v>
      </c>
      <c r="AB2">
        <v>-2110.276100539289</v>
      </c>
      <c r="AC2">
        <v>-3477.017690340816</v>
      </c>
      <c r="AD2">
        <v>38092.104331671922</v>
      </c>
      <c r="AE2">
        <v>-6839.4204337618294</v>
      </c>
      <c r="AF2">
        <v>-4274.4876003613854</v>
      </c>
      <c r="AG2">
        <v>188.68047540237757</v>
      </c>
      <c r="AH2">
        <v>37.124574224094253</v>
      </c>
      <c r="AI2">
        <v>15.254139633852279</v>
      </c>
      <c r="AJ2">
        <v>-134.15624904914691</v>
      </c>
      <c r="AK2">
        <v>20.844386388140357</v>
      </c>
      <c r="AL2">
        <v>-72.249054613107006</v>
      </c>
      <c r="AM2">
        <v>210417.88611181726</v>
      </c>
      <c r="AN2">
        <v>-165527.9369424019</v>
      </c>
      <c r="AO2">
        <v>494297.8600160288</v>
      </c>
      <c r="AP2">
        <v>-178215.39702633707</v>
      </c>
      <c r="AQ2">
        <v>-194207.21754077321</v>
      </c>
      <c r="AR2">
        <v>225394.6032769318</v>
      </c>
      <c r="AS2">
        <v>168515.16953430205</v>
      </c>
      <c r="AT2">
        <v>-428385.74397121364</v>
      </c>
      <c r="AU2">
        <v>203576.50754912972</v>
      </c>
      <c r="AV2">
        <v>-288303.68390491349</v>
      </c>
      <c r="AW2">
        <v>-305112.4031449543</v>
      </c>
      <c r="AX2">
        <v>-247683.29237448209</v>
      </c>
      <c r="AY2">
        <v>-279622.67939000449</v>
      </c>
      <c r="AZ2">
        <v>516429.64104552916</v>
      </c>
      <c r="BA2">
        <v>30601.974467019729</v>
      </c>
      <c r="BB2">
        <v>-106517.10764192767</v>
      </c>
      <c r="BC2">
        <v>147188.67057396658</v>
      </c>
      <c r="BD2">
        <v>28602.033471528535</v>
      </c>
      <c r="BE2">
        <v>26763.777884175219</v>
      </c>
      <c r="BF2">
        <v>28554.745082749931</v>
      </c>
      <c r="BG2">
        <v>29143.375123052898</v>
      </c>
      <c r="BH2">
        <v>15327.896666468823</v>
      </c>
      <c r="BI2">
        <v>1216.3564211864143</v>
      </c>
      <c r="BJ2">
        <v>283125.79632782406</v>
      </c>
      <c r="BK2">
        <v>243156.24121669753</v>
      </c>
      <c r="BL2">
        <v>225817.32773450675</v>
      </c>
      <c r="BM2">
        <v>199633.48490168058</v>
      </c>
      <c r="BN2">
        <v>605522.20877205487</v>
      </c>
      <c r="BO2">
        <v>759530.858322329</v>
      </c>
      <c r="BP2">
        <v>597589.58871888288</v>
      </c>
      <c r="BQ2">
        <v>751753.19058467878</v>
      </c>
      <c r="BR2">
        <v>3580.1847759112006</v>
      </c>
      <c r="BS2">
        <v>5138.0181445022181</v>
      </c>
      <c r="BT2">
        <v>-29194.081717112844</v>
      </c>
      <c r="BU2">
        <v>26038.586277595641</v>
      </c>
      <c r="BV2">
        <v>10828.061036003222</v>
      </c>
      <c r="BW2">
        <v>146.97862535167491</v>
      </c>
      <c r="BX2">
        <v>105.67891804528911</v>
      </c>
      <c r="BY2">
        <v>-51.709579425164762</v>
      </c>
      <c r="BZ2">
        <v>-122.60060512060674</v>
      </c>
      <c r="CA2">
        <v>68.866462421432885</v>
      </c>
      <c r="CB2">
        <v>12.286768838352502</v>
      </c>
      <c r="CC2">
        <v>-179.45701247630134</v>
      </c>
      <c r="CD2">
        <v>-230.78311016074707</v>
      </c>
      <c r="CE2">
        <v>-432.94996075767421</v>
      </c>
      <c r="CF2">
        <v>-431.70582342103535</v>
      </c>
      <c r="CG2">
        <v>-192.11547473000599</v>
      </c>
      <c r="CH2">
        <v>-1438233.696682089</v>
      </c>
      <c r="CI2">
        <v>2666287.3607861539</v>
      </c>
      <c r="CJ2">
        <v>-10528.282929502953</v>
      </c>
      <c r="CK2">
        <v>20010.002902024265</v>
      </c>
      <c r="CL2">
        <v>-94.734598417529526</v>
      </c>
      <c r="CM2">
        <v>191.66897308985426</v>
      </c>
      <c r="CN2">
        <v>-139.21887608289578</v>
      </c>
      <c r="CO2">
        <v>271.20525524346425</v>
      </c>
      <c r="CP2" s="12">
        <v>-1445090.8998950983</v>
      </c>
      <c r="CQ2">
        <v>2752695.5112231667</v>
      </c>
      <c r="CR2">
        <v>355144.0398068598</v>
      </c>
      <c r="CS2">
        <v>-670730.15574687847</v>
      </c>
      <c r="CT2">
        <v>-71177.304601044205</v>
      </c>
      <c r="CU2">
        <v>134518.31556796227</v>
      </c>
      <c r="CV2">
        <v>51.585557043170411</v>
      </c>
      <c r="CW2">
        <v>-68.50363232424391</v>
      </c>
      <c r="CX2">
        <v>-320.79049786008244</v>
      </c>
      <c r="CY2">
        <v>118452551.50760429</v>
      </c>
      <c r="CZ2">
        <v>110965686.00144497</v>
      </c>
    </row>
    <row r="3" spans="1:104" x14ac:dyDescent="0.35">
      <c r="A3" t="s">
        <v>127</v>
      </c>
      <c r="B3">
        <v>-13595.198018983527</v>
      </c>
      <c r="C3">
        <v>17735.735172229855</v>
      </c>
      <c r="D3">
        <v>12437.365787887247</v>
      </c>
      <c r="E3">
        <v>-2475.8796155725449</v>
      </c>
      <c r="F3">
        <v>-5809.6255802271853</v>
      </c>
      <c r="G3">
        <v>3427.16090217793</v>
      </c>
      <c r="H3">
        <v>14506.14298929775</v>
      </c>
      <c r="I3">
        <v>6445.7383184097525</v>
      </c>
      <c r="J3">
        <v>7517.9947242807712</v>
      </c>
      <c r="K3">
        <v>-1783.1031987928582</v>
      </c>
      <c r="L3">
        <v>-9727.6114478197942</v>
      </c>
      <c r="M3">
        <v>7726.311810277326</v>
      </c>
      <c r="N3">
        <v>6853.088888452733</v>
      </c>
      <c r="O3">
        <v>-973.28266728562141</v>
      </c>
      <c r="P3">
        <v>-4300.9644729273487</v>
      </c>
      <c r="Y3">
        <v>-10811.348350756314</v>
      </c>
      <c r="Z3">
        <v>-436.40871911591046</v>
      </c>
      <c r="AA3">
        <v>-1111.4036579886279</v>
      </c>
      <c r="AB3">
        <v>2064.6975710320726</v>
      </c>
      <c r="AC3">
        <v>-1566.7123803717857</v>
      </c>
      <c r="AD3">
        <v>-11021.687893951765</v>
      </c>
      <c r="AE3">
        <v>831.56623894335507</v>
      </c>
      <c r="AF3">
        <v>-1368.9679347017134</v>
      </c>
      <c r="AG3">
        <v>97.500926014031776</v>
      </c>
      <c r="AH3">
        <v>155.59292657378597</v>
      </c>
      <c r="AI3">
        <v>21.14487525730873</v>
      </c>
      <c r="AJ3">
        <v>27.110391902862968</v>
      </c>
      <c r="AK3">
        <v>13.545888532890796</v>
      </c>
      <c r="AL3">
        <v>-19.716287829625283</v>
      </c>
      <c r="AM3">
        <v>-98779.735157598829</v>
      </c>
      <c r="AN3">
        <v>36110.699127095941</v>
      </c>
      <c r="AO3">
        <v>-319000.04253019346</v>
      </c>
      <c r="AP3">
        <v>177453.12236856407</v>
      </c>
      <c r="AQ3">
        <v>67277.809378398859</v>
      </c>
      <c r="AR3">
        <v>-58028.256279543733</v>
      </c>
      <c r="AS3">
        <v>-20676.747924881121</v>
      </c>
      <c r="AT3">
        <v>217861.95451998949</v>
      </c>
      <c r="AU3">
        <v>-202631.92632387215</v>
      </c>
      <c r="AV3">
        <v>45154.3858837843</v>
      </c>
      <c r="AW3">
        <v>132959.31550906462</v>
      </c>
      <c r="AX3">
        <v>37724.403215781742</v>
      </c>
      <c r="AY3">
        <v>205110.41865815327</v>
      </c>
      <c r="AZ3">
        <v>-32399.476874176296</v>
      </c>
      <c r="BA3">
        <v>32319.430949625214</v>
      </c>
      <c r="BB3">
        <v>115965.47064199176</v>
      </c>
      <c r="BC3">
        <v>-244884.30920876359</v>
      </c>
      <c r="BD3">
        <v>-9446.2988854134946</v>
      </c>
      <c r="BE3">
        <v>-8228.2566156059111</v>
      </c>
      <c r="BF3">
        <v>-7798.9378627243486</v>
      </c>
      <c r="BG3">
        <v>-8224.2696480638297</v>
      </c>
      <c r="BH3">
        <v>254.78347037867613</v>
      </c>
      <c r="BI3">
        <v>-226.35340417369883</v>
      </c>
      <c r="BJ3">
        <v>-99817.977821004446</v>
      </c>
      <c r="BK3">
        <v>-86369.930236378234</v>
      </c>
      <c r="BL3">
        <v>-90005.496215363804</v>
      </c>
      <c r="BM3">
        <v>-78915.583514908081</v>
      </c>
      <c r="BN3">
        <v>-287843.36685749062</v>
      </c>
      <c r="BO3">
        <v>-403485.78850366321</v>
      </c>
      <c r="BP3">
        <v>-282068.93773967592</v>
      </c>
      <c r="BQ3">
        <v>-372871.13948994188</v>
      </c>
      <c r="BR3">
        <v>-1307.0682946447871</v>
      </c>
      <c r="BS3">
        <v>-1532.049636466091</v>
      </c>
      <c r="BT3">
        <v>11211.754997960586</v>
      </c>
      <c r="BU3">
        <v>-6910.1746403063598</v>
      </c>
      <c r="BV3">
        <v>-2155.6220281283104</v>
      </c>
      <c r="BW3">
        <v>-44.418260067848095</v>
      </c>
      <c r="BX3">
        <v>41.348569469971466</v>
      </c>
      <c r="BY3">
        <v>43.648409566741115</v>
      </c>
      <c r="BZ3">
        <v>192.61887652695131</v>
      </c>
      <c r="CA3">
        <v>-2.6799622000647658</v>
      </c>
      <c r="CB3">
        <v>70.281751771769123</v>
      </c>
      <c r="CC3">
        <v>124.99931054571807</v>
      </c>
      <c r="CD3">
        <v>245.79134512962915</v>
      </c>
      <c r="CE3">
        <v>323.79080195119553</v>
      </c>
      <c r="CF3">
        <v>285.22381106107565</v>
      </c>
      <c r="CG3">
        <v>171.43654893082297</v>
      </c>
      <c r="CH3">
        <v>467230.81969636865</v>
      </c>
      <c r="CI3">
        <v>-885391.08983485517</v>
      </c>
      <c r="CJ3">
        <v>19565.565298216217</v>
      </c>
      <c r="CK3">
        <v>-36382.060077721573</v>
      </c>
      <c r="CL3">
        <v>43.797232577245481</v>
      </c>
      <c r="CM3">
        <v>-96.616789957104899</v>
      </c>
      <c r="CN3">
        <v>10.793123814199607</v>
      </c>
      <c r="CO3">
        <v>-35.513328900808226</v>
      </c>
      <c r="CP3" s="12">
        <v>575995.12893274846</v>
      </c>
      <c r="CQ3">
        <v>-1121008.2557265437</v>
      </c>
      <c r="CR3">
        <v>-27161.555345592973</v>
      </c>
      <c r="CS3">
        <v>52951.270876700561</v>
      </c>
      <c r="CT3">
        <v>52242.665505697529</v>
      </c>
      <c r="CU3">
        <v>-96820.164534835058</v>
      </c>
      <c r="CV3">
        <v>-40.669401830198325</v>
      </c>
      <c r="CW3">
        <v>73.390924084998602</v>
      </c>
      <c r="CX3">
        <v>283.60017007625214</v>
      </c>
      <c r="CY3">
        <v>-48751461.653887816</v>
      </c>
      <c r="CZ3">
        <v>-45214321.2937892</v>
      </c>
    </row>
    <row r="4" spans="1:104" x14ac:dyDescent="0.35">
      <c r="A4" t="s">
        <v>28</v>
      </c>
      <c r="B4">
        <v>-39041.846330738983</v>
      </c>
      <c r="C4">
        <v>12437.365787887247</v>
      </c>
      <c r="D4">
        <v>119867.29744917338</v>
      </c>
      <c r="E4">
        <v>19998.086163025218</v>
      </c>
      <c r="F4">
        <v>-72159.819696625025</v>
      </c>
      <c r="G4">
        <v>28486.958094543166</v>
      </c>
      <c r="H4">
        <v>5868.6821104163819</v>
      </c>
      <c r="I4">
        <v>57078.469767100883</v>
      </c>
      <c r="J4">
        <v>97522.493779870827</v>
      </c>
      <c r="K4">
        <v>13071.157575639214</v>
      </c>
      <c r="L4">
        <v>-69313.121476857908</v>
      </c>
      <c r="M4">
        <v>55187.990904773258</v>
      </c>
      <c r="N4">
        <v>74414.030610928312</v>
      </c>
      <c r="O4">
        <v>39886.94446790783</v>
      </c>
      <c r="P4">
        <v>-41301.062197297084</v>
      </c>
      <c r="Y4">
        <v>-59362.508339426</v>
      </c>
      <c r="Z4">
        <v>-5864.8223403488255</v>
      </c>
      <c r="AA4">
        <v>13367.219180846561</v>
      </c>
      <c r="AB4">
        <v>1672.0002793330916</v>
      </c>
      <c r="AC4">
        <v>11802.812553991002</v>
      </c>
      <c r="AD4">
        <v>-61099.374492283394</v>
      </c>
      <c r="AE4">
        <v>15288.277168946681</v>
      </c>
      <c r="AF4">
        <v>13389.879539423573</v>
      </c>
      <c r="AG4">
        <v>-472.66629035325849</v>
      </c>
      <c r="AH4">
        <v>-383.802473503133</v>
      </c>
      <c r="AI4">
        <v>-97.087295904268331</v>
      </c>
      <c r="AJ4">
        <v>292.88364344179018</v>
      </c>
      <c r="AK4">
        <v>-187.39392999178804</v>
      </c>
      <c r="AL4">
        <v>268.40733888091455</v>
      </c>
      <c r="AM4">
        <v>-638988.40680905362</v>
      </c>
      <c r="AN4">
        <v>770539.2435363105</v>
      </c>
      <c r="AO4">
        <v>-879340.87437366543</v>
      </c>
      <c r="AP4">
        <v>-95788.625603484994</v>
      </c>
      <c r="AQ4">
        <v>1028428.913309285</v>
      </c>
      <c r="AR4">
        <v>-662712.12449640117</v>
      </c>
      <c r="AS4">
        <v>-526856.84756095824</v>
      </c>
      <c r="AT4">
        <v>1423543.0772346521</v>
      </c>
      <c r="AU4">
        <v>-1061111.1045720766</v>
      </c>
      <c r="AV4">
        <v>1301577.5545717024</v>
      </c>
      <c r="AW4">
        <v>850381.05483506911</v>
      </c>
      <c r="AX4">
        <v>255577.23110667372</v>
      </c>
      <c r="AY4">
        <v>586219.70318933832</v>
      </c>
      <c r="AZ4">
        <v>-565322.50323869428</v>
      </c>
      <c r="BA4">
        <v>149785.51059658563</v>
      </c>
      <c r="BB4">
        <v>79319.348926908671</v>
      </c>
      <c r="BC4">
        <v>-1126262.280848268</v>
      </c>
      <c r="BD4">
        <v>-51661.46193036966</v>
      </c>
      <c r="BE4">
        <v>-45151.954601170721</v>
      </c>
      <c r="BF4">
        <v>-51938.711806564446</v>
      </c>
      <c r="BG4">
        <v>-51998.993927619762</v>
      </c>
      <c r="BH4">
        <v>-4571.2212150712039</v>
      </c>
      <c r="BI4">
        <v>-2530.3220169640476</v>
      </c>
      <c r="BJ4">
        <v>-562225.59057607886</v>
      </c>
      <c r="BK4">
        <v>-508718.90922900953</v>
      </c>
      <c r="BL4">
        <v>-440709.74150601821</v>
      </c>
      <c r="BM4">
        <v>-398266.98390884302</v>
      </c>
      <c r="BN4">
        <v>-751508.16836896806</v>
      </c>
      <c r="BO4">
        <v>-867753.67612264084</v>
      </c>
      <c r="BP4">
        <v>-795273.63086041599</v>
      </c>
      <c r="BQ4">
        <v>-960952.75662574766</v>
      </c>
      <c r="BR4">
        <v>-7196.4477603554251</v>
      </c>
      <c r="BS4">
        <v>-9787.7987293123824</v>
      </c>
      <c r="BT4">
        <v>71862.964136171446</v>
      </c>
      <c r="BU4">
        <v>-43046.142485623073</v>
      </c>
      <c r="BV4">
        <v>287215.48646336992</v>
      </c>
      <c r="BW4">
        <v>-550.25587257074346</v>
      </c>
      <c r="BX4">
        <v>-496.02438508910387</v>
      </c>
      <c r="BY4">
        <v>-317.00779206256135</v>
      </c>
      <c r="BZ4">
        <v>-412.77824595977523</v>
      </c>
      <c r="CA4">
        <v>-194.83273213352834</v>
      </c>
      <c r="CB4">
        <v>-107.00700766090522</v>
      </c>
      <c r="CC4">
        <v>87.913856789768204</v>
      </c>
      <c r="CD4">
        <v>45.522189054548022</v>
      </c>
      <c r="CE4">
        <v>-13.343399387217319</v>
      </c>
      <c r="CF4">
        <v>202.76895974679198</v>
      </c>
      <c r="CG4">
        <v>283.3987437478682</v>
      </c>
      <c r="CH4">
        <v>3978365.7740793596</v>
      </c>
      <c r="CI4">
        <v>-7404933.9633897608</v>
      </c>
      <c r="CJ4">
        <v>-29578.97268834589</v>
      </c>
      <c r="CK4">
        <v>55773.919756539311</v>
      </c>
      <c r="CL4">
        <v>403.4133633744396</v>
      </c>
      <c r="CM4">
        <v>-780.59144431700327</v>
      </c>
      <c r="CN4">
        <v>782.95787607353725</v>
      </c>
      <c r="CO4">
        <v>-1498.9896185239445</v>
      </c>
      <c r="CP4" s="12">
        <v>4541213.7254565116</v>
      </c>
      <c r="CQ4">
        <v>-8638470.3575585932</v>
      </c>
      <c r="CR4">
        <v>-1386997.5425993137</v>
      </c>
      <c r="CS4">
        <v>2562017.5413945913</v>
      </c>
      <c r="CT4">
        <v>9431.0866122248426</v>
      </c>
      <c r="CU4">
        <v>-21727.265020670206</v>
      </c>
      <c r="CV4">
        <v>-292.41148160443339</v>
      </c>
      <c r="CW4">
        <v>511.26685135633574</v>
      </c>
      <c r="CX4">
        <v>119.05781764915703</v>
      </c>
      <c r="CY4">
        <v>-219933701.88461164</v>
      </c>
      <c r="CZ4">
        <v>-202030422.90292567</v>
      </c>
    </row>
    <row r="5" spans="1:104" x14ac:dyDescent="0.35">
      <c r="A5" t="s">
        <v>29</v>
      </c>
      <c r="B5">
        <v>-9934.4452905853723</v>
      </c>
      <c r="C5">
        <v>-2475.8796155725449</v>
      </c>
      <c r="D5">
        <v>19998.086163025218</v>
      </c>
      <c r="E5">
        <v>37944.597987940251</v>
      </c>
      <c r="F5">
        <v>14047.080131576378</v>
      </c>
      <c r="G5">
        <v>15845.192348093538</v>
      </c>
      <c r="H5">
        <v>-10482.487892408315</v>
      </c>
      <c r="I5">
        <v>17644.820934767693</v>
      </c>
      <c r="J5">
        <v>14478.320343258934</v>
      </c>
      <c r="K5">
        <v>31787.069573983048</v>
      </c>
      <c r="L5">
        <v>-1920.0007262403053</v>
      </c>
      <c r="M5">
        <v>20603.507048121435</v>
      </c>
      <c r="N5">
        <v>13717.638301443718</v>
      </c>
      <c r="O5">
        <v>34757.692274300091</v>
      </c>
      <c r="P5">
        <v>17831.281709463663</v>
      </c>
      <c r="Y5">
        <v>-3007.047648098307</v>
      </c>
      <c r="Z5">
        <v>-1607.3357780932899</v>
      </c>
      <c r="AA5">
        <v>5318.6167968677901</v>
      </c>
      <c r="AB5">
        <v>-1270.4894777873112</v>
      </c>
      <c r="AC5">
        <v>4733.7104372517915</v>
      </c>
      <c r="AD5">
        <v>-3279.2308926015653</v>
      </c>
      <c r="AE5">
        <v>5940.9985845391629</v>
      </c>
      <c r="AF5">
        <v>4696.0252576050916</v>
      </c>
      <c r="AG5">
        <v>-149.70253458389459</v>
      </c>
      <c r="AH5">
        <v>-309.06231680532647</v>
      </c>
      <c r="AI5">
        <v>-18.728385116032403</v>
      </c>
      <c r="AJ5">
        <v>25.529496452112728</v>
      </c>
      <c r="AK5">
        <v>-4.2960888619162478</v>
      </c>
      <c r="AL5">
        <v>-59.893730670842196</v>
      </c>
      <c r="AM5">
        <v>-183326.8245961896</v>
      </c>
      <c r="AN5">
        <v>78484.043225213391</v>
      </c>
      <c r="AO5">
        <v>-209963.81536375295</v>
      </c>
      <c r="AP5">
        <v>55315.240590495443</v>
      </c>
      <c r="AQ5">
        <v>198327.26856411278</v>
      </c>
      <c r="AR5">
        <v>-61445.946517106953</v>
      </c>
      <c r="AS5">
        <v>-182451.89292114726</v>
      </c>
      <c r="AT5">
        <v>-6607.8328993624982</v>
      </c>
      <c r="AU5">
        <v>156465.45230399308</v>
      </c>
      <c r="AV5">
        <v>371606.0992641495</v>
      </c>
      <c r="AW5">
        <v>36825.430852378202</v>
      </c>
      <c r="AX5">
        <v>26864.875015870704</v>
      </c>
      <c r="AY5">
        <v>-21930.232067345911</v>
      </c>
      <c r="AZ5">
        <v>-264039.94162920339</v>
      </c>
      <c r="BA5">
        <v>59211.509682645359</v>
      </c>
      <c r="BB5">
        <v>95588.722302148526</v>
      </c>
      <c r="BC5">
        <v>659944.98006593646</v>
      </c>
      <c r="BD5">
        <v>-11126.262573796937</v>
      </c>
      <c r="BE5">
        <v>-9590.0953670215767</v>
      </c>
      <c r="BF5">
        <v>-10424.09397238754</v>
      </c>
      <c r="BG5">
        <v>-12177.974635819088</v>
      </c>
      <c r="BH5">
        <v>-2846.7839525348954</v>
      </c>
      <c r="BI5">
        <v>-78.709793418025157</v>
      </c>
      <c r="BJ5">
        <v>41840.993020304435</v>
      </c>
      <c r="BK5">
        <v>40042.961225347972</v>
      </c>
      <c r="BL5">
        <v>-82474.263173733023</v>
      </c>
      <c r="BM5">
        <v>-75763.523595790539</v>
      </c>
      <c r="BN5">
        <v>-226964.45004528723</v>
      </c>
      <c r="BO5">
        <v>-256219.94699630802</v>
      </c>
      <c r="BP5">
        <v>-232384.5406459668</v>
      </c>
      <c r="BQ5">
        <v>-264773.11522820673</v>
      </c>
      <c r="BR5">
        <v>-191.95037544709541</v>
      </c>
      <c r="BS5">
        <v>-1238.6002773868629</v>
      </c>
      <c r="BT5">
        <v>27854.854387991629</v>
      </c>
      <c r="BU5">
        <v>-10003.685814236031</v>
      </c>
      <c r="BV5">
        <v>27585.291629970056</v>
      </c>
      <c r="BW5">
        <v>-272.82980124697025</v>
      </c>
      <c r="BX5">
        <v>-308.71172680410172</v>
      </c>
      <c r="BY5">
        <v>-232.42242313338866</v>
      </c>
      <c r="BZ5">
        <v>-272.96535810404612</v>
      </c>
      <c r="CA5">
        <v>-295.00818610806016</v>
      </c>
      <c r="CB5">
        <v>-237.56037755076636</v>
      </c>
      <c r="CC5">
        <v>-246.15900064351439</v>
      </c>
      <c r="CD5">
        <v>-238.99438618414837</v>
      </c>
      <c r="CE5">
        <v>144.06023068636438</v>
      </c>
      <c r="CF5">
        <v>169.94071553982008</v>
      </c>
      <c r="CG5">
        <v>111.3302877262044</v>
      </c>
      <c r="CH5">
        <v>1012849.5228085276</v>
      </c>
      <c r="CI5">
        <v>-1874551.5210371891</v>
      </c>
      <c r="CJ5">
        <v>-1579.2244896736674</v>
      </c>
      <c r="CK5">
        <v>1974.3474148733299</v>
      </c>
      <c r="CL5">
        <v>-10.850900250554176</v>
      </c>
      <c r="CM5">
        <v>29.415038658205994</v>
      </c>
      <c r="CN5">
        <v>6.0394986953010861</v>
      </c>
      <c r="CO5">
        <v>1.6057541714098986</v>
      </c>
      <c r="CP5" s="12">
        <v>946162.44367838837</v>
      </c>
      <c r="CQ5">
        <v>-1760848.1130066053</v>
      </c>
      <c r="CR5">
        <v>-548810.79839833837</v>
      </c>
      <c r="CS5">
        <v>1018421.5953973264</v>
      </c>
      <c r="CT5">
        <v>38888.280727704827</v>
      </c>
      <c r="CU5">
        <v>-74490.766709464355</v>
      </c>
      <c r="CV5">
        <v>46.288164480600329</v>
      </c>
      <c r="CW5">
        <v>-100.84524933223902</v>
      </c>
      <c r="CX5">
        <v>54.563446801468814</v>
      </c>
      <c r="CY5">
        <v>-65909180.048045531</v>
      </c>
      <c r="CZ5">
        <v>-59188688.171861142</v>
      </c>
    </row>
    <row r="6" spans="1:104" x14ac:dyDescent="0.35">
      <c r="A6" t="s">
        <v>129</v>
      </c>
      <c r="B6">
        <v>19128.402701287476</v>
      </c>
      <c r="C6">
        <v>-5809.6255802271853</v>
      </c>
      <c r="D6">
        <v>-72159.819696625025</v>
      </c>
      <c r="E6">
        <v>14047.080131576378</v>
      </c>
      <c r="F6">
        <v>85187.430837299253</v>
      </c>
      <c r="G6">
        <v>-10570.947823592232</v>
      </c>
      <c r="H6">
        <v>-7090.03143613263</v>
      </c>
      <c r="I6">
        <v>-21305.686592812443</v>
      </c>
      <c r="J6">
        <v>-55683.613278920333</v>
      </c>
      <c r="K6">
        <v>14661.236544433024</v>
      </c>
      <c r="L6">
        <v>68076.595944590706</v>
      </c>
      <c r="M6">
        <v>-14207.565433005489</v>
      </c>
      <c r="N6">
        <v>-44893.4966100171</v>
      </c>
      <c r="O6">
        <v>-529.82100097437296</v>
      </c>
      <c r="P6">
        <v>70649.939321035432</v>
      </c>
      <c r="Y6">
        <v>42748.45906346925</v>
      </c>
      <c r="Z6">
        <v>4355.6350422278074</v>
      </c>
      <c r="AA6">
        <v>-7324.9908112067105</v>
      </c>
      <c r="AB6">
        <v>-2294.5210385926666</v>
      </c>
      <c r="AC6">
        <v>-6558.1765380314746</v>
      </c>
      <c r="AD6">
        <v>43579.822622147942</v>
      </c>
      <c r="AE6">
        <v>-6530.7483857797533</v>
      </c>
      <c r="AF6">
        <v>-6602.0850431722374</v>
      </c>
      <c r="AG6">
        <v>-163.40902551442122</v>
      </c>
      <c r="AH6">
        <v>-222.82604806268674</v>
      </c>
      <c r="AI6">
        <v>86.921472365128921</v>
      </c>
      <c r="AJ6">
        <v>-166.3998699998194</v>
      </c>
      <c r="AK6">
        <v>145.22491311874643</v>
      </c>
      <c r="AL6">
        <v>-187.04294942937307</v>
      </c>
      <c r="AM6">
        <v>354918.9434623894</v>
      </c>
      <c r="AN6">
        <v>-795939.2608238433</v>
      </c>
      <c r="AO6">
        <v>191396.97958085558</v>
      </c>
      <c r="AP6">
        <v>519180.42722423584</v>
      </c>
      <c r="AQ6">
        <v>-883933.37809307058</v>
      </c>
      <c r="AR6">
        <v>511290.5756347485</v>
      </c>
      <c r="AS6">
        <v>418641.65960945975</v>
      </c>
      <c r="AT6">
        <v>-1386906.9762348996</v>
      </c>
      <c r="AU6">
        <v>1047423.0659872752</v>
      </c>
      <c r="AV6">
        <v>-960351.43003085023</v>
      </c>
      <c r="AW6">
        <v>-801831.5718317884</v>
      </c>
      <c r="AX6">
        <v>-173420.45150954087</v>
      </c>
      <c r="AY6">
        <v>-564299.57371788484</v>
      </c>
      <c r="AZ6">
        <v>306743.88553970732</v>
      </c>
      <c r="BA6">
        <v>-195227.60489549243</v>
      </c>
      <c r="BB6">
        <v>37196.318334157069</v>
      </c>
      <c r="BC6">
        <v>1146394.6365163664</v>
      </c>
      <c r="BD6">
        <v>29685.113986266049</v>
      </c>
      <c r="BE6">
        <v>24598.608015229591</v>
      </c>
      <c r="BF6">
        <v>31068.442450894148</v>
      </c>
      <c r="BG6">
        <v>29475.898602578563</v>
      </c>
      <c r="BH6">
        <v>1146.9362890844914</v>
      </c>
      <c r="BI6">
        <v>2205.073088464163</v>
      </c>
      <c r="BJ6">
        <v>545290.39125177986</v>
      </c>
      <c r="BK6">
        <v>488005.86038363801</v>
      </c>
      <c r="BL6">
        <v>323424.4356078998</v>
      </c>
      <c r="BM6">
        <v>284958.66044080694</v>
      </c>
      <c r="BN6">
        <v>470275.620020109</v>
      </c>
      <c r="BO6">
        <v>571242.09583177429</v>
      </c>
      <c r="BP6">
        <v>494525.96718672867</v>
      </c>
      <c r="BQ6">
        <v>621915.73386361671</v>
      </c>
      <c r="BR6">
        <v>6124.8911067322369</v>
      </c>
      <c r="BS6">
        <v>7169.384738339988</v>
      </c>
      <c r="BT6">
        <v>-25287.779912830018</v>
      </c>
      <c r="BU6">
        <v>22546.505081504496</v>
      </c>
      <c r="BV6">
        <v>-66929.941008520211</v>
      </c>
      <c r="BW6">
        <v>392.3648716536199</v>
      </c>
      <c r="BX6">
        <v>304.27408721127478</v>
      </c>
      <c r="BY6">
        <v>341.37179381212917</v>
      </c>
      <c r="BZ6">
        <v>406.42306754920918</v>
      </c>
      <c r="CA6">
        <v>26.87331810861378</v>
      </c>
      <c r="CB6">
        <v>-36.652760334138776</v>
      </c>
      <c r="CC6">
        <v>-34.934037304994781</v>
      </c>
      <c r="CD6">
        <v>1.7069445328146238</v>
      </c>
      <c r="CE6">
        <v>240.8402788650084</v>
      </c>
      <c r="CF6">
        <v>11.019274180064151</v>
      </c>
      <c r="CG6">
        <v>-218.37175701145497</v>
      </c>
      <c r="CH6">
        <v>-2704169.9535092977</v>
      </c>
      <c r="CI6">
        <v>5025450.917442916</v>
      </c>
      <c r="CJ6">
        <v>27096.947402002839</v>
      </c>
      <c r="CK6">
        <v>-52508.64648798135</v>
      </c>
      <c r="CL6">
        <v>-111.5610946767904</v>
      </c>
      <c r="CM6">
        <v>223.74026457618299</v>
      </c>
      <c r="CN6">
        <v>-268.53463577853773</v>
      </c>
      <c r="CO6">
        <v>522.43305355403572</v>
      </c>
      <c r="CP6" s="12">
        <v>-2635916.0693987338</v>
      </c>
      <c r="CQ6">
        <v>5008577.2031946508</v>
      </c>
      <c r="CR6">
        <v>787145.68099408899</v>
      </c>
      <c r="CS6">
        <v>-1456661.5086028429</v>
      </c>
      <c r="CT6">
        <v>21654.900191759305</v>
      </c>
      <c r="CU6">
        <v>-39722.921667965813</v>
      </c>
      <c r="CV6">
        <v>244.98345584454296</v>
      </c>
      <c r="CW6">
        <v>-491.65933489408428</v>
      </c>
      <c r="CX6">
        <v>16.920413704073219</v>
      </c>
      <c r="CY6">
        <v>135726365.25062907</v>
      </c>
      <c r="CZ6">
        <v>123718434.27640842</v>
      </c>
    </row>
    <row r="7" spans="1:104" x14ac:dyDescent="0.35">
      <c r="A7" t="s">
        <v>26</v>
      </c>
      <c r="B7">
        <v>-6194.6016029601278</v>
      </c>
      <c r="C7">
        <v>3427.16090217793</v>
      </c>
      <c r="D7">
        <v>28486.958094543166</v>
      </c>
      <c r="E7">
        <v>15845.192348093538</v>
      </c>
      <c r="F7">
        <v>-10570.947823592232</v>
      </c>
      <c r="G7">
        <v>19308.043444002491</v>
      </c>
      <c r="H7">
        <v>1051.0523438503669</v>
      </c>
      <c r="I7">
        <v>18077.667553781317</v>
      </c>
      <c r="J7">
        <v>21350.182232275569</v>
      </c>
      <c r="K7">
        <v>12566.134561240693</v>
      </c>
      <c r="L7">
        <v>-14788.378729018321</v>
      </c>
      <c r="M7">
        <v>15648.529670269312</v>
      </c>
      <c r="N7">
        <v>17225.906957530806</v>
      </c>
      <c r="O7">
        <v>16216.896247112281</v>
      </c>
      <c r="P7">
        <v>-1458.8064776201516</v>
      </c>
      <c r="Y7">
        <v>-5064.4789109731155</v>
      </c>
      <c r="Z7">
        <v>-1729.5195985491368</v>
      </c>
      <c r="AA7">
        <v>1771.6039925745808</v>
      </c>
      <c r="AB7">
        <v>-230.63751967776156</v>
      </c>
      <c r="AC7">
        <v>880.36847930692954</v>
      </c>
      <c r="AD7">
        <v>-5141.5975651178269</v>
      </c>
      <c r="AE7">
        <v>1900.3883166539129</v>
      </c>
      <c r="AF7">
        <v>890.78285342526476</v>
      </c>
      <c r="AG7">
        <v>108.5837220608643</v>
      </c>
      <c r="AH7">
        <v>-33.107907798762632</v>
      </c>
      <c r="AI7">
        <v>-23.542619426270406</v>
      </c>
      <c r="AJ7">
        <v>42.06164429062558</v>
      </c>
      <c r="AK7">
        <v>-25.884740467588568</v>
      </c>
      <c r="AL7">
        <v>1.3224361240859413E-2</v>
      </c>
      <c r="AM7">
        <v>-203321.85418252496</v>
      </c>
      <c r="AN7">
        <v>149097.40022495535</v>
      </c>
      <c r="AO7">
        <v>-127059.43916131799</v>
      </c>
      <c r="AP7">
        <v>-144278.2297243698</v>
      </c>
      <c r="AQ7">
        <v>252804.1759042677</v>
      </c>
      <c r="AR7">
        <v>-139755.37598396523</v>
      </c>
      <c r="AS7">
        <v>-146225.04987279471</v>
      </c>
      <c r="AT7">
        <v>387711.3535439336</v>
      </c>
      <c r="AU7">
        <v>-333820.63484373351</v>
      </c>
      <c r="AV7">
        <v>395641.03355970449</v>
      </c>
      <c r="AW7">
        <v>211537.96457157106</v>
      </c>
      <c r="AX7">
        <v>-158591.09730399397</v>
      </c>
      <c r="AY7">
        <v>82545.168104414537</v>
      </c>
      <c r="AZ7">
        <v>88308.5201795537</v>
      </c>
      <c r="BA7">
        <v>270018.2082385142</v>
      </c>
      <c r="BB7">
        <v>66539.943058573845</v>
      </c>
      <c r="BC7">
        <v>32495.781025810284</v>
      </c>
      <c r="BD7">
        <v>-8747.4291097283931</v>
      </c>
      <c r="BE7">
        <v>-6214.8732512968199</v>
      </c>
      <c r="BF7">
        <v>-7125.8757557819545</v>
      </c>
      <c r="BG7">
        <v>-8011.0629211928199</v>
      </c>
      <c r="BH7">
        <v>2991.7345271812133</v>
      </c>
      <c r="BI7">
        <v>-135.23610781151172</v>
      </c>
      <c r="BJ7">
        <v>-93959.764577134134</v>
      </c>
      <c r="BK7">
        <v>-83467.79941279882</v>
      </c>
      <c r="BL7">
        <v>-103601.60264110888</v>
      </c>
      <c r="BM7">
        <v>-93094.25006855106</v>
      </c>
      <c r="BN7">
        <v>-189464.21343538881</v>
      </c>
      <c r="BO7">
        <v>-248089.55132390698</v>
      </c>
      <c r="BP7">
        <v>-192832.42671541989</v>
      </c>
      <c r="BQ7">
        <v>-253001.72029928447</v>
      </c>
      <c r="BR7">
        <v>20.519463472588978</v>
      </c>
      <c r="BS7">
        <v>-540.04605266858493</v>
      </c>
      <c r="BT7">
        <v>23657.223100978706</v>
      </c>
      <c r="BU7">
        <v>-5884.5724582405264</v>
      </c>
      <c r="BV7">
        <v>20049.928715615257</v>
      </c>
      <c r="BW7">
        <v>-263.88291541805233</v>
      </c>
      <c r="BX7">
        <v>-228.37786087979308</v>
      </c>
      <c r="BY7">
        <v>-249.30235399088372</v>
      </c>
      <c r="BZ7">
        <v>-201.27326618582254</v>
      </c>
      <c r="CA7">
        <v>-144.94561382395199</v>
      </c>
      <c r="CB7">
        <v>-85.655508701171854</v>
      </c>
      <c r="CC7">
        <v>-108.60709825619095</v>
      </c>
      <c r="CD7">
        <v>-53.415441112239904</v>
      </c>
      <c r="CE7">
        <v>51.035081000219272</v>
      </c>
      <c r="CF7">
        <v>139.12733798107124</v>
      </c>
      <c r="CG7">
        <v>262.79827049682245</v>
      </c>
      <c r="CH7">
        <v>1353807.7729111577</v>
      </c>
      <c r="CI7">
        <v>-2523787.9184893663</v>
      </c>
      <c r="CJ7">
        <v>-4709.4457357643305</v>
      </c>
      <c r="CK7">
        <v>8650.9292263703846</v>
      </c>
      <c r="CL7">
        <v>38.399187070110571</v>
      </c>
      <c r="CM7">
        <v>-76.691812632476768</v>
      </c>
      <c r="CN7">
        <v>80.259733087954928</v>
      </c>
      <c r="CO7">
        <v>-159.7659511788938</v>
      </c>
      <c r="CP7" s="12">
        <v>1364954.0781527346</v>
      </c>
      <c r="CQ7">
        <v>-2584570.6124337404</v>
      </c>
      <c r="CR7">
        <v>-716483.90332256048</v>
      </c>
      <c r="CS7">
        <v>1339113.6808697619</v>
      </c>
      <c r="CT7">
        <v>21282.09859861734</v>
      </c>
      <c r="CU7">
        <v>-40722.814000101615</v>
      </c>
      <c r="CV7">
        <v>-62.922814280998473</v>
      </c>
      <c r="CW7">
        <v>128.52492126128629</v>
      </c>
      <c r="CX7">
        <v>95.284336374856863</v>
      </c>
      <c r="CY7">
        <v>-64602787.544223979</v>
      </c>
      <c r="CZ7">
        <v>-57231464.827098988</v>
      </c>
    </row>
    <row r="8" spans="1:104" x14ac:dyDescent="0.35">
      <c r="A8" t="s">
        <v>130</v>
      </c>
      <c r="B8">
        <v>-6415.0468218097667</v>
      </c>
      <c r="C8">
        <v>14506.14298929775</v>
      </c>
      <c r="D8">
        <v>5868.6821104163819</v>
      </c>
      <c r="E8">
        <v>-10482.487892408315</v>
      </c>
      <c r="F8">
        <v>-7090.03143613263</v>
      </c>
      <c r="G8">
        <v>1051.0523438503669</v>
      </c>
      <c r="H8">
        <v>21223.250221565278</v>
      </c>
      <c r="I8">
        <v>4385.5405881267734</v>
      </c>
      <c r="J8">
        <v>2698.0080955073004</v>
      </c>
      <c r="K8">
        <v>-8458.6730831885816</v>
      </c>
      <c r="L8">
        <v>-3835.8173608162097</v>
      </c>
      <c r="M8">
        <v>3980.9422725246213</v>
      </c>
      <c r="N8">
        <v>1947.9871793425191</v>
      </c>
      <c r="O8">
        <v>-6884.9964139488447</v>
      </c>
      <c r="P8">
        <v>-1445.6971689995798</v>
      </c>
      <c r="Y8">
        <v>-6613.5683756241187</v>
      </c>
      <c r="Z8">
        <v>-4.336521041946245</v>
      </c>
      <c r="AA8">
        <v>-2689.9943846062874</v>
      </c>
      <c r="AB8">
        <v>1726.0388699255395</v>
      </c>
      <c r="AC8">
        <v>-3074.9352118473907</v>
      </c>
      <c r="AD8">
        <v>-6719.8283645584679</v>
      </c>
      <c r="AE8">
        <v>-1956.4082473947396</v>
      </c>
      <c r="AF8">
        <v>-2662.781447274147</v>
      </c>
      <c r="AG8">
        <v>109.53833620195449</v>
      </c>
      <c r="AH8">
        <v>137.98499757189859</v>
      </c>
      <c r="AI8">
        <v>9.0114832040409585</v>
      </c>
      <c r="AJ8">
        <v>-68.546710935031328</v>
      </c>
      <c r="AK8">
        <v>-30.416700573951854</v>
      </c>
      <c r="AL8">
        <v>-42.598033352823023</v>
      </c>
      <c r="AM8">
        <v>-143267.16724637995</v>
      </c>
      <c r="AN8">
        <v>24166.23803079233</v>
      </c>
      <c r="AO8">
        <v>-438141.03312819538</v>
      </c>
      <c r="AP8">
        <v>327464.8212179328</v>
      </c>
      <c r="AQ8">
        <v>89654.501893680848</v>
      </c>
      <c r="AR8">
        <v>-148319.52483661671</v>
      </c>
      <c r="AS8">
        <v>-8570.6860609336527</v>
      </c>
      <c r="AT8">
        <v>137252.26068864702</v>
      </c>
      <c r="AU8">
        <v>-327320.01021919923</v>
      </c>
      <c r="AV8">
        <v>-91755.402401370156</v>
      </c>
      <c r="AW8">
        <v>27896.593413508643</v>
      </c>
      <c r="AX8">
        <v>55645.436971851785</v>
      </c>
      <c r="AY8">
        <v>162508.20886255693</v>
      </c>
      <c r="AZ8">
        <v>109909.59256235001</v>
      </c>
      <c r="BA8">
        <v>-9069.8554508001434</v>
      </c>
      <c r="BB8">
        <v>59519.980451516298</v>
      </c>
      <c r="BC8">
        <v>-194907.76908090146</v>
      </c>
      <c r="BD8">
        <v>-3689.6400741446164</v>
      </c>
      <c r="BE8">
        <v>-3781.3668361074315</v>
      </c>
      <c r="BF8">
        <v>-2552.7321846267041</v>
      </c>
      <c r="BG8">
        <v>-2596.9781238427622</v>
      </c>
      <c r="BH8">
        <v>2511.7429118764508</v>
      </c>
      <c r="BI8">
        <v>-141.9658784062706</v>
      </c>
      <c r="BJ8">
        <v>-93492.225615088857</v>
      </c>
      <c r="BK8">
        <v>-82571.112155470575</v>
      </c>
      <c r="BL8">
        <v>-48687.235517939655</v>
      </c>
      <c r="BM8">
        <v>-41606.348647659805</v>
      </c>
      <c r="BN8">
        <v>-110059.01605477725</v>
      </c>
      <c r="BO8">
        <v>-183232.62608788584</v>
      </c>
      <c r="BP8">
        <v>-103663.80554423253</v>
      </c>
      <c r="BQ8">
        <v>-148230.75987465301</v>
      </c>
      <c r="BR8">
        <v>-1626.2010237435534</v>
      </c>
      <c r="BS8">
        <v>-1564.6220283609437</v>
      </c>
      <c r="BT8">
        <v>2957.0677436930177</v>
      </c>
      <c r="BU8">
        <v>-2811.5296751963688</v>
      </c>
      <c r="BV8">
        <v>121683.5091986381</v>
      </c>
      <c r="BW8">
        <v>-58.58330205798778</v>
      </c>
      <c r="BX8">
        <v>-0.81089407426996429</v>
      </c>
      <c r="BY8">
        <v>-24.782007848882095</v>
      </c>
      <c r="BZ8">
        <v>96.873777589147366</v>
      </c>
      <c r="CA8">
        <v>8.9163974266223569</v>
      </c>
      <c r="CB8">
        <v>29.584160702016984</v>
      </c>
      <c r="CC8">
        <v>66.370813466097985</v>
      </c>
      <c r="CD8">
        <v>141.63759256456626</v>
      </c>
      <c r="CE8">
        <v>138.92729105258641</v>
      </c>
      <c r="CF8">
        <v>123.16617958393856</v>
      </c>
      <c r="CG8">
        <v>87.123393221952924</v>
      </c>
      <c r="CH8">
        <v>4995.6168203321349</v>
      </c>
      <c r="CI8">
        <v>-6779.8168053971995</v>
      </c>
      <c r="CJ8">
        <v>15296.1803058973</v>
      </c>
      <c r="CK8">
        <v>-28461.673930532703</v>
      </c>
      <c r="CL8">
        <v>46.169910839110145</v>
      </c>
      <c r="CM8">
        <v>-95.386539592803516</v>
      </c>
      <c r="CN8">
        <v>93.340583936745134</v>
      </c>
      <c r="CO8">
        <v>-188.7053335369412</v>
      </c>
      <c r="CP8" s="12">
        <v>219172.69887572396</v>
      </c>
      <c r="CQ8">
        <v>-424302.44383883255</v>
      </c>
      <c r="CR8">
        <v>71278.342622383803</v>
      </c>
      <c r="CS8">
        <v>-141455.37234794677</v>
      </c>
      <c r="CT8">
        <v>28072.356119565884</v>
      </c>
      <c r="CU8">
        <v>-51305.748997046983</v>
      </c>
      <c r="CV8">
        <v>-115.61861208062886</v>
      </c>
      <c r="CW8">
        <v>238.99502246986583</v>
      </c>
      <c r="CX8">
        <v>141.70881961620506</v>
      </c>
      <c r="CY8">
        <v>-10634557.246265732</v>
      </c>
      <c r="CZ8">
        <v>-9977155.15272489</v>
      </c>
    </row>
    <row r="9" spans="1:104" x14ac:dyDescent="0.35">
      <c r="A9" t="s">
        <v>131</v>
      </c>
      <c r="B9">
        <v>-19355.572363533869</v>
      </c>
      <c r="C9">
        <v>6445.7383184097525</v>
      </c>
      <c r="D9">
        <v>57078.469767100883</v>
      </c>
      <c r="E9">
        <v>17644.820934767693</v>
      </c>
      <c r="F9">
        <v>-21305.686592812443</v>
      </c>
      <c r="G9">
        <v>18077.667553781317</v>
      </c>
      <c r="H9">
        <v>4385.5405881267734</v>
      </c>
      <c r="I9">
        <v>38605.928966317086</v>
      </c>
      <c r="J9">
        <v>49961.853224367303</v>
      </c>
      <c r="K9">
        <v>12876.891051016917</v>
      </c>
      <c r="L9">
        <v>-22764.524715737076</v>
      </c>
      <c r="M9">
        <v>35974.181623872224</v>
      </c>
      <c r="N9">
        <v>35219.661539988461</v>
      </c>
      <c r="O9">
        <v>28992.273229375907</v>
      </c>
      <c r="P9">
        <v>-1877.440139311761</v>
      </c>
      <c r="Y9">
        <v>-32103.839683329315</v>
      </c>
      <c r="Z9">
        <v>-3247.6366422880646</v>
      </c>
      <c r="AA9">
        <v>7225.0017937346975</v>
      </c>
      <c r="AB9">
        <v>245.658916719676</v>
      </c>
      <c r="AC9">
        <v>6306.0341553162089</v>
      </c>
      <c r="AD9">
        <v>-33294.476769145251</v>
      </c>
      <c r="AE9">
        <v>8266.7630156056348</v>
      </c>
      <c r="AF9">
        <v>7557.7286014392321</v>
      </c>
      <c r="AG9">
        <v>-386.41385545661507</v>
      </c>
      <c r="AH9">
        <v>-419.29318867217393</v>
      </c>
      <c r="AI9">
        <v>-51.385376713201872</v>
      </c>
      <c r="AJ9">
        <v>163.43208608763385</v>
      </c>
      <c r="AK9">
        <v>-102.64608478681275</v>
      </c>
      <c r="AL9">
        <v>145.37466739169469</v>
      </c>
      <c r="AM9">
        <v>-420351.06848668377</v>
      </c>
      <c r="AN9">
        <v>328939.77203017264</v>
      </c>
      <c r="AO9">
        <v>-669973.66063348425</v>
      </c>
      <c r="AP9">
        <v>145986.65269155419</v>
      </c>
      <c r="AQ9">
        <v>438896.41935954068</v>
      </c>
      <c r="AR9">
        <v>-262288.25500318967</v>
      </c>
      <c r="AS9">
        <v>-231077.33988628531</v>
      </c>
      <c r="AT9">
        <v>636288.28664599196</v>
      </c>
      <c r="AU9">
        <v>-506183.44388276915</v>
      </c>
      <c r="AV9">
        <v>491887.62752402324</v>
      </c>
      <c r="AW9">
        <v>309992.42899458791</v>
      </c>
      <c r="AX9">
        <v>116308.51889065575</v>
      </c>
      <c r="AY9">
        <v>91982.163945807668</v>
      </c>
      <c r="AZ9">
        <v>-211161.7624841127</v>
      </c>
      <c r="BA9">
        <v>30344.62966622971</v>
      </c>
      <c r="BB9">
        <v>40051.338935594336</v>
      </c>
      <c r="BC9">
        <v>-538523.07978150621</v>
      </c>
      <c r="BD9">
        <v>-31466.52011303464</v>
      </c>
      <c r="BE9">
        <v>-28203.052799748635</v>
      </c>
      <c r="BF9">
        <v>-30442.290897625811</v>
      </c>
      <c r="BG9">
        <v>-30965.560740644742</v>
      </c>
      <c r="BH9">
        <v>-5335.4027723729241</v>
      </c>
      <c r="BI9">
        <v>-1136.1579748637612</v>
      </c>
      <c r="BJ9">
        <v>-241486.64431326772</v>
      </c>
      <c r="BK9">
        <v>-215993.1870038576</v>
      </c>
      <c r="BL9">
        <v>-205895.45254422413</v>
      </c>
      <c r="BM9">
        <v>-186797.73488637232</v>
      </c>
      <c r="BN9">
        <v>-267130.6438315931</v>
      </c>
      <c r="BO9">
        <v>-263525.37308219925</v>
      </c>
      <c r="BP9">
        <v>-296169.98383759637</v>
      </c>
      <c r="BQ9">
        <v>-326245.21657246037</v>
      </c>
      <c r="BR9">
        <v>-1998.7562110626684</v>
      </c>
      <c r="BS9">
        <v>-3468.5567226891835</v>
      </c>
      <c r="BT9">
        <v>42785.152891170575</v>
      </c>
      <c r="BU9">
        <v>-27044.913119714252</v>
      </c>
      <c r="BV9">
        <v>151982.39914259635</v>
      </c>
      <c r="BW9">
        <v>-356.81551173651604</v>
      </c>
      <c r="BX9">
        <v>-314.37758585153341</v>
      </c>
      <c r="BY9">
        <v>-250.88692638543259</v>
      </c>
      <c r="BZ9">
        <v>-211.31904959153428</v>
      </c>
      <c r="CA9">
        <v>-190.6472114997037</v>
      </c>
      <c r="CB9">
        <v>-118.41601078951243</v>
      </c>
      <c r="CC9">
        <v>-39.342152041519512</v>
      </c>
      <c r="CD9">
        <v>17.620444897105418</v>
      </c>
      <c r="CE9">
        <v>64.160089218344467</v>
      </c>
      <c r="CF9">
        <v>94.350189614336088</v>
      </c>
      <c r="CG9">
        <v>111.74618753499225</v>
      </c>
      <c r="CH9">
        <v>2187944.3743572431</v>
      </c>
      <c r="CI9">
        <v>-4088934.0167720206</v>
      </c>
      <c r="CJ9">
        <v>-18271.673119529765</v>
      </c>
      <c r="CK9">
        <v>33511.008475376184</v>
      </c>
      <c r="CL9">
        <v>313.54360973513627</v>
      </c>
      <c r="CM9">
        <v>-599.79309467062512</v>
      </c>
      <c r="CN9">
        <v>538.21897093715427</v>
      </c>
      <c r="CO9">
        <v>-1024.8045160917636</v>
      </c>
      <c r="CP9" s="12">
        <v>2692321.4430160671</v>
      </c>
      <c r="CQ9">
        <v>-5130926.0744364196</v>
      </c>
      <c r="CR9">
        <v>-843183.2834756854</v>
      </c>
      <c r="CS9">
        <v>1550972.973532201</v>
      </c>
      <c r="CT9">
        <v>-773.79647542008865</v>
      </c>
      <c r="CU9">
        <v>-2186.2073334884312</v>
      </c>
      <c r="CV9">
        <v>-227.87389130857969</v>
      </c>
      <c r="CW9">
        <v>409.63525134765769</v>
      </c>
      <c r="CX9">
        <v>62.048210962501308</v>
      </c>
      <c r="CY9">
        <v>-112718036.47080311</v>
      </c>
      <c r="CZ9">
        <v>-104116420.09853537</v>
      </c>
    </row>
    <row r="10" spans="1:104" x14ac:dyDescent="0.35">
      <c r="A10" t="s">
        <v>121</v>
      </c>
      <c r="B10">
        <v>-28205.702508319431</v>
      </c>
      <c r="C10">
        <v>7517.9947242807712</v>
      </c>
      <c r="D10">
        <v>97522.493779870827</v>
      </c>
      <c r="E10">
        <v>14478.320343258934</v>
      </c>
      <c r="F10">
        <v>-55683.613278920333</v>
      </c>
      <c r="G10">
        <v>21350.182232275569</v>
      </c>
      <c r="H10">
        <v>2698.0080955073004</v>
      </c>
      <c r="I10">
        <v>49961.853224367303</v>
      </c>
      <c r="J10">
        <v>88543.290047914532</v>
      </c>
      <c r="K10">
        <v>9254.0875053777254</v>
      </c>
      <c r="L10">
        <v>-56324.814422305615</v>
      </c>
      <c r="M10">
        <v>46330.672143721662</v>
      </c>
      <c r="N10">
        <v>60832.098004519015</v>
      </c>
      <c r="O10">
        <v>30655.882059577536</v>
      </c>
      <c r="P10">
        <v>-29261.114615833398</v>
      </c>
      <c r="Y10">
        <v>-44139.446589305946</v>
      </c>
      <c r="Z10">
        <v>-5113.9287779188226</v>
      </c>
      <c r="AA10">
        <v>10673.064678228962</v>
      </c>
      <c r="AB10">
        <v>525.70078653191501</v>
      </c>
      <c r="AC10">
        <v>9996.3952449617336</v>
      </c>
      <c r="AD10">
        <v>-46271.283778442448</v>
      </c>
      <c r="AE10">
        <v>11884.335072010421</v>
      </c>
      <c r="AF10">
        <v>11803.000696207595</v>
      </c>
      <c r="AG10">
        <v>-540.95505294823317</v>
      </c>
      <c r="AH10">
        <v>-462.73373866172182</v>
      </c>
      <c r="AI10">
        <v>-79.820631696170196</v>
      </c>
      <c r="AJ10">
        <v>240.89478414321204</v>
      </c>
      <c r="AK10">
        <v>-165.30599505747401</v>
      </c>
      <c r="AL10">
        <v>271.72777598416263</v>
      </c>
      <c r="AM10">
        <v>-473318.73491496901</v>
      </c>
      <c r="AN10">
        <v>564121.22880579531</v>
      </c>
      <c r="AO10">
        <v>-618549.41472171072</v>
      </c>
      <c r="AP10">
        <v>-233384.62077474047</v>
      </c>
      <c r="AQ10">
        <v>720539.71309426427</v>
      </c>
      <c r="AR10">
        <v>-529723.68353696133</v>
      </c>
      <c r="AS10">
        <v>-317399.05692389072</v>
      </c>
      <c r="AT10">
        <v>1088343.9026191502</v>
      </c>
      <c r="AU10">
        <v>-790222.09560008976</v>
      </c>
      <c r="AV10">
        <v>750776.90479798347</v>
      </c>
      <c r="AW10">
        <v>466967.0793225838</v>
      </c>
      <c r="AX10">
        <v>254898.35099383554</v>
      </c>
      <c r="AY10">
        <v>369662.21755000047</v>
      </c>
      <c r="AZ10">
        <v>-415686.14592105371</v>
      </c>
      <c r="BA10">
        <v>8526.5087207164761</v>
      </c>
      <c r="BB10">
        <v>45964.327090514169</v>
      </c>
      <c r="BC10">
        <v>-1044985.1729255916</v>
      </c>
      <c r="BD10">
        <v>-41782.348272931355</v>
      </c>
      <c r="BE10">
        <v>-37381.817349657984</v>
      </c>
      <c r="BF10">
        <v>-42967.496346509623</v>
      </c>
      <c r="BG10">
        <v>-42871.687646241058</v>
      </c>
      <c r="BH10">
        <v>-5306.4514729784123</v>
      </c>
      <c r="BI10">
        <v>-2358.8895040521779</v>
      </c>
      <c r="BJ10">
        <v>-353950.82816552883</v>
      </c>
      <c r="BK10">
        <v>-321886.64801476727</v>
      </c>
      <c r="BL10">
        <v>-294343.72910968558</v>
      </c>
      <c r="BM10">
        <v>-267857.28615795425</v>
      </c>
      <c r="BN10">
        <v>-430709.07382385683</v>
      </c>
      <c r="BO10">
        <v>-444573.76558541245</v>
      </c>
      <c r="BP10">
        <v>-476806.62739652779</v>
      </c>
      <c r="BQ10">
        <v>-546823.68637187604</v>
      </c>
      <c r="BR10">
        <v>-6867.7520632607675</v>
      </c>
      <c r="BS10">
        <v>-9003.0224601474292</v>
      </c>
      <c r="BT10">
        <v>57454.176614238801</v>
      </c>
      <c r="BU10">
        <v>-35825.567710673422</v>
      </c>
      <c r="BV10">
        <v>258293.32383438674</v>
      </c>
      <c r="BW10">
        <v>-391.32465946552037</v>
      </c>
      <c r="BX10">
        <v>-349.13853396955562</v>
      </c>
      <c r="BY10">
        <v>-206.91298264825988</v>
      </c>
      <c r="BZ10">
        <v>-268.34792188773548</v>
      </c>
      <c r="CA10">
        <v>-96.386953387053723</v>
      </c>
      <c r="CB10">
        <v>-61.094465285631223</v>
      </c>
      <c r="CC10">
        <v>161.33292031089275</v>
      </c>
      <c r="CD10">
        <v>127.26269989758701</v>
      </c>
      <c r="CE10">
        <v>-246.77381791077181</v>
      </c>
      <c r="CF10">
        <v>-112.94050886461466</v>
      </c>
      <c r="CG10">
        <v>3.3285550703222082</v>
      </c>
      <c r="CH10">
        <v>2966677.6700939019</v>
      </c>
      <c r="CI10">
        <v>-5566958.0666110944</v>
      </c>
      <c r="CJ10">
        <v>-24055.4132846311</v>
      </c>
      <c r="CK10">
        <v>45158.592610685198</v>
      </c>
      <c r="CL10">
        <v>374.84833931105027</v>
      </c>
      <c r="CM10">
        <v>-726.06756922408385</v>
      </c>
      <c r="CN10">
        <v>790.94143122252729</v>
      </c>
      <c r="CO10">
        <v>-1518.7511648406953</v>
      </c>
      <c r="CP10" s="12">
        <v>3554669.92545063</v>
      </c>
      <c r="CQ10">
        <v>-6808494.5662730504</v>
      </c>
      <c r="CR10">
        <v>-983117.01631669409</v>
      </c>
      <c r="CS10">
        <v>1800524.1271364295</v>
      </c>
      <c r="CT10">
        <v>-7483.0658774742997</v>
      </c>
      <c r="CU10">
        <v>10628.282077766886</v>
      </c>
      <c r="CV10">
        <v>-264.44254257848792</v>
      </c>
      <c r="CW10">
        <v>449.22540243123819</v>
      </c>
      <c r="CX10">
        <v>-132.53172308217935</v>
      </c>
      <c r="CY10">
        <v>-156277542.19444159</v>
      </c>
      <c r="CZ10">
        <v>-145517750.93917364</v>
      </c>
    </row>
    <row r="11" spans="1:104" x14ac:dyDescent="0.35">
      <c r="A11" t="s">
        <v>122</v>
      </c>
      <c r="B11">
        <v>-7287.5612039358166</v>
      </c>
      <c r="C11">
        <v>-1783.1031987928582</v>
      </c>
      <c r="D11">
        <v>13071.157575639214</v>
      </c>
      <c r="E11">
        <v>31787.069573983048</v>
      </c>
      <c r="F11">
        <v>14661.236544433024</v>
      </c>
      <c r="G11">
        <v>12566.134561240693</v>
      </c>
      <c r="H11">
        <v>-8458.6730831885816</v>
      </c>
      <c r="I11">
        <v>12876.891051016917</v>
      </c>
      <c r="J11">
        <v>9254.0875053777254</v>
      </c>
      <c r="K11">
        <v>30120.723810678388</v>
      </c>
      <c r="L11">
        <v>-459.28335950459825</v>
      </c>
      <c r="M11">
        <v>15568.170046834633</v>
      </c>
      <c r="N11">
        <v>9621.1965236967899</v>
      </c>
      <c r="O11">
        <v>25295.839773628297</v>
      </c>
      <c r="P11">
        <v>12832.411596411557</v>
      </c>
      <c r="Y11">
        <v>2665.1711573440211</v>
      </c>
      <c r="Z11">
        <v>-803.49428824202403</v>
      </c>
      <c r="AA11">
        <v>2575.6720859709003</v>
      </c>
      <c r="AB11">
        <v>-212.5212711363917</v>
      </c>
      <c r="AC11">
        <v>2317.1215273637995</v>
      </c>
      <c r="AD11">
        <v>2369.1393425492947</v>
      </c>
      <c r="AE11">
        <v>4045.767220358437</v>
      </c>
      <c r="AF11">
        <v>2605.2656638848589</v>
      </c>
      <c r="AG11">
        <v>-60.217099106895581</v>
      </c>
      <c r="AH11">
        <v>-182.34154352727685</v>
      </c>
      <c r="AI11">
        <v>6.1173193550525973</v>
      </c>
      <c r="AJ11">
        <v>21.628188623982677</v>
      </c>
      <c r="AK11">
        <v>19.033590004652343</v>
      </c>
      <c r="AL11">
        <v>-54.525839210590583</v>
      </c>
      <c r="AM11">
        <v>-103395.89089632657</v>
      </c>
      <c r="AN11">
        <v>-69500.728590416766</v>
      </c>
      <c r="AO11">
        <v>-158222.68525199158</v>
      </c>
      <c r="AP11">
        <v>70876.944669904202</v>
      </c>
      <c r="AQ11">
        <v>19468.111488106973</v>
      </c>
      <c r="AR11">
        <v>20203.015931410457</v>
      </c>
      <c r="AS11">
        <v>-160400.63329667132</v>
      </c>
      <c r="AT11">
        <v>-149500.59973461801</v>
      </c>
      <c r="AU11">
        <v>199047.20418579609</v>
      </c>
      <c r="AV11">
        <v>218513.36641006975</v>
      </c>
      <c r="AW11">
        <v>-52102.389361051071</v>
      </c>
      <c r="AX11">
        <v>26708.280526475068</v>
      </c>
      <c r="AY11">
        <v>-45500.01909133076</v>
      </c>
      <c r="AZ11">
        <v>-193708.57154417282</v>
      </c>
      <c r="BA11">
        <v>40021.000189427337</v>
      </c>
      <c r="BB11">
        <v>58589.118533580302</v>
      </c>
      <c r="BC11">
        <v>476902.08883563237</v>
      </c>
      <c r="BD11">
        <v>-8531.6054283764934</v>
      </c>
      <c r="BE11">
        <v>-7781.5572230955531</v>
      </c>
      <c r="BF11">
        <v>-8315.2125737690531</v>
      </c>
      <c r="BG11">
        <v>-9281.9486869794728</v>
      </c>
      <c r="BH11">
        <v>-1193.7831345256623</v>
      </c>
      <c r="BI11">
        <v>89.715324282485952</v>
      </c>
      <c r="BJ11">
        <v>113588.76305279716</v>
      </c>
      <c r="BK11">
        <v>105436.41096312262</v>
      </c>
      <c r="BL11">
        <v>-30769.761838268652</v>
      </c>
      <c r="BM11">
        <v>-28393.237272821392</v>
      </c>
      <c r="BN11">
        <v>-136175.93974882344</v>
      </c>
      <c r="BO11">
        <v>-164464.04508704902</v>
      </c>
      <c r="BP11">
        <v>-141880.40311179918</v>
      </c>
      <c r="BQ11">
        <v>-172475.98669574663</v>
      </c>
      <c r="BR11">
        <v>585.70095894674273</v>
      </c>
      <c r="BS11">
        <v>-306.22243017079535</v>
      </c>
      <c r="BT11">
        <v>21657.319697285624</v>
      </c>
      <c r="BU11">
        <v>-7688.7341857172014</v>
      </c>
      <c r="BV11">
        <v>-21830.822662468192</v>
      </c>
      <c r="BW11">
        <v>-86.613331151449643</v>
      </c>
      <c r="BX11">
        <v>-89.84446566225256</v>
      </c>
      <c r="BY11">
        <v>-76.21830777849091</v>
      </c>
      <c r="BZ11">
        <v>-66.658848347448654</v>
      </c>
      <c r="CA11">
        <v>-166.13924098779813</v>
      </c>
      <c r="CB11">
        <v>-94.299761368209843</v>
      </c>
      <c r="CC11">
        <v>-175.07510263206504</v>
      </c>
      <c r="CD11">
        <v>-104.69988272175452</v>
      </c>
      <c r="CE11">
        <v>58.122215139365011</v>
      </c>
      <c r="CF11">
        <v>64.616147819994751</v>
      </c>
      <c r="CG11">
        <v>-93.97171687597924</v>
      </c>
      <c r="CH11">
        <v>692169.47024974332</v>
      </c>
      <c r="CI11">
        <v>-1279736.0892928767</v>
      </c>
      <c r="CJ11">
        <v>2195.907696462687</v>
      </c>
      <c r="CK11">
        <v>-5274.9792111228689</v>
      </c>
      <c r="CL11">
        <v>-2.8006563517337759</v>
      </c>
      <c r="CM11">
        <v>11.843955547580988</v>
      </c>
      <c r="CN11">
        <v>-20.877186981827645</v>
      </c>
      <c r="CO11">
        <v>43.560673287634714</v>
      </c>
      <c r="CP11" s="12">
        <v>643174.78434461472</v>
      </c>
      <c r="CQ11">
        <v>-1192136.4350680581</v>
      </c>
      <c r="CR11">
        <v>-373356.56717761827</v>
      </c>
      <c r="CS11">
        <v>696174.08998476923</v>
      </c>
      <c r="CT11">
        <v>38210.580954636418</v>
      </c>
      <c r="CU11">
        <v>-73317.957613424267</v>
      </c>
      <c r="CV11">
        <v>35.110787113173387</v>
      </c>
      <c r="CW11">
        <v>-79.822085741334092</v>
      </c>
      <c r="CX11">
        <v>-132.62755120867911</v>
      </c>
      <c r="CY11">
        <v>-40471193.198266357</v>
      </c>
      <c r="CZ11">
        <v>-35810319.828275643</v>
      </c>
    </row>
    <row r="12" spans="1:104" x14ac:dyDescent="0.35">
      <c r="A12" t="s">
        <v>132</v>
      </c>
      <c r="B12">
        <v>22413.929698579934</v>
      </c>
      <c r="C12">
        <v>-9727.6114478197942</v>
      </c>
      <c r="D12">
        <v>-69313.121476857908</v>
      </c>
      <c r="E12">
        <v>-1920.0007262403053</v>
      </c>
      <c r="F12">
        <v>68076.595944590706</v>
      </c>
      <c r="G12">
        <v>-14788.378729018321</v>
      </c>
      <c r="H12">
        <v>-3835.8173608162097</v>
      </c>
      <c r="I12">
        <v>-22764.524715737076</v>
      </c>
      <c r="J12">
        <v>-56324.814422305615</v>
      </c>
      <c r="K12">
        <v>-459.28335950459825</v>
      </c>
      <c r="L12">
        <v>91855.088859136507</v>
      </c>
      <c r="M12">
        <v>-5984.358481739635</v>
      </c>
      <c r="N12">
        <v>-30073.689903712591</v>
      </c>
      <c r="O12">
        <v>3630.6390354032305</v>
      </c>
      <c r="P12">
        <v>55790.21068733123</v>
      </c>
      <c r="Y12">
        <v>20951.285827472268</v>
      </c>
      <c r="Z12">
        <v>4535.3094972064218</v>
      </c>
      <c r="AA12">
        <v>-9485.9130956622412</v>
      </c>
      <c r="AB12">
        <v>-27.705406939665544</v>
      </c>
      <c r="AC12">
        <v>-9100.5498958194148</v>
      </c>
      <c r="AD12">
        <v>22001.102219314544</v>
      </c>
      <c r="AE12">
        <v>-10041.424311980722</v>
      </c>
      <c r="AF12">
        <v>-8556.9544339626173</v>
      </c>
      <c r="AG12">
        <v>-250.79991738259181</v>
      </c>
      <c r="AH12">
        <v>-268.3166239969907</v>
      </c>
      <c r="AI12">
        <v>72.947717316527061</v>
      </c>
      <c r="AJ12">
        <v>-119.76092148958681</v>
      </c>
      <c r="AK12">
        <v>80.605569839769061</v>
      </c>
      <c r="AL12">
        <v>-88.759396887569935</v>
      </c>
      <c r="AM12">
        <v>401582.93190368876</v>
      </c>
      <c r="AN12">
        <v>-578362.47373446543</v>
      </c>
      <c r="AO12">
        <v>135276.11950140234</v>
      </c>
      <c r="AP12">
        <v>942274.14067929261</v>
      </c>
      <c r="AQ12">
        <v>-631797.39436492638</v>
      </c>
      <c r="AR12">
        <v>445686.0074441015</v>
      </c>
      <c r="AS12">
        <v>212237.19277689105</v>
      </c>
      <c r="AT12">
        <v>-1082058.841357674</v>
      </c>
      <c r="AU12">
        <v>913977.98069996049</v>
      </c>
      <c r="AV12">
        <v>-413965.89807319542</v>
      </c>
      <c r="AW12">
        <v>-372784.1124113847</v>
      </c>
      <c r="AX12">
        <v>-224732.56169888185</v>
      </c>
      <c r="AY12">
        <v>-985833.7718826374</v>
      </c>
      <c r="AZ12">
        <v>438582.01037408243</v>
      </c>
      <c r="BA12">
        <v>-187332.85330558091</v>
      </c>
      <c r="BB12">
        <v>-118125.02038443618</v>
      </c>
      <c r="BC12">
        <v>45568.076717241333</v>
      </c>
      <c r="BD12">
        <v>31489.570211588074</v>
      </c>
      <c r="BE12">
        <v>26550.034102767928</v>
      </c>
      <c r="BF12">
        <v>33233.581271019175</v>
      </c>
      <c r="BG12">
        <v>32679.701472830195</v>
      </c>
      <c r="BH12">
        <v>2882.62259764492</v>
      </c>
      <c r="BI12">
        <v>1988.7064375151588</v>
      </c>
      <c r="BJ12">
        <v>120330.36473199283</v>
      </c>
      <c r="BK12">
        <v>89114.460161768104</v>
      </c>
      <c r="BL12">
        <v>229566.20377411458</v>
      </c>
      <c r="BM12">
        <v>192802.96700056482</v>
      </c>
      <c r="BN12">
        <v>464662.4159020615</v>
      </c>
      <c r="BO12">
        <v>552542.43122656236</v>
      </c>
      <c r="BP12">
        <v>485575.5459186259</v>
      </c>
      <c r="BQ12">
        <v>602880.14218649419</v>
      </c>
      <c r="BR12">
        <v>6926.1332427030247</v>
      </c>
      <c r="BS12">
        <v>9125.6246063693288</v>
      </c>
      <c r="BT12">
        <v>-35440.871118994291</v>
      </c>
      <c r="BU12">
        <v>24624.45562096723</v>
      </c>
      <c r="BV12">
        <v>35121.368487917454</v>
      </c>
      <c r="BW12">
        <v>417.4153963410667</v>
      </c>
      <c r="BX12">
        <v>395.69076206230693</v>
      </c>
      <c r="BY12">
        <v>338.16900107194067</v>
      </c>
      <c r="BZ12">
        <v>466.12310479154371</v>
      </c>
      <c r="CA12">
        <v>76.131257724337274</v>
      </c>
      <c r="CB12">
        <v>31.09522528384479</v>
      </c>
      <c r="CC12">
        <v>-41.916681632764558</v>
      </c>
      <c r="CD12">
        <v>10.661057534435059</v>
      </c>
      <c r="CE12">
        <v>119.53731442782201</v>
      </c>
      <c r="CF12">
        <v>-94.015513722245615</v>
      </c>
      <c r="CG12">
        <v>-29.694947545201543</v>
      </c>
      <c r="CH12">
        <v>-2265598.5955483364</v>
      </c>
      <c r="CI12">
        <v>4210192.4117529169</v>
      </c>
      <c r="CJ12">
        <v>-4294.659709883098</v>
      </c>
      <c r="CK12">
        <v>7685.6858094682511</v>
      </c>
      <c r="CL12">
        <v>211.53715608791765</v>
      </c>
      <c r="CM12">
        <v>-408.49574869571467</v>
      </c>
      <c r="CN12">
        <v>89.432080840518665</v>
      </c>
      <c r="CO12">
        <v>-176.06211147171419</v>
      </c>
      <c r="CP12" s="12">
        <v>-1538826.8499443352</v>
      </c>
      <c r="CQ12">
        <v>2895017.1110211606</v>
      </c>
      <c r="CR12">
        <v>565884.3514063711</v>
      </c>
      <c r="CS12">
        <v>-1041595.3610346506</v>
      </c>
      <c r="CT12">
        <v>-78141.642654802141</v>
      </c>
      <c r="CU12">
        <v>147463.39328457086</v>
      </c>
      <c r="CV12">
        <v>58.272299499742779</v>
      </c>
      <c r="CW12">
        <v>-147.6911663179861</v>
      </c>
      <c r="CX12">
        <v>123.86240718477602</v>
      </c>
      <c r="CY12">
        <v>138020116.19790691</v>
      </c>
      <c r="CZ12">
        <v>123272081.31060211</v>
      </c>
    </row>
    <row r="13" spans="1:104" x14ac:dyDescent="0.35">
      <c r="A13" t="s">
        <v>133</v>
      </c>
      <c r="B13">
        <v>-20232.872806903306</v>
      </c>
      <c r="C13">
        <v>7726.311810277326</v>
      </c>
      <c r="D13">
        <v>55187.990904773258</v>
      </c>
      <c r="E13">
        <v>20603.507048121435</v>
      </c>
      <c r="F13">
        <v>-14207.565433005489</v>
      </c>
      <c r="G13">
        <v>15648.529670269312</v>
      </c>
      <c r="H13">
        <v>3980.9422725246213</v>
      </c>
      <c r="I13">
        <v>35974.181623872224</v>
      </c>
      <c r="J13">
        <v>46330.672143721662</v>
      </c>
      <c r="K13">
        <v>15568.170046834633</v>
      </c>
      <c r="L13">
        <v>-5984.358481739635</v>
      </c>
      <c r="M13">
        <v>59094.876591940847</v>
      </c>
      <c r="N13">
        <v>61955.395763436929</v>
      </c>
      <c r="O13">
        <v>43363.20520876583</v>
      </c>
      <c r="P13">
        <v>-9373.7789841599679</v>
      </c>
      <c r="Y13">
        <v>-33195.756710155983</v>
      </c>
      <c r="Z13">
        <v>-2375.7833930416205</v>
      </c>
      <c r="AA13">
        <v>8143.0934407286049</v>
      </c>
      <c r="AB13">
        <v>1333.0662315070808</v>
      </c>
      <c r="AC13">
        <v>8353.4296727245637</v>
      </c>
      <c r="AD13">
        <v>-34880.049140277195</v>
      </c>
      <c r="AE13">
        <v>9788.6170019383408</v>
      </c>
      <c r="AF13">
        <v>9769.6150109790597</v>
      </c>
      <c r="AG13">
        <v>-450.41089229817811</v>
      </c>
      <c r="AH13">
        <v>-427.92288223527117</v>
      </c>
      <c r="AI13">
        <v>-25.659769786636275</v>
      </c>
      <c r="AJ13">
        <v>101.59806182681763</v>
      </c>
      <c r="AK13">
        <v>-93.702128058736875</v>
      </c>
      <c r="AL13">
        <v>60.923789648086874</v>
      </c>
      <c r="AM13">
        <v>-280683.36834606674</v>
      </c>
      <c r="AN13">
        <v>448996.45591738936</v>
      </c>
      <c r="AO13">
        <v>-680672.33281707123</v>
      </c>
      <c r="AP13">
        <v>364228.90787552373</v>
      </c>
      <c r="AQ13">
        <v>628539.18157914176</v>
      </c>
      <c r="AR13">
        <v>-212257.76708732842</v>
      </c>
      <c r="AS13">
        <v>-302411.1074327383</v>
      </c>
      <c r="AT13">
        <v>374716.94119489676</v>
      </c>
      <c r="AU13">
        <v>-514971.79097642383</v>
      </c>
      <c r="AV13">
        <v>311499.39469185733</v>
      </c>
      <c r="AW13">
        <v>88129.86514893714</v>
      </c>
      <c r="AX13">
        <v>274919.70510560623</v>
      </c>
      <c r="AY13">
        <v>-65021.263091159271</v>
      </c>
      <c r="AZ13">
        <v>-262637.27965154417</v>
      </c>
      <c r="BA13">
        <v>-145747.6646885598</v>
      </c>
      <c r="BB13">
        <v>103503.85808153926</v>
      </c>
      <c r="BC13">
        <v>-898079.89007907966</v>
      </c>
      <c r="BD13">
        <v>-29643.033932040154</v>
      </c>
      <c r="BE13">
        <v>-26596.991563232557</v>
      </c>
      <c r="BF13">
        <v>-28551.320501000449</v>
      </c>
      <c r="BG13">
        <v>-29852.907357108499</v>
      </c>
      <c r="BH13">
        <v>-1465.3361145035562</v>
      </c>
      <c r="BI13">
        <v>-1142.894477571384</v>
      </c>
      <c r="BJ13">
        <v>-293562.89411803638</v>
      </c>
      <c r="BK13">
        <v>-266732.46670268057</v>
      </c>
      <c r="BL13">
        <v>-214830.78385806282</v>
      </c>
      <c r="BM13">
        <v>-195032.04334433697</v>
      </c>
      <c r="BN13">
        <v>-374535.9013825091</v>
      </c>
      <c r="BO13">
        <v>-394341.45336383773</v>
      </c>
      <c r="BP13">
        <v>-404659.89996139117</v>
      </c>
      <c r="BQ13">
        <v>-451879.37759559706</v>
      </c>
      <c r="BR13">
        <v>-3291.2240998876723</v>
      </c>
      <c r="BS13">
        <v>-4464.3820094555795</v>
      </c>
      <c r="BT13">
        <v>42280.66738372948</v>
      </c>
      <c r="BU13">
        <v>-24661.638933132908</v>
      </c>
      <c r="BV13">
        <v>354402.71285220503</v>
      </c>
      <c r="BW13">
        <v>-400.06260654169523</v>
      </c>
      <c r="BX13">
        <v>-340.60056605013409</v>
      </c>
      <c r="BY13">
        <v>-281.35025282644989</v>
      </c>
      <c r="BZ13">
        <v>-296.79083508871747</v>
      </c>
      <c r="CA13">
        <v>-289.77440747865921</v>
      </c>
      <c r="CB13">
        <v>-223.1409136538949</v>
      </c>
      <c r="CC13">
        <v>-101.93765647691339</v>
      </c>
      <c r="CD13">
        <v>-139.84418336785311</v>
      </c>
      <c r="CE13">
        <v>169.28183148882854</v>
      </c>
      <c r="CF13">
        <v>161.97325279592499</v>
      </c>
      <c r="CG13">
        <v>352.64344509549238</v>
      </c>
      <c r="CH13">
        <v>2098901.8964019194</v>
      </c>
      <c r="CI13">
        <v>-3918104.9650733504</v>
      </c>
      <c r="CJ13">
        <v>-22877.718635665191</v>
      </c>
      <c r="CK13">
        <v>42471.943642521546</v>
      </c>
      <c r="CL13">
        <v>415.46368454176007</v>
      </c>
      <c r="CM13">
        <v>-805.63217928550637</v>
      </c>
      <c r="CN13">
        <v>652.85769056890751</v>
      </c>
      <c r="CO13">
        <v>-1249.7669708994465</v>
      </c>
      <c r="CP13" s="12">
        <v>2862435.4428783474</v>
      </c>
      <c r="CQ13">
        <v>-5470203.6240311787</v>
      </c>
      <c r="CR13">
        <v>-674397.56703552534</v>
      </c>
      <c r="CS13">
        <v>1238606.7606755032</v>
      </c>
      <c r="CT13">
        <v>-41327.402349757904</v>
      </c>
      <c r="CU13">
        <v>73207.45995210328</v>
      </c>
      <c r="CV13">
        <v>-435.09765616805885</v>
      </c>
      <c r="CW13">
        <v>762.63355228546413</v>
      </c>
      <c r="CX13">
        <v>328.41543727336995</v>
      </c>
      <c r="CY13">
        <v>-109719618.2661522</v>
      </c>
      <c r="CZ13">
        <v>-102436122.02208072</v>
      </c>
    </row>
    <row r="14" spans="1:104" x14ac:dyDescent="0.35">
      <c r="A14" t="s">
        <v>123</v>
      </c>
      <c r="B14">
        <v>-23699.154878702288</v>
      </c>
      <c r="C14">
        <v>6853.088888452733</v>
      </c>
      <c r="D14">
        <v>74414.030610928312</v>
      </c>
      <c r="E14">
        <v>13717.638301443718</v>
      </c>
      <c r="F14">
        <v>-44893.4966100171</v>
      </c>
      <c r="G14">
        <v>17225.906957530806</v>
      </c>
      <c r="H14">
        <v>1947.9871793425191</v>
      </c>
      <c r="I14">
        <v>35219.661539988461</v>
      </c>
      <c r="J14">
        <v>60832.098004519015</v>
      </c>
      <c r="K14">
        <v>9621.1965236967899</v>
      </c>
      <c r="L14">
        <v>-30073.689903712591</v>
      </c>
      <c r="M14">
        <v>61955.395763436929</v>
      </c>
      <c r="N14">
        <v>98054.966065050234</v>
      </c>
      <c r="O14">
        <v>24422.120681726665</v>
      </c>
      <c r="P14">
        <v>-66367.249225704494</v>
      </c>
      <c r="Y14">
        <v>-33047.677798884099</v>
      </c>
      <c r="Z14">
        <v>-3621.9880125850527</v>
      </c>
      <c r="AA14">
        <v>9152.7112234619308</v>
      </c>
      <c r="AB14">
        <v>890.86261823444863</v>
      </c>
      <c r="AC14">
        <v>10437.26685261372</v>
      </c>
      <c r="AD14">
        <v>-35444.015553004159</v>
      </c>
      <c r="AE14">
        <v>11659.379544627327</v>
      </c>
      <c r="AF14">
        <v>12017.837007687041</v>
      </c>
      <c r="AG14">
        <v>-175.26096178991773</v>
      </c>
      <c r="AH14">
        <v>30.643402456975739</v>
      </c>
      <c r="AI14">
        <v>-31.768492608942285</v>
      </c>
      <c r="AJ14">
        <v>98.015879189715662</v>
      </c>
      <c r="AK14">
        <v>-121.40673831085321</v>
      </c>
      <c r="AL14">
        <v>58.184218986426409</v>
      </c>
      <c r="AM14">
        <v>-239398.96615788227</v>
      </c>
      <c r="AN14">
        <v>666507.61509431689</v>
      </c>
      <c r="AO14">
        <v>-296221.5350913126</v>
      </c>
      <c r="AP14">
        <v>-107699.73771328242</v>
      </c>
      <c r="AQ14">
        <v>784226.00007975253</v>
      </c>
      <c r="AR14">
        <v>-268426.81733465096</v>
      </c>
      <c r="AS14">
        <v>-294405.6945984523</v>
      </c>
      <c r="AT14">
        <v>448201.97229432629</v>
      </c>
      <c r="AU14">
        <v>-794666.01382080023</v>
      </c>
      <c r="AV14">
        <v>24434.991012432281</v>
      </c>
      <c r="AW14">
        <v>-10787.068621216329</v>
      </c>
      <c r="AX14">
        <v>450652.07234475826</v>
      </c>
      <c r="AY14">
        <v>345021.09372745035</v>
      </c>
      <c r="AZ14">
        <v>-274639.88930842094</v>
      </c>
      <c r="BA14">
        <v>-139168.84586551017</v>
      </c>
      <c r="BB14">
        <v>42744.847595259111</v>
      </c>
      <c r="BC14">
        <v>-1273146.3991175878</v>
      </c>
      <c r="BD14">
        <v>-37953.707564429249</v>
      </c>
      <c r="BE14">
        <v>-33935.522251301438</v>
      </c>
      <c r="BF14">
        <v>-39467.484470713447</v>
      </c>
      <c r="BG14">
        <v>-39534.269443237245</v>
      </c>
      <c r="BH14">
        <v>-434.09867677401377</v>
      </c>
      <c r="BI14">
        <v>-1687.2921196333216</v>
      </c>
      <c r="BJ14">
        <v>-235430.801352943</v>
      </c>
      <c r="BK14">
        <v>-201242.42939012306</v>
      </c>
      <c r="BL14">
        <v>-226435.48202041222</v>
      </c>
      <c r="BM14">
        <v>-196675.62182226661</v>
      </c>
      <c r="BN14">
        <v>-495945.34609170235</v>
      </c>
      <c r="BO14">
        <v>-535747.58015991317</v>
      </c>
      <c r="BP14">
        <v>-540761.49432694598</v>
      </c>
      <c r="BQ14">
        <v>-622149.65817059856</v>
      </c>
      <c r="BR14">
        <v>-5152.5401935157925</v>
      </c>
      <c r="BS14">
        <v>-7037.4899616346038</v>
      </c>
      <c r="BT14">
        <v>43857.746555682388</v>
      </c>
      <c r="BU14">
        <v>-30829.753336519476</v>
      </c>
      <c r="BV14">
        <v>206456.25420892768</v>
      </c>
      <c r="BW14">
        <v>-547.86794927015444</v>
      </c>
      <c r="BX14">
        <v>-527.40413947091577</v>
      </c>
      <c r="BY14">
        <v>-481.03603580179646</v>
      </c>
      <c r="BZ14">
        <v>-653.86842702254717</v>
      </c>
      <c r="CA14">
        <v>-359.65170902651147</v>
      </c>
      <c r="CB14">
        <v>-376.58600997168514</v>
      </c>
      <c r="CC14">
        <v>-168.51253355930103</v>
      </c>
      <c r="CD14">
        <v>-381.10363883346571</v>
      </c>
      <c r="CE14">
        <v>4.1879177729765331</v>
      </c>
      <c r="CF14">
        <v>65.130134489466514</v>
      </c>
      <c r="CG14">
        <v>370.58118978648901</v>
      </c>
      <c r="CH14">
        <v>2655520.3551343405</v>
      </c>
      <c r="CI14">
        <v>-4927428.6169033526</v>
      </c>
      <c r="CJ14">
        <v>-24843.744645240185</v>
      </c>
      <c r="CK14">
        <v>46644.532218704975</v>
      </c>
      <c r="CL14">
        <v>255.48281021514774</v>
      </c>
      <c r="CM14">
        <v>-515.03824213448809</v>
      </c>
      <c r="CN14">
        <v>497.17925757023926</v>
      </c>
      <c r="CO14">
        <v>-965.85951991580703</v>
      </c>
      <c r="CP14" s="12">
        <v>2879226.4844157747</v>
      </c>
      <c r="CQ14">
        <v>-5505428.1290571447</v>
      </c>
      <c r="CR14">
        <v>-494425.73114767618</v>
      </c>
      <c r="CS14">
        <v>913473.65237439913</v>
      </c>
      <c r="CT14">
        <v>-46042.226542644814</v>
      </c>
      <c r="CU14">
        <v>81366.237221994015</v>
      </c>
      <c r="CV14">
        <v>-728.83714689617875</v>
      </c>
      <c r="CW14">
        <v>1290.6842441073923</v>
      </c>
      <c r="CX14">
        <v>160.62332270451233</v>
      </c>
      <c r="CY14">
        <v>-130961380.50383319</v>
      </c>
      <c r="CZ14">
        <v>-122578651.40859587</v>
      </c>
    </row>
    <row r="15" spans="1:104" x14ac:dyDescent="0.35">
      <c r="A15" t="s">
        <v>124</v>
      </c>
      <c r="B15">
        <v>-16010.989342014936</v>
      </c>
      <c r="C15">
        <v>-973.28266728562141</v>
      </c>
      <c r="D15">
        <v>39886.94446790783</v>
      </c>
      <c r="E15">
        <v>34757.692274300091</v>
      </c>
      <c r="F15">
        <v>-529.82100097437296</v>
      </c>
      <c r="G15">
        <v>16216.896247112281</v>
      </c>
      <c r="H15">
        <v>-6884.9964139488447</v>
      </c>
      <c r="I15">
        <v>28992.273229375907</v>
      </c>
      <c r="J15">
        <v>30655.882059577536</v>
      </c>
      <c r="K15">
        <v>25295.839773628297</v>
      </c>
      <c r="L15">
        <v>3630.6390354032305</v>
      </c>
      <c r="M15">
        <v>43363.20520876583</v>
      </c>
      <c r="N15">
        <v>24422.120681726665</v>
      </c>
      <c r="O15">
        <v>84532.457345806222</v>
      </c>
      <c r="P15">
        <v>37812.09085070734</v>
      </c>
      <c r="Y15">
        <v>-36722.538162039586</v>
      </c>
      <c r="Z15">
        <v>-3153.0257488975267</v>
      </c>
      <c r="AA15">
        <v>9317.2707923632206</v>
      </c>
      <c r="AB15">
        <v>75.013804217087781</v>
      </c>
      <c r="AC15">
        <v>7341.8340981871561</v>
      </c>
      <c r="AD15">
        <v>-37044.578373340715</v>
      </c>
      <c r="AE15">
        <v>7512.3818979824728</v>
      </c>
      <c r="AF15">
        <v>7058.5688792655428</v>
      </c>
      <c r="AG15">
        <v>-395.41144609815717</v>
      </c>
      <c r="AH15">
        <v>-742.23492479264689</v>
      </c>
      <c r="AI15">
        <v>-56.543182533836614</v>
      </c>
      <c r="AJ15">
        <v>78.971408863319866</v>
      </c>
      <c r="AK15">
        <v>-78.956610683191229</v>
      </c>
      <c r="AL15">
        <v>-36.092830989035704</v>
      </c>
      <c r="AM15">
        <v>-391403.97838909616</v>
      </c>
      <c r="AN15">
        <v>817137.51343501243</v>
      </c>
      <c r="AO15">
        <v>-487874.35548854148</v>
      </c>
      <c r="AP15">
        <v>2758.9498494410118</v>
      </c>
      <c r="AQ15">
        <v>1157901.3851226359</v>
      </c>
      <c r="AR15">
        <v>-214804.44171346587</v>
      </c>
      <c r="AS15">
        <v>-600285.70423768193</v>
      </c>
      <c r="AT15">
        <v>768659.49344974</v>
      </c>
      <c r="AU15">
        <v>-225813.07868544396</v>
      </c>
      <c r="AV15">
        <v>1324369.0673132669</v>
      </c>
      <c r="AW15">
        <v>663735.50702938542</v>
      </c>
      <c r="AX15">
        <v>9597.985991464373</v>
      </c>
      <c r="AY15">
        <v>-606784.1076419981</v>
      </c>
      <c r="AZ15">
        <v>-571123.04067721462</v>
      </c>
      <c r="BA15">
        <v>92312.842990174322</v>
      </c>
      <c r="BB15">
        <v>135591.12836390274</v>
      </c>
      <c r="BC15">
        <v>-60649.848890939713</v>
      </c>
      <c r="BD15">
        <v>-13014.899516284626</v>
      </c>
      <c r="BE15">
        <v>-6814.5988620023445</v>
      </c>
      <c r="BF15">
        <v>-9034.3721917079765</v>
      </c>
      <c r="BG15">
        <v>-12448.294501490869</v>
      </c>
      <c r="BH15">
        <v>917.83091637208042</v>
      </c>
      <c r="BI15">
        <v>-678.21701852410001</v>
      </c>
      <c r="BJ15">
        <v>-649974.78615193989</v>
      </c>
      <c r="BK15">
        <v>-602071.42535782524</v>
      </c>
      <c r="BL15">
        <v>-328643.56981291377</v>
      </c>
      <c r="BM15">
        <v>-300592.34532075044</v>
      </c>
      <c r="BN15">
        <v>-445662.1592790194</v>
      </c>
      <c r="BO15">
        <v>-524730.85845892702</v>
      </c>
      <c r="BP15">
        <v>-447639.66230563266</v>
      </c>
      <c r="BQ15">
        <v>-523578.37283677555</v>
      </c>
      <c r="BR15">
        <v>439.14017427064772</v>
      </c>
      <c r="BS15">
        <v>421.58279824705926</v>
      </c>
      <c r="BT15">
        <v>34041.512549945903</v>
      </c>
      <c r="BU15">
        <v>-6890.3054700629227</v>
      </c>
      <c r="BV15">
        <v>518999.38764570223</v>
      </c>
      <c r="BW15">
        <v>-523.86092109477363</v>
      </c>
      <c r="BX15">
        <v>-421.41684797664112</v>
      </c>
      <c r="BY15">
        <v>-423.14010731203956</v>
      </c>
      <c r="BZ15">
        <v>-346.04160459323992</v>
      </c>
      <c r="CA15">
        <v>-401.87807727905255</v>
      </c>
      <c r="CB15">
        <v>-182.83851871472021</v>
      </c>
      <c r="CC15">
        <v>-291.0229273179292</v>
      </c>
      <c r="CD15">
        <v>-157.68971137368601</v>
      </c>
      <c r="CE15">
        <v>399.67645291235232</v>
      </c>
      <c r="CF15">
        <v>360.6347841238026</v>
      </c>
      <c r="CG15">
        <v>605.69382012894357</v>
      </c>
      <c r="CH15">
        <v>2413888.4404315334</v>
      </c>
      <c r="CI15">
        <v>-4567257.5691390363</v>
      </c>
      <c r="CJ15">
        <v>-35550.534660876052</v>
      </c>
      <c r="CK15">
        <v>67289.422449935606</v>
      </c>
      <c r="CL15">
        <v>469.47733369359366</v>
      </c>
      <c r="CM15">
        <v>-892.69900139123797</v>
      </c>
      <c r="CN15">
        <v>486.32456062249605</v>
      </c>
      <c r="CO15">
        <v>-916.34828362485894</v>
      </c>
      <c r="CP15" s="12">
        <v>3316418.414230031</v>
      </c>
      <c r="CQ15">
        <v>-6336468.3806541115</v>
      </c>
      <c r="CR15">
        <v>-1433765.6512251007</v>
      </c>
      <c r="CS15">
        <v>2686376.9597300417</v>
      </c>
      <c r="CT15">
        <v>-44120.949839497152</v>
      </c>
      <c r="CU15">
        <v>80508.808506490401</v>
      </c>
      <c r="CV15">
        <v>110.19832009768469</v>
      </c>
      <c r="CW15">
        <v>-218.33767237496548</v>
      </c>
      <c r="CX15">
        <v>760.09946247636685</v>
      </c>
      <c r="CY15">
        <v>-135001352.25559428</v>
      </c>
      <c r="CZ15">
        <v>-122199978.02476235</v>
      </c>
    </row>
    <row r="16" spans="1:104" x14ac:dyDescent="0.35">
      <c r="A16" t="s">
        <v>134</v>
      </c>
      <c r="B16">
        <v>13213.893430255555</v>
      </c>
      <c r="C16">
        <v>-4300.9644729273487</v>
      </c>
      <c r="D16">
        <v>-41301.062197297084</v>
      </c>
      <c r="E16">
        <v>17831.281709463663</v>
      </c>
      <c r="F16">
        <v>70649.939321035432</v>
      </c>
      <c r="G16">
        <v>-1458.8064776201516</v>
      </c>
      <c r="H16">
        <v>-1445.6971689995798</v>
      </c>
      <c r="I16">
        <v>-1877.440139311761</v>
      </c>
      <c r="J16">
        <v>-29261.114615833398</v>
      </c>
      <c r="K16">
        <v>12832.411596411557</v>
      </c>
      <c r="L16">
        <v>55790.21068733123</v>
      </c>
      <c r="M16">
        <v>-9373.7789841599679</v>
      </c>
      <c r="N16">
        <v>-66367.249225704494</v>
      </c>
      <c r="O16">
        <v>37812.09085070734</v>
      </c>
      <c r="P16">
        <v>138357.41461622913</v>
      </c>
      <c r="Y16">
        <v>26580.387324316776</v>
      </c>
      <c r="Z16">
        <v>3513.0459566744839</v>
      </c>
      <c r="AA16">
        <v>-3977.2351137450032</v>
      </c>
      <c r="AB16">
        <v>-1756.708177673431</v>
      </c>
      <c r="AC16">
        <v>-6437.5785375549558</v>
      </c>
      <c r="AD16">
        <v>27900.602572822267</v>
      </c>
      <c r="AE16">
        <v>-7545.8937193870979</v>
      </c>
      <c r="AF16">
        <v>-7472.0457816357457</v>
      </c>
      <c r="AG16">
        <v>-473.14069320836819</v>
      </c>
      <c r="AH16">
        <v>-798.3469152328272</v>
      </c>
      <c r="AI16">
        <v>-11.553841338733449</v>
      </c>
      <c r="AJ16">
        <v>-107.98357435227526</v>
      </c>
      <c r="AK16">
        <v>37.928902628663174</v>
      </c>
      <c r="AL16">
        <v>-88.183765413408153</v>
      </c>
      <c r="AM16">
        <v>24581.156927062679</v>
      </c>
      <c r="AN16">
        <v>-563097.49068786774</v>
      </c>
      <c r="AO16">
        <v>-18896.240361230419</v>
      </c>
      <c r="AP16">
        <v>192282.18255896945</v>
      </c>
      <c r="AQ16">
        <v>-548046.79682287015</v>
      </c>
      <c r="AR16">
        <v>104618.04284386933</v>
      </c>
      <c r="AS16">
        <v>196318.45521053034</v>
      </c>
      <c r="AT16">
        <v>-414762.71345634019</v>
      </c>
      <c r="AU16">
        <v>578570.39487520733</v>
      </c>
      <c r="AV16">
        <v>137353.84463555578</v>
      </c>
      <c r="AW16">
        <v>-165596.43321276092</v>
      </c>
      <c r="AX16">
        <v>-499937.37766908301</v>
      </c>
      <c r="AY16">
        <v>-977021.43317076925</v>
      </c>
      <c r="AZ16">
        <v>154778.28096446535</v>
      </c>
      <c r="BA16">
        <v>40560.908714293066</v>
      </c>
      <c r="BB16">
        <v>16204.950563472024</v>
      </c>
      <c r="BC16">
        <v>1292288.9296005766</v>
      </c>
      <c r="BD16">
        <v>36143.957377923602</v>
      </c>
      <c r="BE16">
        <v>34007.891020938121</v>
      </c>
      <c r="BF16">
        <v>41711.013372054345</v>
      </c>
      <c r="BG16">
        <v>37938.341616332931</v>
      </c>
      <c r="BH16">
        <v>3084.2002026497862</v>
      </c>
      <c r="BI16">
        <v>1948.972194055083</v>
      </c>
      <c r="BJ16">
        <v>107327.57438234457</v>
      </c>
      <c r="BK16">
        <v>60456.580182916157</v>
      </c>
      <c r="BL16">
        <v>133146.56724842123</v>
      </c>
      <c r="BM16">
        <v>95891.284920573758</v>
      </c>
      <c r="BN16">
        <v>337417.85015269427</v>
      </c>
      <c r="BO16">
        <v>385178.34578753851</v>
      </c>
      <c r="BP16">
        <v>361084.32173993747</v>
      </c>
      <c r="BQ16">
        <v>432493.96885581309</v>
      </c>
      <c r="BR16">
        <v>4607.3938507382982</v>
      </c>
      <c r="BS16">
        <v>6285.7591697103735</v>
      </c>
      <c r="BT16">
        <v>-8875.1297562007312</v>
      </c>
      <c r="BU16">
        <v>31021.493327016622</v>
      </c>
      <c r="BV16">
        <v>-33243.377457205912</v>
      </c>
      <c r="BW16">
        <v>277.79372552909342</v>
      </c>
      <c r="BX16">
        <v>303.2656185659722</v>
      </c>
      <c r="BY16">
        <v>347.12956280348419</v>
      </c>
      <c r="BZ16">
        <v>644.96968746703874</v>
      </c>
      <c r="CA16">
        <v>121.57133522689605</v>
      </c>
      <c r="CB16">
        <v>224.8361868377454</v>
      </c>
      <c r="CC16">
        <v>144.46474535025379</v>
      </c>
      <c r="CD16">
        <v>444.76832383782073</v>
      </c>
      <c r="CE16">
        <v>-47.547608050834796</v>
      </c>
      <c r="CF16">
        <v>-67.49687119317845</v>
      </c>
      <c r="CG16">
        <v>27.188029837146551</v>
      </c>
      <c r="CH16">
        <v>-1333661.4705413133</v>
      </c>
      <c r="CI16">
        <v>2387057.340060682</v>
      </c>
      <c r="CJ16">
        <v>8092.4951613486937</v>
      </c>
      <c r="CK16">
        <v>-15768.824363914457</v>
      </c>
      <c r="CL16">
        <v>244.51271682646407</v>
      </c>
      <c r="CM16">
        <v>-446.88864791203775</v>
      </c>
      <c r="CN16">
        <v>326.8115942482201</v>
      </c>
      <c r="CO16">
        <v>-610.44262223704641</v>
      </c>
      <c r="CP16" s="12">
        <v>-278071.83312425867</v>
      </c>
      <c r="CQ16">
        <v>496455.35862747312</v>
      </c>
      <c r="CR16">
        <v>-336594.72934314667</v>
      </c>
      <c r="CS16">
        <v>631949.05638602492</v>
      </c>
      <c r="CT16">
        <v>3485.610696813018</v>
      </c>
      <c r="CU16">
        <v>-4546.903094097207</v>
      </c>
      <c r="CV16">
        <v>935.95331077037531</v>
      </c>
      <c r="CW16">
        <v>-1770.1965467400794</v>
      </c>
      <c r="CX16">
        <v>180.8569522552786</v>
      </c>
      <c r="CY16">
        <v>85679161.569636554</v>
      </c>
      <c r="CZ16">
        <v>79536872.281977668</v>
      </c>
    </row>
    <row r="17" spans="1:104" x14ac:dyDescent="0.35">
      <c r="A17" t="s">
        <v>135</v>
      </c>
      <c r="AM17"/>
    </row>
    <row r="18" spans="1:104" x14ac:dyDescent="0.35">
      <c r="A18" t="s">
        <v>136</v>
      </c>
      <c r="AM18"/>
    </row>
    <row r="19" spans="1:104" x14ac:dyDescent="0.35">
      <c r="A19" t="s">
        <v>137</v>
      </c>
      <c r="AM19"/>
    </row>
    <row r="20" spans="1:104" x14ac:dyDescent="0.35">
      <c r="A20" t="s">
        <v>138</v>
      </c>
      <c r="AM20"/>
    </row>
    <row r="21" spans="1:104" x14ac:dyDescent="0.35">
      <c r="A21" t="s">
        <v>139</v>
      </c>
      <c r="AM21"/>
    </row>
    <row r="22" spans="1:104" x14ac:dyDescent="0.35">
      <c r="A22" t="s">
        <v>140</v>
      </c>
      <c r="AM22"/>
    </row>
    <row r="23" spans="1:104" x14ac:dyDescent="0.35">
      <c r="A23" t="s">
        <v>141</v>
      </c>
      <c r="AM23"/>
    </row>
    <row r="24" spans="1:104" x14ac:dyDescent="0.35">
      <c r="A24" t="s">
        <v>144</v>
      </c>
      <c r="AM24"/>
    </row>
    <row r="25" spans="1:104" x14ac:dyDescent="0.35">
      <c r="A25" t="s">
        <v>39</v>
      </c>
      <c r="B25">
        <v>37867.783959001543</v>
      </c>
      <c r="C25">
        <v>-10811.348350756314</v>
      </c>
      <c r="D25">
        <v>-59362.508339426</v>
      </c>
      <c r="E25">
        <v>-3007.047648098307</v>
      </c>
      <c r="F25">
        <v>42748.45906346925</v>
      </c>
      <c r="G25">
        <v>-5064.4789109731155</v>
      </c>
      <c r="H25">
        <v>-6613.5683756241187</v>
      </c>
      <c r="I25">
        <v>-32103.839683329315</v>
      </c>
      <c r="J25">
        <v>-44139.446589305946</v>
      </c>
      <c r="K25">
        <v>2665.1711573440211</v>
      </c>
      <c r="L25">
        <v>20951.285827472268</v>
      </c>
      <c r="M25">
        <v>-33195.756710155983</v>
      </c>
      <c r="N25">
        <v>-33047.677798884099</v>
      </c>
      <c r="O25">
        <v>-36722.538162039586</v>
      </c>
      <c r="P25">
        <v>26580.387324316776</v>
      </c>
      <c r="Y25">
        <v>115840.84561293125</v>
      </c>
      <c r="Z25">
        <v>4883.4907440227389</v>
      </c>
      <c r="AA25">
        <v>-15511.994498993477</v>
      </c>
      <c r="AB25">
        <v>-4741.7841924460872</v>
      </c>
      <c r="AC25">
        <v>-13201.69876374028</v>
      </c>
      <c r="AD25">
        <v>116304.06206119072</v>
      </c>
      <c r="AE25">
        <v>-15764.893913419248</v>
      </c>
      <c r="AF25">
        <v>-14490.974832171512</v>
      </c>
      <c r="AG25">
        <v>644.02076373294062</v>
      </c>
      <c r="AH25">
        <v>538.98090831865795</v>
      </c>
      <c r="AI25">
        <v>91.460197729643568</v>
      </c>
      <c r="AJ25">
        <v>-389.457026533749</v>
      </c>
      <c r="AK25">
        <v>158.46431149455043</v>
      </c>
      <c r="AL25">
        <v>-329.26820589265583</v>
      </c>
      <c r="AM25">
        <v>766932.53322375007</v>
      </c>
      <c r="AN25">
        <v>-717354.91086814611</v>
      </c>
      <c r="AO25">
        <v>1764642.6369032799</v>
      </c>
      <c r="AP25">
        <v>-1219115.6575804118</v>
      </c>
      <c r="AQ25">
        <v>-907616.19707405509</v>
      </c>
      <c r="AR25">
        <v>411525.09779628768</v>
      </c>
      <c r="AS25">
        <v>581914.60109740589</v>
      </c>
      <c r="AT25">
        <v>-1598966.6265327416</v>
      </c>
      <c r="AU25">
        <v>423476.45452950924</v>
      </c>
      <c r="AV25">
        <v>-1597644.1571521675</v>
      </c>
      <c r="AW25">
        <v>-1473217.2548742539</v>
      </c>
      <c r="AX25">
        <v>-284695.02410227351</v>
      </c>
      <c r="AY25">
        <v>-100291.78646085761</v>
      </c>
      <c r="AZ25">
        <v>621740.52038773964</v>
      </c>
      <c r="BA25">
        <v>-48062.763011382165</v>
      </c>
      <c r="BB25">
        <v>-93344.448534081617</v>
      </c>
      <c r="BC25">
        <v>739026.60149108211</v>
      </c>
      <c r="BD25">
        <v>71176.379152649431</v>
      </c>
      <c r="BE25">
        <v>66830.322929772403</v>
      </c>
      <c r="BF25">
        <v>71166.073407600183</v>
      </c>
      <c r="BG25">
        <v>70659.700433773076</v>
      </c>
      <c r="BH25">
        <v>27258.840795507596</v>
      </c>
      <c r="BI25">
        <v>3273.1709516216506</v>
      </c>
      <c r="BJ25">
        <v>1146328.760433387</v>
      </c>
      <c r="BK25">
        <v>1027078.8941609102</v>
      </c>
      <c r="BL25">
        <v>595227.08069566544</v>
      </c>
      <c r="BM25">
        <v>532909.3693751659</v>
      </c>
      <c r="BN25">
        <v>701648.65995467082</v>
      </c>
      <c r="BO25">
        <v>768473.04696943949</v>
      </c>
      <c r="BP25">
        <v>719700.77462730068</v>
      </c>
      <c r="BQ25">
        <v>816899.22780946118</v>
      </c>
      <c r="BR25">
        <v>6898.5483897158365</v>
      </c>
      <c r="BS25">
        <v>8982.5977675417216</v>
      </c>
      <c r="BT25">
        <v>-36947.378620285956</v>
      </c>
      <c r="BU25">
        <v>63917.990404367702</v>
      </c>
      <c r="BV25">
        <v>-483395.71448110766</v>
      </c>
      <c r="BW25">
        <v>315.43491123862776</v>
      </c>
      <c r="BX25">
        <v>46.96822770566564</v>
      </c>
      <c r="BY25">
        <v>135.53438436520005</v>
      </c>
      <c r="BZ25">
        <v>-144.02690117551083</v>
      </c>
      <c r="CA25">
        <v>-51.686470538120957</v>
      </c>
      <c r="CB25">
        <v>-270.55501793396422</v>
      </c>
      <c r="CC25">
        <v>-314.30592616376168</v>
      </c>
      <c r="CD25">
        <v>-518.91729514728161</v>
      </c>
      <c r="CE25">
        <v>-931.65525299089495</v>
      </c>
      <c r="CF25">
        <v>-804.4942183185035</v>
      </c>
      <c r="CG25">
        <v>-557.04194103593136</v>
      </c>
      <c r="CH25">
        <v>-3369777.737018663</v>
      </c>
      <c r="CI25">
        <v>6252383.4702257235</v>
      </c>
      <c r="CJ25">
        <v>51163.05606934517</v>
      </c>
      <c r="CK25">
        <v>-95847.05644686395</v>
      </c>
      <c r="CL25">
        <v>-600.9445664192441</v>
      </c>
      <c r="CM25">
        <v>1158.4556718838342</v>
      </c>
      <c r="CN25">
        <v>-708.16880355628666</v>
      </c>
      <c r="CO25">
        <v>1333.9587259889286</v>
      </c>
      <c r="CP25" s="12">
        <v>-4156281.0312525071</v>
      </c>
      <c r="CQ25">
        <v>7907401.6773749013</v>
      </c>
      <c r="CR25">
        <v>997782.62789499795</v>
      </c>
      <c r="CS25">
        <v>-1821584.8912800048</v>
      </c>
      <c r="CT25">
        <v>63044.309277351713</v>
      </c>
      <c r="CU25">
        <v>-110489.43789452419</v>
      </c>
      <c r="CV25">
        <v>554.38824198728048</v>
      </c>
      <c r="CW25">
        <v>-1030.1890727320897</v>
      </c>
      <c r="CX25">
        <v>-905.21401371191337</v>
      </c>
      <c r="CY25">
        <v>222209906.88896883</v>
      </c>
      <c r="CZ25">
        <v>208193873.12832659</v>
      </c>
    </row>
    <row r="26" spans="1:104" x14ac:dyDescent="0.35">
      <c r="A26" t="s">
        <v>40</v>
      </c>
      <c r="B26">
        <v>1685.7794881740708</v>
      </c>
      <c r="C26">
        <v>-436.40871911591046</v>
      </c>
      <c r="D26">
        <v>-5864.8223403488255</v>
      </c>
      <c r="E26">
        <v>-1607.3357780932899</v>
      </c>
      <c r="F26">
        <v>4355.6350422278074</v>
      </c>
      <c r="G26">
        <v>-1729.5195985491368</v>
      </c>
      <c r="H26">
        <v>-4.336521041946245</v>
      </c>
      <c r="I26">
        <v>-3247.6366422880646</v>
      </c>
      <c r="J26">
        <v>-5113.9287779188226</v>
      </c>
      <c r="K26">
        <v>-803.49428824202403</v>
      </c>
      <c r="L26">
        <v>4535.3094972064218</v>
      </c>
      <c r="M26">
        <v>-2375.7833930416205</v>
      </c>
      <c r="N26">
        <v>-3621.9880125850527</v>
      </c>
      <c r="O26">
        <v>-3153.0257488975267</v>
      </c>
      <c r="P26">
        <v>3513.0459566744839</v>
      </c>
      <c r="Y26">
        <v>4883.4907440227389</v>
      </c>
      <c r="Z26">
        <v>1396.4268142364156</v>
      </c>
      <c r="AA26">
        <v>-1243.1083933208665</v>
      </c>
      <c r="AB26">
        <v>715.64621807045069</v>
      </c>
      <c r="AC26">
        <v>-1125.4787611553681</v>
      </c>
      <c r="AD26">
        <v>5205.8360257505446</v>
      </c>
      <c r="AE26">
        <v>-1261.3988620970044</v>
      </c>
      <c r="AF26">
        <v>-1230.4957445545479</v>
      </c>
      <c r="AG26">
        <v>-3.2862964904280951</v>
      </c>
      <c r="AH26">
        <v>23.150566364825522</v>
      </c>
      <c r="AI26">
        <v>5.5254072580758278</v>
      </c>
      <c r="AJ26">
        <v>-6.8955899470971511</v>
      </c>
      <c r="AK26">
        <v>13.127802933261798</v>
      </c>
      <c r="AL26">
        <v>-2.0563392657289068</v>
      </c>
      <c r="AM26">
        <v>66906.835749080667</v>
      </c>
      <c r="AN26">
        <v>-116124.007189122</v>
      </c>
      <c r="AO26">
        <v>59745.119863992135</v>
      </c>
      <c r="AP26">
        <v>56409.379641760621</v>
      </c>
      <c r="AQ26">
        <v>-140430.18322328213</v>
      </c>
      <c r="AR26">
        <v>29741.932293622598</v>
      </c>
      <c r="AS26">
        <v>56456.662178266859</v>
      </c>
      <c r="AT26">
        <v>-139561.74726067399</v>
      </c>
      <c r="AU26">
        <v>92494.164265713989</v>
      </c>
      <c r="AV26">
        <v>-74427.586517925098</v>
      </c>
      <c r="AW26">
        <v>-61684.536553925653</v>
      </c>
      <c r="AX26">
        <v>-26254.289713681934</v>
      </c>
      <c r="AY26">
        <v>-54066.870248116269</v>
      </c>
      <c r="AZ26">
        <v>34109.830521510878</v>
      </c>
      <c r="BA26">
        <v>-15044.818201811177</v>
      </c>
      <c r="BB26">
        <v>-9874.6158781964186</v>
      </c>
      <c r="BC26">
        <v>-45253.421440868864</v>
      </c>
      <c r="BD26">
        <v>3807.4831198999505</v>
      </c>
      <c r="BE26">
        <v>3007.5623464920582</v>
      </c>
      <c r="BF26">
        <v>3836.9693850665753</v>
      </c>
      <c r="BG26">
        <v>3801.2357759266788</v>
      </c>
      <c r="BH26">
        <v>-748.6519735742354</v>
      </c>
      <c r="BI26">
        <v>175.8959477132355</v>
      </c>
      <c r="BJ26">
        <v>64325.410403785223</v>
      </c>
      <c r="BK26">
        <v>57252.403358365525</v>
      </c>
      <c r="BL26">
        <v>42928.362218907045</v>
      </c>
      <c r="BM26">
        <v>37850.399147157143</v>
      </c>
      <c r="BN26">
        <v>45507.182411633592</v>
      </c>
      <c r="BO26">
        <v>49508.310544233318</v>
      </c>
      <c r="BP26">
        <v>48001.776518462611</v>
      </c>
      <c r="BQ26">
        <v>53820.957920988527</v>
      </c>
      <c r="BR26">
        <v>589.20654334315702</v>
      </c>
      <c r="BS26">
        <v>644.7421764617809</v>
      </c>
      <c r="BT26">
        <v>-3625.4786375717954</v>
      </c>
      <c r="BU26">
        <v>2772.1955324511796</v>
      </c>
      <c r="BV26">
        <v>-43879.927282674129</v>
      </c>
      <c r="BW26">
        <v>84.168613794917135</v>
      </c>
      <c r="BX26">
        <v>75.860515768308304</v>
      </c>
      <c r="BY26">
        <v>77.610164482912751</v>
      </c>
      <c r="BZ26">
        <v>75.453949792482334</v>
      </c>
      <c r="CA26">
        <v>46.884084604213164</v>
      </c>
      <c r="CB26">
        <v>32.873803398434355</v>
      </c>
      <c r="CC26">
        <v>29.566741421011727</v>
      </c>
      <c r="CD26">
        <v>21.256331690624812</v>
      </c>
      <c r="CE26">
        <v>-6.8912132137975384</v>
      </c>
      <c r="CF26">
        <v>-6.1400853094911465</v>
      </c>
      <c r="CG26">
        <v>-11.668122875301018</v>
      </c>
      <c r="CH26">
        <v>-293095.68580072396</v>
      </c>
      <c r="CI26">
        <v>546023.47841491667</v>
      </c>
      <c r="CJ26">
        <v>2225.6734190448024</v>
      </c>
      <c r="CK26">
        <v>-4248.3297061067915</v>
      </c>
      <c r="CL26">
        <v>-3.0408558148275087</v>
      </c>
      <c r="CM26">
        <v>7.9332789215852406</v>
      </c>
      <c r="CN26">
        <v>-13.372281159657023</v>
      </c>
      <c r="CO26">
        <v>23.365171122123467</v>
      </c>
      <c r="CP26" s="12">
        <v>-277526.24439789832</v>
      </c>
      <c r="CQ26">
        <v>530699.11269713461</v>
      </c>
      <c r="CR26">
        <v>102111.05555748481</v>
      </c>
      <c r="CS26">
        <v>-190636.96205755745</v>
      </c>
      <c r="CT26">
        <v>-363.30665604086624</v>
      </c>
      <c r="CU26">
        <v>981.23801736848009</v>
      </c>
      <c r="CV26">
        <v>29.929620038372455</v>
      </c>
      <c r="CW26">
        <v>-64.242747533157385</v>
      </c>
      <c r="CX26">
        <v>-3.5952545361720314</v>
      </c>
      <c r="CY26">
        <v>19720798.734490342</v>
      </c>
      <c r="CZ26">
        <v>17955307.885291662</v>
      </c>
    </row>
    <row r="27" spans="1:104" x14ac:dyDescent="0.35">
      <c r="A27" t="s">
        <v>41</v>
      </c>
      <c r="B27">
        <v>-4759.1206569805399</v>
      </c>
      <c r="C27">
        <v>-1111.4036579886279</v>
      </c>
      <c r="D27">
        <v>13367.219180846561</v>
      </c>
      <c r="E27">
        <v>5318.6167968677901</v>
      </c>
      <c r="F27">
        <v>-7324.9908112067105</v>
      </c>
      <c r="G27">
        <v>1771.6039925745808</v>
      </c>
      <c r="H27">
        <v>-2689.9943846062874</v>
      </c>
      <c r="I27">
        <v>7225.0017937346975</v>
      </c>
      <c r="J27">
        <v>10673.064678228962</v>
      </c>
      <c r="K27">
        <v>2575.6720859709003</v>
      </c>
      <c r="L27">
        <v>-9485.9130956622412</v>
      </c>
      <c r="M27">
        <v>8143.0934407286049</v>
      </c>
      <c r="N27">
        <v>9152.7112234619308</v>
      </c>
      <c r="O27">
        <v>9317.2707923632206</v>
      </c>
      <c r="P27">
        <v>-3977.2351137450032</v>
      </c>
      <c r="Y27">
        <v>-15511.994498993477</v>
      </c>
      <c r="Z27">
        <v>-1243.1083933208665</v>
      </c>
      <c r="AA27">
        <v>11103.908125534448</v>
      </c>
      <c r="AB27">
        <v>-497.07080399725203</v>
      </c>
      <c r="AC27">
        <v>11031.522917810351</v>
      </c>
      <c r="AD27">
        <v>-15682.073072249761</v>
      </c>
      <c r="AE27">
        <v>10429.016658598412</v>
      </c>
      <c r="AF27">
        <v>10838.467629199848</v>
      </c>
      <c r="AG27">
        <v>-350.33255134159157</v>
      </c>
      <c r="AH27">
        <v>-345.44362526787188</v>
      </c>
      <c r="AI27">
        <v>-50.968372290483906</v>
      </c>
      <c r="AJ27">
        <v>39.721957185776091</v>
      </c>
      <c r="AK27">
        <v>-55.654201670750929</v>
      </c>
      <c r="AL27">
        <v>17.279824071824958</v>
      </c>
      <c r="AM27">
        <v>-226871.96554993885</v>
      </c>
      <c r="AN27">
        <v>192570.44945880093</v>
      </c>
      <c r="AO27">
        <v>-373402.65272605536</v>
      </c>
      <c r="AP27">
        <v>93135.056313685083</v>
      </c>
      <c r="AQ27">
        <v>271773.01448842871</v>
      </c>
      <c r="AR27">
        <v>-60475.582817958981</v>
      </c>
      <c r="AS27">
        <v>-243990.11962699244</v>
      </c>
      <c r="AT27">
        <v>254543.45649323749</v>
      </c>
      <c r="AU27">
        <v>-168653.09307573547</v>
      </c>
      <c r="AV27">
        <v>313048.65012057306</v>
      </c>
      <c r="AW27">
        <v>130071.35126648621</v>
      </c>
      <c r="AX27">
        <v>94260.818076983691</v>
      </c>
      <c r="AY27">
        <v>88667.573338864851</v>
      </c>
      <c r="AZ27">
        <v>-159865.38695560591</v>
      </c>
      <c r="BA27">
        <v>-52676.886421620104</v>
      </c>
      <c r="BB27">
        <v>56470.109996923551</v>
      </c>
      <c r="BC27">
        <v>285038.3235618184</v>
      </c>
      <c r="BD27">
        <v>-11992.952294859808</v>
      </c>
      <c r="BE27">
        <v>-10498.723578412477</v>
      </c>
      <c r="BF27">
        <v>-12182.505959571768</v>
      </c>
      <c r="BG27">
        <v>-12340.366813543471</v>
      </c>
      <c r="BH27">
        <v>-1867.4714740802078</v>
      </c>
      <c r="BI27">
        <v>-688.06021163388812</v>
      </c>
      <c r="BJ27">
        <v>-130491.04864082328</v>
      </c>
      <c r="BK27">
        <v>-114216.45095761398</v>
      </c>
      <c r="BL27">
        <v>-85563.608807831712</v>
      </c>
      <c r="BM27">
        <v>-75997.261864935979</v>
      </c>
      <c r="BN27">
        <v>-62938.564170772741</v>
      </c>
      <c r="BO27">
        <v>-15062.194950850811</v>
      </c>
      <c r="BP27">
        <v>-74622.101808566498</v>
      </c>
      <c r="BQ27">
        <v>-44359.871390481989</v>
      </c>
      <c r="BR27">
        <v>-2262.4898984068063</v>
      </c>
      <c r="BS27">
        <v>-2761.3989018070411</v>
      </c>
      <c r="BT27">
        <v>9129.3581181843601</v>
      </c>
      <c r="BU27">
        <v>-9784.3168004904655</v>
      </c>
      <c r="BV27">
        <v>216682.19084036592</v>
      </c>
      <c r="BW27">
        <v>-111.70243491570885</v>
      </c>
      <c r="BX27">
        <v>-122.4525127663416</v>
      </c>
      <c r="BY27">
        <v>-43.267820643387459</v>
      </c>
      <c r="BZ27">
        <v>-99.04442092160221</v>
      </c>
      <c r="CA27">
        <v>-78.965485237076479</v>
      </c>
      <c r="CB27">
        <v>-47.558944011010517</v>
      </c>
      <c r="CC27">
        <v>-12.731543284515167</v>
      </c>
      <c r="CD27">
        <v>-27.447624713457071</v>
      </c>
      <c r="CE27">
        <v>76.967853067756067</v>
      </c>
      <c r="CF27">
        <v>66.371372126740368</v>
      </c>
      <c r="CG27">
        <v>92.732651346281969</v>
      </c>
      <c r="CH27">
        <v>834771.81367956661</v>
      </c>
      <c r="CI27">
        <v>-1541247.6701753975</v>
      </c>
      <c r="CJ27">
        <v>-19795.662224592939</v>
      </c>
      <c r="CK27">
        <v>36323.736462663604</v>
      </c>
      <c r="CL27">
        <v>70.914938075823613</v>
      </c>
      <c r="CM27">
        <v>-135.53162563602976</v>
      </c>
      <c r="CN27">
        <v>101.22447181123707</v>
      </c>
      <c r="CO27">
        <v>-181.64408638778841</v>
      </c>
      <c r="CP27" s="12">
        <v>923426.40311982762</v>
      </c>
      <c r="CQ27">
        <v>-1747019.5872227319</v>
      </c>
      <c r="CR27">
        <v>-150880.44321560866</v>
      </c>
      <c r="CS27">
        <v>293301.4004234437</v>
      </c>
      <c r="CT27">
        <v>-27850.836011842683</v>
      </c>
      <c r="CU27">
        <v>48657.682854193132</v>
      </c>
      <c r="CV27">
        <v>-70.495889288196921</v>
      </c>
      <c r="CW27">
        <v>123.00876399056922</v>
      </c>
      <c r="CX27">
        <v>133.86716797673</v>
      </c>
      <c r="CY27">
        <v>-41030991.514572188</v>
      </c>
      <c r="CZ27">
        <v>-37439434.332218602</v>
      </c>
    </row>
    <row r="28" spans="1:104" x14ac:dyDescent="0.35">
      <c r="A28" t="s">
        <v>145</v>
      </c>
      <c r="B28">
        <v>-2110.276100539289</v>
      </c>
      <c r="C28">
        <v>2064.6975710320726</v>
      </c>
      <c r="D28">
        <v>1672.0002793330916</v>
      </c>
      <c r="E28">
        <v>-1270.4894777873112</v>
      </c>
      <c r="F28">
        <v>-2294.5210385926666</v>
      </c>
      <c r="G28">
        <v>-230.63751967776156</v>
      </c>
      <c r="H28">
        <v>1726.0388699255395</v>
      </c>
      <c r="I28">
        <v>245.658916719676</v>
      </c>
      <c r="J28">
        <v>525.70078653191501</v>
      </c>
      <c r="K28">
        <v>-212.5212711363917</v>
      </c>
      <c r="L28">
        <v>-27.705406939665544</v>
      </c>
      <c r="M28">
        <v>1333.0662315070808</v>
      </c>
      <c r="N28">
        <v>890.86261823444863</v>
      </c>
      <c r="O28">
        <v>75.013804217087781</v>
      </c>
      <c r="P28">
        <v>-1756.708177673431</v>
      </c>
      <c r="Y28">
        <v>-4741.7841924460872</v>
      </c>
      <c r="Z28">
        <v>715.64621807045069</v>
      </c>
      <c r="AA28">
        <v>-497.07080399725203</v>
      </c>
      <c r="AB28">
        <v>2758.5462350049679</v>
      </c>
      <c r="AC28">
        <v>-582.76364338233157</v>
      </c>
      <c r="AD28">
        <v>-4755.0846289623623</v>
      </c>
      <c r="AE28">
        <v>-187.60105707488606</v>
      </c>
      <c r="AF28">
        <v>-616.84128534956187</v>
      </c>
      <c r="AG28">
        <v>-15.857848058366217</v>
      </c>
      <c r="AH28">
        <v>-39.265816624185923</v>
      </c>
      <c r="AI28">
        <v>6.4099137670121262</v>
      </c>
      <c r="AJ28">
        <v>24.408568933746025</v>
      </c>
      <c r="AK28">
        <v>2.0643854747062242</v>
      </c>
      <c r="AL28">
        <v>14.094865884340742</v>
      </c>
      <c r="AM28">
        <v>-60349.843517987152</v>
      </c>
      <c r="AN28">
        <v>3770.9793404724669</v>
      </c>
      <c r="AO28">
        <v>-156556.36716211069</v>
      </c>
      <c r="AP28">
        <v>114602.58013505927</v>
      </c>
      <c r="AQ28">
        <v>5851.8296935193393</v>
      </c>
      <c r="AR28">
        <v>-41479.096503321343</v>
      </c>
      <c r="AS28">
        <v>-27094.50243930435</v>
      </c>
      <c r="AT28">
        <v>100400.80217275805</v>
      </c>
      <c r="AU28">
        <v>15510.067339951107</v>
      </c>
      <c r="AV28">
        <v>132451.23157623064</v>
      </c>
      <c r="AW28">
        <v>111913.80385144296</v>
      </c>
      <c r="AX28">
        <v>50638.41689915656</v>
      </c>
      <c r="AY28">
        <v>8134.5583207631089</v>
      </c>
      <c r="AZ28">
        <v>-113312.1982778314</v>
      </c>
      <c r="BA28">
        <v>-43624.543157147382</v>
      </c>
      <c r="BB28">
        <v>-161.25913576467502</v>
      </c>
      <c r="BC28">
        <v>-116581.77084114203</v>
      </c>
      <c r="BD28">
        <v>-3482.2258690299536</v>
      </c>
      <c r="BE28">
        <v>-3260.9933372212927</v>
      </c>
      <c r="BF28">
        <v>-2826.5909617158618</v>
      </c>
      <c r="BG28">
        <v>-2620.5360920733374</v>
      </c>
      <c r="BH28">
        <v>-1362.7131015091165</v>
      </c>
      <c r="BI28">
        <v>-38.653281348212637</v>
      </c>
      <c r="BJ28">
        <v>-55748.623456617534</v>
      </c>
      <c r="BK28">
        <v>-52966.123237641958</v>
      </c>
      <c r="BL28">
        <v>-23720.878212059106</v>
      </c>
      <c r="BM28">
        <v>-22490.260246489452</v>
      </c>
      <c r="BN28">
        <v>-35659.175868555321</v>
      </c>
      <c r="BO28">
        <v>-49100.171361291745</v>
      </c>
      <c r="BP28">
        <v>-39432.510570566155</v>
      </c>
      <c r="BQ28">
        <v>-52422.430668352325</v>
      </c>
      <c r="BR28">
        <v>431.43370157163616</v>
      </c>
      <c r="BS28">
        <v>337.2100502029279</v>
      </c>
      <c r="BT28">
        <v>796.82741441953954</v>
      </c>
      <c r="BU28">
        <v>-2416.7064401255639</v>
      </c>
      <c r="BV28">
        <v>-9819.814822805527</v>
      </c>
      <c r="BW28">
        <v>37.322813032966138</v>
      </c>
      <c r="BX28">
        <v>67.81833865758118</v>
      </c>
      <c r="BY28">
        <v>30.989581913748523</v>
      </c>
      <c r="BZ28">
        <v>69.415890563417463</v>
      </c>
      <c r="CA28">
        <v>47.101322366173761</v>
      </c>
      <c r="CB28">
        <v>70.538077416108095</v>
      </c>
      <c r="CC28">
        <v>42.513137508674667</v>
      </c>
      <c r="CD28">
        <v>77.395772437056763</v>
      </c>
      <c r="CE28">
        <v>66.392049344679208</v>
      </c>
      <c r="CF28">
        <v>56.053625953549492</v>
      </c>
      <c r="CG28">
        <v>76.08268508577072</v>
      </c>
      <c r="CH28">
        <v>239858.83039484461</v>
      </c>
      <c r="CI28">
        <v>-457708.36085031857</v>
      </c>
      <c r="CJ28">
        <v>-2386.5961932563378</v>
      </c>
      <c r="CK28">
        <v>4667.9715500086822</v>
      </c>
      <c r="CL28">
        <v>66.985924293903608</v>
      </c>
      <c r="CM28">
        <v>-126.57861177843449</v>
      </c>
      <c r="CN28">
        <v>41.475949147041412</v>
      </c>
      <c r="CO28">
        <v>-83.172709644508174</v>
      </c>
      <c r="CP28" s="12">
        <v>341545.56146800419</v>
      </c>
      <c r="CQ28">
        <v>-651741.58262891206</v>
      </c>
      <c r="CR28">
        <v>25324.365926814164</v>
      </c>
      <c r="CS28">
        <v>-58965.327659176568</v>
      </c>
      <c r="CT28">
        <v>-5937.9462340195278</v>
      </c>
      <c r="CU28">
        <v>10983.86797072652</v>
      </c>
      <c r="CV28">
        <v>-27.278128189345914</v>
      </c>
      <c r="CW28">
        <v>52.038929265722849</v>
      </c>
      <c r="CX28">
        <v>96.535158130261919</v>
      </c>
      <c r="CY28">
        <v>-8333924.8476340575</v>
      </c>
      <c r="CZ28">
        <v>-7605578.6791323423</v>
      </c>
    </row>
    <row r="29" spans="1:104" x14ac:dyDescent="0.35">
      <c r="A29" t="s">
        <v>146</v>
      </c>
      <c r="B29">
        <v>-3477.017690340816</v>
      </c>
      <c r="C29">
        <v>-1566.7123803717857</v>
      </c>
      <c r="D29">
        <v>11802.812553991002</v>
      </c>
      <c r="E29">
        <v>4733.7104372517915</v>
      </c>
      <c r="F29">
        <v>-6558.1765380314746</v>
      </c>
      <c r="G29">
        <v>880.36847930692954</v>
      </c>
      <c r="H29">
        <v>-3074.9352118473907</v>
      </c>
      <c r="I29">
        <v>6306.0341553162089</v>
      </c>
      <c r="J29">
        <v>9996.3952449617336</v>
      </c>
      <c r="K29">
        <v>2317.1215273637995</v>
      </c>
      <c r="L29">
        <v>-9100.5498958194148</v>
      </c>
      <c r="M29">
        <v>8353.4296727245637</v>
      </c>
      <c r="N29">
        <v>10437.26685261372</v>
      </c>
      <c r="O29">
        <v>7341.8340981871561</v>
      </c>
      <c r="P29">
        <v>-6437.5785375549558</v>
      </c>
      <c r="Y29">
        <v>-13201.69876374028</v>
      </c>
      <c r="Z29">
        <v>-1125.4787611553681</v>
      </c>
      <c r="AA29">
        <v>11031.522917810351</v>
      </c>
      <c r="AB29">
        <v>-582.76364338233157</v>
      </c>
      <c r="AC29">
        <v>11447.554524597723</v>
      </c>
      <c r="AD29">
        <v>-13449.620441150342</v>
      </c>
      <c r="AE29">
        <v>10492.329360102252</v>
      </c>
      <c r="AF29">
        <v>11232.687502330693</v>
      </c>
      <c r="AG29">
        <v>-349.7573205608972</v>
      </c>
      <c r="AH29">
        <v>-326.85214030870696</v>
      </c>
      <c r="AI29">
        <v>-48.051322733361168</v>
      </c>
      <c r="AJ29">
        <v>23.842512500409143</v>
      </c>
      <c r="AK29">
        <v>-58.02821513919821</v>
      </c>
      <c r="AL29">
        <v>4.3398113808323124</v>
      </c>
      <c r="AM29">
        <v>-212894.28748587362</v>
      </c>
      <c r="AN29">
        <v>194563.80442143098</v>
      </c>
      <c r="AO29">
        <v>-341457.20176628017</v>
      </c>
      <c r="AP29">
        <v>73368.096532936237</v>
      </c>
      <c r="AQ29">
        <v>275630.96555357368</v>
      </c>
      <c r="AR29">
        <v>-42307.930088639434</v>
      </c>
      <c r="AS29">
        <v>-228702.98989582018</v>
      </c>
      <c r="AT29">
        <v>168001.72468517558</v>
      </c>
      <c r="AU29">
        <v>-153485.35223358229</v>
      </c>
      <c r="AV29">
        <v>213019.13799823762</v>
      </c>
      <c r="AW29">
        <v>44918.276823562454</v>
      </c>
      <c r="AX29">
        <v>146016.27985216232</v>
      </c>
      <c r="AY29">
        <v>111970.57899945386</v>
      </c>
      <c r="AZ29">
        <v>-136883.40343261522</v>
      </c>
      <c r="BA29">
        <v>-102336.62447119487</v>
      </c>
      <c r="BB29">
        <v>49299.899844586711</v>
      </c>
      <c r="BC29">
        <v>274315.01965073391</v>
      </c>
      <c r="BD29">
        <v>-12011.747742384099</v>
      </c>
      <c r="BE29">
        <v>-10866.907022886149</v>
      </c>
      <c r="BF29">
        <v>-12519.900809035797</v>
      </c>
      <c r="BG29">
        <v>-12500.015569408326</v>
      </c>
      <c r="BH29">
        <v>-1556.9019609793343</v>
      </c>
      <c r="BI29">
        <v>-672.37318223187992</v>
      </c>
      <c r="BJ29">
        <v>-85864.177535895942</v>
      </c>
      <c r="BK29">
        <v>-73086.224487144063</v>
      </c>
      <c r="BL29">
        <v>-62625.206307068242</v>
      </c>
      <c r="BM29">
        <v>-54594.083090472435</v>
      </c>
      <c r="BN29">
        <v>-28093.857156416572</v>
      </c>
      <c r="BO29">
        <v>34332.902009109981</v>
      </c>
      <c r="BP29">
        <v>-42630.813208611042</v>
      </c>
      <c r="BQ29">
        <v>691.10451897300572</v>
      </c>
      <c r="BR29">
        <v>-2387.751210167572</v>
      </c>
      <c r="BS29">
        <v>-2875.1895804426135</v>
      </c>
      <c r="BT29">
        <v>8003.0803544999781</v>
      </c>
      <c r="BU29">
        <v>-10105.129769980678</v>
      </c>
      <c r="BV29">
        <v>237702.2755464912</v>
      </c>
      <c r="BW29">
        <v>-132.27566273545202</v>
      </c>
      <c r="BX29">
        <v>-149.0890319298465</v>
      </c>
      <c r="BY29">
        <v>-79.367272504729414</v>
      </c>
      <c r="BZ29">
        <v>-150.10447643533422</v>
      </c>
      <c r="CA29">
        <v>-113.22792663998561</v>
      </c>
      <c r="CB29">
        <v>-88.009167231274333</v>
      </c>
      <c r="CC29">
        <v>-60.736497407648912</v>
      </c>
      <c r="CD29">
        <v>-87.293784800192498</v>
      </c>
      <c r="CE29">
        <v>47.850245156034141</v>
      </c>
      <c r="CF29">
        <v>15.945278720313764</v>
      </c>
      <c r="CG29">
        <v>57.551088691872572</v>
      </c>
      <c r="CH29">
        <v>667513.91401820083</v>
      </c>
      <c r="CI29">
        <v>-1226255.3905108166</v>
      </c>
      <c r="CJ29">
        <v>-19534.504148446566</v>
      </c>
      <c r="CK29">
        <v>35794.979016976838</v>
      </c>
      <c r="CL29">
        <v>52.207412594223761</v>
      </c>
      <c r="CM29">
        <v>-100.08803831818146</v>
      </c>
      <c r="CN29">
        <v>81.615974537296225</v>
      </c>
      <c r="CO29">
        <v>-145.16297134060437</v>
      </c>
      <c r="CP29" s="12">
        <v>734770.73259626993</v>
      </c>
      <c r="CQ29">
        <v>-1387918.7209039088</v>
      </c>
      <c r="CR29">
        <v>-22038.478032261231</v>
      </c>
      <c r="CS29">
        <v>48011.384167832715</v>
      </c>
      <c r="CT29">
        <v>-31581.074254424908</v>
      </c>
      <c r="CU29">
        <v>55688.015977423238</v>
      </c>
      <c r="CV29">
        <v>-122.89392353733508</v>
      </c>
      <c r="CW29">
        <v>220.04706282426181</v>
      </c>
      <c r="CX29">
        <v>97.130835851585942</v>
      </c>
      <c r="CY29">
        <v>-33863885.884424925</v>
      </c>
      <c r="CZ29">
        <v>-31068088.349387299</v>
      </c>
    </row>
    <row r="30" spans="1:104" x14ac:dyDescent="0.35">
      <c r="A30" t="s">
        <v>27</v>
      </c>
      <c r="B30">
        <v>38092.104331671922</v>
      </c>
      <c r="C30">
        <v>-11021.687893951765</v>
      </c>
      <c r="D30">
        <v>-61099.374492283394</v>
      </c>
      <c r="E30">
        <v>-3279.2308926015653</v>
      </c>
      <c r="F30">
        <v>43579.822622147942</v>
      </c>
      <c r="G30">
        <v>-5141.5975651178269</v>
      </c>
      <c r="H30">
        <v>-6719.8283645584679</v>
      </c>
      <c r="I30">
        <v>-33294.476769145251</v>
      </c>
      <c r="J30">
        <v>-46271.283778442448</v>
      </c>
      <c r="K30">
        <v>2369.1393425492947</v>
      </c>
      <c r="L30">
        <v>22001.102219314544</v>
      </c>
      <c r="M30">
        <v>-34880.049140277195</v>
      </c>
      <c r="N30">
        <v>-35444.015553004159</v>
      </c>
      <c r="O30">
        <v>-37044.578373340715</v>
      </c>
      <c r="P30">
        <v>27900.602572822267</v>
      </c>
      <c r="Y30">
        <v>116304.06206119072</v>
      </c>
      <c r="Z30">
        <v>5205.8360257505446</v>
      </c>
      <c r="AA30">
        <v>-15682.073072249761</v>
      </c>
      <c r="AB30">
        <v>-4755.0846289623623</v>
      </c>
      <c r="AC30">
        <v>-13449.620441150342</v>
      </c>
      <c r="AD30">
        <v>117196.08992646913</v>
      </c>
      <c r="AE30">
        <v>-16123.109740481787</v>
      </c>
      <c r="AF30">
        <v>-14813.064875849781</v>
      </c>
      <c r="AG30">
        <v>660.88923814248403</v>
      </c>
      <c r="AH30">
        <v>560.00803628818198</v>
      </c>
      <c r="AI30">
        <v>90.63934969095051</v>
      </c>
      <c r="AJ30">
        <v>-392.06358958004148</v>
      </c>
      <c r="AK30">
        <v>165.90036691718575</v>
      </c>
      <c r="AL30">
        <v>-338.81431767352967</v>
      </c>
      <c r="AM30">
        <v>779635.48722127161</v>
      </c>
      <c r="AN30">
        <v>-752505.15877325193</v>
      </c>
      <c r="AO30">
        <v>1788157.3737759374</v>
      </c>
      <c r="AP30">
        <v>-1210859.1661196214</v>
      </c>
      <c r="AQ30">
        <v>-948269.82982131524</v>
      </c>
      <c r="AR30">
        <v>415621.06503585627</v>
      </c>
      <c r="AS30">
        <v>595666.7704622054</v>
      </c>
      <c r="AT30">
        <v>-1618117.8235732657</v>
      </c>
      <c r="AU30">
        <v>452711.8899498689</v>
      </c>
      <c r="AV30">
        <v>-1579530.032623651</v>
      </c>
      <c r="AW30">
        <v>-1450773.4675266987</v>
      </c>
      <c r="AX30">
        <v>-327754.2122071092</v>
      </c>
      <c r="AY30">
        <v>-119239.69220159175</v>
      </c>
      <c r="AZ30">
        <v>637152.95804816601</v>
      </c>
      <c r="BA30">
        <v>-8326.4471506771133</v>
      </c>
      <c r="BB30">
        <v>-96142.90809667758</v>
      </c>
      <c r="BC30">
        <v>756006.37491169199</v>
      </c>
      <c r="BD30">
        <v>73180.357698402018</v>
      </c>
      <c r="BE30">
        <v>68593.342037277311</v>
      </c>
      <c r="BF30">
        <v>73135.57959488465</v>
      </c>
      <c r="BG30">
        <v>72500.088493954274</v>
      </c>
      <c r="BH30">
        <v>26612.688673241191</v>
      </c>
      <c r="BI30">
        <v>3330.6377896808503</v>
      </c>
      <c r="BJ30">
        <v>1140022.4213716718</v>
      </c>
      <c r="BK30">
        <v>1021589.489820216</v>
      </c>
      <c r="BL30">
        <v>600513.50710678229</v>
      </c>
      <c r="BM30">
        <v>537340.61409463699</v>
      </c>
      <c r="BN30">
        <v>700617.26141651894</v>
      </c>
      <c r="BO30">
        <v>759352.87217579863</v>
      </c>
      <c r="BP30">
        <v>722771.66011488577</v>
      </c>
      <c r="BQ30">
        <v>813538.15500204568</v>
      </c>
      <c r="BR30">
        <v>7607.6806570098979</v>
      </c>
      <c r="BS30">
        <v>9593.9846432734503</v>
      </c>
      <c r="BT30">
        <v>-38019.459288845006</v>
      </c>
      <c r="BU30">
        <v>65251.169374768004</v>
      </c>
      <c r="BV30">
        <v>-507490.37948901224</v>
      </c>
      <c r="BW30">
        <v>342.27388474741269</v>
      </c>
      <c r="BX30">
        <v>67.724613741028293</v>
      </c>
      <c r="BY30">
        <v>161.15215021354533</v>
      </c>
      <c r="BZ30">
        <v>-126.59419264667261</v>
      </c>
      <c r="CA30">
        <v>-32.782437410773916</v>
      </c>
      <c r="CB30">
        <v>-254.45734875716209</v>
      </c>
      <c r="CC30">
        <v>-309.73273694365247</v>
      </c>
      <c r="CD30">
        <v>-519.37266035260404</v>
      </c>
      <c r="CE30">
        <v>-926.42407727360296</v>
      </c>
      <c r="CF30">
        <v>-806.93814554220387</v>
      </c>
      <c r="CG30">
        <v>-567.38143767581516</v>
      </c>
      <c r="CH30">
        <v>-3457714.7616940881</v>
      </c>
      <c r="CI30">
        <v>6417265.518721832</v>
      </c>
      <c r="CJ30">
        <v>51405.608700871431</v>
      </c>
      <c r="CK30">
        <v>-96376.060438657427</v>
      </c>
      <c r="CL30">
        <v>-626.93282830511384</v>
      </c>
      <c r="CM30">
        <v>1210.319152628542</v>
      </c>
      <c r="CN30">
        <v>-762.34031622842008</v>
      </c>
      <c r="CO30">
        <v>1438.8968135091968</v>
      </c>
      <c r="CP30" s="12">
        <v>-4304075.1881217109</v>
      </c>
      <c r="CQ30">
        <v>8193504.6308203982</v>
      </c>
      <c r="CR30">
        <v>1001025.698924957</v>
      </c>
      <c r="CS30">
        <v>-1824808.5565928766</v>
      </c>
      <c r="CT30">
        <v>65578.20593702358</v>
      </c>
      <c r="CU30">
        <v>-115182.14322162369</v>
      </c>
      <c r="CV30">
        <v>592.56959893548458</v>
      </c>
      <c r="CW30">
        <v>-1104.7351857771025</v>
      </c>
      <c r="CX30">
        <v>-896.09653206478959</v>
      </c>
      <c r="CY30">
        <v>225980625.28877416</v>
      </c>
      <c r="CZ30">
        <v>211656143.30872121</v>
      </c>
    </row>
    <row r="31" spans="1:104" x14ac:dyDescent="0.35">
      <c r="A31" t="s">
        <v>147</v>
      </c>
      <c r="B31">
        <v>-6839.4204337618294</v>
      </c>
      <c r="C31">
        <v>831.56623894335507</v>
      </c>
      <c r="D31">
        <v>15288.277168946681</v>
      </c>
      <c r="E31">
        <v>5940.9985845391629</v>
      </c>
      <c r="F31">
        <v>-6530.7483857797533</v>
      </c>
      <c r="G31">
        <v>1900.3883166539129</v>
      </c>
      <c r="H31">
        <v>-1956.4082473947396</v>
      </c>
      <c r="I31">
        <v>8266.7630156056348</v>
      </c>
      <c r="J31">
        <v>11884.335072010421</v>
      </c>
      <c r="K31">
        <v>4045.767220358437</v>
      </c>
      <c r="L31">
        <v>-10041.424311980722</v>
      </c>
      <c r="M31">
        <v>9788.6170019383408</v>
      </c>
      <c r="N31">
        <v>11659.379544627327</v>
      </c>
      <c r="O31">
        <v>7512.3818979824728</v>
      </c>
      <c r="P31">
        <v>-7545.8937193870979</v>
      </c>
      <c r="Y31">
        <v>-15764.893913419248</v>
      </c>
      <c r="Z31">
        <v>-1261.3988620970044</v>
      </c>
      <c r="AA31">
        <v>10429.016658598412</v>
      </c>
      <c r="AB31">
        <v>-187.60105707488606</v>
      </c>
      <c r="AC31">
        <v>10492.329360102252</v>
      </c>
      <c r="AD31">
        <v>-16123.109740481787</v>
      </c>
      <c r="AE31">
        <v>11645.273425033414</v>
      </c>
      <c r="AF31">
        <v>10755.034928821669</v>
      </c>
      <c r="AG31">
        <v>-375.72034202317747</v>
      </c>
      <c r="AH31">
        <v>-307.29216278797998</v>
      </c>
      <c r="AI31">
        <v>-35.804768270017</v>
      </c>
      <c r="AJ31">
        <v>67.50709628020337</v>
      </c>
      <c r="AK31">
        <v>-43.538702228142839</v>
      </c>
      <c r="AL31">
        <v>38.382201675203298</v>
      </c>
      <c r="AM31">
        <v>-212393.01981474174</v>
      </c>
      <c r="AN31">
        <v>159344.01367835279</v>
      </c>
      <c r="AO31">
        <v>-453439.35855159967</v>
      </c>
      <c r="AP31">
        <v>254413.93657725811</v>
      </c>
      <c r="AQ31">
        <v>256630.15624098407</v>
      </c>
      <c r="AR31">
        <v>-16201.254616923701</v>
      </c>
      <c r="AS31">
        <v>-233168.40509030406</v>
      </c>
      <c r="AT31">
        <v>227711.40890210113</v>
      </c>
      <c r="AU31">
        <v>-191662.42185606604</v>
      </c>
      <c r="AV31">
        <v>252401.33148195077</v>
      </c>
      <c r="AW31">
        <v>84031.610737267183</v>
      </c>
      <c r="AX31">
        <v>137632.59556928874</v>
      </c>
      <c r="AY31">
        <v>178682.67647151466</v>
      </c>
      <c r="AZ31">
        <v>-144757.22600701579</v>
      </c>
      <c r="BA31">
        <v>-79261.289251495851</v>
      </c>
      <c r="BB31">
        <v>61730.353843536432</v>
      </c>
      <c r="BC31">
        <v>103873.99244980018</v>
      </c>
      <c r="BD31">
        <v>-15628.294999538237</v>
      </c>
      <c r="BE31">
        <v>-14189.468636161786</v>
      </c>
      <c r="BF31">
        <v>-15927.326933419561</v>
      </c>
      <c r="BG31">
        <v>-15625.135763715309</v>
      </c>
      <c r="BH31">
        <v>-524.35660597494996</v>
      </c>
      <c r="BI31">
        <v>-547.15951418725399</v>
      </c>
      <c r="BJ31">
        <v>-92301.923335765561</v>
      </c>
      <c r="BK31">
        <v>-76672.91532</v>
      </c>
      <c r="BL31">
        <v>-82993.724786127699</v>
      </c>
      <c r="BM31">
        <v>-71984.981172172149</v>
      </c>
      <c r="BN31">
        <v>-91652.096337335199</v>
      </c>
      <c r="BO31">
        <v>-47802.437141787457</v>
      </c>
      <c r="BP31">
        <v>-102620.14961692577</v>
      </c>
      <c r="BQ31">
        <v>-73668.922394683177</v>
      </c>
      <c r="BR31">
        <v>-1260.5194800220766</v>
      </c>
      <c r="BS31">
        <v>-2090.357318291115</v>
      </c>
      <c r="BT31">
        <v>11786.162744922945</v>
      </c>
      <c r="BU31">
        <v>-12826.748415194263</v>
      </c>
      <c r="BV31">
        <v>216822.52366011805</v>
      </c>
      <c r="BW31">
        <v>-103.96965727821623</v>
      </c>
      <c r="BX31">
        <v>-118.31982484724249</v>
      </c>
      <c r="BY31">
        <v>-3.4686563946780131</v>
      </c>
      <c r="BZ31">
        <v>-52.410846429680767</v>
      </c>
      <c r="CA31">
        <v>-99.17941310453655</v>
      </c>
      <c r="CB31">
        <v>-69.250459407835351</v>
      </c>
      <c r="CC31">
        <v>9.4163215485206138</v>
      </c>
      <c r="CD31">
        <v>3.8528929687104441</v>
      </c>
      <c r="CE31">
        <v>192.1247188767625</v>
      </c>
      <c r="CF31">
        <v>159.27716052330817</v>
      </c>
      <c r="CG31">
        <v>102.87231748989034</v>
      </c>
      <c r="CH31">
        <v>978906.86450644012</v>
      </c>
      <c r="CI31">
        <v>-1800980.4755606451</v>
      </c>
      <c r="CJ31">
        <v>-15605.522451200024</v>
      </c>
      <c r="CK31">
        <v>28300.708241389322</v>
      </c>
      <c r="CL31">
        <v>101.55134057199905</v>
      </c>
      <c r="CM31">
        <v>-198.33605681407207</v>
      </c>
      <c r="CN31">
        <v>150.98446975030782</v>
      </c>
      <c r="CO31">
        <v>-279.46671040243274</v>
      </c>
      <c r="CP31" s="12">
        <v>1099226.4384332614</v>
      </c>
      <c r="CQ31">
        <v>-2085228.4143874641</v>
      </c>
      <c r="CR31">
        <v>-122476.32167811802</v>
      </c>
      <c r="CS31">
        <v>242198.4669476689</v>
      </c>
      <c r="CT31">
        <v>-12471.734502392013</v>
      </c>
      <c r="CU31">
        <v>19628.731130157255</v>
      </c>
      <c r="CV31">
        <v>-111.69214214804595</v>
      </c>
      <c r="CW31">
        <v>195.19351367837652</v>
      </c>
      <c r="CX31">
        <v>176.81155261734506</v>
      </c>
      <c r="CY31">
        <v>-48508326.907071427</v>
      </c>
      <c r="CZ31">
        <v>-43943762.023687229</v>
      </c>
    </row>
    <row r="32" spans="1:104" x14ac:dyDescent="0.35">
      <c r="A32" t="s">
        <v>148</v>
      </c>
      <c r="B32">
        <v>-4274.4876003613854</v>
      </c>
      <c r="C32">
        <v>-1368.9679347017134</v>
      </c>
      <c r="D32">
        <v>13389.879539423573</v>
      </c>
      <c r="E32">
        <v>4696.0252576050916</v>
      </c>
      <c r="F32">
        <v>-6602.0850431722374</v>
      </c>
      <c r="G32">
        <v>890.78285342526476</v>
      </c>
      <c r="H32">
        <v>-2662.781447274147</v>
      </c>
      <c r="I32">
        <v>7557.7286014392321</v>
      </c>
      <c r="J32">
        <v>11803.000696207595</v>
      </c>
      <c r="K32">
        <v>2605.2656638848589</v>
      </c>
      <c r="L32">
        <v>-8556.9544339626173</v>
      </c>
      <c r="M32">
        <v>9769.6150109790597</v>
      </c>
      <c r="N32">
        <v>12017.837007687041</v>
      </c>
      <c r="O32">
        <v>7058.5688792655428</v>
      </c>
      <c r="P32">
        <v>-7472.0457816357457</v>
      </c>
      <c r="Y32">
        <v>-14490.974832171512</v>
      </c>
      <c r="Z32">
        <v>-1230.4957445545479</v>
      </c>
      <c r="AA32">
        <v>10838.467629199848</v>
      </c>
      <c r="AB32">
        <v>-616.84128534956187</v>
      </c>
      <c r="AC32">
        <v>11232.687502330693</v>
      </c>
      <c r="AD32">
        <v>-14813.064875849781</v>
      </c>
      <c r="AE32">
        <v>10755.034928821669</v>
      </c>
      <c r="AF32">
        <v>11422.660088784134</v>
      </c>
      <c r="AG32">
        <v>-386.33015885353194</v>
      </c>
      <c r="AH32">
        <v>-346.34243419057549</v>
      </c>
      <c r="AI32">
        <v>-45.176524348171263</v>
      </c>
      <c r="AJ32">
        <v>37.757417212616147</v>
      </c>
      <c r="AK32">
        <v>-58.846066222144565</v>
      </c>
      <c r="AL32">
        <v>24.699273985133058</v>
      </c>
      <c r="AM32">
        <v>-217003.23272903293</v>
      </c>
      <c r="AN32">
        <v>160778.2607772155</v>
      </c>
      <c r="AO32">
        <v>-408166.22068897419</v>
      </c>
      <c r="AP32">
        <v>148278.58781041746</v>
      </c>
      <c r="AQ32">
        <v>235525.37702836137</v>
      </c>
      <c r="AR32">
        <v>-42331.050790910907</v>
      </c>
      <c r="AS32">
        <v>-219728.25117825562</v>
      </c>
      <c r="AT32">
        <v>157461.96719068071</v>
      </c>
      <c r="AU32">
        <v>-158615.19833391978</v>
      </c>
      <c r="AV32">
        <v>180985.86729208435</v>
      </c>
      <c r="AW32">
        <v>39018.203358446881</v>
      </c>
      <c r="AX32">
        <v>144288.85283564299</v>
      </c>
      <c r="AY32">
        <v>123634.00590385099</v>
      </c>
      <c r="AZ32">
        <v>-122517.54078202213</v>
      </c>
      <c r="BA32">
        <v>-96433.150299369416</v>
      </c>
      <c r="BB32">
        <v>44428.191434473461</v>
      </c>
      <c r="BC32">
        <v>184061.05138039016</v>
      </c>
      <c r="BD32">
        <v>-13209.672001812411</v>
      </c>
      <c r="BE32">
        <v>-12265.023254306005</v>
      </c>
      <c r="BF32">
        <v>-14001.413462296505</v>
      </c>
      <c r="BG32">
        <v>-13862.163693821733</v>
      </c>
      <c r="BH32">
        <v>-2024.3129457923405</v>
      </c>
      <c r="BI32">
        <v>-667.82606946932719</v>
      </c>
      <c r="BJ32">
        <v>-84821.106848202238</v>
      </c>
      <c r="BK32">
        <v>-71399.811389284485</v>
      </c>
      <c r="BL32">
        <v>-62595.437047485437</v>
      </c>
      <c r="BM32">
        <v>-54636.998412711975</v>
      </c>
      <c r="BN32">
        <v>-31620.051235965653</v>
      </c>
      <c r="BO32">
        <v>29781.9875816118</v>
      </c>
      <c r="BP32">
        <v>-46148.273409790709</v>
      </c>
      <c r="BQ32">
        <v>-5025.3827120785281</v>
      </c>
      <c r="BR32">
        <v>-2041.9186178972868</v>
      </c>
      <c r="BS32">
        <v>-2657.8263770136223</v>
      </c>
      <c r="BT32">
        <v>9277.6179616278678</v>
      </c>
      <c r="BU32">
        <v>-11517.992189529949</v>
      </c>
      <c r="BV32">
        <v>233006.3862714594</v>
      </c>
      <c r="BW32">
        <v>-103.34884596661897</v>
      </c>
      <c r="BX32">
        <v>-125.36348893611725</v>
      </c>
      <c r="BY32">
        <v>-39.196061176560463</v>
      </c>
      <c r="BZ32">
        <v>-114.96301189308352</v>
      </c>
      <c r="CA32">
        <v>-88.035558745396472</v>
      </c>
      <c r="CB32">
        <v>-73.883185911239039</v>
      </c>
      <c r="CC32">
        <v>-23.461079540975152</v>
      </c>
      <c r="CD32">
        <v>-57.235108285574405</v>
      </c>
      <c r="CE32">
        <v>55.494041767236901</v>
      </c>
      <c r="CF32">
        <v>19.259842804765036</v>
      </c>
      <c r="CG32">
        <v>16.433508289646941</v>
      </c>
      <c r="CH32">
        <v>677409.85975844809</v>
      </c>
      <c r="CI32">
        <v>-1243232.1840403199</v>
      </c>
      <c r="CJ32">
        <v>-18983.733166149417</v>
      </c>
      <c r="CK32">
        <v>34626.071263858641</v>
      </c>
      <c r="CL32">
        <v>69.54875679632319</v>
      </c>
      <c r="CM32">
        <v>-134.11004393616682</v>
      </c>
      <c r="CN32">
        <v>114.66943613530447</v>
      </c>
      <c r="CO32">
        <v>-209.31555180324881</v>
      </c>
      <c r="CP32" s="12">
        <v>768643.38748584827</v>
      </c>
      <c r="CQ32">
        <v>-1456032.4551171425</v>
      </c>
      <c r="CR32">
        <v>-20478.242542409756</v>
      </c>
      <c r="CS32">
        <v>46380.346491422482</v>
      </c>
      <c r="CT32">
        <v>-30018.266899933013</v>
      </c>
      <c r="CU32">
        <v>52554.760465617896</v>
      </c>
      <c r="CV32">
        <v>-158.40814506858186</v>
      </c>
      <c r="CW32">
        <v>282.98751157897806</v>
      </c>
      <c r="CX32">
        <v>59.517165064675488</v>
      </c>
      <c r="CY32">
        <v>-33844351.701845296</v>
      </c>
      <c r="CZ32">
        <v>-31276247.604156103</v>
      </c>
    </row>
    <row r="33" spans="1:104" x14ac:dyDescent="0.35">
      <c r="A33" t="s">
        <v>149</v>
      </c>
      <c r="B33">
        <v>188.68047540237757</v>
      </c>
      <c r="C33">
        <v>97.500926014031776</v>
      </c>
      <c r="D33">
        <v>-472.66629035325849</v>
      </c>
      <c r="E33">
        <v>-149.70253458389459</v>
      </c>
      <c r="F33">
        <v>-163.40902551442122</v>
      </c>
      <c r="G33">
        <v>108.5837220608643</v>
      </c>
      <c r="H33">
        <v>109.53833620195449</v>
      </c>
      <c r="I33">
        <v>-386.41385545661507</v>
      </c>
      <c r="J33">
        <v>-540.95505294823317</v>
      </c>
      <c r="K33">
        <v>-60.217099106895581</v>
      </c>
      <c r="L33">
        <v>-250.79991738259181</v>
      </c>
      <c r="M33">
        <v>-450.41089229817811</v>
      </c>
      <c r="N33">
        <v>-175.26096178991773</v>
      </c>
      <c r="O33">
        <v>-395.41144609815717</v>
      </c>
      <c r="P33">
        <v>-473.14069320836819</v>
      </c>
      <c r="Y33">
        <v>644.02076373294062</v>
      </c>
      <c r="Z33">
        <v>-3.2862964904280951</v>
      </c>
      <c r="AA33">
        <v>-350.33255134159157</v>
      </c>
      <c r="AB33">
        <v>-15.857848058366217</v>
      </c>
      <c r="AC33">
        <v>-349.7573205608972</v>
      </c>
      <c r="AD33">
        <v>660.88923814248403</v>
      </c>
      <c r="AE33">
        <v>-375.72034202317747</v>
      </c>
      <c r="AF33">
        <v>-386.33015885353194</v>
      </c>
      <c r="AG33">
        <v>39.408208183235388</v>
      </c>
      <c r="AH33">
        <v>34.771609493428137</v>
      </c>
      <c r="AI33">
        <v>1.357419640370702</v>
      </c>
      <c r="AJ33">
        <v>-3.9182388131639683</v>
      </c>
      <c r="AK33">
        <v>2.5479888109957951</v>
      </c>
      <c r="AL33">
        <v>-5.924145058580228</v>
      </c>
      <c r="AM33">
        <v>111.58149893943418</v>
      </c>
      <c r="AN33">
        <v>3869.7486268002776</v>
      </c>
      <c r="AO33">
        <v>15140.187160712438</v>
      </c>
      <c r="AP33">
        <v>-16441.341613569311</v>
      </c>
      <c r="AQ33">
        <v>2489.7937878029343</v>
      </c>
      <c r="AR33">
        <v>3522.6466871103898</v>
      </c>
      <c r="AS33">
        <v>2996.6011030580426</v>
      </c>
      <c r="AT33">
        <v>-5122.7603983412864</v>
      </c>
      <c r="AU33">
        <v>-2884.7519950564401</v>
      </c>
      <c r="AV33">
        <v>-11039.253891111806</v>
      </c>
      <c r="AW33">
        <v>-5093.665967221732</v>
      </c>
      <c r="AX33">
        <v>-8985.6687204569716</v>
      </c>
      <c r="AY33">
        <v>2458.6018510037507</v>
      </c>
      <c r="AZ33">
        <v>8877.9301723784956</v>
      </c>
      <c r="BA33">
        <v>13689.253294703181</v>
      </c>
      <c r="BB33">
        <v>31.137193751094809</v>
      </c>
      <c r="BC33">
        <v>-308.81845570755854</v>
      </c>
      <c r="BD33">
        <v>448.71345501471154</v>
      </c>
      <c r="BE33">
        <v>492.28515177529158</v>
      </c>
      <c r="BF33">
        <v>493.47348808644551</v>
      </c>
      <c r="BG33">
        <v>467.8414896660359</v>
      </c>
      <c r="BH33">
        <v>210.01206473780789</v>
      </c>
      <c r="BI33">
        <v>20.05086032903921</v>
      </c>
      <c r="BJ33">
        <v>2300.3461719294128</v>
      </c>
      <c r="BK33">
        <v>2349.9625179895565</v>
      </c>
      <c r="BL33">
        <v>809.59472871159119</v>
      </c>
      <c r="BM33">
        <v>1014.4973801719292</v>
      </c>
      <c r="BN33">
        <v>-3185.5508585918469</v>
      </c>
      <c r="BO33">
        <v>-7351.0181480298115</v>
      </c>
      <c r="BP33">
        <v>-2522.3272377411904</v>
      </c>
      <c r="BQ33">
        <v>-5734.4905517600628</v>
      </c>
      <c r="BR33">
        <v>34.600817419754868</v>
      </c>
      <c r="BS33">
        <v>58.072580672845774</v>
      </c>
      <c r="BT33">
        <v>-348.51575439908737</v>
      </c>
      <c r="BU33">
        <v>457.71614844751002</v>
      </c>
      <c r="BV33">
        <v>-10348.098021439686</v>
      </c>
      <c r="BW33">
        <v>-5.2606147050979182</v>
      </c>
      <c r="BX33">
        <v>-2.4156792728562366</v>
      </c>
      <c r="BY33">
        <v>-11.197713025377213</v>
      </c>
      <c r="BZ33">
        <v>-6.6382342867133968</v>
      </c>
      <c r="CA33">
        <v>-2.9091604015550376</v>
      </c>
      <c r="CB33">
        <v>-1.0205309526078588</v>
      </c>
      <c r="CC33">
        <v>-9.2306037401096486</v>
      </c>
      <c r="CD33">
        <v>-5.2752429320503085</v>
      </c>
      <c r="CE33">
        <v>-1.9160977705630327</v>
      </c>
      <c r="CF33">
        <v>1.0090632175409002</v>
      </c>
      <c r="CG33">
        <v>2.8456987865357495</v>
      </c>
      <c r="CH33">
        <v>-19432.175677909112</v>
      </c>
      <c r="CI33">
        <v>36407.964541360052</v>
      </c>
      <c r="CJ33">
        <v>728.85465493469974</v>
      </c>
      <c r="CK33">
        <v>-1329.8384463669952</v>
      </c>
      <c r="CL33">
        <v>-9.4166218547789473</v>
      </c>
      <c r="CM33">
        <v>18.130524807066351</v>
      </c>
      <c r="CN33">
        <v>-17.787550817051478</v>
      </c>
      <c r="CO33">
        <v>33.627189504378535</v>
      </c>
      <c r="CP33" s="12">
        <v>-39027.319703102912</v>
      </c>
      <c r="CQ33">
        <v>75293.78567595598</v>
      </c>
      <c r="CR33">
        <v>-5456.3066960960405</v>
      </c>
      <c r="CS33">
        <v>10273.382520929457</v>
      </c>
      <c r="CT33">
        <v>1381.5819042391997</v>
      </c>
      <c r="CU33">
        <v>-2476.745710459958</v>
      </c>
      <c r="CV33">
        <v>-1.955336761137408</v>
      </c>
      <c r="CW33">
        <v>5.6459237216759188</v>
      </c>
      <c r="CX33">
        <v>-3.3660795946686033</v>
      </c>
      <c r="CY33">
        <v>258478.92913757474</v>
      </c>
      <c r="CZ33">
        <v>316399.56792739511</v>
      </c>
    </row>
    <row r="34" spans="1:104" x14ac:dyDescent="0.35">
      <c r="A34" t="s">
        <v>22</v>
      </c>
      <c r="B34">
        <v>37.124574224094253</v>
      </c>
      <c r="C34">
        <v>155.59292657378597</v>
      </c>
      <c r="D34">
        <v>-383.802473503133</v>
      </c>
      <c r="E34">
        <v>-309.06231680532647</v>
      </c>
      <c r="F34">
        <v>-222.82604806268674</v>
      </c>
      <c r="G34">
        <v>-33.107907798762632</v>
      </c>
      <c r="H34">
        <v>137.98499757189859</v>
      </c>
      <c r="I34">
        <v>-419.29318867217393</v>
      </c>
      <c r="J34">
        <v>-462.73373866172182</v>
      </c>
      <c r="K34">
        <v>-182.34154352727685</v>
      </c>
      <c r="L34">
        <v>-268.3166239969907</v>
      </c>
      <c r="M34">
        <v>-427.92288223527117</v>
      </c>
      <c r="N34">
        <v>30.643402456975739</v>
      </c>
      <c r="O34">
        <v>-742.23492479264689</v>
      </c>
      <c r="P34">
        <v>-798.3469152328272</v>
      </c>
      <c r="Y34">
        <v>538.98090831865795</v>
      </c>
      <c r="Z34">
        <v>23.150566364825522</v>
      </c>
      <c r="AA34">
        <v>-345.44362526787188</v>
      </c>
      <c r="AB34">
        <v>-39.265816624185923</v>
      </c>
      <c r="AC34">
        <v>-326.85214030870696</v>
      </c>
      <c r="AD34">
        <v>560.00803628818198</v>
      </c>
      <c r="AE34">
        <v>-307.29216278797998</v>
      </c>
      <c r="AF34">
        <v>-346.34243419057549</v>
      </c>
      <c r="AG34">
        <v>34.771609493428137</v>
      </c>
      <c r="AH34">
        <v>45.721789853810101</v>
      </c>
      <c r="AI34">
        <v>1.6405311870507424</v>
      </c>
      <c r="AJ34">
        <v>-2.0663577382470195</v>
      </c>
      <c r="AK34">
        <v>2.6956201052773556</v>
      </c>
      <c r="AL34">
        <v>-3.6291357812879323</v>
      </c>
      <c r="AM34">
        <v>2151.4462367735309</v>
      </c>
      <c r="AN34">
        <v>-2505.5511091890057</v>
      </c>
      <c r="AO34">
        <v>13737.17888839953</v>
      </c>
      <c r="AP34">
        <v>-9239.8496318278467</v>
      </c>
      <c r="AQ34">
        <v>-6076.2882201036755</v>
      </c>
      <c r="AR34">
        <v>5450.6235762743599</v>
      </c>
      <c r="AS34">
        <v>6895.2439624026019</v>
      </c>
      <c r="AT34">
        <v>-10336.941213000771</v>
      </c>
      <c r="AU34">
        <v>-5095.4724848521755</v>
      </c>
      <c r="AV34">
        <v>-21836.722542418509</v>
      </c>
      <c r="AW34">
        <v>-13666.439328786419</v>
      </c>
      <c r="AX34">
        <v>-6431.3300020539691</v>
      </c>
      <c r="AY34">
        <v>4373.4583285212457</v>
      </c>
      <c r="AZ34">
        <v>13896.205771872639</v>
      </c>
      <c r="BA34">
        <v>11538.693921388527</v>
      </c>
      <c r="BB34">
        <v>-2614.5385158548856</v>
      </c>
      <c r="BC34">
        <v>-18110.244929052111</v>
      </c>
      <c r="BD34">
        <v>210.72594558553868</v>
      </c>
      <c r="BE34">
        <v>203.97745718911028</v>
      </c>
      <c r="BF34">
        <v>182.08204334954124</v>
      </c>
      <c r="BG34">
        <v>190.08070586952181</v>
      </c>
      <c r="BH34">
        <v>49.724642986478941</v>
      </c>
      <c r="BI34">
        <v>13.481315524239669</v>
      </c>
      <c r="BJ34">
        <v>6881.576708717681</v>
      </c>
      <c r="BK34">
        <v>6815.1184350344784</v>
      </c>
      <c r="BL34">
        <v>2379.4712172938025</v>
      </c>
      <c r="BM34">
        <v>2523.3124684371937</v>
      </c>
      <c r="BN34">
        <v>-2322.013480282355</v>
      </c>
      <c r="BO34">
        <v>-5399.9122726769419</v>
      </c>
      <c r="BP34">
        <v>-1875.070238595493</v>
      </c>
      <c r="BQ34">
        <v>-4333.0252154245081</v>
      </c>
      <c r="BR34">
        <v>16.878977241345979</v>
      </c>
      <c r="BS34">
        <v>12.793411759595646</v>
      </c>
      <c r="BT34">
        <v>-335.79135155444459</v>
      </c>
      <c r="BU34">
        <v>162.35996564160737</v>
      </c>
      <c r="BV34">
        <v>-12977.948638217182</v>
      </c>
      <c r="BW34">
        <v>-1.2481503777344656</v>
      </c>
      <c r="BX34">
        <v>0.52284267769421766</v>
      </c>
      <c r="BY34">
        <v>-4.6451280503702135</v>
      </c>
      <c r="BZ34">
        <v>-1.3538089838720275</v>
      </c>
      <c r="CA34">
        <v>-1.0545252683385935</v>
      </c>
      <c r="CB34">
        <v>-1.6128467633925379</v>
      </c>
      <c r="CC34">
        <v>-4.0792929110884133</v>
      </c>
      <c r="CD34">
        <v>-3.040087329998721</v>
      </c>
      <c r="CE34">
        <v>-4.4095043921002297</v>
      </c>
      <c r="CF34">
        <v>-0.38757284288624727</v>
      </c>
      <c r="CG34">
        <v>-4.0948776649639207</v>
      </c>
      <c r="CH34">
        <v>-23658.237734565599</v>
      </c>
      <c r="CI34">
        <v>45581.611663110176</v>
      </c>
      <c r="CJ34">
        <v>874.74676083080874</v>
      </c>
      <c r="CK34">
        <v>-1620.3519751333386</v>
      </c>
      <c r="CL34">
        <v>-8.6171288372378374</v>
      </c>
      <c r="CM34">
        <v>16.214450011333135</v>
      </c>
      <c r="CN34">
        <v>-14.225621541727607</v>
      </c>
      <c r="CO34">
        <v>26.617871486054547</v>
      </c>
      <c r="CP34" s="12">
        <v>-40982.19957545599</v>
      </c>
      <c r="CQ34">
        <v>79120.971396080451</v>
      </c>
      <c r="CR34">
        <v>1658.9827844333636</v>
      </c>
      <c r="CS34">
        <v>-2701.9027666408547</v>
      </c>
      <c r="CT34">
        <v>1725.1556983676796</v>
      </c>
      <c r="CU34">
        <v>-3164.3485917425887</v>
      </c>
      <c r="CV34">
        <v>-4.2417453836036492</v>
      </c>
      <c r="CW34">
        <v>8.479236576580389</v>
      </c>
      <c r="CX34">
        <v>-8.5018495547324964</v>
      </c>
      <c r="CY34">
        <v>512883.79104037146</v>
      </c>
      <c r="CZ34">
        <v>465430.33078977157</v>
      </c>
    </row>
    <row r="35" spans="1:104" x14ac:dyDescent="0.35">
      <c r="A35" t="s">
        <v>24</v>
      </c>
      <c r="B35">
        <v>15.254139633852279</v>
      </c>
      <c r="C35">
        <v>21.14487525730873</v>
      </c>
      <c r="D35">
        <v>-97.087295904268331</v>
      </c>
      <c r="E35">
        <v>-18.728385116032403</v>
      </c>
      <c r="F35">
        <v>86.921472365128921</v>
      </c>
      <c r="G35">
        <v>-23.542619426270406</v>
      </c>
      <c r="H35">
        <v>9.0114832040409585</v>
      </c>
      <c r="I35">
        <v>-51.385376713201872</v>
      </c>
      <c r="J35">
        <v>-79.820631696170196</v>
      </c>
      <c r="K35">
        <v>6.1173193550525973</v>
      </c>
      <c r="L35">
        <v>72.947717316527061</v>
      </c>
      <c r="M35">
        <v>-25.659769786636275</v>
      </c>
      <c r="N35">
        <v>-31.768492608942285</v>
      </c>
      <c r="O35">
        <v>-56.543182533836614</v>
      </c>
      <c r="P35">
        <v>-11.553841338733449</v>
      </c>
      <c r="Y35">
        <v>91.460197729643568</v>
      </c>
      <c r="Z35">
        <v>5.5254072580758278</v>
      </c>
      <c r="AA35">
        <v>-50.968372290483906</v>
      </c>
      <c r="AB35">
        <v>6.4099137670121262</v>
      </c>
      <c r="AC35">
        <v>-48.051322733361168</v>
      </c>
      <c r="AD35">
        <v>90.63934969095051</v>
      </c>
      <c r="AE35">
        <v>-35.804768270017</v>
      </c>
      <c r="AF35">
        <v>-45.176524348171263</v>
      </c>
      <c r="AG35">
        <v>1.357419640370702</v>
      </c>
      <c r="AH35">
        <v>1.6405311870507424</v>
      </c>
      <c r="AI35">
        <v>0.96488575956497902</v>
      </c>
      <c r="AJ35">
        <v>-0.23867801648150258</v>
      </c>
      <c r="AK35">
        <v>1.2263399504186663</v>
      </c>
      <c r="AL35">
        <v>-0.38385036976711667</v>
      </c>
      <c r="AM35">
        <v>1426.4166058585433</v>
      </c>
      <c r="AN35">
        <v>-1391.8669609676442</v>
      </c>
      <c r="AO35">
        <v>1004.7593455242413</v>
      </c>
      <c r="AP35">
        <v>797.33629305183899</v>
      </c>
      <c r="AQ35">
        <v>-1548.166347497149</v>
      </c>
      <c r="AR35">
        <v>1389.7751655472428</v>
      </c>
      <c r="AS35">
        <v>1127.1430425024394</v>
      </c>
      <c r="AT35">
        <v>-2401.9306134487542</v>
      </c>
      <c r="AU35">
        <v>1837.1162686056402</v>
      </c>
      <c r="AV35">
        <v>-2051.3084043831191</v>
      </c>
      <c r="AW35">
        <v>-1011.8656909628552</v>
      </c>
      <c r="AX35">
        <v>-275.4274766862938</v>
      </c>
      <c r="AY35">
        <v>249.70335694394089</v>
      </c>
      <c r="AZ35">
        <v>1023.4171250478449</v>
      </c>
      <c r="BA35">
        <v>-138.50735798419231</v>
      </c>
      <c r="BB35">
        <v>580.76695978633575</v>
      </c>
      <c r="BC35">
        <v>-1961.3405157384238</v>
      </c>
      <c r="BD35">
        <v>53.20787951925319</v>
      </c>
      <c r="BE35">
        <v>46.187260855472481</v>
      </c>
      <c r="BF35">
        <v>51.006702934828645</v>
      </c>
      <c r="BG35">
        <v>51.782580998053319</v>
      </c>
      <c r="BH35">
        <v>22.725332977969479</v>
      </c>
      <c r="BI35">
        <v>4.3133600936828511</v>
      </c>
      <c r="BJ35">
        <v>1115.3425191012525</v>
      </c>
      <c r="BK35">
        <v>1029.8436408745824</v>
      </c>
      <c r="BL35">
        <v>623.77430466803048</v>
      </c>
      <c r="BM35">
        <v>577.84244723313896</v>
      </c>
      <c r="BN35">
        <v>139.83110403317377</v>
      </c>
      <c r="BO35">
        <v>-132.40266171445666</v>
      </c>
      <c r="BP35">
        <v>240.32642244412406</v>
      </c>
      <c r="BQ35">
        <v>102.83892227117695</v>
      </c>
      <c r="BR35">
        <v>14.935425963625152</v>
      </c>
      <c r="BS35">
        <v>16.712647160278344</v>
      </c>
      <c r="BT35">
        <v>-46.362392192113383</v>
      </c>
      <c r="BU35">
        <v>46.081969488847207</v>
      </c>
      <c r="BV35">
        <v>-498.11334559675606</v>
      </c>
      <c r="BW35">
        <v>0.97499058917453307</v>
      </c>
      <c r="BX35">
        <v>0.74836524415076078</v>
      </c>
      <c r="BY35">
        <v>0.79317383987565659</v>
      </c>
      <c r="BZ35">
        <v>0.76878964663903715</v>
      </c>
      <c r="CA35">
        <v>-1.5685757401372631E-2</v>
      </c>
      <c r="CB35">
        <v>-0.23058094439047669</v>
      </c>
      <c r="CC35">
        <v>-0.25961128111047216</v>
      </c>
      <c r="CD35">
        <v>-0.22395023749647297</v>
      </c>
      <c r="CE35">
        <v>2.0559505876531046</v>
      </c>
      <c r="CF35">
        <v>1.4202032218446214</v>
      </c>
      <c r="CG35">
        <v>3.1905502016121981E-2</v>
      </c>
      <c r="CH35">
        <v>-4684.101927912383</v>
      </c>
      <c r="CI35">
        <v>8646.7708887653462</v>
      </c>
      <c r="CJ35">
        <v>142.04572976087749</v>
      </c>
      <c r="CK35">
        <v>-262.67763170734736</v>
      </c>
      <c r="CL35">
        <v>-3.2641243593170756E-2</v>
      </c>
      <c r="CM35">
        <v>4.4161465908464911E-2</v>
      </c>
      <c r="CN35">
        <v>-0.60142787524745234</v>
      </c>
      <c r="CO35">
        <v>1.1350826665110125</v>
      </c>
      <c r="CP35" s="12">
        <v>-5266.6612169488535</v>
      </c>
      <c r="CQ35">
        <v>9919.2275120430295</v>
      </c>
      <c r="CR35">
        <v>789.99216509587518</v>
      </c>
      <c r="CS35">
        <v>-1414.6725042632336</v>
      </c>
      <c r="CT35">
        <v>211.23014121624104</v>
      </c>
      <c r="CU35">
        <v>-376.74428975860906</v>
      </c>
      <c r="CV35">
        <v>-0.68942078007896757</v>
      </c>
      <c r="CW35">
        <v>1.2770067128817697</v>
      </c>
      <c r="CX35">
        <v>0.62049855372181739</v>
      </c>
      <c r="CY35">
        <v>189768.34210239761</v>
      </c>
      <c r="CZ35">
        <v>179083.01614393457</v>
      </c>
    </row>
    <row r="36" spans="1:104" x14ac:dyDescent="0.35">
      <c r="A36" t="s">
        <v>23</v>
      </c>
      <c r="B36">
        <v>-134.15624904914691</v>
      </c>
      <c r="C36">
        <v>27.110391902862968</v>
      </c>
      <c r="D36">
        <v>292.88364344179018</v>
      </c>
      <c r="E36">
        <v>25.529496452112728</v>
      </c>
      <c r="F36">
        <v>-166.3998699998194</v>
      </c>
      <c r="G36">
        <v>42.06164429062558</v>
      </c>
      <c r="H36">
        <v>-68.546710935031328</v>
      </c>
      <c r="I36">
        <v>163.43208608763385</v>
      </c>
      <c r="J36">
        <v>240.89478414321204</v>
      </c>
      <c r="K36">
        <v>21.628188623982677</v>
      </c>
      <c r="L36">
        <v>-119.76092148958681</v>
      </c>
      <c r="M36">
        <v>101.59806182681763</v>
      </c>
      <c r="N36">
        <v>98.015879189715662</v>
      </c>
      <c r="O36">
        <v>78.971408863319866</v>
      </c>
      <c r="P36">
        <v>-107.98357435227526</v>
      </c>
      <c r="Y36">
        <v>-389.457026533749</v>
      </c>
      <c r="Z36">
        <v>-6.8955899470971511</v>
      </c>
      <c r="AA36">
        <v>39.721957185776091</v>
      </c>
      <c r="AB36">
        <v>24.408568933746025</v>
      </c>
      <c r="AC36">
        <v>23.842512500409143</v>
      </c>
      <c r="AD36">
        <v>-392.06358958004148</v>
      </c>
      <c r="AE36">
        <v>67.50709628020337</v>
      </c>
      <c r="AF36">
        <v>37.757417212616147</v>
      </c>
      <c r="AG36">
        <v>-3.9182388131639683</v>
      </c>
      <c r="AH36">
        <v>-2.0663577382470195</v>
      </c>
      <c r="AI36">
        <v>-0.23867801648150258</v>
      </c>
      <c r="AJ36">
        <v>8.4829028203655206</v>
      </c>
      <c r="AK36">
        <v>0.2743801489964342</v>
      </c>
      <c r="AL36">
        <v>7.8369125712224088</v>
      </c>
      <c r="AM36">
        <v>-2033.8327683768368</v>
      </c>
      <c r="AN36">
        <v>-282.04475685073123</v>
      </c>
      <c r="AO36">
        <v>-6855.3781425879633</v>
      </c>
      <c r="AP36">
        <v>4628.9107889200222</v>
      </c>
      <c r="AQ36">
        <v>-1878.3360071534551</v>
      </c>
      <c r="AR36">
        <v>587.1095861570883</v>
      </c>
      <c r="AS36">
        <v>-1638.6851111368915</v>
      </c>
      <c r="AT36">
        <v>12741.164219525604</v>
      </c>
      <c r="AU36">
        <v>-2073.4988865906407</v>
      </c>
      <c r="AV36">
        <v>14344.370913419591</v>
      </c>
      <c r="AW36">
        <v>10612.263518439029</v>
      </c>
      <c r="AX36">
        <v>-5644.6338926993576</v>
      </c>
      <c r="AY36">
        <v>487.99983695556267</v>
      </c>
      <c r="AZ36">
        <v>-294.11053232983431</v>
      </c>
      <c r="BA36">
        <v>5954.4940930527528</v>
      </c>
      <c r="BB36">
        <v>84.108581487766131</v>
      </c>
      <c r="BC36">
        <v>-7351.8545085711276</v>
      </c>
      <c r="BD36">
        <v>-323.02660024875576</v>
      </c>
      <c r="BE36">
        <v>-285.79401383504336</v>
      </c>
      <c r="BF36">
        <v>-318.04961081063198</v>
      </c>
      <c r="BG36">
        <v>-305.30964896432363</v>
      </c>
      <c r="BH36">
        <v>-112.47774542324761</v>
      </c>
      <c r="BI36">
        <v>-4.3096959201653302</v>
      </c>
      <c r="BJ36">
        <v>-3005.5029519998684</v>
      </c>
      <c r="BK36">
        <v>-2680.8636432344083</v>
      </c>
      <c r="BL36">
        <v>-1989.2220313007836</v>
      </c>
      <c r="BM36">
        <v>-1829.5430783765366</v>
      </c>
      <c r="BN36">
        <v>-2053.073514941254</v>
      </c>
      <c r="BO36">
        <v>-1497.9442843276352</v>
      </c>
      <c r="BP36">
        <v>-2185.6920557112148</v>
      </c>
      <c r="BQ36">
        <v>-1887.7014827148219</v>
      </c>
      <c r="BR36">
        <v>74.439942557611843</v>
      </c>
      <c r="BS36">
        <v>55.699652531156474</v>
      </c>
      <c r="BT36">
        <v>231.54513009121897</v>
      </c>
      <c r="BU36">
        <v>-269.56433295459811</v>
      </c>
      <c r="BV36">
        <v>-1395.3439271947982</v>
      </c>
      <c r="BW36">
        <v>4.1525020217502462</v>
      </c>
      <c r="BX36">
        <v>4.6907321642211528</v>
      </c>
      <c r="BY36">
        <v>6.1867215692666191</v>
      </c>
      <c r="BZ36">
        <v>6.2331627352653447</v>
      </c>
      <c r="CA36">
        <v>5.2094395805899669</v>
      </c>
      <c r="CB36">
        <v>5.6033546336521622</v>
      </c>
      <c r="CC36">
        <v>6.9189787775782801</v>
      </c>
      <c r="CD36">
        <v>7.3952898396186209</v>
      </c>
      <c r="CE36">
        <v>0.87702499727335204</v>
      </c>
      <c r="CF36">
        <v>2.399203279320036</v>
      </c>
      <c r="CG36">
        <v>-0.94587944061660356</v>
      </c>
      <c r="CH36">
        <v>26763.15218084443</v>
      </c>
      <c r="CI36">
        <v>-50340.365822209074</v>
      </c>
      <c r="CJ36">
        <v>-242.14490269187871</v>
      </c>
      <c r="CK36">
        <v>450.3086515861346</v>
      </c>
      <c r="CL36">
        <v>6.241267043244501</v>
      </c>
      <c r="CM36">
        <v>-11.824137999023176</v>
      </c>
      <c r="CN36">
        <v>7.0660737541595067</v>
      </c>
      <c r="CO36">
        <v>-13.401349058496455</v>
      </c>
      <c r="CP36" s="12">
        <v>33881.645155276623</v>
      </c>
      <c r="CQ36">
        <v>-64836.243630062003</v>
      </c>
      <c r="CR36">
        <v>-13990.738753589829</v>
      </c>
      <c r="CS36">
        <v>26174.915272235459</v>
      </c>
      <c r="CT36">
        <v>63.403704058391874</v>
      </c>
      <c r="CU36">
        <v>-151.35281599235734</v>
      </c>
      <c r="CV36">
        <v>0.82069511142450879</v>
      </c>
      <c r="CW36">
        <v>-1.686540656145197</v>
      </c>
      <c r="CX36">
        <v>0.2615468724509023</v>
      </c>
      <c r="CY36">
        <v>-1186868.7121444461</v>
      </c>
      <c r="CZ36">
        <v>-1070392.6192094053</v>
      </c>
    </row>
    <row r="37" spans="1:104" x14ac:dyDescent="0.35">
      <c r="A37" t="s">
        <v>150</v>
      </c>
      <c r="B37">
        <v>20.844386388140357</v>
      </c>
      <c r="C37">
        <v>13.545888532890796</v>
      </c>
      <c r="D37">
        <v>-187.39392999178804</v>
      </c>
      <c r="E37">
        <v>-4.2960888619162478</v>
      </c>
      <c r="F37">
        <v>145.22491311874643</v>
      </c>
      <c r="G37">
        <v>-25.884740467588568</v>
      </c>
      <c r="H37">
        <v>-30.416700573951854</v>
      </c>
      <c r="I37">
        <v>-102.64608478681275</v>
      </c>
      <c r="J37">
        <v>-165.30599505747401</v>
      </c>
      <c r="K37">
        <v>19.033590004652343</v>
      </c>
      <c r="L37">
        <v>80.605569839769061</v>
      </c>
      <c r="M37">
        <v>-93.702128058736875</v>
      </c>
      <c r="N37">
        <v>-121.40673831085321</v>
      </c>
      <c r="O37">
        <v>-78.956610683191229</v>
      </c>
      <c r="P37">
        <v>37.928902628663174</v>
      </c>
      <c r="Y37">
        <v>158.46431149455043</v>
      </c>
      <c r="Z37">
        <v>13.127802933261798</v>
      </c>
      <c r="AA37">
        <v>-55.654201670750929</v>
      </c>
      <c r="AB37">
        <v>2.0643854747062242</v>
      </c>
      <c r="AC37">
        <v>-58.02821513919821</v>
      </c>
      <c r="AD37">
        <v>165.90036691718575</v>
      </c>
      <c r="AE37">
        <v>-43.538702228142839</v>
      </c>
      <c r="AF37">
        <v>-58.846066222144565</v>
      </c>
      <c r="AG37">
        <v>2.5479888109957951</v>
      </c>
      <c r="AH37">
        <v>2.6956201052773556</v>
      </c>
      <c r="AI37">
        <v>1.2263399504186663</v>
      </c>
      <c r="AJ37">
        <v>0.2743801489964342</v>
      </c>
      <c r="AK37">
        <v>2.5920629882933452</v>
      </c>
      <c r="AL37">
        <v>-0.60206507462079106</v>
      </c>
      <c r="AM37">
        <v>2839.6832594536086</v>
      </c>
      <c r="AN37">
        <v>-3242.9804670833032</v>
      </c>
      <c r="AO37">
        <v>3421.3313227588237</v>
      </c>
      <c r="AP37">
        <v>-807.08295290154274</v>
      </c>
      <c r="AQ37">
        <v>-4140.246885058581</v>
      </c>
      <c r="AR37">
        <v>3508.5274045824249</v>
      </c>
      <c r="AS37">
        <v>1384.1097525414662</v>
      </c>
      <c r="AT37">
        <v>-3114.1169717667985</v>
      </c>
      <c r="AU37">
        <v>3458.984419432521</v>
      </c>
      <c r="AV37">
        <v>-1544.834139195829</v>
      </c>
      <c r="AW37">
        <v>-803.86306950460266</v>
      </c>
      <c r="AX37">
        <v>-3252.5539041420552</v>
      </c>
      <c r="AY37">
        <v>-218.14366083175818</v>
      </c>
      <c r="AZ37">
        <v>1917.6487988916936</v>
      </c>
      <c r="BA37">
        <v>2466.1278319170819</v>
      </c>
      <c r="BB37">
        <v>1219.3590555969229</v>
      </c>
      <c r="BC37">
        <v>-2068.3156805436647</v>
      </c>
      <c r="BD37">
        <v>141.63838705543012</v>
      </c>
      <c r="BE37">
        <v>135.70056612058343</v>
      </c>
      <c r="BF37">
        <v>144.96617323835363</v>
      </c>
      <c r="BG37">
        <v>137.27009355537263</v>
      </c>
      <c r="BH37">
        <v>5.7228576023294213</v>
      </c>
      <c r="BI37">
        <v>6.6485476238894039</v>
      </c>
      <c r="BJ37">
        <v>1606.5189650443124</v>
      </c>
      <c r="BK37">
        <v>1507.5367634985257</v>
      </c>
      <c r="BL37">
        <v>918.36549488040203</v>
      </c>
      <c r="BM37">
        <v>842.16324725406673</v>
      </c>
      <c r="BN37">
        <v>-226.37607031824658</v>
      </c>
      <c r="BO37">
        <v>-743.84638605909447</v>
      </c>
      <c r="BP37">
        <v>80.568688118210332</v>
      </c>
      <c r="BQ37">
        <v>-288.15526000607042</v>
      </c>
      <c r="BR37">
        <v>26.428805433165419</v>
      </c>
      <c r="BS37">
        <v>32.310077610685966</v>
      </c>
      <c r="BT37">
        <v>-83.794756182756274</v>
      </c>
      <c r="BU37">
        <v>126.80645662829146</v>
      </c>
      <c r="BV37">
        <v>-2301.788492688328</v>
      </c>
      <c r="BW37">
        <v>2.2943646576741856</v>
      </c>
      <c r="BX37">
        <v>1.9137593942784756</v>
      </c>
      <c r="BY37">
        <v>2.2402179715041628</v>
      </c>
      <c r="BZ37">
        <v>2.113160828945535</v>
      </c>
      <c r="CA37">
        <v>0.82754738943238759</v>
      </c>
      <c r="CB37">
        <v>0.63184656821124208</v>
      </c>
      <c r="CC37">
        <v>0.44004077646196488</v>
      </c>
      <c r="CD37">
        <v>0.49713609918491619</v>
      </c>
      <c r="CE37">
        <v>3.2247055669024447</v>
      </c>
      <c r="CF37">
        <v>2.6098908349462375</v>
      </c>
      <c r="CG37">
        <v>0.55289072134268868</v>
      </c>
      <c r="CH37">
        <v>-6235.4029594834801</v>
      </c>
      <c r="CI37">
        <v>11227.383349099982</v>
      </c>
      <c r="CJ37">
        <v>208.21009735827914</v>
      </c>
      <c r="CK37">
        <v>-387.6961204305764</v>
      </c>
      <c r="CL37">
        <v>-1.0972445662968442</v>
      </c>
      <c r="CM37">
        <v>2.1234377118072172</v>
      </c>
      <c r="CN37">
        <v>-3.0458613375587915</v>
      </c>
      <c r="CO37">
        <v>5.8660035914154882</v>
      </c>
      <c r="CP37" s="12">
        <v>-9961.7672639969078</v>
      </c>
      <c r="CQ37">
        <v>18780.564906289335</v>
      </c>
      <c r="CR37">
        <v>-1705.1594254841898</v>
      </c>
      <c r="CS37">
        <v>3610.3537452901337</v>
      </c>
      <c r="CT37">
        <v>439.47618595403281</v>
      </c>
      <c r="CU37">
        <v>-796.8024420900274</v>
      </c>
      <c r="CV37">
        <v>0.58757944791333716</v>
      </c>
      <c r="CW37">
        <v>-1.2766898311752397</v>
      </c>
      <c r="CX37">
        <v>1.5201077889303019</v>
      </c>
      <c r="CY37">
        <v>265342.56389610592</v>
      </c>
      <c r="CZ37">
        <v>262966.00179639255</v>
      </c>
    </row>
    <row r="38" spans="1:104" x14ac:dyDescent="0.35">
      <c r="A38" t="s">
        <v>151</v>
      </c>
      <c r="B38">
        <v>-72.249054613107006</v>
      </c>
      <c r="C38">
        <v>-19.716287829625283</v>
      </c>
      <c r="D38">
        <v>268.40733888091455</v>
      </c>
      <c r="E38">
        <v>-59.893730670842196</v>
      </c>
      <c r="F38">
        <v>-187.04294942937307</v>
      </c>
      <c r="G38">
        <v>1.3224361240859413E-2</v>
      </c>
      <c r="H38">
        <v>-42.598033352823023</v>
      </c>
      <c r="I38">
        <v>145.37466739169469</v>
      </c>
      <c r="J38">
        <v>271.72777598416263</v>
      </c>
      <c r="K38">
        <v>-54.525839210590583</v>
      </c>
      <c r="L38">
        <v>-88.759396887569935</v>
      </c>
      <c r="M38">
        <v>60.923789648086874</v>
      </c>
      <c r="N38">
        <v>58.184218986426409</v>
      </c>
      <c r="O38">
        <v>-36.092830989035704</v>
      </c>
      <c r="P38">
        <v>-88.183765413408153</v>
      </c>
      <c r="Y38">
        <v>-329.26820589265583</v>
      </c>
      <c r="Z38">
        <v>-2.0563392657289068</v>
      </c>
      <c r="AA38">
        <v>17.279824071824958</v>
      </c>
      <c r="AB38">
        <v>14.094865884340742</v>
      </c>
      <c r="AC38">
        <v>4.3398113808323124</v>
      </c>
      <c r="AD38">
        <v>-338.81431767352967</v>
      </c>
      <c r="AE38">
        <v>38.382201675203298</v>
      </c>
      <c r="AF38">
        <v>24.699273985133058</v>
      </c>
      <c r="AG38">
        <v>-5.924145058580228</v>
      </c>
      <c r="AH38">
        <v>-3.6291357812879323</v>
      </c>
      <c r="AI38">
        <v>-0.38385036976711667</v>
      </c>
      <c r="AJ38">
        <v>7.8369125712224088</v>
      </c>
      <c r="AK38">
        <v>-0.60206507462079106</v>
      </c>
      <c r="AL38">
        <v>9.5919429617405907</v>
      </c>
      <c r="AM38">
        <v>1584.0762070361404</v>
      </c>
      <c r="AN38">
        <v>-2832.8012337295254</v>
      </c>
      <c r="AO38">
        <v>-4256.7890956434267</v>
      </c>
      <c r="AP38">
        <v>6185.1283703379468</v>
      </c>
      <c r="AQ38">
        <v>-5181.3577133772624</v>
      </c>
      <c r="AR38">
        <v>-1717.1162782672145</v>
      </c>
      <c r="AS38">
        <v>720.85102814063896</v>
      </c>
      <c r="AT38">
        <v>13194.477804123922</v>
      </c>
      <c r="AU38">
        <v>-1984.1792690464245</v>
      </c>
      <c r="AV38">
        <v>11842.508499804908</v>
      </c>
      <c r="AW38">
        <v>10119.636967868259</v>
      </c>
      <c r="AX38">
        <v>-4673.030059347956</v>
      </c>
      <c r="AY38">
        <v>725.16125859881674</v>
      </c>
      <c r="AZ38">
        <v>-1135.0159780747176</v>
      </c>
      <c r="BA38">
        <v>3726.9350337395936</v>
      </c>
      <c r="BB38">
        <v>-982.12881665893576</v>
      </c>
      <c r="BC38">
        <v>-4116.4740695615174</v>
      </c>
      <c r="BD38">
        <v>-274.63634239955735</v>
      </c>
      <c r="BE38">
        <v>-269.5376109316112</v>
      </c>
      <c r="BF38">
        <v>-289.81229855791622</v>
      </c>
      <c r="BG38">
        <v>-268.00068204050251</v>
      </c>
      <c r="BH38">
        <v>-111.47867257307735</v>
      </c>
      <c r="BI38">
        <v>-4.5781769774602044</v>
      </c>
      <c r="BJ38">
        <v>-1939.5837713149572</v>
      </c>
      <c r="BK38">
        <v>-1789.9926185242232</v>
      </c>
      <c r="BL38">
        <v>-1185.3229396869463</v>
      </c>
      <c r="BM38">
        <v>-1165.3067774537569</v>
      </c>
      <c r="BN38">
        <v>-33.795368495462874</v>
      </c>
      <c r="BO38">
        <v>1245.3719475940577</v>
      </c>
      <c r="BP38">
        <v>-225.24156393922266</v>
      </c>
      <c r="BQ38">
        <v>770.22394626716243</v>
      </c>
      <c r="BR38">
        <v>52.767837700818504</v>
      </c>
      <c r="BS38">
        <v>34.49018949289794</v>
      </c>
      <c r="BT38">
        <v>158.07878538264572</v>
      </c>
      <c r="BU38">
        <v>-262.09151606829113</v>
      </c>
      <c r="BV38">
        <v>-1536.0880989194507</v>
      </c>
      <c r="BW38">
        <v>5.8926481737830567</v>
      </c>
      <c r="BX38">
        <v>6.1088286104817957</v>
      </c>
      <c r="BY38">
        <v>8.2887918715382494</v>
      </c>
      <c r="BZ38">
        <v>8.3253986138002247</v>
      </c>
      <c r="CA38">
        <v>7.1477849437238357</v>
      </c>
      <c r="CB38">
        <v>6.5783052606311809</v>
      </c>
      <c r="CC38">
        <v>9.1006464942434029</v>
      </c>
      <c r="CD38">
        <v>8.9079749494353813</v>
      </c>
      <c r="CE38">
        <v>-5.2368054332942995</v>
      </c>
      <c r="CF38">
        <v>-2.2119853481161753</v>
      </c>
      <c r="CG38">
        <v>-4.3957210390416641</v>
      </c>
      <c r="CH38">
        <v>21648.066121788477</v>
      </c>
      <c r="CI38">
        <v>-40422.838937604094</v>
      </c>
      <c r="CJ38">
        <v>-236.79413375462082</v>
      </c>
      <c r="CK38">
        <v>437.51874014902813</v>
      </c>
      <c r="CL38">
        <v>6.9147918901240724</v>
      </c>
      <c r="CM38">
        <v>-13.14088008984263</v>
      </c>
      <c r="CN38">
        <v>11.457128864381971</v>
      </c>
      <c r="CO38">
        <v>-21.812006029987987</v>
      </c>
      <c r="CP38" s="12">
        <v>31530.375275713486</v>
      </c>
      <c r="CQ38">
        <v>-60309.515060780388</v>
      </c>
      <c r="CR38">
        <v>-12226.376015424385</v>
      </c>
      <c r="CS38">
        <v>22701.071872343222</v>
      </c>
      <c r="CT38">
        <v>-90.348961258463532</v>
      </c>
      <c r="CU38">
        <v>151.47863513012848</v>
      </c>
      <c r="CV38">
        <v>2.6177104980077845</v>
      </c>
      <c r="CW38">
        <v>-4.7290174012470922</v>
      </c>
      <c r="CX38">
        <v>-5.0727294959115588</v>
      </c>
      <c r="CY38">
        <v>-695023.73338276253</v>
      </c>
      <c r="CZ38">
        <v>-639542.08008549269</v>
      </c>
    </row>
    <row r="39" spans="1:104" x14ac:dyDescent="0.35">
      <c r="A39" t="s">
        <v>47</v>
      </c>
      <c r="B39">
        <v>210417.88611181726</v>
      </c>
      <c r="C39">
        <v>-98779.735157598829</v>
      </c>
      <c r="D39">
        <v>-638988.40680905362</v>
      </c>
      <c r="E39">
        <v>-183326.8245961896</v>
      </c>
      <c r="F39">
        <v>354918.9434623894</v>
      </c>
      <c r="G39">
        <v>-203321.85418252496</v>
      </c>
      <c r="H39">
        <v>-143267.16724637995</v>
      </c>
      <c r="I39">
        <v>-420351.06848668377</v>
      </c>
      <c r="J39">
        <v>-473318.73491496901</v>
      </c>
      <c r="K39">
        <v>-103395.89089632657</v>
      </c>
      <c r="L39">
        <v>401582.93190368876</v>
      </c>
      <c r="M39">
        <v>-280683.36834606674</v>
      </c>
      <c r="N39">
        <v>-239398.96615788227</v>
      </c>
      <c r="O39">
        <v>-391403.97838909616</v>
      </c>
      <c r="P39">
        <v>24581.156927062679</v>
      </c>
      <c r="Y39">
        <v>766932.53322375007</v>
      </c>
      <c r="Z39">
        <v>66906.835749080667</v>
      </c>
      <c r="AA39">
        <v>-226871.96554993885</v>
      </c>
      <c r="AB39">
        <v>-60349.843517987152</v>
      </c>
      <c r="AC39">
        <v>-212894.28748587362</v>
      </c>
      <c r="AD39">
        <v>779635.48722127161</v>
      </c>
      <c r="AE39">
        <v>-212393.01981474174</v>
      </c>
      <c r="AF39">
        <v>-217003.23272903293</v>
      </c>
      <c r="AG39">
        <v>111.58149893943418</v>
      </c>
      <c r="AH39">
        <v>2151.4462367735309</v>
      </c>
      <c r="AI39">
        <v>1426.4166058585433</v>
      </c>
      <c r="AJ39">
        <v>-2033.8327683768368</v>
      </c>
      <c r="AK39">
        <v>2839.6832594536086</v>
      </c>
      <c r="AL39">
        <v>1584.0762070361404</v>
      </c>
      <c r="AM39">
        <v>51432121.175118707</v>
      </c>
      <c r="AN39">
        <v>-25653850.972314116</v>
      </c>
      <c r="AO39">
        <v>58396906.865901962</v>
      </c>
      <c r="AP39">
        <v>-10792973.393744484</v>
      </c>
      <c r="AQ39">
        <v>-35065778.544043534</v>
      </c>
      <c r="AR39">
        <v>8065188.8266279241</v>
      </c>
      <c r="AS39">
        <v>12579552.926244777</v>
      </c>
      <c r="AT39">
        <v>-9774449.8399758711</v>
      </c>
      <c r="AU39">
        <v>18295751.811919212</v>
      </c>
      <c r="AV39">
        <v>-8536430.347239092</v>
      </c>
      <c r="AW39">
        <v>-891940.14298969391</v>
      </c>
      <c r="AX39">
        <v>-5406372.724035874</v>
      </c>
      <c r="AY39">
        <v>-11791861.591919027</v>
      </c>
      <c r="AZ39">
        <v>-7288535.2628622167</v>
      </c>
      <c r="BA39">
        <v>-1932495.6368359441</v>
      </c>
      <c r="BB39">
        <v>-4229909.8250247426</v>
      </c>
      <c r="BC39">
        <v>4679461.2406603778</v>
      </c>
      <c r="BD39">
        <v>643065.77017078758</v>
      </c>
      <c r="BE39">
        <v>502688.52315424092</v>
      </c>
      <c r="BF39">
        <v>584819.75109758356</v>
      </c>
      <c r="BG39">
        <v>599095.57931469881</v>
      </c>
      <c r="BH39">
        <v>-18876.472817300444</v>
      </c>
      <c r="BI39">
        <v>23234.939935287392</v>
      </c>
      <c r="BJ39">
        <v>8957666.8849481866</v>
      </c>
      <c r="BK39">
        <v>7806302.221727524</v>
      </c>
      <c r="BL39">
        <v>5437357.8098274069</v>
      </c>
      <c r="BM39">
        <v>4618540.2281945534</v>
      </c>
      <c r="BN39">
        <v>5818033.6615370428</v>
      </c>
      <c r="BO39">
        <v>6253150.5636767391</v>
      </c>
      <c r="BP39">
        <v>6241846.5753904814</v>
      </c>
      <c r="BQ39">
        <v>6555216.6571454024</v>
      </c>
      <c r="BR39">
        <v>78326.715194508084</v>
      </c>
      <c r="BS39">
        <v>88716.462662281192</v>
      </c>
      <c r="BT39">
        <v>-486568.39046338608</v>
      </c>
      <c r="BU39">
        <v>452742.39300469379</v>
      </c>
      <c r="BV39">
        <v>-18910705.545017987</v>
      </c>
      <c r="BW39">
        <v>18540.701057583341</v>
      </c>
      <c r="BX39">
        <v>20462.049147279402</v>
      </c>
      <c r="BY39">
        <v>18797.075093270698</v>
      </c>
      <c r="BZ39">
        <v>22958.282726261801</v>
      </c>
      <c r="CA39">
        <v>12722.978480055537</v>
      </c>
      <c r="CB39">
        <v>12892.215883193785</v>
      </c>
      <c r="CC39">
        <v>9720.9444229689525</v>
      </c>
      <c r="CD39">
        <v>11649.073873206635</v>
      </c>
      <c r="CE39">
        <v>-21043.922103023553</v>
      </c>
      <c r="CF39">
        <v>-16584.416159031389</v>
      </c>
      <c r="CG39">
        <v>-16017.441004814738</v>
      </c>
      <c r="CH39">
        <v>-31055645.094492309</v>
      </c>
      <c r="CI39">
        <v>58933432.599322863</v>
      </c>
      <c r="CJ39">
        <v>510416.18361925968</v>
      </c>
      <c r="CK39">
        <v>-973013.82884482329</v>
      </c>
      <c r="CL39">
        <v>-8020.4075178693511</v>
      </c>
      <c r="CM39">
        <v>14647.890622955541</v>
      </c>
      <c r="CN39">
        <v>-3724.8981283921362</v>
      </c>
      <c r="CO39">
        <v>6457.3767477828242</v>
      </c>
      <c r="CP39" s="12">
        <v>-43638299.472117096</v>
      </c>
      <c r="CQ39">
        <v>82301171.173658341</v>
      </c>
      <c r="CR39">
        <v>7968221.1211857935</v>
      </c>
      <c r="CS39">
        <v>-13651926.729921922</v>
      </c>
      <c r="CT39">
        <v>576217.09535181674</v>
      </c>
      <c r="CU39">
        <v>-1001268.7713850641</v>
      </c>
      <c r="CV39">
        <v>21972.978941077537</v>
      </c>
      <c r="CW39">
        <v>-41722.121452673542</v>
      </c>
      <c r="CX39">
        <v>-20553.921275442994</v>
      </c>
      <c r="CY39">
        <v>2572906332.5371218</v>
      </c>
      <c r="CZ39">
        <v>2295705504.8445239</v>
      </c>
    </row>
    <row r="40" spans="1:104" x14ac:dyDescent="0.35">
      <c r="A40" t="s">
        <v>64</v>
      </c>
      <c r="B40">
        <v>-165527.9369424019</v>
      </c>
      <c r="C40">
        <v>36110.699127095941</v>
      </c>
      <c r="D40">
        <v>770539.2435363105</v>
      </c>
      <c r="E40">
        <v>78484.043225213391</v>
      </c>
      <c r="F40">
        <v>-795939.2608238433</v>
      </c>
      <c r="G40">
        <v>149097.40022495535</v>
      </c>
      <c r="H40">
        <v>24166.23803079233</v>
      </c>
      <c r="I40">
        <v>328939.77203017264</v>
      </c>
      <c r="J40">
        <v>564121.22880579531</v>
      </c>
      <c r="K40">
        <v>-69500.728590416766</v>
      </c>
      <c r="L40">
        <v>-578362.47373446543</v>
      </c>
      <c r="M40">
        <v>448996.45591738936</v>
      </c>
      <c r="N40">
        <v>666507.61509431689</v>
      </c>
      <c r="O40">
        <v>817137.51343501243</v>
      </c>
      <c r="P40">
        <v>-563097.49068786774</v>
      </c>
      <c r="Y40">
        <v>-717354.91086814611</v>
      </c>
      <c r="Z40">
        <v>-116124.007189122</v>
      </c>
      <c r="AA40">
        <v>192570.44945880093</v>
      </c>
      <c r="AB40">
        <v>3770.9793404724669</v>
      </c>
      <c r="AC40">
        <v>194563.80442143098</v>
      </c>
      <c r="AD40">
        <v>-752505.15877325193</v>
      </c>
      <c r="AE40">
        <v>159344.01367835279</v>
      </c>
      <c r="AF40">
        <v>160778.2607772155</v>
      </c>
      <c r="AG40">
        <v>3869.7486268002776</v>
      </c>
      <c r="AH40">
        <v>-2505.5511091890057</v>
      </c>
      <c r="AI40">
        <v>-1391.8669609676442</v>
      </c>
      <c r="AJ40">
        <v>-282.04475685073123</v>
      </c>
      <c r="AK40">
        <v>-3242.9804670833032</v>
      </c>
      <c r="AL40">
        <v>-2832.8012337295254</v>
      </c>
      <c r="AM40">
        <v>-25653850.972314116</v>
      </c>
      <c r="AN40">
        <v>44254375.790736489</v>
      </c>
      <c r="AO40">
        <v>-16031735.744401688</v>
      </c>
      <c r="AP40">
        <v>-12495709.086874649</v>
      </c>
      <c r="AQ40">
        <v>56821149.512779906</v>
      </c>
      <c r="AR40">
        <v>-5951597.6353985369</v>
      </c>
      <c r="AS40">
        <v>-15573665.92995063</v>
      </c>
      <c r="AT40">
        <v>19433614.792556517</v>
      </c>
      <c r="AU40">
        <v>-19817248.372362386</v>
      </c>
      <c r="AV40">
        <v>17079674.885056484</v>
      </c>
      <c r="AW40">
        <v>7311932.9806523174</v>
      </c>
      <c r="AX40">
        <v>11795137.009320572</v>
      </c>
      <c r="AY40">
        <v>7368673.3882387737</v>
      </c>
      <c r="AZ40">
        <v>-6005195.4555362659</v>
      </c>
      <c r="BA40">
        <v>-5303852.1374642858</v>
      </c>
      <c r="BB40">
        <v>3122729.402571761</v>
      </c>
      <c r="BC40">
        <v>-9370590.5054768529</v>
      </c>
      <c r="BD40">
        <v>-442136.37008098321</v>
      </c>
      <c r="BE40">
        <v>-227262.64016259313</v>
      </c>
      <c r="BF40">
        <v>-351158.75816474546</v>
      </c>
      <c r="BG40">
        <v>-363539.82146144606</v>
      </c>
      <c r="BH40">
        <v>339264.04348947271</v>
      </c>
      <c r="BI40">
        <v>-28758.194128019906</v>
      </c>
      <c r="BJ40">
        <v>-14069749.072505858</v>
      </c>
      <c r="BK40">
        <v>-12546893.831731332</v>
      </c>
      <c r="BL40">
        <v>-7335416.9226589901</v>
      </c>
      <c r="BM40">
        <v>-6241461.1081257025</v>
      </c>
      <c r="BN40">
        <v>-8125931.5634906096</v>
      </c>
      <c r="BO40">
        <v>-8674473.7148999292</v>
      </c>
      <c r="BP40">
        <v>-8404550.5589457639</v>
      </c>
      <c r="BQ40">
        <v>-8580815.8459055554</v>
      </c>
      <c r="BR40">
        <v>-78433.620887664962</v>
      </c>
      <c r="BS40">
        <v>-71464.226979370549</v>
      </c>
      <c r="BT40">
        <v>326012.76525286632</v>
      </c>
      <c r="BU40">
        <v>-152586.41189671942</v>
      </c>
      <c r="BV40">
        <v>26024355.020550109</v>
      </c>
      <c r="BW40">
        <v>-26848.249685937782</v>
      </c>
      <c r="BX40">
        <v>-25775.83048663101</v>
      </c>
      <c r="BY40">
        <v>-27459.746164327698</v>
      </c>
      <c r="BZ40">
        <v>-28913.202899821041</v>
      </c>
      <c r="CA40">
        <v>-20773.716002543559</v>
      </c>
      <c r="CB40">
        <v>-17049.046578414836</v>
      </c>
      <c r="CC40">
        <v>-17851.234739887946</v>
      </c>
      <c r="CD40">
        <v>-17788.889912202918</v>
      </c>
      <c r="CE40">
        <v>17992.777734334566</v>
      </c>
      <c r="CF40">
        <v>13008.992051608669</v>
      </c>
      <c r="CG40">
        <v>24116.339327127251</v>
      </c>
      <c r="CH40">
        <v>47451444.901235305</v>
      </c>
      <c r="CI40">
        <v>-89754820.956933469</v>
      </c>
      <c r="CJ40">
        <v>-672612.35545019351</v>
      </c>
      <c r="CK40">
        <v>1328838.1405822225</v>
      </c>
      <c r="CL40">
        <v>8167.4279208559019</v>
      </c>
      <c r="CM40">
        <v>-15483.634404376195</v>
      </c>
      <c r="CN40">
        <v>5504.5930943463864</v>
      </c>
      <c r="CO40">
        <v>-9998.70816224187</v>
      </c>
      <c r="CP40" s="12">
        <v>59476896.28461317</v>
      </c>
      <c r="CQ40">
        <v>-113559903.35457078</v>
      </c>
      <c r="CR40">
        <v>-15640396.903670831</v>
      </c>
      <c r="CS40">
        <v>28639043.477712233</v>
      </c>
      <c r="CT40">
        <v>-1128850.9635190608</v>
      </c>
      <c r="CU40">
        <v>2137112.5496159908</v>
      </c>
      <c r="CV40">
        <v>-12819.888210847641</v>
      </c>
      <c r="CW40">
        <v>25530.427187735262</v>
      </c>
      <c r="CX40">
        <v>29784.381789621319</v>
      </c>
      <c r="CY40">
        <v>-3333846758.9862661</v>
      </c>
      <c r="CZ40">
        <v>-2946755886.738543</v>
      </c>
    </row>
    <row r="41" spans="1:104" x14ac:dyDescent="0.35">
      <c r="A41" t="s">
        <v>152</v>
      </c>
      <c r="B41">
        <v>494297.8600160288</v>
      </c>
      <c r="C41">
        <v>-319000.04253019346</v>
      </c>
      <c r="D41">
        <v>-879340.87437366543</v>
      </c>
      <c r="E41">
        <v>-209963.81536375295</v>
      </c>
      <c r="F41">
        <v>191396.97958085558</v>
      </c>
      <c r="G41">
        <v>-127059.43916131799</v>
      </c>
      <c r="H41">
        <v>-438141.03312819538</v>
      </c>
      <c r="I41">
        <v>-669973.66063348425</v>
      </c>
      <c r="J41">
        <v>-618549.41472171072</v>
      </c>
      <c r="K41">
        <v>-158222.68525199158</v>
      </c>
      <c r="L41">
        <v>135276.11950140234</v>
      </c>
      <c r="M41">
        <v>-680672.33281707123</v>
      </c>
      <c r="N41">
        <v>-296221.5350913126</v>
      </c>
      <c r="O41">
        <v>-487874.35548854148</v>
      </c>
      <c r="P41">
        <v>-18896.240361230419</v>
      </c>
      <c r="Y41">
        <v>1764642.6369032799</v>
      </c>
      <c r="Z41">
        <v>59745.119863992135</v>
      </c>
      <c r="AA41">
        <v>-373402.65272605536</v>
      </c>
      <c r="AB41">
        <v>-156556.36716211069</v>
      </c>
      <c r="AC41">
        <v>-341457.20176628017</v>
      </c>
      <c r="AD41">
        <v>1788157.3737759374</v>
      </c>
      <c r="AE41">
        <v>-453439.35855159967</v>
      </c>
      <c r="AF41">
        <v>-408166.22068897419</v>
      </c>
      <c r="AG41">
        <v>15140.187160712438</v>
      </c>
      <c r="AH41">
        <v>13737.17888839953</v>
      </c>
      <c r="AI41">
        <v>1004.7593455242413</v>
      </c>
      <c r="AJ41">
        <v>-6855.3781425879633</v>
      </c>
      <c r="AK41">
        <v>3421.3313227588237</v>
      </c>
      <c r="AL41">
        <v>-4256.7890956434267</v>
      </c>
      <c r="AM41">
        <v>58396906.865901962</v>
      </c>
      <c r="AN41">
        <v>-16031735.744401688</v>
      </c>
      <c r="AO41">
        <v>119393349.48286325</v>
      </c>
      <c r="AP41">
        <v>-82787116.986236662</v>
      </c>
      <c r="AQ41">
        <v>-29320986.391778719</v>
      </c>
      <c r="AR41">
        <v>11027874.444796549</v>
      </c>
      <c r="AS41">
        <v>17924671.918958139</v>
      </c>
      <c r="AT41">
        <v>-15260811.814768011</v>
      </c>
      <c r="AU41">
        <v>14488098.98972128</v>
      </c>
      <c r="AV41">
        <v>-26635153.29620577</v>
      </c>
      <c r="AW41">
        <v>-14685944.471458767</v>
      </c>
      <c r="AX41">
        <v>-7170747.0758472197</v>
      </c>
      <c r="AY41">
        <v>-19559059.984751012</v>
      </c>
      <c r="AZ41">
        <v>-6601088.8609711956</v>
      </c>
      <c r="BA41">
        <v>493541.98963015754</v>
      </c>
      <c r="BB41">
        <v>-11152596.66243862</v>
      </c>
      <c r="BC41">
        <v>13724371.216230027</v>
      </c>
      <c r="BD41">
        <v>1495613.2575307435</v>
      </c>
      <c r="BE41">
        <v>1401047.7930872</v>
      </c>
      <c r="BF41">
        <v>1442696.3451717275</v>
      </c>
      <c r="BG41">
        <v>1423753.513103425</v>
      </c>
      <c r="BH41">
        <v>186547.39041939302</v>
      </c>
      <c r="BI41">
        <v>36455.993832342749</v>
      </c>
      <c r="BJ41">
        <v>13712242.590092946</v>
      </c>
      <c r="BK41">
        <v>11889037.029253472</v>
      </c>
      <c r="BL41">
        <v>9148402.213705834</v>
      </c>
      <c r="BM41">
        <v>7905742.8512465321</v>
      </c>
      <c r="BN41">
        <v>8770925.1814961527</v>
      </c>
      <c r="BO41">
        <v>8707949.0555003043</v>
      </c>
      <c r="BP41">
        <v>9608253.6466892958</v>
      </c>
      <c r="BQ41">
        <v>9536317.912175836</v>
      </c>
      <c r="BR41">
        <v>113954.53046020668</v>
      </c>
      <c r="BS41">
        <v>152655.18496177049</v>
      </c>
      <c r="BT41">
        <v>-868938.76977640402</v>
      </c>
      <c r="BU41">
        <v>1290269.7378887266</v>
      </c>
      <c r="BV41">
        <v>-31122819.574989934</v>
      </c>
      <c r="BW41">
        <v>10400.35442172462</v>
      </c>
      <c r="BX41">
        <v>13899.612666987319</v>
      </c>
      <c r="BY41">
        <v>5547.4374674026685</v>
      </c>
      <c r="BZ41">
        <v>11207.227076095653</v>
      </c>
      <c r="CA41">
        <v>4741.0987300231482</v>
      </c>
      <c r="CB41">
        <v>8077.6099263738779</v>
      </c>
      <c r="CC41">
        <v>-1840.5888266161248</v>
      </c>
      <c r="CD41">
        <v>2878.6608454737852</v>
      </c>
      <c r="CE41">
        <v>-34951.644439428543</v>
      </c>
      <c r="CF41">
        <v>-28609.202586978685</v>
      </c>
      <c r="CG41">
        <v>-10551.269505562685</v>
      </c>
      <c r="CH41">
        <v>-44411055.577021532</v>
      </c>
      <c r="CI41">
        <v>81485213.551154539</v>
      </c>
      <c r="CJ41">
        <v>629910.30602630368</v>
      </c>
      <c r="CK41">
        <v>-1158081.5236439719</v>
      </c>
      <c r="CL41">
        <v>-16600.666807508605</v>
      </c>
      <c r="CM41">
        <v>30975.786047513182</v>
      </c>
      <c r="CN41">
        <v>-18288.481110422839</v>
      </c>
      <c r="CO41">
        <v>33739.796198032389</v>
      </c>
      <c r="CP41" s="12">
        <v>-76702479.973877147</v>
      </c>
      <c r="CQ41">
        <v>143798803.00144923</v>
      </c>
      <c r="CR41">
        <v>10664178.600231294</v>
      </c>
      <c r="CS41">
        <v>-17937468.54283002</v>
      </c>
      <c r="CT41">
        <v>936952.19243368623</v>
      </c>
      <c r="CU41">
        <v>-1561022.5234423068</v>
      </c>
      <c r="CV41">
        <v>32192.698530373793</v>
      </c>
      <c r="CW41">
        <v>-60774.898222902586</v>
      </c>
      <c r="CX41">
        <v>-22183.951649959439</v>
      </c>
      <c r="CY41">
        <v>3701011746.5443535</v>
      </c>
      <c r="CZ41">
        <v>3369201929.0763087</v>
      </c>
    </row>
    <row r="42" spans="1:104" x14ac:dyDescent="0.35">
      <c r="A42" t="s">
        <v>153</v>
      </c>
      <c r="B42">
        <v>-178215.39702633707</v>
      </c>
      <c r="C42">
        <v>177453.12236856407</v>
      </c>
      <c r="D42">
        <v>-95788.625603484994</v>
      </c>
      <c r="E42">
        <v>55315.240590495443</v>
      </c>
      <c r="F42">
        <v>519180.42722423584</v>
      </c>
      <c r="G42">
        <v>-144278.2297243698</v>
      </c>
      <c r="H42">
        <v>327464.8212179328</v>
      </c>
      <c r="I42">
        <v>145986.65269155419</v>
      </c>
      <c r="J42">
        <v>-233384.62077474047</v>
      </c>
      <c r="K42">
        <v>70876.944669904202</v>
      </c>
      <c r="L42">
        <v>942274.14067929261</v>
      </c>
      <c r="M42">
        <v>364228.90787552373</v>
      </c>
      <c r="N42">
        <v>-107699.73771328242</v>
      </c>
      <c r="O42">
        <v>2758.9498494410118</v>
      </c>
      <c r="P42">
        <v>192282.18255896945</v>
      </c>
      <c r="Y42">
        <v>-1219115.6575804118</v>
      </c>
      <c r="Z42">
        <v>56409.379641760621</v>
      </c>
      <c r="AA42">
        <v>93135.056313685083</v>
      </c>
      <c r="AB42">
        <v>114602.58013505927</v>
      </c>
      <c r="AC42">
        <v>73368.096532936237</v>
      </c>
      <c r="AD42">
        <v>-1210859.1661196214</v>
      </c>
      <c r="AE42">
        <v>254413.93657725811</v>
      </c>
      <c r="AF42">
        <v>148278.58781041746</v>
      </c>
      <c r="AG42">
        <v>-16441.341613569311</v>
      </c>
      <c r="AH42">
        <v>-9239.8496318278467</v>
      </c>
      <c r="AI42">
        <v>797.33629305183899</v>
      </c>
      <c r="AJ42">
        <v>4628.9107889200222</v>
      </c>
      <c r="AK42">
        <v>-807.08295290154274</v>
      </c>
      <c r="AL42">
        <v>6185.1283703379468</v>
      </c>
      <c r="AM42">
        <v>-10792973.393744484</v>
      </c>
      <c r="AN42">
        <v>-12495709.086874649</v>
      </c>
      <c r="AO42">
        <v>-82787116.986236662</v>
      </c>
      <c r="AP42">
        <v>129813671.27462417</v>
      </c>
      <c r="AQ42">
        <v>-2370669.3751765098</v>
      </c>
      <c r="AR42">
        <v>-2541828.8227138072</v>
      </c>
      <c r="AS42">
        <v>-3280300.2040797849</v>
      </c>
      <c r="AT42">
        <v>-3651620.2166904216</v>
      </c>
      <c r="AU42">
        <v>12104830.766355233</v>
      </c>
      <c r="AV42">
        <v>18260505.382575095</v>
      </c>
      <c r="AW42">
        <v>12191763.976162901</v>
      </c>
      <c r="AX42">
        <v>1131267.5614925984</v>
      </c>
      <c r="AY42">
        <v>2712162.4146747044</v>
      </c>
      <c r="AZ42">
        <v>14647342.450428654</v>
      </c>
      <c r="BA42">
        <v>-2700203.6830864712</v>
      </c>
      <c r="BB42">
        <v>5471919.7343223495</v>
      </c>
      <c r="BC42">
        <v>-20963103.978154607</v>
      </c>
      <c r="BD42">
        <v>-911837.9970736074</v>
      </c>
      <c r="BE42">
        <v>-1045626.6989587857</v>
      </c>
      <c r="BF42">
        <v>-910388.9259545448</v>
      </c>
      <c r="BG42">
        <v>-859249.59083791997</v>
      </c>
      <c r="BH42">
        <v>-132350.09493164436</v>
      </c>
      <c r="BI42">
        <v>-1062.313248847654</v>
      </c>
      <c r="BJ42">
        <v>-5476682.5830334909</v>
      </c>
      <c r="BK42">
        <v>-4731860.4709224394</v>
      </c>
      <c r="BL42">
        <v>-3708514.6809226316</v>
      </c>
      <c r="BM42">
        <v>-3388768.614362732</v>
      </c>
      <c r="BN42">
        <v>-3041443.5611257851</v>
      </c>
      <c r="BO42">
        <v>-2266772.277914538</v>
      </c>
      <c r="BP42">
        <v>-2954512.712924574</v>
      </c>
      <c r="BQ42">
        <v>-1697431.6832925021</v>
      </c>
      <c r="BR42">
        <v>-26082.587822479174</v>
      </c>
      <c r="BS42">
        <v>-46477.621684306672</v>
      </c>
      <c r="BT42">
        <v>267941.10544511949</v>
      </c>
      <c r="BU42">
        <v>-995640.85384916526</v>
      </c>
      <c r="BV42">
        <v>18665297.325861126</v>
      </c>
      <c r="BW42">
        <v>10158.870525656292</v>
      </c>
      <c r="BX42">
        <v>6673.3986168236243</v>
      </c>
      <c r="BY42">
        <v>17295.896465961781</v>
      </c>
      <c r="BZ42">
        <v>14656.400314227356</v>
      </c>
      <c r="CA42">
        <v>7659.8406805781351</v>
      </c>
      <c r="CB42">
        <v>1469.2184221051466</v>
      </c>
      <c r="CC42">
        <v>12957.699766165515</v>
      </c>
      <c r="CD42">
        <v>7031.9924752131465</v>
      </c>
      <c r="CE42">
        <v>27648.417731695808</v>
      </c>
      <c r="CF42">
        <v>23138.210884930213</v>
      </c>
      <c r="CG42">
        <v>1791.0497877002924</v>
      </c>
      <c r="CH42">
        <v>1603984.5677928743</v>
      </c>
      <c r="CI42">
        <v>677790.0188252466</v>
      </c>
      <c r="CJ42">
        <v>-31634.212971175246</v>
      </c>
      <c r="CK42">
        <v>22269.03736044476</v>
      </c>
      <c r="CL42">
        <v>13373.122983289781</v>
      </c>
      <c r="CM42">
        <v>-25920.587571019703</v>
      </c>
      <c r="CN42">
        <v>22872.501427988947</v>
      </c>
      <c r="CO42">
        <v>-43309.4583834933</v>
      </c>
      <c r="CP42" s="12">
        <v>34139836.94340948</v>
      </c>
      <c r="CQ42">
        <v>-63231817.410718575</v>
      </c>
      <c r="CR42">
        <v>-2287178.0939365402</v>
      </c>
      <c r="CS42">
        <v>3317927.5135409017</v>
      </c>
      <c r="CT42">
        <v>-500053.05330167228</v>
      </c>
      <c r="CU42">
        <v>845918.42439247388</v>
      </c>
      <c r="CV42">
        <v>-20320.579756467123</v>
      </c>
      <c r="CW42">
        <v>37389.303799879403</v>
      </c>
      <c r="CX42">
        <v>11729.734475073556</v>
      </c>
      <c r="CY42">
        <v>-679410576.9156065</v>
      </c>
      <c r="CZ42">
        <v>-664575650.54580343</v>
      </c>
    </row>
    <row r="43" spans="1:104" x14ac:dyDescent="0.35">
      <c r="A43" t="s">
        <v>154</v>
      </c>
      <c r="B43">
        <v>-194207.21754077321</v>
      </c>
      <c r="C43">
        <v>67277.809378398859</v>
      </c>
      <c r="D43">
        <v>1028428.913309285</v>
      </c>
      <c r="E43">
        <v>198327.26856411278</v>
      </c>
      <c r="F43">
        <v>-883933.37809307058</v>
      </c>
      <c r="G43">
        <v>252804.1759042677</v>
      </c>
      <c r="H43">
        <v>89654.501893680848</v>
      </c>
      <c r="I43">
        <v>438896.41935954068</v>
      </c>
      <c r="J43">
        <v>720539.71309426427</v>
      </c>
      <c r="K43">
        <v>19468.111488106973</v>
      </c>
      <c r="L43">
        <v>-631797.39436492638</v>
      </c>
      <c r="M43">
        <v>628539.18157914176</v>
      </c>
      <c r="N43">
        <v>784226.00007975253</v>
      </c>
      <c r="O43">
        <v>1157901.3851226359</v>
      </c>
      <c r="P43">
        <v>-548046.79682287015</v>
      </c>
      <c r="Y43">
        <v>-907616.19707405509</v>
      </c>
      <c r="Z43">
        <v>-140430.18322328213</v>
      </c>
      <c r="AA43">
        <v>271773.01448842871</v>
      </c>
      <c r="AB43">
        <v>5851.8296935193393</v>
      </c>
      <c r="AC43">
        <v>275630.96555357368</v>
      </c>
      <c r="AD43">
        <v>-948269.82982131524</v>
      </c>
      <c r="AE43">
        <v>256630.15624098407</v>
      </c>
      <c r="AF43">
        <v>235525.37702836137</v>
      </c>
      <c r="AG43">
        <v>2489.7937878029343</v>
      </c>
      <c r="AH43">
        <v>-6076.2882201036755</v>
      </c>
      <c r="AI43">
        <v>-1548.166347497149</v>
      </c>
      <c r="AJ43">
        <v>-1878.3360071534551</v>
      </c>
      <c r="AK43">
        <v>-4140.246885058581</v>
      </c>
      <c r="AL43">
        <v>-5181.3577133772624</v>
      </c>
      <c r="AM43">
        <v>-35065778.544043534</v>
      </c>
      <c r="AN43">
        <v>56821149.512779906</v>
      </c>
      <c r="AO43">
        <v>-29320986.391778719</v>
      </c>
      <c r="AP43">
        <v>-2370669.3751765098</v>
      </c>
      <c r="AQ43">
        <v>82828291.813995227</v>
      </c>
      <c r="AR43">
        <v>-7363155.5123810489</v>
      </c>
      <c r="AS43">
        <v>-25411653.014465235</v>
      </c>
      <c r="AT43">
        <v>21658777.423326727</v>
      </c>
      <c r="AU43">
        <v>-25914294.982555106</v>
      </c>
      <c r="AV43">
        <v>27586328.015520383</v>
      </c>
      <c r="AW43">
        <v>6905803.4173066728</v>
      </c>
      <c r="AX43">
        <v>14884560.731611855</v>
      </c>
      <c r="AY43">
        <v>11219683.123291895</v>
      </c>
      <c r="AZ43">
        <v>244271.1369000437</v>
      </c>
      <c r="BA43">
        <v>-6099865.020107815</v>
      </c>
      <c r="BB43">
        <v>6018619.4734764323</v>
      </c>
      <c r="BC43">
        <v>-12815207.834856454</v>
      </c>
      <c r="BD43">
        <v>-518875.85361692013</v>
      </c>
      <c r="BE43">
        <v>-252400.34301232573</v>
      </c>
      <c r="BF43">
        <v>-387000.08313237666</v>
      </c>
      <c r="BG43">
        <v>-398624.97303224111</v>
      </c>
      <c r="BH43">
        <v>605822.0904867535</v>
      </c>
      <c r="BI43">
        <v>-40330.624155195132</v>
      </c>
      <c r="BJ43">
        <v>-19060289.560268115</v>
      </c>
      <c r="BK43">
        <v>-17074885.817481726</v>
      </c>
      <c r="BL43">
        <v>-9723362.725875821</v>
      </c>
      <c r="BM43">
        <v>-8264563.3867760273</v>
      </c>
      <c r="BN43">
        <v>-10623246.775151489</v>
      </c>
      <c r="BO43">
        <v>-11664781.526219977</v>
      </c>
      <c r="BP43">
        <v>-10572809.304369813</v>
      </c>
      <c r="BQ43">
        <v>-10576365.064833585</v>
      </c>
      <c r="BR43">
        <v>-167792.21705110522</v>
      </c>
      <c r="BS43">
        <v>-152305.98498117228</v>
      </c>
      <c r="BT43">
        <v>479974.80505498295</v>
      </c>
      <c r="BU43">
        <v>-151204.47895438425</v>
      </c>
      <c r="BV43">
        <v>49476293.111106701</v>
      </c>
      <c r="BW43">
        <v>-34147.749182308762</v>
      </c>
      <c r="BX43">
        <v>-33058.329686830635</v>
      </c>
      <c r="BY43">
        <v>-33105.29330268655</v>
      </c>
      <c r="BZ43">
        <v>-34594.716499974726</v>
      </c>
      <c r="CA43">
        <v>-27248.788146982359</v>
      </c>
      <c r="CB43">
        <v>-22460.332046240965</v>
      </c>
      <c r="CC43">
        <v>-22249.087434193898</v>
      </c>
      <c r="CD43">
        <v>-21484.744696457627</v>
      </c>
      <c r="CE43">
        <v>26103.445924215623</v>
      </c>
      <c r="CF43">
        <v>19092.801836160485</v>
      </c>
      <c r="CG43">
        <v>30554.379223822751</v>
      </c>
      <c r="CH43">
        <v>54884132.246100903</v>
      </c>
      <c r="CI43">
        <v>-103261443.03014982</v>
      </c>
      <c r="CJ43">
        <v>-736251.58441494475</v>
      </c>
      <c r="CK43">
        <v>1469330.1081091054</v>
      </c>
      <c r="CL43">
        <v>12345.455011720633</v>
      </c>
      <c r="CM43">
        <v>-23651.663123546747</v>
      </c>
      <c r="CN43">
        <v>10456.598586512826</v>
      </c>
      <c r="CO43">
        <v>-19408.845547722427</v>
      </c>
      <c r="CP43" s="12">
        <v>78836217.432378083</v>
      </c>
      <c r="CQ43">
        <v>-150247617.16066003</v>
      </c>
      <c r="CR43">
        <v>-22201433.964260831</v>
      </c>
      <c r="CS43">
        <v>41117138.541453905</v>
      </c>
      <c r="CT43">
        <v>-1051763.739595186</v>
      </c>
      <c r="CU43">
        <v>2023650.1002045914</v>
      </c>
      <c r="CV43">
        <v>-18354.975500093053</v>
      </c>
      <c r="CW43">
        <v>36590.092450741264</v>
      </c>
      <c r="CX43">
        <v>39357.698174051366</v>
      </c>
      <c r="CY43">
        <v>-4223519844.766325</v>
      </c>
      <c r="CZ43">
        <v>-3692661617.0434732</v>
      </c>
    </row>
    <row r="44" spans="1:104" x14ac:dyDescent="0.35">
      <c r="A44" t="s">
        <v>48</v>
      </c>
      <c r="B44">
        <v>225394.6032769318</v>
      </c>
      <c r="C44">
        <v>-58028.256279543733</v>
      </c>
      <c r="D44">
        <v>-662712.12449640117</v>
      </c>
      <c r="E44">
        <v>-61445.946517106953</v>
      </c>
      <c r="F44">
        <v>511290.5756347485</v>
      </c>
      <c r="G44">
        <v>-139755.37598396523</v>
      </c>
      <c r="H44">
        <v>-148319.52483661671</v>
      </c>
      <c r="I44">
        <v>-262288.25500318967</v>
      </c>
      <c r="J44">
        <v>-529723.68353696133</v>
      </c>
      <c r="K44">
        <v>20203.015931410457</v>
      </c>
      <c r="L44">
        <v>445686.0074441015</v>
      </c>
      <c r="M44">
        <v>-212257.76708732842</v>
      </c>
      <c r="N44">
        <v>-268426.81733465096</v>
      </c>
      <c r="O44">
        <v>-214804.44171346587</v>
      </c>
      <c r="P44">
        <v>104618.04284386933</v>
      </c>
      <c r="Y44">
        <v>411525.09779628768</v>
      </c>
      <c r="Z44">
        <v>29741.932293622598</v>
      </c>
      <c r="AA44">
        <v>-60475.582817958981</v>
      </c>
      <c r="AB44">
        <v>-41479.096503321343</v>
      </c>
      <c r="AC44">
        <v>-42307.930088639434</v>
      </c>
      <c r="AD44">
        <v>415621.06503585627</v>
      </c>
      <c r="AE44">
        <v>-16201.254616923701</v>
      </c>
      <c r="AF44">
        <v>-42331.050790910907</v>
      </c>
      <c r="AG44">
        <v>3522.6466871103898</v>
      </c>
      <c r="AH44">
        <v>5450.6235762743599</v>
      </c>
      <c r="AI44">
        <v>1389.7751655472428</v>
      </c>
      <c r="AJ44">
        <v>587.1095861570883</v>
      </c>
      <c r="AK44">
        <v>3508.5274045824249</v>
      </c>
      <c r="AL44">
        <v>-1717.1162782672145</v>
      </c>
      <c r="AM44">
        <v>8065188.8266279241</v>
      </c>
      <c r="AN44">
        <v>-5951597.6353985369</v>
      </c>
      <c r="AO44">
        <v>11027874.444796549</v>
      </c>
      <c r="AP44">
        <v>-2541828.8227138072</v>
      </c>
      <c r="AQ44">
        <v>-7363155.5123810489</v>
      </c>
      <c r="AR44">
        <v>19123523.269468214</v>
      </c>
      <c r="AS44">
        <v>-1160658.5103667539</v>
      </c>
      <c r="AT44">
        <v>-14973681.249524552</v>
      </c>
      <c r="AU44">
        <v>5161819.6289457353</v>
      </c>
      <c r="AV44">
        <v>-6821927.3550069798</v>
      </c>
      <c r="AW44">
        <v>-9474123.4367621318</v>
      </c>
      <c r="AX44">
        <v>-6029794.9875836419</v>
      </c>
      <c r="AY44">
        <v>-5313584.329013641</v>
      </c>
      <c r="AZ44">
        <v>9756684.7119024917</v>
      </c>
      <c r="BA44">
        <v>3913976.1681818916</v>
      </c>
      <c r="BB44">
        <v>-1940844.4261391833</v>
      </c>
      <c r="BC44">
        <v>-12424272.203498527</v>
      </c>
      <c r="BD44">
        <v>273038.32284438075</v>
      </c>
      <c r="BE44">
        <v>286201.53495130636</v>
      </c>
      <c r="BF44">
        <v>313273.5587742721</v>
      </c>
      <c r="BG44">
        <v>326865.43209248764</v>
      </c>
      <c r="BH44">
        <v>182261.81309341607</v>
      </c>
      <c r="BI44">
        <v>21877.315628074884</v>
      </c>
      <c r="BJ44">
        <v>4399967.0549353948</v>
      </c>
      <c r="BK44">
        <v>4066638.2705441928</v>
      </c>
      <c r="BL44">
        <v>2861983.8794935495</v>
      </c>
      <c r="BM44">
        <v>2653950.9228378921</v>
      </c>
      <c r="BN44">
        <v>5351034.874372256</v>
      </c>
      <c r="BO44">
        <v>6258778.199166296</v>
      </c>
      <c r="BP44">
        <v>5406179.8598360624</v>
      </c>
      <c r="BQ44">
        <v>6260302.0916569922</v>
      </c>
      <c r="BR44">
        <v>122450.94769701321</v>
      </c>
      <c r="BS44">
        <v>134087.3897687853</v>
      </c>
      <c r="BT44">
        <v>-334510.83417013736</v>
      </c>
      <c r="BU44">
        <v>306525.27311010839</v>
      </c>
      <c r="BV44">
        <v>-1984532.1851933731</v>
      </c>
      <c r="BW44">
        <v>7582.0172099414895</v>
      </c>
      <c r="BX44">
        <v>8670.713897126996</v>
      </c>
      <c r="BY44">
        <v>5326.8330312768367</v>
      </c>
      <c r="BZ44">
        <v>7331.064516243805</v>
      </c>
      <c r="CA44">
        <v>2543.3412626242766</v>
      </c>
      <c r="CB44">
        <v>4084.1045841530267</v>
      </c>
      <c r="CC44">
        <v>-546.40788366104266</v>
      </c>
      <c r="CD44">
        <v>2091.2513243727826</v>
      </c>
      <c r="CE44">
        <v>2544.9710615449662</v>
      </c>
      <c r="CF44">
        <v>-773.25553221810924</v>
      </c>
      <c r="CG44">
        <v>-7871.2152935515414</v>
      </c>
      <c r="CH44">
        <v>-19307143.09808483</v>
      </c>
      <c r="CI44">
        <v>36076763.584819652</v>
      </c>
      <c r="CJ44">
        <v>-12797.019392347063</v>
      </c>
      <c r="CK44">
        <v>8395.9223810861622</v>
      </c>
      <c r="CL44">
        <v>-1926.5488550961786</v>
      </c>
      <c r="CM44">
        <v>3564.879965975229</v>
      </c>
      <c r="CN44">
        <v>-7791.4276776305096</v>
      </c>
      <c r="CO44">
        <v>14945.235155985565</v>
      </c>
      <c r="CP44" s="12">
        <v>-23116900.688214928</v>
      </c>
      <c r="CQ44">
        <v>43875715.133102886</v>
      </c>
      <c r="CR44">
        <v>3066055.9907244532</v>
      </c>
      <c r="CS44">
        <v>-4482400.8503422728</v>
      </c>
      <c r="CT44">
        <v>-509162.38120301906</v>
      </c>
      <c r="CU44">
        <v>909271.57387027761</v>
      </c>
      <c r="CV44">
        <v>329.82177681906137</v>
      </c>
      <c r="CW44">
        <v>-1402.933038654272</v>
      </c>
      <c r="CX44">
        <v>-4561.4336694899139</v>
      </c>
      <c r="CY44">
        <v>1121157645.7247229</v>
      </c>
      <c r="CZ44">
        <v>1059845313.8812333</v>
      </c>
    </row>
    <row r="45" spans="1:104" x14ac:dyDescent="0.35">
      <c r="A45" t="s">
        <v>49</v>
      </c>
      <c r="B45">
        <v>168515.16953430205</v>
      </c>
      <c r="C45">
        <v>-20676.747924881121</v>
      </c>
      <c r="D45">
        <v>-526856.84756095824</v>
      </c>
      <c r="E45">
        <v>-182451.89292114726</v>
      </c>
      <c r="F45">
        <v>418641.65960945975</v>
      </c>
      <c r="G45">
        <v>-146225.04987279471</v>
      </c>
      <c r="H45">
        <v>-8570.6860609336527</v>
      </c>
      <c r="I45">
        <v>-231077.33988628531</v>
      </c>
      <c r="J45">
        <v>-317399.05692389072</v>
      </c>
      <c r="K45">
        <v>-160400.63329667132</v>
      </c>
      <c r="L45">
        <v>212237.19277689105</v>
      </c>
      <c r="M45">
        <v>-302411.1074327383</v>
      </c>
      <c r="N45">
        <v>-294405.6945984523</v>
      </c>
      <c r="O45">
        <v>-600285.70423768193</v>
      </c>
      <c r="P45">
        <v>196318.45521053034</v>
      </c>
      <c r="Y45">
        <v>581914.60109740589</v>
      </c>
      <c r="Z45">
        <v>56456.662178266859</v>
      </c>
      <c r="AA45">
        <v>-243990.11962699244</v>
      </c>
      <c r="AB45">
        <v>-27094.50243930435</v>
      </c>
      <c r="AC45">
        <v>-228702.98989582018</v>
      </c>
      <c r="AD45">
        <v>595666.7704622054</v>
      </c>
      <c r="AE45">
        <v>-233168.40509030406</v>
      </c>
      <c r="AF45">
        <v>-219728.25117825562</v>
      </c>
      <c r="AG45">
        <v>2996.6011030580426</v>
      </c>
      <c r="AH45">
        <v>6895.2439624026019</v>
      </c>
      <c r="AI45">
        <v>1127.1430425024394</v>
      </c>
      <c r="AJ45">
        <v>-1638.6851111368915</v>
      </c>
      <c r="AK45">
        <v>1384.1097525414662</v>
      </c>
      <c r="AL45">
        <v>720.85102814063896</v>
      </c>
      <c r="AM45">
        <v>12579552.926244777</v>
      </c>
      <c r="AN45">
        <v>-15573665.92995063</v>
      </c>
      <c r="AO45">
        <v>17924671.918958139</v>
      </c>
      <c r="AP45">
        <v>-3280300.2040797849</v>
      </c>
      <c r="AQ45">
        <v>-25411653.014465235</v>
      </c>
      <c r="AR45">
        <v>-1160658.5103667539</v>
      </c>
      <c r="AS45">
        <v>33674262.198622808</v>
      </c>
      <c r="AT45">
        <v>-10547131.09629868</v>
      </c>
      <c r="AU45">
        <v>8972855.5332674421</v>
      </c>
      <c r="AV45">
        <v>-39603090.568932228</v>
      </c>
      <c r="AW45">
        <v>-9410410.9945534747</v>
      </c>
      <c r="AX45">
        <v>-3259570.1108161756</v>
      </c>
      <c r="AY45">
        <v>1116103.3973273314</v>
      </c>
      <c r="AZ45">
        <v>1809476.9319473759</v>
      </c>
      <c r="BA45">
        <v>-1207868.4506423257</v>
      </c>
      <c r="BB45">
        <v>-4945304.5927993925</v>
      </c>
      <c r="BC45">
        <v>-7062556.4775021132</v>
      </c>
      <c r="BD45">
        <v>326831.13146214536</v>
      </c>
      <c r="BE45">
        <v>226756.66473075023</v>
      </c>
      <c r="BF45">
        <v>303613.7938727829</v>
      </c>
      <c r="BG45">
        <v>285538.78521765524</v>
      </c>
      <c r="BH45">
        <v>-172316.51295542443</v>
      </c>
      <c r="BI45">
        <v>17669.441232031742</v>
      </c>
      <c r="BJ45">
        <v>10345351.010542255</v>
      </c>
      <c r="BK45">
        <v>9387679.0722846799</v>
      </c>
      <c r="BL45">
        <v>5132566.32816575</v>
      </c>
      <c r="BM45">
        <v>4461222.3966710372</v>
      </c>
      <c r="BN45">
        <v>7411634.1399186561</v>
      </c>
      <c r="BO45">
        <v>8758732.0290216543</v>
      </c>
      <c r="BP45">
        <v>7419015.6143233404</v>
      </c>
      <c r="BQ45">
        <v>8644038.2359086778</v>
      </c>
      <c r="BR45">
        <v>68414.229307353671</v>
      </c>
      <c r="BS45">
        <v>62862.473735666099</v>
      </c>
      <c r="BT45">
        <v>-295134.47449825477</v>
      </c>
      <c r="BU45">
        <v>158312.36464184918</v>
      </c>
      <c r="BV45">
        <v>-18058651.233384863</v>
      </c>
      <c r="BW45">
        <v>8465.0948207449492</v>
      </c>
      <c r="BX45">
        <v>7427.060311627386</v>
      </c>
      <c r="BY45">
        <v>6203.0292005028305</v>
      </c>
      <c r="BZ45">
        <v>5185.3813389639054</v>
      </c>
      <c r="CA45">
        <v>7272.5437208972362</v>
      </c>
      <c r="CB45">
        <v>4339.4757726573862</v>
      </c>
      <c r="CC45">
        <v>5232.1587527406409</v>
      </c>
      <c r="CD45">
        <v>2143.033240463858</v>
      </c>
      <c r="CE45">
        <v>-11310.000547808801</v>
      </c>
      <c r="CF45">
        <v>-9472.5214567126804</v>
      </c>
      <c r="CG45">
        <v>-5213.2287986107622</v>
      </c>
      <c r="CH45">
        <v>-37697953.429089904</v>
      </c>
      <c r="CI45">
        <v>70699362.385758847</v>
      </c>
      <c r="CJ45">
        <v>569285.41728413245</v>
      </c>
      <c r="CK45">
        <v>-1090497.56578312</v>
      </c>
      <c r="CL45">
        <v>-6968.0820813775717</v>
      </c>
      <c r="CM45">
        <v>14198.077293899136</v>
      </c>
      <c r="CN45">
        <v>-6686.6821973757724</v>
      </c>
      <c r="CO45">
        <v>13278.049231059424</v>
      </c>
      <c r="CP45" s="12">
        <v>-53736937.024388745</v>
      </c>
      <c r="CQ45">
        <v>103740482.41807525</v>
      </c>
      <c r="CR45">
        <v>18877147.753176052</v>
      </c>
      <c r="CS45">
        <v>-36303436.839572489</v>
      </c>
      <c r="CT45">
        <v>798404.09793742059</v>
      </c>
      <c r="CU45">
        <v>-1464424.5548702725</v>
      </c>
      <c r="CV45">
        <v>7767.334051157708</v>
      </c>
      <c r="CW45">
        <v>-15145.436003644205</v>
      </c>
      <c r="CX45">
        <v>-7570.5349708595304</v>
      </c>
      <c r="CY45">
        <v>2278752283.1978793</v>
      </c>
      <c r="CZ45">
        <v>2010214060.128269</v>
      </c>
    </row>
    <row r="46" spans="1:104" x14ac:dyDescent="0.35">
      <c r="A46" t="s">
        <v>25</v>
      </c>
      <c r="B46">
        <v>-428385.74397121364</v>
      </c>
      <c r="C46">
        <v>217861.95451998949</v>
      </c>
      <c r="D46">
        <v>1423543.0772346521</v>
      </c>
      <c r="E46">
        <v>-6607.8328993624982</v>
      </c>
      <c r="F46">
        <v>-1386906.9762348996</v>
      </c>
      <c r="G46">
        <v>387711.3535439336</v>
      </c>
      <c r="H46">
        <v>137252.26068864702</v>
      </c>
      <c r="I46">
        <v>636288.28664599196</v>
      </c>
      <c r="J46">
        <v>1088343.9026191502</v>
      </c>
      <c r="K46">
        <v>-149500.59973461801</v>
      </c>
      <c r="L46">
        <v>-1082058.841357674</v>
      </c>
      <c r="M46">
        <v>374716.94119489676</v>
      </c>
      <c r="N46">
        <v>448201.97229432629</v>
      </c>
      <c r="O46">
        <v>768659.49344974</v>
      </c>
      <c r="P46">
        <v>-414762.71345634019</v>
      </c>
      <c r="Y46">
        <v>-1598966.6265327416</v>
      </c>
      <c r="Z46">
        <v>-139561.74726067399</v>
      </c>
      <c r="AA46">
        <v>254543.45649323749</v>
      </c>
      <c r="AB46">
        <v>100400.80217275805</v>
      </c>
      <c r="AC46">
        <v>168001.72468517558</v>
      </c>
      <c r="AD46">
        <v>-1618117.8235732657</v>
      </c>
      <c r="AE46">
        <v>227711.40890210113</v>
      </c>
      <c r="AF46">
        <v>157461.96719068071</v>
      </c>
      <c r="AG46">
        <v>-5122.7603983412864</v>
      </c>
      <c r="AH46">
        <v>-10336.941213000771</v>
      </c>
      <c r="AI46">
        <v>-2401.9306134487542</v>
      </c>
      <c r="AJ46">
        <v>12741.164219525604</v>
      </c>
      <c r="AK46">
        <v>-3114.1169717667985</v>
      </c>
      <c r="AL46">
        <v>13194.477804123922</v>
      </c>
      <c r="AM46">
        <v>-9774449.8399758711</v>
      </c>
      <c r="AN46">
        <v>19433614.792556517</v>
      </c>
      <c r="AO46">
        <v>-15260811.814768011</v>
      </c>
      <c r="AP46">
        <v>-3651620.2166904216</v>
      </c>
      <c r="AQ46">
        <v>21658777.423326727</v>
      </c>
      <c r="AR46">
        <v>-14973681.249524552</v>
      </c>
      <c r="AS46">
        <v>-10547131.09629868</v>
      </c>
      <c r="AT46">
        <v>74229526.717250735</v>
      </c>
      <c r="AU46">
        <v>-31132676.40759857</v>
      </c>
      <c r="AV46">
        <v>53527622.801557899</v>
      </c>
      <c r="AW46">
        <v>46040772.053091846</v>
      </c>
      <c r="AX46">
        <v>-10555679.118434414</v>
      </c>
      <c r="AY46">
        <v>4059831.2542333468</v>
      </c>
      <c r="AZ46">
        <v>-13639270.297351604</v>
      </c>
      <c r="BA46">
        <v>14144656.502501043</v>
      </c>
      <c r="BB46">
        <v>1245132.1168475933</v>
      </c>
      <c r="BC46">
        <v>-14804678.352622282</v>
      </c>
      <c r="BD46">
        <v>-925896.03229853569</v>
      </c>
      <c r="BE46">
        <v>-702800.27888564556</v>
      </c>
      <c r="BF46">
        <v>-833066.92675854685</v>
      </c>
      <c r="BG46">
        <v>-836483.52446431178</v>
      </c>
      <c r="BH46">
        <v>52982.432867572694</v>
      </c>
      <c r="BI46">
        <v>-39833.948273140792</v>
      </c>
      <c r="BJ46">
        <v>-22779310.813062698</v>
      </c>
      <c r="BK46">
        <v>-20736021.939753387</v>
      </c>
      <c r="BL46">
        <v>-12231060.652421404</v>
      </c>
      <c r="BM46">
        <v>-11110607.961553985</v>
      </c>
      <c r="BN46">
        <v>-10142067.068370363</v>
      </c>
      <c r="BO46">
        <v>-10598337.011031585</v>
      </c>
      <c r="BP46">
        <v>-10764346.307793302</v>
      </c>
      <c r="BQ46">
        <v>-11462689.712911136</v>
      </c>
      <c r="BR46">
        <v>62687.747282669792</v>
      </c>
      <c r="BS46">
        <v>39492.88228080258</v>
      </c>
      <c r="BT46">
        <v>722636.9341473215</v>
      </c>
      <c r="BU46">
        <v>-605733.16084308038</v>
      </c>
      <c r="BV46">
        <v>3422473.883688366</v>
      </c>
      <c r="BW46">
        <v>-3812.1967641002961</v>
      </c>
      <c r="BX46">
        <v>1920.0108680197229</v>
      </c>
      <c r="BY46">
        <v>729.08108224702517</v>
      </c>
      <c r="BZ46">
        <v>5817.2996155469382</v>
      </c>
      <c r="CA46">
        <v>8755.2817825544516</v>
      </c>
      <c r="CB46">
        <v>13700.171935130769</v>
      </c>
      <c r="CC46">
        <v>14328.226841266762</v>
      </c>
      <c r="CD46">
        <v>18748.455623269401</v>
      </c>
      <c r="CE46">
        <v>1964.5664343856872</v>
      </c>
      <c r="CF46">
        <v>7613.6621836403428</v>
      </c>
      <c r="CG46">
        <v>15445.701028088093</v>
      </c>
      <c r="CH46">
        <v>134430712.59806845</v>
      </c>
      <c r="CI46">
        <v>-252507385.85770476</v>
      </c>
      <c r="CJ46">
        <v>-1241071.7386314292</v>
      </c>
      <c r="CK46">
        <v>2361739.2123626689</v>
      </c>
      <c r="CL46">
        <v>15805.565088197432</v>
      </c>
      <c r="CM46">
        <v>-30136.292370455798</v>
      </c>
      <c r="CN46">
        <v>21540.680944051557</v>
      </c>
      <c r="CO46">
        <v>-40611.012865661301</v>
      </c>
      <c r="CP46" s="12">
        <v>151213444.18182281</v>
      </c>
      <c r="CQ46">
        <v>-288778104.90866601</v>
      </c>
      <c r="CR46">
        <v>-54180430.80989179</v>
      </c>
      <c r="CS46">
        <v>100767328.79230382</v>
      </c>
      <c r="CT46">
        <v>-808643.94857556163</v>
      </c>
      <c r="CU46">
        <v>1434418.305799274</v>
      </c>
      <c r="CV46">
        <v>13058.085327487117</v>
      </c>
      <c r="CW46">
        <v>-22463.012474726849</v>
      </c>
      <c r="CX46">
        <v>16629.96671367807</v>
      </c>
      <c r="CY46">
        <v>-5189106657.8363981</v>
      </c>
      <c r="CZ46">
        <v>-4666145109.2570915</v>
      </c>
    </row>
    <row r="47" spans="1:104" x14ac:dyDescent="0.35">
      <c r="A47" t="s">
        <v>50</v>
      </c>
      <c r="B47">
        <v>203576.50754912972</v>
      </c>
      <c r="C47">
        <v>-202631.92632387215</v>
      </c>
      <c r="D47">
        <v>-1061111.1045720766</v>
      </c>
      <c r="E47">
        <v>156465.45230399308</v>
      </c>
      <c r="F47">
        <v>1047423.0659872752</v>
      </c>
      <c r="G47">
        <v>-333820.63484373351</v>
      </c>
      <c r="H47">
        <v>-327320.01021919923</v>
      </c>
      <c r="I47">
        <v>-506183.44388276915</v>
      </c>
      <c r="J47">
        <v>-790222.09560008976</v>
      </c>
      <c r="K47">
        <v>199047.20418579609</v>
      </c>
      <c r="L47">
        <v>913977.98069996049</v>
      </c>
      <c r="M47">
        <v>-514971.79097642383</v>
      </c>
      <c r="N47">
        <v>-794666.01382080023</v>
      </c>
      <c r="O47">
        <v>-225813.07868544396</v>
      </c>
      <c r="P47">
        <v>578570.39487520733</v>
      </c>
      <c r="Y47">
        <v>423476.45452950924</v>
      </c>
      <c r="Z47">
        <v>92494.164265713989</v>
      </c>
      <c r="AA47">
        <v>-168653.09307573547</v>
      </c>
      <c r="AB47">
        <v>15510.067339951107</v>
      </c>
      <c r="AC47">
        <v>-153485.35223358229</v>
      </c>
      <c r="AD47">
        <v>452711.8899498689</v>
      </c>
      <c r="AE47">
        <v>-191662.42185606604</v>
      </c>
      <c r="AF47">
        <v>-158615.19833391978</v>
      </c>
      <c r="AG47">
        <v>-2884.7519950564401</v>
      </c>
      <c r="AH47">
        <v>-5095.4724848521755</v>
      </c>
      <c r="AI47">
        <v>1837.1162686056402</v>
      </c>
      <c r="AJ47">
        <v>-2073.4988865906407</v>
      </c>
      <c r="AK47">
        <v>3458.984419432521</v>
      </c>
      <c r="AL47">
        <v>-1984.1792690464245</v>
      </c>
      <c r="AM47">
        <v>18295751.811919212</v>
      </c>
      <c r="AN47">
        <v>-19817248.372362386</v>
      </c>
      <c r="AO47">
        <v>14488098.98972128</v>
      </c>
      <c r="AP47">
        <v>12104830.766355233</v>
      </c>
      <c r="AQ47">
        <v>-25914294.982555106</v>
      </c>
      <c r="AR47">
        <v>5161819.6289457353</v>
      </c>
      <c r="AS47">
        <v>8972855.5332674421</v>
      </c>
      <c r="AT47">
        <v>-31132676.40759857</v>
      </c>
      <c r="AU47">
        <v>72890468.597011194</v>
      </c>
      <c r="AV47">
        <v>16365598.95346107</v>
      </c>
      <c r="AW47">
        <v>18728941.056844402</v>
      </c>
      <c r="AX47">
        <v>-4113908.2961425302</v>
      </c>
      <c r="AY47">
        <v>-4315517.7862994717</v>
      </c>
      <c r="AZ47">
        <v>-11963590.167652965</v>
      </c>
      <c r="BA47">
        <v>-229347.55313778095</v>
      </c>
      <c r="BB47">
        <v>-371380.85559108184</v>
      </c>
      <c r="BC47">
        <v>29961498.066705976</v>
      </c>
      <c r="BD47">
        <v>395561.69813055446</v>
      </c>
      <c r="BE47">
        <v>198614.10950710162</v>
      </c>
      <c r="BF47">
        <v>302651.457214011</v>
      </c>
      <c r="BG47">
        <v>301843.16869802348</v>
      </c>
      <c r="BH47">
        <v>-365940.81334775488</v>
      </c>
      <c r="BI47">
        <v>8440.7739598362768</v>
      </c>
      <c r="BJ47">
        <v>8639370.4209075365</v>
      </c>
      <c r="BK47">
        <v>7440132.0926458044</v>
      </c>
      <c r="BL47">
        <v>5185683.1573801422</v>
      </c>
      <c r="BM47">
        <v>4398667.5876831925</v>
      </c>
      <c r="BN47">
        <v>2499623.5941531053</v>
      </c>
      <c r="BO47">
        <v>2131082.9562376402</v>
      </c>
      <c r="BP47">
        <v>2786884.7857795032</v>
      </c>
      <c r="BQ47">
        <v>2322801.2444826765</v>
      </c>
      <c r="BR47">
        <v>-55491.518329622922</v>
      </c>
      <c r="BS47">
        <v>-34777.069144170135</v>
      </c>
      <c r="BT47">
        <v>-495246.28182878607</v>
      </c>
      <c r="BU47">
        <v>104355.69808630455</v>
      </c>
      <c r="BV47">
        <v>-14962316.756704196</v>
      </c>
      <c r="BW47">
        <v>12127.932310878548</v>
      </c>
      <c r="BX47">
        <v>11897.870209355886</v>
      </c>
      <c r="BY47">
        <v>8294.5748631871484</v>
      </c>
      <c r="BZ47">
        <v>10362.321474710747</v>
      </c>
      <c r="CA47">
        <v>4764.7191455809407</v>
      </c>
      <c r="CB47">
        <v>5444.5658544568232</v>
      </c>
      <c r="CC47">
        <v>-3437.4526243801865</v>
      </c>
      <c r="CD47">
        <v>313.70472331666474</v>
      </c>
      <c r="CE47">
        <v>2198.4089258786485</v>
      </c>
      <c r="CF47">
        <v>3661.537513583241</v>
      </c>
      <c r="CG47">
        <v>-4190.3330341770397</v>
      </c>
      <c r="CH47">
        <v>-77191731.956974223</v>
      </c>
      <c r="CI47">
        <v>143210917.51708341</v>
      </c>
      <c r="CJ47">
        <v>689344.42191191053</v>
      </c>
      <c r="CK47">
        <v>-1272835.432568161</v>
      </c>
      <c r="CL47">
        <v>-8438.5018398494867</v>
      </c>
      <c r="CM47">
        <v>15867.034354317571</v>
      </c>
      <c r="CN47">
        <v>-13356.909385205154</v>
      </c>
      <c r="CO47">
        <v>24998.144723403017</v>
      </c>
      <c r="CP47" s="12">
        <v>-84356844.481325895</v>
      </c>
      <c r="CQ47">
        <v>159674234.20055369</v>
      </c>
      <c r="CR47">
        <v>25982521.799600884</v>
      </c>
      <c r="CS47">
        <v>-47978375.787010767</v>
      </c>
      <c r="CT47">
        <v>561313.67683461914</v>
      </c>
      <c r="CU47">
        <v>-882407.14243188815</v>
      </c>
      <c r="CV47">
        <v>-1599.0027446766612</v>
      </c>
      <c r="CW47">
        <v>1426.2353854347932</v>
      </c>
      <c r="CX47">
        <v>-4440.1676116787712</v>
      </c>
      <c r="CY47">
        <v>2624445144.4557638</v>
      </c>
      <c r="CZ47">
        <v>2235201937.3209281</v>
      </c>
    </row>
    <row r="48" spans="1:104" x14ac:dyDescent="0.35">
      <c r="A48" t="s">
        <v>156</v>
      </c>
      <c r="B48">
        <v>-288303.68390491349</v>
      </c>
      <c r="C48">
        <v>45154.3858837843</v>
      </c>
      <c r="D48">
        <v>1301577.5545717024</v>
      </c>
      <c r="E48">
        <v>371606.0992641495</v>
      </c>
      <c r="F48">
        <v>-960351.43003085023</v>
      </c>
      <c r="G48">
        <v>395641.03355970449</v>
      </c>
      <c r="H48">
        <v>-91755.402401370156</v>
      </c>
      <c r="I48">
        <v>491887.62752402324</v>
      </c>
      <c r="J48">
        <v>750776.90479798347</v>
      </c>
      <c r="K48">
        <v>218513.36641006975</v>
      </c>
      <c r="L48">
        <v>-413965.89807319542</v>
      </c>
      <c r="M48">
        <v>311499.39469185733</v>
      </c>
      <c r="N48">
        <v>24434.991012432281</v>
      </c>
      <c r="O48">
        <v>1324369.0673132669</v>
      </c>
      <c r="P48">
        <v>137353.84463555578</v>
      </c>
      <c r="Y48">
        <v>-1597644.1571521675</v>
      </c>
      <c r="Z48">
        <v>-74427.586517925098</v>
      </c>
      <c r="AA48">
        <v>313048.65012057306</v>
      </c>
      <c r="AB48">
        <v>132451.23157623064</v>
      </c>
      <c r="AC48">
        <v>213019.13799823762</v>
      </c>
      <c r="AD48">
        <v>-1579530.032623651</v>
      </c>
      <c r="AE48">
        <v>252401.33148195077</v>
      </c>
      <c r="AF48">
        <v>180985.86729208435</v>
      </c>
      <c r="AG48">
        <v>-11039.253891111806</v>
      </c>
      <c r="AH48">
        <v>-21836.722542418509</v>
      </c>
      <c r="AI48">
        <v>-2051.3084043831191</v>
      </c>
      <c r="AJ48">
        <v>14344.370913419591</v>
      </c>
      <c r="AK48">
        <v>-1544.834139195829</v>
      </c>
      <c r="AL48">
        <v>11842.508499804908</v>
      </c>
      <c r="AM48">
        <v>-8536430.347239092</v>
      </c>
      <c r="AN48">
        <v>17079674.885056484</v>
      </c>
      <c r="AO48">
        <v>-26635153.29620577</v>
      </c>
      <c r="AP48">
        <v>18260505.382575095</v>
      </c>
      <c r="AQ48">
        <v>27586328.015520383</v>
      </c>
      <c r="AR48">
        <v>-6821927.3550069798</v>
      </c>
      <c r="AS48">
        <v>-39603090.568932228</v>
      </c>
      <c r="AT48">
        <v>53527622.801557899</v>
      </c>
      <c r="AU48">
        <v>16365598.95346107</v>
      </c>
      <c r="AV48">
        <v>137172706.23607674</v>
      </c>
      <c r="AW48">
        <v>84793793.874442518</v>
      </c>
      <c r="AX48">
        <v>-14757895.911755133</v>
      </c>
      <c r="AY48">
        <v>-44846.860811490362</v>
      </c>
      <c r="AZ48">
        <v>-18693195.491754718</v>
      </c>
      <c r="BA48">
        <v>17251960.904328704</v>
      </c>
      <c r="BB48">
        <v>6174077.5854543224</v>
      </c>
      <c r="BC48">
        <v>11088004.760134831</v>
      </c>
      <c r="BD48">
        <v>-690082.01721020555</v>
      </c>
      <c r="BE48">
        <v>-490471.45745391946</v>
      </c>
      <c r="BF48">
        <v>-603619.46336584073</v>
      </c>
      <c r="BG48">
        <v>-598445.1616377756</v>
      </c>
      <c r="BH48">
        <v>167261.92650850193</v>
      </c>
      <c r="BI48">
        <v>-30733.710792247341</v>
      </c>
      <c r="BJ48">
        <v>-25727078.920818213</v>
      </c>
      <c r="BK48">
        <v>-24065619.422149893</v>
      </c>
      <c r="BL48">
        <v>-12934790.909813507</v>
      </c>
      <c r="BM48">
        <v>-12020439.632743239</v>
      </c>
      <c r="BN48">
        <v>-14656862.206913389</v>
      </c>
      <c r="BO48">
        <v>-17400358.068605274</v>
      </c>
      <c r="BP48">
        <v>-15493184.399310688</v>
      </c>
      <c r="BQ48">
        <v>-18372193.266338576</v>
      </c>
      <c r="BR48">
        <v>21050.313811696375</v>
      </c>
      <c r="BS48">
        <v>25588.568550259708</v>
      </c>
      <c r="BT48">
        <v>764531.88848680246</v>
      </c>
      <c r="BU48">
        <v>-428327.81126493524</v>
      </c>
      <c r="BV48">
        <v>14379811.387605956</v>
      </c>
      <c r="BW48">
        <v>-2869.2403070962691</v>
      </c>
      <c r="BX48">
        <v>2805.9401011816353</v>
      </c>
      <c r="BY48">
        <v>-2532.1541987144069</v>
      </c>
      <c r="BZ48">
        <v>3150.8862758043383</v>
      </c>
      <c r="CA48">
        <v>2127.0863877863803</v>
      </c>
      <c r="CB48">
        <v>11291.68145239668</v>
      </c>
      <c r="CC48">
        <v>-2982.7152750834566</v>
      </c>
      <c r="CD48">
        <v>6871.9991963338534</v>
      </c>
      <c r="CE48">
        <v>16325.688256222287</v>
      </c>
      <c r="CF48">
        <v>22850.854335585344</v>
      </c>
      <c r="CG48">
        <v>20516.625802783521</v>
      </c>
      <c r="CH48">
        <v>107110825.48269182</v>
      </c>
      <c r="CI48">
        <v>-201753882.77663976</v>
      </c>
      <c r="CJ48">
        <v>-1528459.1959151919</v>
      </c>
      <c r="CK48">
        <v>2943774.261052364</v>
      </c>
      <c r="CL48">
        <v>18222.330325827865</v>
      </c>
      <c r="CM48">
        <v>-35502.468371588329</v>
      </c>
      <c r="CN48">
        <v>20982.223347851716</v>
      </c>
      <c r="CO48">
        <v>-40287.463805928564</v>
      </c>
      <c r="CP48" s="12">
        <v>142978732.53686824</v>
      </c>
      <c r="CQ48">
        <v>-273849746.60612565</v>
      </c>
      <c r="CR48">
        <v>-59193800.122421585</v>
      </c>
      <c r="CS48">
        <v>111640055.78256018</v>
      </c>
      <c r="CT48">
        <v>-1728902.1102580265</v>
      </c>
      <c r="CU48">
        <v>3270289.8353439411</v>
      </c>
      <c r="CV48">
        <v>3275.1621526905974</v>
      </c>
      <c r="CW48">
        <v>-5886.2999715837568</v>
      </c>
      <c r="CX48">
        <v>23776.450719686196</v>
      </c>
      <c r="CY48">
        <v>-5029429829.9883528</v>
      </c>
      <c r="CZ48">
        <v>-4542245663.6630154</v>
      </c>
    </row>
    <row r="49" spans="1:104" x14ac:dyDescent="0.35">
      <c r="A49" t="s">
        <v>157</v>
      </c>
      <c r="B49">
        <v>-305112.4031449543</v>
      </c>
      <c r="C49">
        <v>132959.31550906462</v>
      </c>
      <c r="D49">
        <v>850381.05483506911</v>
      </c>
      <c r="E49">
        <v>36825.430852378202</v>
      </c>
      <c r="F49">
        <v>-801831.5718317884</v>
      </c>
      <c r="G49">
        <v>211537.96457157106</v>
      </c>
      <c r="H49">
        <v>27896.593413508643</v>
      </c>
      <c r="I49">
        <v>309992.42899458791</v>
      </c>
      <c r="J49">
        <v>466967.0793225838</v>
      </c>
      <c r="K49">
        <v>-52102.389361051071</v>
      </c>
      <c r="L49">
        <v>-372784.1124113847</v>
      </c>
      <c r="M49">
        <v>88129.86514893714</v>
      </c>
      <c r="N49">
        <v>-10787.068621216329</v>
      </c>
      <c r="O49">
        <v>663735.50702938542</v>
      </c>
      <c r="P49">
        <v>-165596.43321276092</v>
      </c>
      <c r="Y49">
        <v>-1473217.2548742539</v>
      </c>
      <c r="Z49">
        <v>-61684.536553925653</v>
      </c>
      <c r="AA49">
        <v>130071.35126648621</v>
      </c>
      <c r="AB49">
        <v>111913.80385144296</v>
      </c>
      <c r="AC49">
        <v>44918.276823562454</v>
      </c>
      <c r="AD49">
        <v>-1450773.4675266987</v>
      </c>
      <c r="AE49">
        <v>84031.610737267183</v>
      </c>
      <c r="AF49">
        <v>39018.203358446881</v>
      </c>
      <c r="AG49">
        <v>-5093.665967221732</v>
      </c>
      <c r="AH49">
        <v>-13666.439328786419</v>
      </c>
      <c r="AI49">
        <v>-1011.8656909628552</v>
      </c>
      <c r="AJ49">
        <v>10612.263518439029</v>
      </c>
      <c r="AK49">
        <v>-803.86306950460266</v>
      </c>
      <c r="AL49">
        <v>10119.636967868259</v>
      </c>
      <c r="AM49">
        <v>-891940.14298969391</v>
      </c>
      <c r="AN49">
        <v>7311932.9806523174</v>
      </c>
      <c r="AO49">
        <v>-14685944.471458767</v>
      </c>
      <c r="AP49">
        <v>12191763.976162901</v>
      </c>
      <c r="AQ49">
        <v>6905803.4173066728</v>
      </c>
      <c r="AR49">
        <v>-9474123.4367621318</v>
      </c>
      <c r="AS49">
        <v>-9410410.9945534747</v>
      </c>
      <c r="AT49">
        <v>46040772.053091846</v>
      </c>
      <c r="AU49">
        <v>18728941.056844402</v>
      </c>
      <c r="AV49">
        <v>84793793.874442518</v>
      </c>
      <c r="AW49">
        <v>79054811.736950949</v>
      </c>
      <c r="AX49">
        <v>-11456453.161469815</v>
      </c>
      <c r="AY49">
        <v>5473525.5241631214</v>
      </c>
      <c r="AZ49">
        <v>-21336267.945626762</v>
      </c>
      <c r="BA49">
        <v>12776887.810138669</v>
      </c>
      <c r="BB49">
        <v>2634089.2369497828</v>
      </c>
      <c r="BC49">
        <v>4139015.5704867966</v>
      </c>
      <c r="BD49">
        <v>-638197.02363212616</v>
      </c>
      <c r="BE49">
        <v>-511898.1941531474</v>
      </c>
      <c r="BF49">
        <v>-588613.656157522</v>
      </c>
      <c r="BG49">
        <v>-596420.14528741571</v>
      </c>
      <c r="BH49">
        <v>-85171.644916131409</v>
      </c>
      <c r="BI49">
        <v>-23994.814862325562</v>
      </c>
      <c r="BJ49">
        <v>-20654490.215552673</v>
      </c>
      <c r="BK49">
        <v>-19058176.937030949</v>
      </c>
      <c r="BL49">
        <v>-10169944.5104146</v>
      </c>
      <c r="BM49">
        <v>-9455420.8546297941</v>
      </c>
      <c r="BN49">
        <v>-11450595.911260903</v>
      </c>
      <c r="BO49">
        <v>-14674828.372195875</v>
      </c>
      <c r="BP49">
        <v>-12154788.15124453</v>
      </c>
      <c r="BQ49">
        <v>-15639140.119013518</v>
      </c>
      <c r="BR49">
        <v>59771.409750919593</v>
      </c>
      <c r="BS49">
        <v>70775.163963642874</v>
      </c>
      <c r="BT49">
        <v>467151.67955109832</v>
      </c>
      <c r="BU49">
        <v>-490554.15920745104</v>
      </c>
      <c r="BV49">
        <v>-5244306.262310327</v>
      </c>
      <c r="BW49">
        <v>-91.304037001368485</v>
      </c>
      <c r="BX49">
        <v>5612.6751379028274</v>
      </c>
      <c r="BY49">
        <v>-2685.6547624595469</v>
      </c>
      <c r="BZ49">
        <v>3002.0548406642938</v>
      </c>
      <c r="CA49">
        <v>5856.6401136720315</v>
      </c>
      <c r="CB49">
        <v>13028.525117180679</v>
      </c>
      <c r="CC49">
        <v>-853.82451450440703</v>
      </c>
      <c r="CD49">
        <v>6867.1686280488948</v>
      </c>
      <c r="CE49">
        <v>16920.063595711348</v>
      </c>
      <c r="CF49">
        <v>19480.590503918564</v>
      </c>
      <c r="CG49">
        <v>17632.698401052483</v>
      </c>
      <c r="CH49">
        <v>77483203.490230232</v>
      </c>
      <c r="CI49">
        <v>-145700657.4177261</v>
      </c>
      <c r="CJ49">
        <v>-1046019.8890958332</v>
      </c>
      <c r="CK49">
        <v>2016664.4961224233</v>
      </c>
      <c r="CL49">
        <v>11191.426477919058</v>
      </c>
      <c r="CM49">
        <v>-21192.67114986965</v>
      </c>
      <c r="CN49">
        <v>10894.082931256997</v>
      </c>
      <c r="CO49">
        <v>-20398.302643844519</v>
      </c>
      <c r="CP49" s="12">
        <v>91475885.205071703</v>
      </c>
      <c r="CQ49">
        <v>-174324534.33740425</v>
      </c>
      <c r="CR49">
        <v>-35776297.635075726</v>
      </c>
      <c r="CS49">
        <v>67357832.639296904</v>
      </c>
      <c r="CT49">
        <v>-1240596.9568386511</v>
      </c>
      <c r="CU49">
        <v>2358963.1757573024</v>
      </c>
      <c r="CV49">
        <v>4474.4593186489865</v>
      </c>
      <c r="CW49">
        <v>-8016.7037636961049</v>
      </c>
      <c r="CX49">
        <v>21788.603245083115</v>
      </c>
      <c r="CY49">
        <v>-3521680033.9116645</v>
      </c>
      <c r="CZ49">
        <v>-3235682345.7932057</v>
      </c>
    </row>
    <row r="50" spans="1:104" x14ac:dyDescent="0.35">
      <c r="A50" t="s">
        <v>51</v>
      </c>
      <c r="B50">
        <v>-247683.29237448209</v>
      </c>
      <c r="C50">
        <v>37724.403215781742</v>
      </c>
      <c r="D50">
        <v>255577.23110667372</v>
      </c>
      <c r="E50">
        <v>26864.875015870704</v>
      </c>
      <c r="F50">
        <v>-173420.45150954087</v>
      </c>
      <c r="G50">
        <v>-158591.09730399397</v>
      </c>
      <c r="H50">
        <v>55645.436971851785</v>
      </c>
      <c r="I50">
        <v>116308.51889065575</v>
      </c>
      <c r="J50">
        <v>254898.35099383554</v>
      </c>
      <c r="K50">
        <v>26708.280526475068</v>
      </c>
      <c r="L50">
        <v>-224732.56169888185</v>
      </c>
      <c r="M50">
        <v>274919.70510560623</v>
      </c>
      <c r="N50">
        <v>450652.07234475826</v>
      </c>
      <c r="O50">
        <v>9597.985991464373</v>
      </c>
      <c r="P50">
        <v>-499937.37766908301</v>
      </c>
      <c r="Y50">
        <v>-284695.02410227351</v>
      </c>
      <c r="Z50">
        <v>-26254.289713681934</v>
      </c>
      <c r="AA50">
        <v>94260.818076983691</v>
      </c>
      <c r="AB50">
        <v>50638.41689915656</v>
      </c>
      <c r="AC50">
        <v>146016.27985216232</v>
      </c>
      <c r="AD50">
        <v>-327754.2122071092</v>
      </c>
      <c r="AE50">
        <v>137632.59556928874</v>
      </c>
      <c r="AF50">
        <v>144288.85283564299</v>
      </c>
      <c r="AG50">
        <v>-8985.6687204569716</v>
      </c>
      <c r="AH50">
        <v>-6431.3300020539691</v>
      </c>
      <c r="AI50">
        <v>-275.4274766862938</v>
      </c>
      <c r="AJ50">
        <v>-5644.6338926993576</v>
      </c>
      <c r="AK50">
        <v>-3252.5539041420552</v>
      </c>
      <c r="AL50">
        <v>-4673.030059347956</v>
      </c>
      <c r="AM50">
        <v>-5406372.724035874</v>
      </c>
      <c r="AN50">
        <v>11795137.009320572</v>
      </c>
      <c r="AO50">
        <v>-7170747.0758472197</v>
      </c>
      <c r="AP50">
        <v>1131267.5614925984</v>
      </c>
      <c r="AQ50">
        <v>14884560.731611855</v>
      </c>
      <c r="AR50">
        <v>-6029794.9875836419</v>
      </c>
      <c r="AS50">
        <v>-3259570.1108161756</v>
      </c>
      <c r="AT50">
        <v>-10555679.118434414</v>
      </c>
      <c r="AU50">
        <v>-4113908.2961425302</v>
      </c>
      <c r="AV50">
        <v>-14757895.911755133</v>
      </c>
      <c r="AW50">
        <v>-11456453.161469815</v>
      </c>
      <c r="AX50">
        <v>34558579.862323269</v>
      </c>
      <c r="AY50">
        <v>7290194.0695952242</v>
      </c>
      <c r="AZ50">
        <v>-18083940.802664816</v>
      </c>
      <c r="BA50">
        <v>-30957523.260221954</v>
      </c>
      <c r="BB50">
        <v>816657.0513570559</v>
      </c>
      <c r="BC50">
        <v>8715047.1546071135</v>
      </c>
      <c r="BD50">
        <v>-523368.50121263682</v>
      </c>
      <c r="BE50">
        <v>-535363.26709440676</v>
      </c>
      <c r="BF50">
        <v>-561418.14102239511</v>
      </c>
      <c r="BG50">
        <v>-514623.64046372921</v>
      </c>
      <c r="BH50">
        <v>-129758.3596193265</v>
      </c>
      <c r="BI50">
        <v>-12402.483515266456</v>
      </c>
      <c r="BJ50">
        <v>1152833.5470549134</v>
      </c>
      <c r="BK50">
        <v>1215588.0249086344</v>
      </c>
      <c r="BL50">
        <v>-525343.07973441377</v>
      </c>
      <c r="BM50">
        <v>-319565.2720310929</v>
      </c>
      <c r="BN50">
        <v>-1794491.8447186437</v>
      </c>
      <c r="BO50">
        <v>-831931.46639471536</v>
      </c>
      <c r="BP50">
        <v>-2512296.7744772169</v>
      </c>
      <c r="BQ50">
        <v>-1819446.0849560308</v>
      </c>
      <c r="BR50">
        <v>-90665.253132639744</v>
      </c>
      <c r="BS50">
        <v>-125323.60911631987</v>
      </c>
      <c r="BT50">
        <v>116490.41017036684</v>
      </c>
      <c r="BU50">
        <v>-454971.48126712808</v>
      </c>
      <c r="BV50">
        <v>9795230.9335472807</v>
      </c>
      <c r="BW50">
        <v>-14615.24721970568</v>
      </c>
      <c r="BX50">
        <v>-15560.338483586889</v>
      </c>
      <c r="BY50">
        <v>-15360.530999560819</v>
      </c>
      <c r="BZ50">
        <v>-17491.223770000001</v>
      </c>
      <c r="CA50">
        <v>-16156.80719483191</v>
      </c>
      <c r="CB50">
        <v>-16160.396413559838</v>
      </c>
      <c r="CC50">
        <v>-14078.23512982642</v>
      </c>
      <c r="CD50">
        <v>-16487.034140549978</v>
      </c>
      <c r="CE50">
        <v>10123.469636349688</v>
      </c>
      <c r="CF50">
        <v>1531.7031407575832</v>
      </c>
      <c r="CG50">
        <v>2600.9983265344094</v>
      </c>
      <c r="CH50">
        <v>-311876.28843716544</v>
      </c>
      <c r="CI50">
        <v>1259148.4759965863</v>
      </c>
      <c r="CJ50">
        <v>10352.312330675339</v>
      </c>
      <c r="CK50">
        <v>-25843.526613712289</v>
      </c>
      <c r="CL50">
        <v>0.53608419458491452</v>
      </c>
      <c r="CM50">
        <v>-373.41887437856025</v>
      </c>
      <c r="CN50">
        <v>4065.5400788078368</v>
      </c>
      <c r="CO50">
        <v>-7949.7232612215557</v>
      </c>
      <c r="CP50" s="12">
        <v>-11538.439854436854</v>
      </c>
      <c r="CQ50">
        <v>-307566.4074408501</v>
      </c>
      <c r="CR50">
        <v>29515035.734294791</v>
      </c>
      <c r="CS50">
        <v>-56577872.26752083</v>
      </c>
      <c r="CT50">
        <v>-311134.16083481786</v>
      </c>
      <c r="CU50">
        <v>544501.26107323635</v>
      </c>
      <c r="CV50">
        <v>-10064.991495734055</v>
      </c>
      <c r="CW50">
        <v>18496.216533010196</v>
      </c>
      <c r="CX50">
        <v>8420.7202861884361</v>
      </c>
      <c r="CY50">
        <v>-641288964.30454767</v>
      </c>
      <c r="CZ50">
        <v>-644096655.71858573</v>
      </c>
    </row>
    <row r="51" spans="1:104" x14ac:dyDescent="0.35">
      <c r="A51" t="s">
        <v>52</v>
      </c>
      <c r="B51">
        <v>-279622.67939000449</v>
      </c>
      <c r="C51">
        <v>205110.41865815327</v>
      </c>
      <c r="D51">
        <v>586219.70318933832</v>
      </c>
      <c r="E51">
        <v>-21930.232067345911</v>
      </c>
      <c r="F51">
        <v>-564299.57371788484</v>
      </c>
      <c r="G51">
        <v>82545.168104414537</v>
      </c>
      <c r="H51">
        <v>162508.20886255693</v>
      </c>
      <c r="I51">
        <v>91982.163945807668</v>
      </c>
      <c r="J51">
        <v>369662.21755000047</v>
      </c>
      <c r="K51">
        <v>-45500.01909133076</v>
      </c>
      <c r="L51">
        <v>-985833.7718826374</v>
      </c>
      <c r="M51">
        <v>-65021.263091159271</v>
      </c>
      <c r="N51">
        <v>345021.09372745035</v>
      </c>
      <c r="O51">
        <v>-606784.1076419981</v>
      </c>
      <c r="P51">
        <v>-977021.43317076925</v>
      </c>
      <c r="Y51">
        <v>-100291.78646085761</v>
      </c>
      <c r="Z51">
        <v>-54066.870248116269</v>
      </c>
      <c r="AA51">
        <v>88667.573338864851</v>
      </c>
      <c r="AB51">
        <v>8134.5583207631089</v>
      </c>
      <c r="AC51">
        <v>111970.57899945386</v>
      </c>
      <c r="AD51">
        <v>-119239.69220159175</v>
      </c>
      <c r="AE51">
        <v>178682.67647151466</v>
      </c>
      <c r="AF51">
        <v>123634.00590385099</v>
      </c>
      <c r="AG51">
        <v>2458.6018510037507</v>
      </c>
      <c r="AH51">
        <v>4373.4583285212457</v>
      </c>
      <c r="AI51">
        <v>249.70335694394089</v>
      </c>
      <c r="AJ51">
        <v>487.99983695556267</v>
      </c>
      <c r="AK51">
        <v>-218.14366083175818</v>
      </c>
      <c r="AL51">
        <v>725.16125859881674</v>
      </c>
      <c r="AM51">
        <v>-11791861.591919027</v>
      </c>
      <c r="AN51">
        <v>7368673.3882387737</v>
      </c>
      <c r="AO51">
        <v>-19559059.984751012</v>
      </c>
      <c r="AP51">
        <v>2712162.4146747044</v>
      </c>
      <c r="AQ51">
        <v>11219683.123291895</v>
      </c>
      <c r="AR51">
        <v>-5313584.329013641</v>
      </c>
      <c r="AS51">
        <v>1116103.3973273314</v>
      </c>
      <c r="AT51">
        <v>4059831.2542333468</v>
      </c>
      <c r="AU51">
        <v>-4315517.7862994717</v>
      </c>
      <c r="AV51">
        <v>-44846.860811490362</v>
      </c>
      <c r="AW51">
        <v>5473525.5241631214</v>
      </c>
      <c r="AX51">
        <v>7290194.0695952242</v>
      </c>
      <c r="AY51">
        <v>50373369.588468768</v>
      </c>
      <c r="AZ51">
        <v>-3625129.2145161019</v>
      </c>
      <c r="BA51">
        <v>-1369916.9593599457</v>
      </c>
      <c r="BB51">
        <v>5157184.8966215039</v>
      </c>
      <c r="BC51">
        <v>7813296.4009599676</v>
      </c>
      <c r="BD51">
        <v>-471902.29515136807</v>
      </c>
      <c r="BE51">
        <v>-443364.46635301819</v>
      </c>
      <c r="BF51">
        <v>-503838.47394201823</v>
      </c>
      <c r="BG51">
        <v>-456461.43609250779</v>
      </c>
      <c r="BH51">
        <v>68093.419547760175</v>
      </c>
      <c r="BI51">
        <v>-3575.8834690312669</v>
      </c>
      <c r="BJ51">
        <v>3102358.9395501292</v>
      </c>
      <c r="BK51">
        <v>3357252.3554518027</v>
      </c>
      <c r="BL51">
        <v>-2188551.1320903674</v>
      </c>
      <c r="BM51">
        <v>-1689293.5075304869</v>
      </c>
      <c r="BN51">
        <v>-7719549.8782565407</v>
      </c>
      <c r="BO51">
        <v>-9706312.8957102653</v>
      </c>
      <c r="BP51">
        <v>-7881778.6830224432</v>
      </c>
      <c r="BQ51">
        <v>-9848719.1362102311</v>
      </c>
      <c r="BR51">
        <v>-42311.249989141339</v>
      </c>
      <c r="BS51">
        <v>-76220.804950149119</v>
      </c>
      <c r="BT51">
        <v>368865.6689401386</v>
      </c>
      <c r="BU51">
        <v>-389363.27545537543</v>
      </c>
      <c r="BV51">
        <v>5625554.8865109719</v>
      </c>
      <c r="BW51">
        <v>-11780.843869514158</v>
      </c>
      <c r="BX51">
        <v>-15083.558522435942</v>
      </c>
      <c r="BY51">
        <v>-12041.65301586856</v>
      </c>
      <c r="BZ51">
        <v>-17118.454491756602</v>
      </c>
      <c r="CA51">
        <v>-9734.1970316357929</v>
      </c>
      <c r="CB51">
        <v>-11883.172392610499</v>
      </c>
      <c r="CC51">
        <v>-8648.0633481868917</v>
      </c>
      <c r="CD51">
        <v>-12473.791731255904</v>
      </c>
      <c r="CE51">
        <v>9690.1294233832814</v>
      </c>
      <c r="CF51">
        <v>11723.331463814995</v>
      </c>
      <c r="CG51">
        <v>1225.3673526231369</v>
      </c>
      <c r="CH51">
        <v>5279329.1974120159</v>
      </c>
      <c r="CI51">
        <v>-7538765.6275974456</v>
      </c>
      <c r="CJ51">
        <v>511251.72719805088</v>
      </c>
      <c r="CK51">
        <v>-963305.79080819595</v>
      </c>
      <c r="CL51">
        <v>-5039.4159399379814</v>
      </c>
      <c r="CM51">
        <v>9898.086354197836</v>
      </c>
      <c r="CN51">
        <v>-5372.5708775847297</v>
      </c>
      <c r="CO51">
        <v>10982.908376690215</v>
      </c>
      <c r="CP51" s="12">
        <v>-8387115.2818983467</v>
      </c>
      <c r="CQ51">
        <v>18421273.725881692</v>
      </c>
      <c r="CR51">
        <v>12006227.358959554</v>
      </c>
      <c r="CS51">
        <v>-22776449.856086884</v>
      </c>
      <c r="CT51">
        <v>1874555.7345557883</v>
      </c>
      <c r="CU51">
        <v>-3503392.5410863347</v>
      </c>
      <c r="CV51">
        <v>-12701.52436354738</v>
      </c>
      <c r="CW51">
        <v>25194.811307797365</v>
      </c>
      <c r="CX51">
        <v>-588.2812263684682</v>
      </c>
      <c r="CY51">
        <v>-1657269815.8894796</v>
      </c>
      <c r="CZ51">
        <v>-1441026917.698272</v>
      </c>
    </row>
    <row r="52" spans="1:104" x14ac:dyDescent="0.35">
      <c r="A52" t="s">
        <v>53</v>
      </c>
      <c r="B52">
        <v>516429.64104552916</v>
      </c>
      <c r="C52">
        <v>-32399.476874176296</v>
      </c>
      <c r="D52">
        <v>-565322.50323869428</v>
      </c>
      <c r="E52">
        <v>-264039.94162920339</v>
      </c>
      <c r="F52">
        <v>306743.88553970732</v>
      </c>
      <c r="G52">
        <v>88308.5201795537</v>
      </c>
      <c r="H52">
        <v>109909.59256235001</v>
      </c>
      <c r="I52">
        <v>-211161.7624841127</v>
      </c>
      <c r="J52">
        <v>-415686.14592105371</v>
      </c>
      <c r="K52">
        <v>-193708.57154417282</v>
      </c>
      <c r="L52">
        <v>438582.01037408243</v>
      </c>
      <c r="M52">
        <v>-262637.27965154417</v>
      </c>
      <c r="N52">
        <v>-274639.88930842094</v>
      </c>
      <c r="O52">
        <v>-571123.04067721462</v>
      </c>
      <c r="P52">
        <v>154778.28096446535</v>
      </c>
      <c r="Y52">
        <v>621740.52038773964</v>
      </c>
      <c r="Z52">
        <v>34109.830521510878</v>
      </c>
      <c r="AA52">
        <v>-159865.38695560591</v>
      </c>
      <c r="AB52">
        <v>-113312.1982778314</v>
      </c>
      <c r="AC52">
        <v>-136883.40343261522</v>
      </c>
      <c r="AD52">
        <v>637152.95804816601</v>
      </c>
      <c r="AE52">
        <v>-144757.22600701579</v>
      </c>
      <c r="AF52">
        <v>-122517.54078202213</v>
      </c>
      <c r="AG52">
        <v>8877.9301723784956</v>
      </c>
      <c r="AH52">
        <v>13896.205771872639</v>
      </c>
      <c r="AI52">
        <v>1023.4171250478449</v>
      </c>
      <c r="AJ52">
        <v>-294.11053232983431</v>
      </c>
      <c r="AK52">
        <v>1917.6487988916936</v>
      </c>
      <c r="AL52">
        <v>-1135.0159780747176</v>
      </c>
      <c r="AM52">
        <v>-7288535.2628622167</v>
      </c>
      <c r="AN52">
        <v>-6005195.4555362659</v>
      </c>
      <c r="AO52">
        <v>-6601088.8609711956</v>
      </c>
      <c r="AP52">
        <v>14647342.450428654</v>
      </c>
      <c r="AQ52">
        <v>244271.1369000437</v>
      </c>
      <c r="AR52">
        <v>9756684.7119024917</v>
      </c>
      <c r="AS52">
        <v>1809476.9319473759</v>
      </c>
      <c r="AT52">
        <v>-13639270.297351604</v>
      </c>
      <c r="AU52">
        <v>-11963590.167652965</v>
      </c>
      <c r="AV52">
        <v>-18693195.491754718</v>
      </c>
      <c r="AW52">
        <v>-21336267.945626762</v>
      </c>
      <c r="AX52">
        <v>-18083940.802664816</v>
      </c>
      <c r="AY52">
        <v>-3625129.2145161019</v>
      </c>
      <c r="AZ52">
        <v>62125145.111976363</v>
      </c>
      <c r="BA52">
        <v>15905967.741369156</v>
      </c>
      <c r="BB52">
        <v>1593914.5899008622</v>
      </c>
      <c r="BC52">
        <v>-24811739.59930595</v>
      </c>
      <c r="BD52">
        <v>447557.9743421367</v>
      </c>
      <c r="BE52">
        <v>401702.16351104504</v>
      </c>
      <c r="BF52">
        <v>464810.72445588536</v>
      </c>
      <c r="BG52">
        <v>489436.26636440476</v>
      </c>
      <c r="BH52">
        <v>359544.96529840853</v>
      </c>
      <c r="BI52">
        <v>15882.40878492622</v>
      </c>
      <c r="BJ52">
        <v>5849998.0138102593</v>
      </c>
      <c r="BK52">
        <v>5421471.8867205791</v>
      </c>
      <c r="BL52">
        <v>4294753.8575672172</v>
      </c>
      <c r="BM52">
        <v>3987461.6482763253</v>
      </c>
      <c r="BN52">
        <v>8180977.0498495158</v>
      </c>
      <c r="BO52">
        <v>9324067.2319231052</v>
      </c>
      <c r="BP52">
        <v>8811379.7491968088</v>
      </c>
      <c r="BQ52">
        <v>10932758.039919069</v>
      </c>
      <c r="BR52">
        <v>-20111.126064152901</v>
      </c>
      <c r="BS52">
        <v>16390.315109423595</v>
      </c>
      <c r="BT52">
        <v>-334041.74043919839</v>
      </c>
      <c r="BU52">
        <v>390386.22402434133</v>
      </c>
      <c r="BV52">
        <v>12680590.290457651</v>
      </c>
      <c r="BW52">
        <v>906.55213953426426</v>
      </c>
      <c r="BX52">
        <v>2029.2633798153599</v>
      </c>
      <c r="BY52">
        <v>728.2110493177845</v>
      </c>
      <c r="BZ52">
        <v>4447.2604613341709</v>
      </c>
      <c r="CA52">
        <v>1253.8174000545084</v>
      </c>
      <c r="CB52">
        <v>282.0583816192148</v>
      </c>
      <c r="CC52">
        <v>3645.6560752611399</v>
      </c>
      <c r="CD52">
        <v>4828.3715925777515</v>
      </c>
      <c r="CE52">
        <v>-280.14491221682994</v>
      </c>
      <c r="CF52">
        <v>-1228.4801061244789</v>
      </c>
      <c r="CG52">
        <v>-6238.044486947053</v>
      </c>
      <c r="CH52">
        <v>-32643142.734542549</v>
      </c>
      <c r="CI52">
        <v>61070497.127568468</v>
      </c>
      <c r="CJ52">
        <v>365536.87315300305</v>
      </c>
      <c r="CK52">
        <v>-672677.26622333401</v>
      </c>
      <c r="CL52">
        <v>2324.6307205796938</v>
      </c>
      <c r="CM52">
        <v>-4832.6728496871137</v>
      </c>
      <c r="CN52">
        <v>2708.0308563850963</v>
      </c>
      <c r="CO52">
        <v>-5517.0356204030859</v>
      </c>
      <c r="CP52" s="12">
        <v>-21999846.896377843</v>
      </c>
      <c r="CQ52">
        <v>41415357.281867377</v>
      </c>
      <c r="CR52">
        <v>-7324426.4830059009</v>
      </c>
      <c r="CS52">
        <v>14601194.637626112</v>
      </c>
      <c r="CT52">
        <v>-192601.09202726634</v>
      </c>
      <c r="CU52">
        <v>414052.25373086246</v>
      </c>
      <c r="CV52">
        <v>-10732.799645188343</v>
      </c>
      <c r="CW52">
        <v>20182.043801110518</v>
      </c>
      <c r="CX52">
        <v>-9027.1878371961138</v>
      </c>
      <c r="CY52">
        <v>2058033907.1810226</v>
      </c>
      <c r="CZ52">
        <v>1910199905.1122861</v>
      </c>
    </row>
    <row r="53" spans="1:104" x14ac:dyDescent="0.35">
      <c r="A53" t="s">
        <v>54</v>
      </c>
      <c r="B53">
        <v>30601.974467019729</v>
      </c>
      <c r="C53">
        <v>32319.430949625214</v>
      </c>
      <c r="D53">
        <v>149785.51059658563</v>
      </c>
      <c r="E53">
        <v>59211.509682645359</v>
      </c>
      <c r="F53">
        <v>-195227.60489549243</v>
      </c>
      <c r="G53">
        <v>270018.2082385142</v>
      </c>
      <c r="H53">
        <v>-9069.8554508001434</v>
      </c>
      <c r="I53">
        <v>30344.62966622971</v>
      </c>
      <c r="J53">
        <v>8526.5087207164761</v>
      </c>
      <c r="K53">
        <v>40021.000189427337</v>
      </c>
      <c r="L53">
        <v>-187332.85330558091</v>
      </c>
      <c r="M53">
        <v>-145747.6646885598</v>
      </c>
      <c r="N53">
        <v>-139168.84586551017</v>
      </c>
      <c r="O53">
        <v>92312.842990174322</v>
      </c>
      <c r="P53">
        <v>40560.908714293066</v>
      </c>
      <c r="Y53">
        <v>-48062.763011382165</v>
      </c>
      <c r="Z53">
        <v>-15044.818201811177</v>
      </c>
      <c r="AA53">
        <v>-52676.886421620104</v>
      </c>
      <c r="AB53">
        <v>-43624.543157147382</v>
      </c>
      <c r="AC53">
        <v>-102336.62447119487</v>
      </c>
      <c r="AD53">
        <v>-8326.4471506771133</v>
      </c>
      <c r="AE53">
        <v>-79261.289251495851</v>
      </c>
      <c r="AF53">
        <v>-96433.150299369416</v>
      </c>
      <c r="AG53">
        <v>13689.253294703181</v>
      </c>
      <c r="AH53">
        <v>11538.693921388527</v>
      </c>
      <c r="AI53">
        <v>-138.50735798419231</v>
      </c>
      <c r="AJ53">
        <v>5954.4940930527528</v>
      </c>
      <c r="AK53">
        <v>2466.1278319170819</v>
      </c>
      <c r="AL53">
        <v>3726.9350337395936</v>
      </c>
      <c r="AM53">
        <v>-1932495.6368359441</v>
      </c>
      <c r="AN53">
        <v>-5303852.1374642858</v>
      </c>
      <c r="AO53">
        <v>493541.98963015754</v>
      </c>
      <c r="AP53">
        <v>-2700203.6830864712</v>
      </c>
      <c r="AQ53">
        <v>-6099865.020107815</v>
      </c>
      <c r="AR53">
        <v>3913976.1681818916</v>
      </c>
      <c r="AS53">
        <v>-1207868.4506423257</v>
      </c>
      <c r="AT53">
        <v>14144656.502501043</v>
      </c>
      <c r="AU53">
        <v>-229347.55313778095</v>
      </c>
      <c r="AV53">
        <v>17251960.904328704</v>
      </c>
      <c r="AW53">
        <v>12776887.810138669</v>
      </c>
      <c r="AX53">
        <v>-30957523.260221954</v>
      </c>
      <c r="AY53">
        <v>-1369916.9593599457</v>
      </c>
      <c r="AZ53">
        <v>15905967.741369156</v>
      </c>
      <c r="BA53">
        <v>35938834.662551075</v>
      </c>
      <c r="BB53">
        <v>-753174.22193834791</v>
      </c>
      <c r="BC53">
        <v>-3464275.4285812508</v>
      </c>
      <c r="BD53">
        <v>263823.11286709586</v>
      </c>
      <c r="BE53">
        <v>312411.99254374707</v>
      </c>
      <c r="BF53">
        <v>300059.09302579524</v>
      </c>
      <c r="BG53">
        <v>253625.65599794738</v>
      </c>
      <c r="BH53">
        <v>12447.440201922398</v>
      </c>
      <c r="BI53">
        <v>6095.9258889246385</v>
      </c>
      <c r="BJ53">
        <v>-4898249.0940497145</v>
      </c>
      <c r="BK53">
        <v>-4351899.1507057315</v>
      </c>
      <c r="BL53">
        <v>-2143120.7198129403</v>
      </c>
      <c r="BM53">
        <v>-1900246.7425908432</v>
      </c>
      <c r="BN53">
        <v>-4366267.6651794277</v>
      </c>
      <c r="BO53">
        <v>-7219398.4890867174</v>
      </c>
      <c r="BP53">
        <v>-3506269.3340998343</v>
      </c>
      <c r="BQ53">
        <v>-5948200.107245028</v>
      </c>
      <c r="BR53">
        <v>80423.72468361893</v>
      </c>
      <c r="BS53">
        <v>99782.682024624446</v>
      </c>
      <c r="BT53">
        <v>134956.7746574856</v>
      </c>
      <c r="BU53">
        <v>242130.87926230126</v>
      </c>
      <c r="BV53">
        <v>-7475468.7243513549</v>
      </c>
      <c r="BW53">
        <v>9739.8939147358069</v>
      </c>
      <c r="BX53">
        <v>11394.771443428657</v>
      </c>
      <c r="BY53">
        <v>10199.137921537464</v>
      </c>
      <c r="BZ53">
        <v>12177.161258724613</v>
      </c>
      <c r="CA53">
        <v>13689.116396007417</v>
      </c>
      <c r="CB53">
        <v>14227.081848960659</v>
      </c>
      <c r="CC53">
        <v>11866.097254412274</v>
      </c>
      <c r="CD53">
        <v>14245.218211452588</v>
      </c>
      <c r="CE53">
        <v>-6237.7285187582174</v>
      </c>
      <c r="CF53">
        <v>2163.7775921305556</v>
      </c>
      <c r="CG53">
        <v>-840.01189600531688</v>
      </c>
      <c r="CH53">
        <v>12133065.0502855</v>
      </c>
      <c r="CI53">
        <v>-22898756.218197376</v>
      </c>
      <c r="CJ53">
        <v>99486.268335716217</v>
      </c>
      <c r="CK53">
        <v>-162006.34421738362</v>
      </c>
      <c r="CL53">
        <v>-2202.5138530326908</v>
      </c>
      <c r="CM53">
        <v>4396.1782145921852</v>
      </c>
      <c r="CN53">
        <v>-8755.4038156695078</v>
      </c>
      <c r="CO53">
        <v>16619.385228303374</v>
      </c>
      <c r="CP53" s="12">
        <v>5857038.1824301248</v>
      </c>
      <c r="CQ53">
        <v>-10594901.545964738</v>
      </c>
      <c r="CR53">
        <v>-32738499.22948413</v>
      </c>
      <c r="CS53">
        <v>62647786.268790074</v>
      </c>
      <c r="CT53">
        <v>991033.58488320978</v>
      </c>
      <c r="CU53">
        <v>-1819864.6614203968</v>
      </c>
      <c r="CV53">
        <v>2694.4159126898858</v>
      </c>
      <c r="CW53">
        <v>-4061.0990339184086</v>
      </c>
      <c r="CX53">
        <v>-7283.2684355948486</v>
      </c>
      <c r="CY53">
        <v>-635584135.25402725</v>
      </c>
      <c r="CZ53">
        <v>-510981401.76943994</v>
      </c>
    </row>
    <row r="54" spans="1:104" x14ac:dyDescent="0.35">
      <c r="A54" t="s">
        <v>55</v>
      </c>
      <c r="B54">
        <v>-106517.10764192767</v>
      </c>
      <c r="C54">
        <v>115965.47064199176</v>
      </c>
      <c r="D54">
        <v>79319.348926908671</v>
      </c>
      <c r="E54">
        <v>95588.722302148526</v>
      </c>
      <c r="F54">
        <v>37196.318334157069</v>
      </c>
      <c r="G54">
        <v>66539.943058573845</v>
      </c>
      <c r="H54">
        <v>59519.980451516298</v>
      </c>
      <c r="I54">
        <v>40051.338935594336</v>
      </c>
      <c r="J54">
        <v>45964.327090514169</v>
      </c>
      <c r="K54">
        <v>58589.118533580302</v>
      </c>
      <c r="L54">
        <v>-118125.02038443618</v>
      </c>
      <c r="M54">
        <v>103503.85808153926</v>
      </c>
      <c r="N54">
        <v>42744.847595259111</v>
      </c>
      <c r="O54">
        <v>135591.12836390274</v>
      </c>
      <c r="P54">
        <v>16204.950563472024</v>
      </c>
      <c r="Y54">
        <v>-93344.448534081617</v>
      </c>
      <c r="Z54">
        <v>-9874.6158781964186</v>
      </c>
      <c r="AA54">
        <v>56470.109996923551</v>
      </c>
      <c r="AB54">
        <v>-161.25913576467502</v>
      </c>
      <c r="AC54">
        <v>49299.899844586711</v>
      </c>
      <c r="AD54">
        <v>-96142.90809667758</v>
      </c>
      <c r="AE54">
        <v>61730.353843536432</v>
      </c>
      <c r="AF54">
        <v>44428.191434473461</v>
      </c>
      <c r="AG54">
        <v>31.137193751094809</v>
      </c>
      <c r="AH54">
        <v>-2614.5385158548856</v>
      </c>
      <c r="AI54">
        <v>580.76695978633575</v>
      </c>
      <c r="AJ54">
        <v>84.108581487766131</v>
      </c>
      <c r="AK54">
        <v>1219.3590555969229</v>
      </c>
      <c r="AL54">
        <v>-982.12881665893576</v>
      </c>
      <c r="AM54">
        <v>-4229909.8250247426</v>
      </c>
      <c r="AN54">
        <v>3122729.402571761</v>
      </c>
      <c r="AO54">
        <v>-11152596.66243862</v>
      </c>
      <c r="AP54">
        <v>5471919.7343223495</v>
      </c>
      <c r="AQ54">
        <v>6018619.4734764323</v>
      </c>
      <c r="AR54">
        <v>-1940844.4261391833</v>
      </c>
      <c r="AS54">
        <v>-4945304.5927993925</v>
      </c>
      <c r="AT54">
        <v>1245132.1168475933</v>
      </c>
      <c r="AU54">
        <v>-371380.85559108184</v>
      </c>
      <c r="AV54">
        <v>6174077.5854543224</v>
      </c>
      <c r="AW54">
        <v>2634089.2369497828</v>
      </c>
      <c r="AX54">
        <v>816657.0513570559</v>
      </c>
      <c r="AY54">
        <v>5157184.8966215039</v>
      </c>
      <c r="AZ54">
        <v>1593914.5899008622</v>
      </c>
      <c r="BA54">
        <v>-753174.22193834791</v>
      </c>
      <c r="BB54">
        <v>10192749.920385487</v>
      </c>
      <c r="BC54">
        <v>10067595.03591707</v>
      </c>
      <c r="BD54">
        <v>-105929.25017674141</v>
      </c>
      <c r="BE54">
        <v>-79855.559852303108</v>
      </c>
      <c r="BF54">
        <v>-85409.182500167663</v>
      </c>
      <c r="BG54">
        <v>-111792.40180781059</v>
      </c>
      <c r="BH54">
        <v>3807.352763494237</v>
      </c>
      <c r="BI54">
        <v>-9905.1606183776639</v>
      </c>
      <c r="BJ54">
        <v>-1044539.5494948187</v>
      </c>
      <c r="BK54">
        <v>-753912.40479746589</v>
      </c>
      <c r="BL54">
        <v>-1217108.4865933091</v>
      </c>
      <c r="BM54">
        <v>-946927.19745738641</v>
      </c>
      <c r="BN54">
        <v>-4789818.4675745992</v>
      </c>
      <c r="BO54">
        <v>-5927723.6832641466</v>
      </c>
      <c r="BP54">
        <v>-4364817.3988334723</v>
      </c>
      <c r="BQ54">
        <v>-5100511.8973456938</v>
      </c>
      <c r="BR54">
        <v>-87193.900527712554</v>
      </c>
      <c r="BS54">
        <v>-89427.673964778398</v>
      </c>
      <c r="BT54">
        <v>137430.26638312844</v>
      </c>
      <c r="BU54">
        <v>-61961.410438515079</v>
      </c>
      <c r="BV54">
        <v>8172277.4585865745</v>
      </c>
      <c r="BW54">
        <v>-6264.3023508760598</v>
      </c>
      <c r="BX54">
        <v>-7033.9145101074528</v>
      </c>
      <c r="BY54">
        <v>-4384.5884721477887</v>
      </c>
      <c r="BZ54">
        <v>-4732.7976125331306</v>
      </c>
      <c r="CA54">
        <v>-5800.3658394911799</v>
      </c>
      <c r="CB54">
        <v>-5988.75883087494</v>
      </c>
      <c r="CC54">
        <v>-2825.3480283128383</v>
      </c>
      <c r="CD54">
        <v>-3059.4139124060312</v>
      </c>
      <c r="CE54">
        <v>14088.141290694841</v>
      </c>
      <c r="CF54">
        <v>10754.281504145811</v>
      </c>
      <c r="CG54">
        <v>8255.8894398728007</v>
      </c>
      <c r="CH54">
        <v>4962555.6852137707</v>
      </c>
      <c r="CI54">
        <v>-9665408.10294744</v>
      </c>
      <c r="CJ54">
        <v>282113.31789379922</v>
      </c>
      <c r="CK54">
        <v>-526718.26241761725</v>
      </c>
      <c r="CL54">
        <v>1477.742357475772</v>
      </c>
      <c r="CM54">
        <v>-2811.5721162507025</v>
      </c>
      <c r="CN54">
        <v>2021.3449930566148</v>
      </c>
      <c r="CO54">
        <v>-3671.928784715567</v>
      </c>
      <c r="CP54" s="12">
        <v>7476399.6522403155</v>
      </c>
      <c r="CQ54">
        <v>-14353844.216371814</v>
      </c>
      <c r="CR54">
        <v>-4613715.5607981766</v>
      </c>
      <c r="CS54">
        <v>8374510.5867242506</v>
      </c>
      <c r="CT54">
        <v>787091.45356411254</v>
      </c>
      <c r="CU54">
        <v>-1440372.0204540887</v>
      </c>
      <c r="CV54">
        <v>-3602.8758923511418</v>
      </c>
      <c r="CW54">
        <v>6851.4220056262202</v>
      </c>
      <c r="CX54">
        <v>11488.075506453453</v>
      </c>
      <c r="CY54">
        <v>-821155086.39273298</v>
      </c>
      <c r="CZ54">
        <v>-724420698.3400104</v>
      </c>
    </row>
    <row r="55" spans="1:104" x14ac:dyDescent="0.35">
      <c r="A55" t="s">
        <v>56</v>
      </c>
      <c r="B55">
        <v>147188.67057396658</v>
      </c>
      <c r="C55">
        <v>-244884.30920876359</v>
      </c>
      <c r="D55">
        <v>-1126262.280848268</v>
      </c>
      <c r="E55">
        <v>659944.98006593646</v>
      </c>
      <c r="F55">
        <v>1146394.6365163664</v>
      </c>
      <c r="G55">
        <v>32495.781025810284</v>
      </c>
      <c r="H55">
        <v>-194907.76908090146</v>
      </c>
      <c r="I55">
        <v>-538523.07978150621</v>
      </c>
      <c r="J55">
        <v>-1044985.1729255916</v>
      </c>
      <c r="K55">
        <v>476902.08883563237</v>
      </c>
      <c r="L55">
        <v>45568.076717241333</v>
      </c>
      <c r="M55">
        <v>-898079.89007907966</v>
      </c>
      <c r="N55">
        <v>-1273146.3991175878</v>
      </c>
      <c r="O55">
        <v>-60649.848890939713</v>
      </c>
      <c r="P55">
        <v>1292288.9296005766</v>
      </c>
      <c r="Y55">
        <v>739026.60149108211</v>
      </c>
      <c r="Z55">
        <v>-45253.421440868864</v>
      </c>
      <c r="AA55">
        <v>285038.3235618184</v>
      </c>
      <c r="AB55">
        <v>-116581.77084114203</v>
      </c>
      <c r="AC55">
        <v>274315.01965073391</v>
      </c>
      <c r="AD55">
        <v>756006.37491169199</v>
      </c>
      <c r="AE55">
        <v>103873.99244980018</v>
      </c>
      <c r="AF55">
        <v>184061.05138039016</v>
      </c>
      <c r="AG55">
        <v>-308.81845570755854</v>
      </c>
      <c r="AH55">
        <v>-18110.244929052111</v>
      </c>
      <c r="AI55">
        <v>-1961.3405157384238</v>
      </c>
      <c r="AJ55">
        <v>-7351.8545085711276</v>
      </c>
      <c r="AK55">
        <v>-2068.3156805436647</v>
      </c>
      <c r="AL55">
        <v>-4116.4740695615174</v>
      </c>
      <c r="AM55">
        <v>4679461.2406603778</v>
      </c>
      <c r="AN55">
        <v>-9370590.5054768529</v>
      </c>
      <c r="AO55">
        <v>13724371.216230027</v>
      </c>
      <c r="AP55">
        <v>-20963103.978154607</v>
      </c>
      <c r="AQ55">
        <v>-12815207.834856454</v>
      </c>
      <c r="AR55">
        <v>-12424272.203498527</v>
      </c>
      <c r="AS55">
        <v>-7062556.4775021132</v>
      </c>
      <c r="AT55">
        <v>-14804678.352622282</v>
      </c>
      <c r="AU55">
        <v>29961498.066705976</v>
      </c>
      <c r="AV55">
        <v>11088004.760134831</v>
      </c>
      <c r="AW55">
        <v>4139015.5704867966</v>
      </c>
      <c r="AX55">
        <v>8715047.1546071135</v>
      </c>
      <c r="AY55">
        <v>7813296.4009599676</v>
      </c>
      <c r="AZ55">
        <v>-24811739.59930595</v>
      </c>
      <c r="BA55">
        <v>-3464275.4285812508</v>
      </c>
      <c r="BB55">
        <v>10067595.03591707</v>
      </c>
      <c r="BC55">
        <v>306693151.99744356</v>
      </c>
      <c r="BD55">
        <v>604508.34017890133</v>
      </c>
      <c r="BE55">
        <v>490574.5433578603</v>
      </c>
      <c r="BF55">
        <v>569011.1809189074</v>
      </c>
      <c r="BG55">
        <v>470556.16361620155</v>
      </c>
      <c r="BH55">
        <v>-164836.47820465648</v>
      </c>
      <c r="BI55">
        <v>37346.733800825757</v>
      </c>
      <c r="BJ55">
        <v>4687540.3148466796</v>
      </c>
      <c r="BK55">
        <v>4020717.8459453657</v>
      </c>
      <c r="BL55">
        <v>2125623.9435826261</v>
      </c>
      <c r="BM55">
        <v>1712709.4603292816</v>
      </c>
      <c r="BN55">
        <v>-5200273.5478700306</v>
      </c>
      <c r="BO55">
        <v>-7029281.1955362428</v>
      </c>
      <c r="BP55">
        <v>-3731790.241992184</v>
      </c>
      <c r="BQ55">
        <v>-4082422.8815613249</v>
      </c>
      <c r="BR55">
        <v>-143322.92451638143</v>
      </c>
      <c r="BS55">
        <v>-140367.49368851256</v>
      </c>
      <c r="BT55">
        <v>-350161.63363706379</v>
      </c>
      <c r="BU55">
        <v>401181.36152599053</v>
      </c>
      <c r="BV55">
        <v>918063.27363956755</v>
      </c>
      <c r="BW55">
        <v>-6878.5283874573306</v>
      </c>
      <c r="BX55">
        <v>-9277.1477037010027</v>
      </c>
      <c r="BY55">
        <v>-8085.8408669707742</v>
      </c>
      <c r="BZ55">
        <v>-6768.4106714303225</v>
      </c>
      <c r="CA55">
        <v>-4911.5335391929075</v>
      </c>
      <c r="CB55">
        <v>-5959.5301950790554</v>
      </c>
      <c r="CC55">
        <v>-5075.0207334144743</v>
      </c>
      <c r="CD55">
        <v>-4379.5468499016879</v>
      </c>
      <c r="CE55">
        <v>-25601.433034859463</v>
      </c>
      <c r="CF55">
        <v>-24927.219851536793</v>
      </c>
      <c r="CG55">
        <v>-4165.7663267522548</v>
      </c>
      <c r="CH55">
        <v>-60900217.564912647</v>
      </c>
      <c r="CI55">
        <v>115263618.8077766</v>
      </c>
      <c r="CJ55">
        <v>1158360.7312624587</v>
      </c>
      <c r="CK55">
        <v>-2179035.0880755978</v>
      </c>
      <c r="CL55">
        <v>-16402.604315195731</v>
      </c>
      <c r="CM55">
        <v>31358.118758820347</v>
      </c>
      <c r="CN55">
        <v>-15760.397662287831</v>
      </c>
      <c r="CO55">
        <v>29890.680779430539</v>
      </c>
      <c r="CP55" s="12">
        <v>-82561113.242691427</v>
      </c>
      <c r="CQ55">
        <v>158685943.68786317</v>
      </c>
      <c r="CR55">
        <v>18865052.763360377</v>
      </c>
      <c r="CS55">
        <v>-34657142.804157443</v>
      </c>
      <c r="CT55">
        <v>3330031.4151485572</v>
      </c>
      <c r="CU55">
        <v>-6093691.5905287629</v>
      </c>
      <c r="CV55">
        <v>27341.547605481323</v>
      </c>
      <c r="CW55">
        <v>-46964.472379503684</v>
      </c>
      <c r="CX55">
        <v>-10149.406017968498</v>
      </c>
      <c r="CY55">
        <v>436819308.69784081</v>
      </c>
      <c r="CZ55">
        <v>514028580.64473999</v>
      </c>
    </row>
    <row r="56" spans="1:104" x14ac:dyDescent="0.35">
      <c r="A56" t="s">
        <v>57</v>
      </c>
      <c r="B56">
        <v>28602.033471528535</v>
      </c>
      <c r="C56">
        <v>-9446.2988854134946</v>
      </c>
      <c r="D56">
        <v>-51661.46193036966</v>
      </c>
      <c r="E56">
        <v>-11126.262573796937</v>
      </c>
      <c r="F56">
        <v>29685.113986266049</v>
      </c>
      <c r="G56">
        <v>-8747.4291097283931</v>
      </c>
      <c r="H56">
        <v>-3689.6400741446164</v>
      </c>
      <c r="I56">
        <v>-31466.52011303464</v>
      </c>
      <c r="J56">
        <v>-41782.348272931355</v>
      </c>
      <c r="K56">
        <v>-8531.6054283764934</v>
      </c>
      <c r="L56">
        <v>31489.570211588074</v>
      </c>
      <c r="M56">
        <v>-29643.033932040154</v>
      </c>
      <c r="N56">
        <v>-37953.707564429249</v>
      </c>
      <c r="O56">
        <v>-13014.899516284626</v>
      </c>
      <c r="P56">
        <v>36143.957377923602</v>
      </c>
      <c r="Y56">
        <v>71176.379152649431</v>
      </c>
      <c r="Z56">
        <v>3807.4831198999505</v>
      </c>
      <c r="AA56">
        <v>-11992.952294859808</v>
      </c>
      <c r="AB56">
        <v>-3482.2258690299536</v>
      </c>
      <c r="AC56">
        <v>-12011.747742384099</v>
      </c>
      <c r="AD56">
        <v>73180.357698402018</v>
      </c>
      <c r="AE56">
        <v>-15628.294999538237</v>
      </c>
      <c r="AF56">
        <v>-13209.672001812411</v>
      </c>
      <c r="AG56">
        <v>448.71345501471154</v>
      </c>
      <c r="AH56">
        <v>210.72594558553868</v>
      </c>
      <c r="AI56">
        <v>53.20787951925319</v>
      </c>
      <c r="AJ56">
        <v>-323.02660024875576</v>
      </c>
      <c r="AK56">
        <v>141.63838705543012</v>
      </c>
      <c r="AL56">
        <v>-274.63634239955735</v>
      </c>
      <c r="AM56">
        <v>643065.77017078758</v>
      </c>
      <c r="AN56">
        <v>-442136.37008098321</v>
      </c>
      <c r="AO56">
        <v>1495613.2575307435</v>
      </c>
      <c r="AP56">
        <v>-911837.9970736074</v>
      </c>
      <c r="AQ56">
        <v>-518875.85361692013</v>
      </c>
      <c r="AR56">
        <v>273038.32284438075</v>
      </c>
      <c r="AS56">
        <v>326831.13146214536</v>
      </c>
      <c r="AT56">
        <v>-925896.03229853569</v>
      </c>
      <c r="AU56">
        <v>395561.69813055446</v>
      </c>
      <c r="AV56">
        <v>-690082.01721020555</v>
      </c>
      <c r="AW56">
        <v>-638197.02363212616</v>
      </c>
      <c r="AX56">
        <v>-523368.50121263682</v>
      </c>
      <c r="AY56">
        <v>-471902.29515136807</v>
      </c>
      <c r="AZ56">
        <v>447557.9743421367</v>
      </c>
      <c r="BA56">
        <v>263823.11286709586</v>
      </c>
      <c r="BB56">
        <v>-105929.25017674141</v>
      </c>
      <c r="BC56">
        <v>604508.34017890133</v>
      </c>
      <c r="BD56">
        <v>77133.469892784997</v>
      </c>
      <c r="BE56">
        <v>74198.902127464593</v>
      </c>
      <c r="BF56">
        <v>78780.091430357352</v>
      </c>
      <c r="BG56">
        <v>76686.035111915626</v>
      </c>
      <c r="BH56">
        <v>20598.613860078218</v>
      </c>
      <c r="BI56">
        <v>2465.2369309309975</v>
      </c>
      <c r="BJ56">
        <v>340521.35963739379</v>
      </c>
      <c r="BK56">
        <v>282152.3181756491</v>
      </c>
      <c r="BL56">
        <v>327238.44773131731</v>
      </c>
      <c r="BM56">
        <v>280295.80851591576</v>
      </c>
      <c r="BN56">
        <v>353568.96723323321</v>
      </c>
      <c r="BO56">
        <v>277987.69560344081</v>
      </c>
      <c r="BP56">
        <v>412278.73085042683</v>
      </c>
      <c r="BQ56">
        <v>384747.34088360856</v>
      </c>
      <c r="BR56">
        <v>6374.8603911805985</v>
      </c>
      <c r="BS56">
        <v>9573.5219116521657</v>
      </c>
      <c r="BT56">
        <v>-40409.63343140213</v>
      </c>
      <c r="BU56">
        <v>69111.412535878029</v>
      </c>
      <c r="BV56">
        <v>-241009.71118386558</v>
      </c>
      <c r="BW56">
        <v>509.52637533450576</v>
      </c>
      <c r="BX56">
        <v>367.15144044424352</v>
      </c>
      <c r="BY56">
        <v>388.76416371993639</v>
      </c>
      <c r="BZ56">
        <v>224.00107124963685</v>
      </c>
      <c r="CA56">
        <v>276.15991605434959</v>
      </c>
      <c r="CB56">
        <v>140.08383820105263</v>
      </c>
      <c r="CC56">
        <v>41.342426871120416</v>
      </c>
      <c r="CD56">
        <v>-108.56061315396357</v>
      </c>
      <c r="CE56">
        <v>-766.57920566608652</v>
      </c>
      <c r="CF56">
        <v>-647.89918057836792</v>
      </c>
      <c r="CG56">
        <v>-352.05939546117764</v>
      </c>
      <c r="CH56">
        <v>-3040951.2448907499</v>
      </c>
      <c r="CI56">
        <v>5589205.1585463658</v>
      </c>
      <c r="CJ56">
        <v>30778.969038921223</v>
      </c>
      <c r="CK56">
        <v>-56331.591254105078</v>
      </c>
      <c r="CL56">
        <v>-393.13524565798588</v>
      </c>
      <c r="CM56">
        <v>758.7849871674739</v>
      </c>
      <c r="CN56">
        <v>-646.27392062031731</v>
      </c>
      <c r="CO56">
        <v>1221.6181124909108</v>
      </c>
      <c r="CP56" s="12">
        <v>-3465004.0950916708</v>
      </c>
      <c r="CQ56">
        <v>6551451.6787733119</v>
      </c>
      <c r="CR56">
        <v>487113.45276062633</v>
      </c>
      <c r="CS56">
        <v>-829050.96408833493</v>
      </c>
      <c r="CT56">
        <v>15205.141952676107</v>
      </c>
      <c r="CU56">
        <v>-20660.045432299808</v>
      </c>
      <c r="CV56">
        <v>657.67046153170122</v>
      </c>
      <c r="CW56">
        <v>-1221.9181264182705</v>
      </c>
      <c r="CX56">
        <v>-535.61345394885382</v>
      </c>
      <c r="CY56">
        <v>179036961.42084363</v>
      </c>
      <c r="CZ56">
        <v>166733329.61237457</v>
      </c>
    </row>
    <row r="57" spans="1:104" x14ac:dyDescent="0.35">
      <c r="A57" t="s">
        <v>58</v>
      </c>
      <c r="B57">
        <v>26763.777884175219</v>
      </c>
      <c r="C57">
        <v>-8228.2566156059111</v>
      </c>
      <c r="D57">
        <v>-45151.954601170721</v>
      </c>
      <c r="E57">
        <v>-9590.0953670215767</v>
      </c>
      <c r="F57">
        <v>24598.608015229591</v>
      </c>
      <c r="G57">
        <v>-6214.8732512968199</v>
      </c>
      <c r="H57">
        <v>-3781.3668361074315</v>
      </c>
      <c r="I57">
        <v>-28203.052799748635</v>
      </c>
      <c r="J57">
        <v>-37381.817349657984</v>
      </c>
      <c r="K57">
        <v>-7781.5572230955531</v>
      </c>
      <c r="L57">
        <v>26550.034102767928</v>
      </c>
      <c r="M57">
        <v>-26596.991563232557</v>
      </c>
      <c r="N57">
        <v>-33935.522251301438</v>
      </c>
      <c r="O57">
        <v>-6814.5988620023445</v>
      </c>
      <c r="P57">
        <v>34007.891020938121</v>
      </c>
      <c r="Y57">
        <v>66830.322929772403</v>
      </c>
      <c r="Z57">
        <v>3007.5623464920582</v>
      </c>
      <c r="AA57">
        <v>-10498.723578412477</v>
      </c>
      <c r="AB57">
        <v>-3260.9933372212927</v>
      </c>
      <c r="AC57">
        <v>-10866.907022886149</v>
      </c>
      <c r="AD57">
        <v>68593.342037277311</v>
      </c>
      <c r="AE57">
        <v>-14189.468636161786</v>
      </c>
      <c r="AF57">
        <v>-12265.023254306005</v>
      </c>
      <c r="AG57">
        <v>492.28515177529158</v>
      </c>
      <c r="AH57">
        <v>203.97745718911028</v>
      </c>
      <c r="AI57">
        <v>46.187260855472481</v>
      </c>
      <c r="AJ57">
        <v>-285.79401383504336</v>
      </c>
      <c r="AK57">
        <v>135.70056612058343</v>
      </c>
      <c r="AL57">
        <v>-269.5376109316112</v>
      </c>
      <c r="AM57">
        <v>502688.52315424092</v>
      </c>
      <c r="AN57">
        <v>-227262.64016259313</v>
      </c>
      <c r="AO57">
        <v>1401047.7930872</v>
      </c>
      <c r="AP57">
        <v>-1045626.6989587857</v>
      </c>
      <c r="AQ57">
        <v>-252400.34301232573</v>
      </c>
      <c r="AR57">
        <v>286201.53495130636</v>
      </c>
      <c r="AS57">
        <v>226756.66473075023</v>
      </c>
      <c r="AT57">
        <v>-702800.27888564556</v>
      </c>
      <c r="AU57">
        <v>198614.10950710162</v>
      </c>
      <c r="AV57">
        <v>-490471.45745391946</v>
      </c>
      <c r="AW57">
        <v>-511898.1941531474</v>
      </c>
      <c r="AX57">
        <v>-535363.26709440676</v>
      </c>
      <c r="AY57">
        <v>-443364.46635301819</v>
      </c>
      <c r="AZ57">
        <v>401702.16351104504</v>
      </c>
      <c r="BA57">
        <v>312411.99254374707</v>
      </c>
      <c r="BB57">
        <v>-79855.559852303108</v>
      </c>
      <c r="BC57">
        <v>490574.5433578603</v>
      </c>
      <c r="BD57">
        <v>74198.902127464593</v>
      </c>
      <c r="BE57">
        <v>74101.552629617596</v>
      </c>
      <c r="BF57">
        <v>77735.818317672165</v>
      </c>
      <c r="BG57">
        <v>75219.95278303638</v>
      </c>
      <c r="BH57">
        <v>23841.567103478235</v>
      </c>
      <c r="BI57">
        <v>2328.5101907448502</v>
      </c>
      <c r="BJ57">
        <v>236536.76747358547</v>
      </c>
      <c r="BK57">
        <v>189612.30574820185</v>
      </c>
      <c r="BL57">
        <v>268738.51809373318</v>
      </c>
      <c r="BM57">
        <v>229538.37185630403</v>
      </c>
      <c r="BN57">
        <v>288594.35246394842</v>
      </c>
      <c r="BO57">
        <v>201359.58801929583</v>
      </c>
      <c r="BP57">
        <v>343491.29918914149</v>
      </c>
      <c r="BQ57">
        <v>305324.25434050045</v>
      </c>
      <c r="BR57">
        <v>6427.5293513955958</v>
      </c>
      <c r="BS57">
        <v>9731.1970101248025</v>
      </c>
      <c r="BT57">
        <v>-36429.45779751458</v>
      </c>
      <c r="BU57">
        <v>69847.815275294139</v>
      </c>
      <c r="BV57">
        <v>-138693.45487682553</v>
      </c>
      <c r="BW57">
        <v>412.21061480348595</v>
      </c>
      <c r="BX57">
        <v>303.87903918775146</v>
      </c>
      <c r="BY57">
        <v>284.69500112458439</v>
      </c>
      <c r="BZ57">
        <v>142.61587060026164</v>
      </c>
      <c r="CA57">
        <v>221.57333867283305</v>
      </c>
      <c r="CB57">
        <v>136.12956680442105</v>
      </c>
      <c r="CC57">
        <v>-6.7468832361595306</v>
      </c>
      <c r="CD57">
        <v>-120.34896797875859</v>
      </c>
      <c r="CE57">
        <v>-652.55545920943416</v>
      </c>
      <c r="CF57">
        <v>-559.92197753392634</v>
      </c>
      <c r="CG57">
        <v>-226.0207622479135</v>
      </c>
      <c r="CH57">
        <v>-2458487.8758773976</v>
      </c>
      <c r="CI57">
        <v>4492895.6483157836</v>
      </c>
      <c r="CJ57">
        <v>24630.085135922178</v>
      </c>
      <c r="CK57">
        <v>-44493.799530877346</v>
      </c>
      <c r="CL57">
        <v>-323.72782136509005</v>
      </c>
      <c r="CM57">
        <v>629.57954453042737</v>
      </c>
      <c r="CN57">
        <v>-630.12607175321466</v>
      </c>
      <c r="CO57">
        <v>1193.7063583308257</v>
      </c>
      <c r="CP57" s="12">
        <v>-2819147.2409259421</v>
      </c>
      <c r="CQ57">
        <v>5322402.608394281</v>
      </c>
      <c r="CR57">
        <v>255963.81241460363</v>
      </c>
      <c r="CS57">
        <v>-392791.458533219</v>
      </c>
      <c r="CT57">
        <v>9175.4144541090755</v>
      </c>
      <c r="CU57">
        <v>-9965.3694835423084</v>
      </c>
      <c r="CV57">
        <v>669.05039829142322</v>
      </c>
      <c r="CW57">
        <v>-1237.3705421906827</v>
      </c>
      <c r="CX57">
        <v>-363.38718977973286</v>
      </c>
      <c r="CY57">
        <v>149580062.89071664</v>
      </c>
      <c r="CZ57">
        <v>140828212.79354119</v>
      </c>
    </row>
    <row r="58" spans="1:104" x14ac:dyDescent="0.35">
      <c r="A58" t="s">
        <v>159</v>
      </c>
      <c r="B58">
        <v>28554.745082749931</v>
      </c>
      <c r="C58">
        <v>-7798.9378627243486</v>
      </c>
      <c r="D58">
        <v>-51938.711806564446</v>
      </c>
      <c r="E58">
        <v>-10424.09397238754</v>
      </c>
      <c r="F58">
        <v>31068.442450894148</v>
      </c>
      <c r="G58">
        <v>-7125.8757557819545</v>
      </c>
      <c r="H58">
        <v>-2552.7321846267041</v>
      </c>
      <c r="I58">
        <v>-30442.290897625811</v>
      </c>
      <c r="J58">
        <v>-42967.496346509623</v>
      </c>
      <c r="K58">
        <v>-8315.2125737690531</v>
      </c>
      <c r="L58">
        <v>33233.581271019175</v>
      </c>
      <c r="M58">
        <v>-28551.320501000449</v>
      </c>
      <c r="N58">
        <v>-39467.484470713447</v>
      </c>
      <c r="O58">
        <v>-9034.3721917079765</v>
      </c>
      <c r="P58">
        <v>41711.013372054345</v>
      </c>
      <c r="Y58">
        <v>71166.073407600183</v>
      </c>
      <c r="Z58">
        <v>3836.9693850665753</v>
      </c>
      <c r="AA58">
        <v>-12182.505959571768</v>
      </c>
      <c r="AB58">
        <v>-2826.5909617158618</v>
      </c>
      <c r="AC58">
        <v>-12519.900809035797</v>
      </c>
      <c r="AD58">
        <v>73135.57959488465</v>
      </c>
      <c r="AE58">
        <v>-15927.326933419561</v>
      </c>
      <c r="AF58">
        <v>-14001.413462296505</v>
      </c>
      <c r="AG58">
        <v>493.47348808644551</v>
      </c>
      <c r="AH58">
        <v>182.08204334954124</v>
      </c>
      <c r="AI58">
        <v>51.006702934828645</v>
      </c>
      <c r="AJ58">
        <v>-318.04961081063198</v>
      </c>
      <c r="AK58">
        <v>144.96617323835363</v>
      </c>
      <c r="AL58">
        <v>-289.81229855791622</v>
      </c>
      <c r="AM58">
        <v>584819.75109758356</v>
      </c>
      <c r="AN58">
        <v>-351158.75816474546</v>
      </c>
      <c r="AO58">
        <v>1442696.3451717275</v>
      </c>
      <c r="AP58">
        <v>-910388.9259545448</v>
      </c>
      <c r="AQ58">
        <v>-387000.08313237666</v>
      </c>
      <c r="AR58">
        <v>313273.5587742721</v>
      </c>
      <c r="AS58">
        <v>303613.7938727829</v>
      </c>
      <c r="AT58">
        <v>-833066.92675854685</v>
      </c>
      <c r="AU58">
        <v>302651.457214011</v>
      </c>
      <c r="AV58">
        <v>-603619.46336584073</v>
      </c>
      <c r="AW58">
        <v>-588613.656157522</v>
      </c>
      <c r="AX58">
        <v>-561418.14102239511</v>
      </c>
      <c r="AY58">
        <v>-503838.47394201823</v>
      </c>
      <c r="AZ58">
        <v>464810.72445588536</v>
      </c>
      <c r="BA58">
        <v>300059.09302579524</v>
      </c>
      <c r="BB58">
        <v>-85409.182500167663</v>
      </c>
      <c r="BC58">
        <v>569011.1809189074</v>
      </c>
      <c r="BD58">
        <v>78780.091430357352</v>
      </c>
      <c r="BE58">
        <v>77735.818317672165</v>
      </c>
      <c r="BF58">
        <v>83160.274149981007</v>
      </c>
      <c r="BG58">
        <v>80419.101172513954</v>
      </c>
      <c r="BH58">
        <v>24159.582287404661</v>
      </c>
      <c r="BI58">
        <v>2589.4652596021551</v>
      </c>
      <c r="BJ58">
        <v>275652.64027003001</v>
      </c>
      <c r="BK58">
        <v>221961.40902835032</v>
      </c>
      <c r="BL58">
        <v>300647.75381993974</v>
      </c>
      <c r="BM58">
        <v>256069.34020594554</v>
      </c>
      <c r="BN58">
        <v>321382.47264335584</v>
      </c>
      <c r="BO58">
        <v>231356.71759005895</v>
      </c>
      <c r="BP58">
        <v>381950.62008927087</v>
      </c>
      <c r="BQ58">
        <v>346884.22923901305</v>
      </c>
      <c r="BR58">
        <v>6641.4554235609212</v>
      </c>
      <c r="BS58">
        <v>10236.400360570868</v>
      </c>
      <c r="BT58">
        <v>-39515.85708179127</v>
      </c>
      <c r="BU58">
        <v>73292.472339260581</v>
      </c>
      <c r="BV58">
        <v>-164377.30072506011</v>
      </c>
      <c r="BW58">
        <v>483.94445177094434</v>
      </c>
      <c r="BX58">
        <v>387.01801849854979</v>
      </c>
      <c r="BY58">
        <v>353.43482954486967</v>
      </c>
      <c r="BZ58">
        <v>250.85368158021544</v>
      </c>
      <c r="CA58">
        <v>272.2656172077107</v>
      </c>
      <c r="CB58">
        <v>187.55473961437843</v>
      </c>
      <c r="CC58">
        <v>35.479863028652254</v>
      </c>
      <c r="CD58">
        <v>-56.853248828245007</v>
      </c>
      <c r="CE58">
        <v>-700.44488846697209</v>
      </c>
      <c r="CF58">
        <v>-613.56936902194479</v>
      </c>
      <c r="CG58">
        <v>-261.8621508563827</v>
      </c>
      <c r="CH58">
        <v>-2797111.1132362131</v>
      </c>
      <c r="CI58">
        <v>5121843.0692339465</v>
      </c>
      <c r="CJ58">
        <v>28952.527944005284</v>
      </c>
      <c r="CK58">
        <v>-52609.542024733812</v>
      </c>
      <c r="CL58">
        <v>-338.23397495786492</v>
      </c>
      <c r="CM58">
        <v>658.01640492842125</v>
      </c>
      <c r="CN58">
        <v>-640.76378417569606</v>
      </c>
      <c r="CO58">
        <v>1212.5883902839478</v>
      </c>
      <c r="CP58" s="12">
        <v>-3119747.5202599061</v>
      </c>
      <c r="CQ58">
        <v>5894926.8306675879</v>
      </c>
      <c r="CR58">
        <v>354661.21045561129</v>
      </c>
      <c r="CS58">
        <v>-580944.3499386739</v>
      </c>
      <c r="CT58">
        <v>12451.015110979386</v>
      </c>
      <c r="CU58">
        <v>-15428.173885971</v>
      </c>
      <c r="CV58">
        <v>719.25529799038361</v>
      </c>
      <c r="CW58">
        <v>-1330.9293871298237</v>
      </c>
      <c r="CX58">
        <v>-412.6348152665899</v>
      </c>
      <c r="CY58">
        <v>168257228.60007417</v>
      </c>
      <c r="CZ58">
        <v>157788168.53834578</v>
      </c>
    </row>
    <row r="59" spans="1:104" x14ac:dyDescent="0.35">
      <c r="A59" t="s">
        <v>59</v>
      </c>
      <c r="B59">
        <v>29143.375123052898</v>
      </c>
      <c r="C59">
        <v>-8224.2696480638297</v>
      </c>
      <c r="D59">
        <v>-51998.993927619762</v>
      </c>
      <c r="E59">
        <v>-12177.974635819088</v>
      </c>
      <c r="F59">
        <v>29475.898602578563</v>
      </c>
      <c r="G59">
        <v>-8011.0629211928199</v>
      </c>
      <c r="H59">
        <v>-2596.9781238427622</v>
      </c>
      <c r="I59">
        <v>-30965.560740644742</v>
      </c>
      <c r="J59">
        <v>-42871.687646241058</v>
      </c>
      <c r="K59">
        <v>-9281.9486869794728</v>
      </c>
      <c r="L59">
        <v>32679.701472830195</v>
      </c>
      <c r="M59">
        <v>-29852.907357108499</v>
      </c>
      <c r="N59">
        <v>-39534.269443237245</v>
      </c>
      <c r="O59">
        <v>-12448.294501490869</v>
      </c>
      <c r="P59">
        <v>37938.341616332931</v>
      </c>
      <c r="Y59">
        <v>70659.700433773076</v>
      </c>
      <c r="Z59">
        <v>3801.2357759266788</v>
      </c>
      <c r="AA59">
        <v>-12340.366813543471</v>
      </c>
      <c r="AB59">
        <v>-2620.5360920733374</v>
      </c>
      <c r="AC59">
        <v>-12500.015569408326</v>
      </c>
      <c r="AD59">
        <v>72500.088493954274</v>
      </c>
      <c r="AE59">
        <v>-15625.135763715309</v>
      </c>
      <c r="AF59">
        <v>-13862.163693821733</v>
      </c>
      <c r="AG59">
        <v>467.8414896660359</v>
      </c>
      <c r="AH59">
        <v>190.08070586952181</v>
      </c>
      <c r="AI59">
        <v>51.782580998053319</v>
      </c>
      <c r="AJ59">
        <v>-305.30964896432363</v>
      </c>
      <c r="AK59">
        <v>137.27009355537263</v>
      </c>
      <c r="AL59">
        <v>-268.00068204050251</v>
      </c>
      <c r="AM59">
        <v>599095.57931469881</v>
      </c>
      <c r="AN59">
        <v>-363539.82146144606</v>
      </c>
      <c r="AO59">
        <v>1423753.513103425</v>
      </c>
      <c r="AP59">
        <v>-859249.59083791997</v>
      </c>
      <c r="AQ59">
        <v>-398624.97303224111</v>
      </c>
      <c r="AR59">
        <v>326865.43209248764</v>
      </c>
      <c r="AS59">
        <v>285538.78521765524</v>
      </c>
      <c r="AT59">
        <v>-836483.52446431178</v>
      </c>
      <c r="AU59">
        <v>301843.16869802348</v>
      </c>
      <c r="AV59">
        <v>-598445.1616377756</v>
      </c>
      <c r="AW59">
        <v>-596420.14528741571</v>
      </c>
      <c r="AX59">
        <v>-514623.64046372921</v>
      </c>
      <c r="AY59">
        <v>-456461.43609250779</v>
      </c>
      <c r="AZ59">
        <v>489436.26636440476</v>
      </c>
      <c r="BA59">
        <v>253625.65599794738</v>
      </c>
      <c r="BB59">
        <v>-111792.40180781059</v>
      </c>
      <c r="BC59">
        <v>470556.16361620155</v>
      </c>
      <c r="BD59">
        <v>76686.035111915626</v>
      </c>
      <c r="BE59">
        <v>75219.95278303638</v>
      </c>
      <c r="BF59">
        <v>80419.101172513954</v>
      </c>
      <c r="BG59">
        <v>78733.706483303395</v>
      </c>
      <c r="BH59">
        <v>24057.878157822106</v>
      </c>
      <c r="BI59">
        <v>2657.0751928690279</v>
      </c>
      <c r="BJ59">
        <v>289905.08722632594</v>
      </c>
      <c r="BK59">
        <v>234692.41794111239</v>
      </c>
      <c r="BL59">
        <v>306872.36507320049</v>
      </c>
      <c r="BM59">
        <v>262029.2751661021</v>
      </c>
      <c r="BN59">
        <v>354255.00300499203</v>
      </c>
      <c r="BO59">
        <v>277771.89351703459</v>
      </c>
      <c r="BP59">
        <v>411111.70203959208</v>
      </c>
      <c r="BQ59">
        <v>386934.40902598388</v>
      </c>
      <c r="BR59">
        <v>7237.6886585146704</v>
      </c>
      <c r="BS59">
        <v>10668.352415624922</v>
      </c>
      <c r="BT59">
        <v>-40400.517874344601</v>
      </c>
      <c r="BU59">
        <v>71391.149724288582</v>
      </c>
      <c r="BV59">
        <v>-153394.70759539717</v>
      </c>
      <c r="BW59">
        <v>505.49984980852417</v>
      </c>
      <c r="BX59">
        <v>409.44854524890678</v>
      </c>
      <c r="BY59">
        <v>372.63947390019058</v>
      </c>
      <c r="BZ59">
        <v>274.16245277021318</v>
      </c>
      <c r="CA59">
        <v>282.44245781612506</v>
      </c>
      <c r="CB59">
        <v>194.65211164502784</v>
      </c>
      <c r="CC59">
        <v>37.300729506815529</v>
      </c>
      <c r="CD59">
        <v>-50.526647828808102</v>
      </c>
      <c r="CE59">
        <v>-727.27628792532926</v>
      </c>
      <c r="CF59">
        <v>-642.22176646193418</v>
      </c>
      <c r="CG59">
        <v>-331.57960911867303</v>
      </c>
      <c r="CH59">
        <v>-2796859.3342379313</v>
      </c>
      <c r="CI59">
        <v>5131971.3751901658</v>
      </c>
      <c r="CJ59">
        <v>27691.721671194562</v>
      </c>
      <c r="CK59">
        <v>-50361.082466922162</v>
      </c>
      <c r="CL59">
        <v>-335.00511851225536</v>
      </c>
      <c r="CM59">
        <v>648.73988583230857</v>
      </c>
      <c r="CN59">
        <v>-617.87344677831834</v>
      </c>
      <c r="CO59">
        <v>1168.297208809709</v>
      </c>
      <c r="CP59" s="12">
        <v>-3112872.5572178289</v>
      </c>
      <c r="CQ59">
        <v>5883545.167036674</v>
      </c>
      <c r="CR59">
        <v>428941.11960992927</v>
      </c>
      <c r="CS59">
        <v>-720242.97177659848</v>
      </c>
      <c r="CT59">
        <v>9024.3271372233939</v>
      </c>
      <c r="CU59">
        <v>-9309.2477362109748</v>
      </c>
      <c r="CV59">
        <v>695.57342581503849</v>
      </c>
      <c r="CW59">
        <v>-1283.9836910084441</v>
      </c>
      <c r="CX59">
        <v>-482.88375713643234</v>
      </c>
      <c r="CY59">
        <v>170209725.00522476</v>
      </c>
      <c r="CZ59">
        <v>159457147.88567519</v>
      </c>
    </row>
    <row r="60" spans="1:104" x14ac:dyDescent="0.35">
      <c r="A60" t="s">
        <v>60</v>
      </c>
      <c r="B60">
        <v>15327.896666468823</v>
      </c>
      <c r="C60">
        <v>254.78347037867613</v>
      </c>
      <c r="D60">
        <v>-4571.2212150712039</v>
      </c>
      <c r="E60">
        <v>-2846.7839525348954</v>
      </c>
      <c r="F60">
        <v>1146.9362890844914</v>
      </c>
      <c r="G60">
        <v>2991.7345271812133</v>
      </c>
      <c r="H60">
        <v>2511.7429118764508</v>
      </c>
      <c r="I60">
        <v>-5335.4027723729241</v>
      </c>
      <c r="J60">
        <v>-5306.4514729784123</v>
      </c>
      <c r="K60">
        <v>-1193.7831345256623</v>
      </c>
      <c r="L60">
        <v>2882.62259764492</v>
      </c>
      <c r="M60">
        <v>-1465.3361145035562</v>
      </c>
      <c r="N60">
        <v>-434.09867677401377</v>
      </c>
      <c r="O60">
        <v>917.83091637208042</v>
      </c>
      <c r="P60">
        <v>3084.2002026497862</v>
      </c>
      <c r="Y60">
        <v>27258.840795507596</v>
      </c>
      <c r="Z60">
        <v>-748.6519735742354</v>
      </c>
      <c r="AA60">
        <v>-1867.4714740802078</v>
      </c>
      <c r="AB60">
        <v>-1362.7131015091165</v>
      </c>
      <c r="AC60">
        <v>-1556.9019609793343</v>
      </c>
      <c r="AD60">
        <v>26612.688673241191</v>
      </c>
      <c r="AE60">
        <v>-524.35660597494996</v>
      </c>
      <c r="AF60">
        <v>-2024.3129457923405</v>
      </c>
      <c r="AG60">
        <v>210.01206473780789</v>
      </c>
      <c r="AH60">
        <v>49.724642986478941</v>
      </c>
      <c r="AI60">
        <v>22.725332977969479</v>
      </c>
      <c r="AJ60">
        <v>-112.47774542324761</v>
      </c>
      <c r="AK60">
        <v>5.7228576023294213</v>
      </c>
      <c r="AL60">
        <v>-111.47867257307735</v>
      </c>
      <c r="AM60">
        <v>-18876.472817300444</v>
      </c>
      <c r="AN60">
        <v>339264.04348947271</v>
      </c>
      <c r="AO60">
        <v>186547.39041939302</v>
      </c>
      <c r="AP60">
        <v>-132350.09493164436</v>
      </c>
      <c r="AQ60">
        <v>605822.0904867535</v>
      </c>
      <c r="AR60">
        <v>182261.81309341607</v>
      </c>
      <c r="AS60">
        <v>-172316.51295542443</v>
      </c>
      <c r="AT60">
        <v>52982.432867572694</v>
      </c>
      <c r="AU60">
        <v>-365940.81334775488</v>
      </c>
      <c r="AV60">
        <v>167261.92650850193</v>
      </c>
      <c r="AW60">
        <v>-85171.644916131409</v>
      </c>
      <c r="AX60">
        <v>-129758.3596193265</v>
      </c>
      <c r="AY60">
        <v>68093.419547760175</v>
      </c>
      <c r="AZ60">
        <v>359544.96529840853</v>
      </c>
      <c r="BA60">
        <v>12447.440201922398</v>
      </c>
      <c r="BB60">
        <v>3807.352763494237</v>
      </c>
      <c r="BC60">
        <v>-164836.47820465648</v>
      </c>
      <c r="BD60">
        <v>20598.613860078218</v>
      </c>
      <c r="BE60">
        <v>23841.567103478235</v>
      </c>
      <c r="BF60">
        <v>24159.582287404661</v>
      </c>
      <c r="BG60">
        <v>24057.878157822106</v>
      </c>
      <c r="BH60">
        <v>38593.748905652588</v>
      </c>
      <c r="BI60">
        <v>785.67684260740577</v>
      </c>
      <c r="BJ60">
        <v>33989.543265066386</v>
      </c>
      <c r="BK60">
        <v>16592.117500694862</v>
      </c>
      <c r="BL60">
        <v>33098.732047957783</v>
      </c>
      <c r="BM60">
        <v>27610.319437027236</v>
      </c>
      <c r="BN60">
        <v>151770.13703618821</v>
      </c>
      <c r="BO60">
        <v>142920.08278444473</v>
      </c>
      <c r="BP60">
        <v>148705.06473688179</v>
      </c>
      <c r="BQ60">
        <v>166416.34904331932</v>
      </c>
      <c r="BR60">
        <v>1314.7090564950004</v>
      </c>
      <c r="BS60">
        <v>2637.1752952000197</v>
      </c>
      <c r="BT60">
        <v>-6959.918497418259</v>
      </c>
      <c r="BU60">
        <v>25842.619809081898</v>
      </c>
      <c r="BV60">
        <v>397230.73660412343</v>
      </c>
      <c r="BW60">
        <v>-109.87759516034772</v>
      </c>
      <c r="BX60">
        <v>-63.766578586502334</v>
      </c>
      <c r="BY60">
        <v>-161.52001692301826</v>
      </c>
      <c r="BZ60">
        <v>-140.05694651977882</v>
      </c>
      <c r="CA60">
        <v>-162.40778319141018</v>
      </c>
      <c r="CB60">
        <v>-75.307927169346073</v>
      </c>
      <c r="CC60">
        <v>-227.58064030903412</v>
      </c>
      <c r="CD60">
        <v>-149.36250776298832</v>
      </c>
      <c r="CE60">
        <v>-99.680868961070502</v>
      </c>
      <c r="CF60">
        <v>-154.52753798572786</v>
      </c>
      <c r="CG60">
        <v>60.990481078346996</v>
      </c>
      <c r="CH60">
        <v>127818.52506518686</v>
      </c>
      <c r="CI60">
        <v>-256368.02567576931</v>
      </c>
      <c r="CJ60">
        <v>-3971.0776541881373</v>
      </c>
      <c r="CK60">
        <v>8549.5006788420033</v>
      </c>
      <c r="CL60">
        <v>116.68710854497149</v>
      </c>
      <c r="CM60">
        <v>-226.34975247974396</v>
      </c>
      <c r="CN60">
        <v>145.84499048750439</v>
      </c>
      <c r="CO60">
        <v>-274.33588033770326</v>
      </c>
      <c r="CP60" s="12">
        <v>563100.6983998639</v>
      </c>
      <c r="CQ60">
        <v>-1081369.8099713416</v>
      </c>
      <c r="CR60">
        <v>-143847.83995278983</v>
      </c>
      <c r="CS60">
        <v>294880.79737203394</v>
      </c>
      <c r="CT60">
        <v>-28279.757563609048</v>
      </c>
      <c r="CU60">
        <v>55016.090672733175</v>
      </c>
      <c r="CV60">
        <v>246.75540530665373</v>
      </c>
      <c r="CW60">
        <v>-443.19813007706693</v>
      </c>
      <c r="CX60">
        <v>108.3933191726034</v>
      </c>
      <c r="CY60">
        <v>21133998.598765656</v>
      </c>
      <c r="CZ60">
        <v>24795826.890085664</v>
      </c>
    </row>
    <row r="61" spans="1:104" x14ac:dyDescent="0.35">
      <c r="A61" t="s">
        <v>61</v>
      </c>
      <c r="B61">
        <v>1216.3564211864143</v>
      </c>
      <c r="C61">
        <v>-226.35340417369883</v>
      </c>
      <c r="D61">
        <v>-2530.3220169640476</v>
      </c>
      <c r="E61">
        <v>-78.709793418025157</v>
      </c>
      <c r="F61">
        <v>2205.073088464163</v>
      </c>
      <c r="G61">
        <v>-135.23610781151172</v>
      </c>
      <c r="H61">
        <v>-141.9658784062706</v>
      </c>
      <c r="I61">
        <v>-1136.1579748637612</v>
      </c>
      <c r="J61">
        <v>-2358.8895040521779</v>
      </c>
      <c r="K61">
        <v>89.715324282485952</v>
      </c>
      <c r="L61">
        <v>1988.7064375151588</v>
      </c>
      <c r="M61">
        <v>-1142.894477571384</v>
      </c>
      <c r="N61">
        <v>-1687.2921196333216</v>
      </c>
      <c r="O61">
        <v>-678.21701852410001</v>
      </c>
      <c r="P61">
        <v>1948.972194055083</v>
      </c>
      <c r="Y61">
        <v>3273.1709516216506</v>
      </c>
      <c r="Z61">
        <v>175.8959477132355</v>
      </c>
      <c r="AA61">
        <v>-688.06021163388812</v>
      </c>
      <c r="AB61">
        <v>-38.653281348212637</v>
      </c>
      <c r="AC61">
        <v>-672.37318223187992</v>
      </c>
      <c r="AD61">
        <v>3330.6377896808503</v>
      </c>
      <c r="AE61">
        <v>-547.15951418725399</v>
      </c>
      <c r="AF61">
        <v>-667.82606946932719</v>
      </c>
      <c r="AG61">
        <v>20.05086032903921</v>
      </c>
      <c r="AH61">
        <v>13.481315524239669</v>
      </c>
      <c r="AI61">
        <v>4.3133600936828511</v>
      </c>
      <c r="AJ61">
        <v>-4.3096959201653302</v>
      </c>
      <c r="AK61">
        <v>6.6485476238894039</v>
      </c>
      <c r="AL61">
        <v>-4.5781769774602044</v>
      </c>
      <c r="AM61">
        <v>23234.939935287392</v>
      </c>
      <c r="AN61">
        <v>-28758.194128019906</v>
      </c>
      <c r="AO61">
        <v>36455.993832342749</v>
      </c>
      <c r="AP61">
        <v>-1062.313248847654</v>
      </c>
      <c r="AQ61">
        <v>-40330.624155195132</v>
      </c>
      <c r="AR61">
        <v>21877.315628074884</v>
      </c>
      <c r="AS61">
        <v>17669.441232031742</v>
      </c>
      <c r="AT61">
        <v>-39833.948273140792</v>
      </c>
      <c r="AU61">
        <v>8440.7739598362768</v>
      </c>
      <c r="AV61">
        <v>-30733.710792247341</v>
      </c>
      <c r="AW61">
        <v>-23994.814862325562</v>
      </c>
      <c r="AX61">
        <v>-12402.483515266456</v>
      </c>
      <c r="AY61">
        <v>-3575.8834690312669</v>
      </c>
      <c r="AZ61">
        <v>15882.40878492622</v>
      </c>
      <c r="BA61">
        <v>6095.9258889246385</v>
      </c>
      <c r="BB61">
        <v>-9905.1606183776639</v>
      </c>
      <c r="BC61">
        <v>37346.733800825757</v>
      </c>
      <c r="BD61">
        <v>2465.2369309309975</v>
      </c>
      <c r="BE61">
        <v>2328.5101907448502</v>
      </c>
      <c r="BF61">
        <v>2589.4652596021551</v>
      </c>
      <c r="BG61">
        <v>2657.0751928690279</v>
      </c>
      <c r="BH61">
        <v>785.67684260740577</v>
      </c>
      <c r="BI61">
        <v>315.12119149353452</v>
      </c>
      <c r="BJ61">
        <v>24832.53485776595</v>
      </c>
      <c r="BK61">
        <v>21605.989383985641</v>
      </c>
      <c r="BL61">
        <v>15771.223667762881</v>
      </c>
      <c r="BM61">
        <v>13548.943881640687</v>
      </c>
      <c r="BN61">
        <v>18163.962709701602</v>
      </c>
      <c r="BO61">
        <v>16763.357665647825</v>
      </c>
      <c r="BP61">
        <v>18379.878029859032</v>
      </c>
      <c r="BQ61">
        <v>18279.015586063269</v>
      </c>
      <c r="BR61">
        <v>1595.5773029873899</v>
      </c>
      <c r="BS61">
        <v>1516.9335526147743</v>
      </c>
      <c r="BT61">
        <v>-1220.6176282788706</v>
      </c>
      <c r="BU61">
        <v>2304.3088599461225</v>
      </c>
      <c r="BV61">
        <v>-35064.257517168808</v>
      </c>
      <c r="BW61">
        <v>11.3798731289926</v>
      </c>
      <c r="BX61">
        <v>2.1081278499262575</v>
      </c>
      <c r="BY61">
        <v>2.2534730383448633</v>
      </c>
      <c r="BZ61">
        <v>-3.2046573820928588</v>
      </c>
      <c r="CA61">
        <v>-5.9312608221408887</v>
      </c>
      <c r="CB61">
        <v>-11.800680177571985</v>
      </c>
      <c r="CC61">
        <v>-16.852057888965906</v>
      </c>
      <c r="CD61">
        <v>-20.42054841817054</v>
      </c>
      <c r="CE61">
        <v>0.77046167219867601</v>
      </c>
      <c r="CF61">
        <v>0.20503586192062218</v>
      </c>
      <c r="CG61">
        <v>0.30369820053376856</v>
      </c>
      <c r="CH61">
        <v>-46831.858359078964</v>
      </c>
      <c r="CI61">
        <v>85224.967582936719</v>
      </c>
      <c r="CJ61">
        <v>529.0530413708201</v>
      </c>
      <c r="CK61">
        <v>-1017.5279159551699</v>
      </c>
      <c r="CL61">
        <v>-2.1068047216628254</v>
      </c>
      <c r="CM61">
        <v>3.4077461339201167</v>
      </c>
      <c r="CN61">
        <v>-13.167379972344932</v>
      </c>
      <c r="CO61">
        <v>23.860803862076182</v>
      </c>
      <c r="CP61" s="12">
        <v>-53810.575761362838</v>
      </c>
      <c r="CQ61">
        <v>99864.506435941134</v>
      </c>
      <c r="CR61">
        <v>-2105.1858040635807</v>
      </c>
      <c r="CS61">
        <v>7674.4520846323303</v>
      </c>
      <c r="CT61">
        <v>-317.87517146167363</v>
      </c>
      <c r="CU61">
        <v>604.51431980057782</v>
      </c>
      <c r="CV61">
        <v>9.9131815803296863</v>
      </c>
      <c r="CW61">
        <v>-16.05376300855043</v>
      </c>
      <c r="CX61">
        <v>-6.9536177720832608</v>
      </c>
      <c r="CY61">
        <v>5799218.1663810322</v>
      </c>
      <c r="CZ61">
        <v>5612220.2934006667</v>
      </c>
    </row>
    <row r="62" spans="1:104" x14ac:dyDescent="0.35">
      <c r="A62" t="s">
        <v>43</v>
      </c>
      <c r="B62">
        <v>283125.79632782406</v>
      </c>
      <c r="C62">
        <v>-99817.977821004446</v>
      </c>
      <c r="D62">
        <v>-562225.59057607886</v>
      </c>
      <c r="E62">
        <v>41840.993020304435</v>
      </c>
      <c r="F62">
        <v>545290.39125177986</v>
      </c>
      <c r="G62">
        <v>-93959.764577134134</v>
      </c>
      <c r="H62">
        <v>-93492.225615088857</v>
      </c>
      <c r="I62">
        <v>-241486.64431326772</v>
      </c>
      <c r="J62">
        <v>-353950.82816552883</v>
      </c>
      <c r="K62">
        <v>113588.76305279716</v>
      </c>
      <c r="L62">
        <v>120330.36473199283</v>
      </c>
      <c r="M62">
        <v>-293562.89411803638</v>
      </c>
      <c r="N62">
        <v>-235430.801352943</v>
      </c>
      <c r="O62">
        <v>-649974.78615193989</v>
      </c>
      <c r="P62">
        <v>107327.57438234457</v>
      </c>
      <c r="Y62">
        <v>1146328.760433387</v>
      </c>
      <c r="Z62">
        <v>64325.410403785223</v>
      </c>
      <c r="AA62">
        <v>-130491.04864082328</v>
      </c>
      <c r="AB62">
        <v>-55748.623456617534</v>
      </c>
      <c r="AC62">
        <v>-85864.177535895942</v>
      </c>
      <c r="AD62">
        <v>1140022.4213716718</v>
      </c>
      <c r="AE62">
        <v>-92301.923335765561</v>
      </c>
      <c r="AF62">
        <v>-84821.106848202238</v>
      </c>
      <c r="AG62">
        <v>2300.3461719294128</v>
      </c>
      <c r="AH62">
        <v>6881.576708717681</v>
      </c>
      <c r="AI62">
        <v>1115.3425191012525</v>
      </c>
      <c r="AJ62">
        <v>-3005.5029519998684</v>
      </c>
      <c r="AK62">
        <v>1606.5189650443124</v>
      </c>
      <c r="AL62">
        <v>-1939.5837713149572</v>
      </c>
      <c r="AM62">
        <v>8957666.8849481866</v>
      </c>
      <c r="AN62">
        <v>-14069749.072505858</v>
      </c>
      <c r="AO62">
        <v>13712242.590092946</v>
      </c>
      <c r="AP62">
        <v>-5476682.5830334909</v>
      </c>
      <c r="AQ62">
        <v>-19060289.560268115</v>
      </c>
      <c r="AR62">
        <v>4399967.0549353948</v>
      </c>
      <c r="AS62">
        <v>10345351.010542255</v>
      </c>
      <c r="AT62">
        <v>-22779310.813062698</v>
      </c>
      <c r="AU62">
        <v>8639370.4209075365</v>
      </c>
      <c r="AV62">
        <v>-25727078.920818213</v>
      </c>
      <c r="AW62">
        <v>-20654490.215552673</v>
      </c>
      <c r="AX62">
        <v>1152833.5470549134</v>
      </c>
      <c r="AY62">
        <v>3102358.9395501292</v>
      </c>
      <c r="AZ62">
        <v>5849998.0138102593</v>
      </c>
      <c r="BA62">
        <v>-4898249.0940497145</v>
      </c>
      <c r="BB62">
        <v>-1044539.5494948187</v>
      </c>
      <c r="BC62">
        <v>4687540.3148466796</v>
      </c>
      <c r="BD62">
        <v>340521.35963739379</v>
      </c>
      <c r="BE62">
        <v>236536.76747358547</v>
      </c>
      <c r="BF62">
        <v>275652.64027003001</v>
      </c>
      <c r="BG62">
        <v>289905.08722632594</v>
      </c>
      <c r="BH62">
        <v>33989.543265066386</v>
      </c>
      <c r="BI62">
        <v>24832.53485776595</v>
      </c>
      <c r="BJ62">
        <v>18605098.621019669</v>
      </c>
      <c r="BK62">
        <v>17027822.045029853</v>
      </c>
      <c r="BL62">
        <v>7810318.8721254021</v>
      </c>
      <c r="BM62">
        <v>7081956.3469383661</v>
      </c>
      <c r="BN62">
        <v>9078914.0366257131</v>
      </c>
      <c r="BO62">
        <v>11643960.016540876</v>
      </c>
      <c r="BP62">
        <v>8782637.3198136613</v>
      </c>
      <c r="BQ62">
        <v>11077644.50069695</v>
      </c>
      <c r="BR62">
        <v>33227.513388569823</v>
      </c>
      <c r="BS62">
        <v>24749.921081491957</v>
      </c>
      <c r="BT62">
        <v>-232749.59699656692</v>
      </c>
      <c r="BU62">
        <v>209648.73208978577</v>
      </c>
      <c r="BV62">
        <v>-9443592.933380885</v>
      </c>
      <c r="BW62">
        <v>3511.0953062718486</v>
      </c>
      <c r="BX62">
        <v>-324.57519483813229</v>
      </c>
      <c r="BY62">
        <v>2394.509839560164</v>
      </c>
      <c r="BZ62">
        <v>-1286.1612114743805</v>
      </c>
      <c r="CA62">
        <v>-1458.8588019540903</v>
      </c>
      <c r="CB62">
        <v>-5180.2738908435831</v>
      </c>
      <c r="CC62">
        <v>-2899.4382708889502</v>
      </c>
      <c r="CD62">
        <v>-6247.5698003786283</v>
      </c>
      <c r="CE62">
        <v>-9112.1381076625948</v>
      </c>
      <c r="CF62">
        <v>-7603.4498654222016</v>
      </c>
      <c r="CG62">
        <v>-10100.869182642069</v>
      </c>
      <c r="CH62">
        <v>-38226284.922319762</v>
      </c>
      <c r="CI62">
        <v>71884102.254998192</v>
      </c>
      <c r="CJ62">
        <v>688370.99624863057</v>
      </c>
      <c r="CK62">
        <v>-1316631.7509204133</v>
      </c>
      <c r="CL62">
        <v>-7311.1139297488126</v>
      </c>
      <c r="CM62">
        <v>14040.215159094632</v>
      </c>
      <c r="CN62">
        <v>-5426.7257174045317</v>
      </c>
      <c r="CO62">
        <v>10220.017498869427</v>
      </c>
      <c r="CP62" s="12">
        <v>-49007262.785785586</v>
      </c>
      <c r="CQ62">
        <v>93693295.705310434</v>
      </c>
      <c r="CR62">
        <v>17754449.646614533</v>
      </c>
      <c r="CS62">
        <v>-33311201.308788579</v>
      </c>
      <c r="CT62">
        <v>1117122.9769420081</v>
      </c>
      <c r="CU62">
        <v>-2051531.0124865079</v>
      </c>
      <c r="CV62">
        <v>1461.8059642450864</v>
      </c>
      <c r="CW62">
        <v>-3382.3916219769258</v>
      </c>
      <c r="CX62">
        <v>-13852.559336532726</v>
      </c>
      <c r="CY62">
        <v>2420949558.2970123</v>
      </c>
      <c r="CZ62">
        <v>2210175623.0607352</v>
      </c>
    </row>
    <row r="63" spans="1:104" x14ac:dyDescent="0.35">
      <c r="A63" t="s">
        <v>44</v>
      </c>
      <c r="B63">
        <v>243156.24121669753</v>
      </c>
      <c r="C63">
        <v>-86369.930236378234</v>
      </c>
      <c r="D63">
        <v>-508718.90922900953</v>
      </c>
      <c r="E63">
        <v>40042.961225347972</v>
      </c>
      <c r="F63">
        <v>488005.86038363801</v>
      </c>
      <c r="G63">
        <v>-83467.79941279882</v>
      </c>
      <c r="H63">
        <v>-82571.112155470575</v>
      </c>
      <c r="I63">
        <v>-215993.1870038576</v>
      </c>
      <c r="J63">
        <v>-321886.64801476727</v>
      </c>
      <c r="K63">
        <v>105436.41096312262</v>
      </c>
      <c r="L63">
        <v>89114.460161768104</v>
      </c>
      <c r="M63">
        <v>-266732.46670268057</v>
      </c>
      <c r="N63">
        <v>-201242.42939012306</v>
      </c>
      <c r="O63">
        <v>-602071.42535782524</v>
      </c>
      <c r="P63">
        <v>60456.580182916157</v>
      </c>
      <c r="Y63">
        <v>1027078.8941609102</v>
      </c>
      <c r="Z63">
        <v>57252.403358365525</v>
      </c>
      <c r="AA63">
        <v>-114216.45095761398</v>
      </c>
      <c r="AB63">
        <v>-52966.123237641958</v>
      </c>
      <c r="AC63">
        <v>-73086.224487144063</v>
      </c>
      <c r="AD63">
        <v>1021589.489820216</v>
      </c>
      <c r="AE63">
        <v>-76672.91532</v>
      </c>
      <c r="AF63">
        <v>-71399.811389284485</v>
      </c>
      <c r="AG63">
        <v>2349.9625179895565</v>
      </c>
      <c r="AH63">
        <v>6815.1184350344784</v>
      </c>
      <c r="AI63">
        <v>1029.8436408745824</v>
      </c>
      <c r="AJ63">
        <v>-2680.8636432344083</v>
      </c>
      <c r="AK63">
        <v>1507.5367634985257</v>
      </c>
      <c r="AL63">
        <v>-1789.9926185242232</v>
      </c>
      <c r="AM63">
        <v>7806302.221727524</v>
      </c>
      <c r="AN63">
        <v>-12546893.831731332</v>
      </c>
      <c r="AO63">
        <v>11889037.029253472</v>
      </c>
      <c r="AP63">
        <v>-4731860.4709224394</v>
      </c>
      <c r="AQ63">
        <v>-17074885.817481726</v>
      </c>
      <c r="AR63">
        <v>4066638.2705441928</v>
      </c>
      <c r="AS63">
        <v>9387679.0722846799</v>
      </c>
      <c r="AT63">
        <v>-20736021.939753387</v>
      </c>
      <c r="AU63">
        <v>7440132.0926458044</v>
      </c>
      <c r="AV63">
        <v>-24065619.422149893</v>
      </c>
      <c r="AW63">
        <v>-19058176.937030949</v>
      </c>
      <c r="AX63">
        <v>1215588.0249086344</v>
      </c>
      <c r="AY63">
        <v>3357252.3554518027</v>
      </c>
      <c r="AZ63">
        <v>5421471.8867205791</v>
      </c>
      <c r="BA63">
        <v>-4351899.1507057315</v>
      </c>
      <c r="BB63">
        <v>-753912.40479746589</v>
      </c>
      <c r="BC63">
        <v>4020717.8459453657</v>
      </c>
      <c r="BD63">
        <v>282152.3181756491</v>
      </c>
      <c r="BE63">
        <v>189612.30574820185</v>
      </c>
      <c r="BF63">
        <v>221961.40902835032</v>
      </c>
      <c r="BG63">
        <v>234692.41794111239</v>
      </c>
      <c r="BH63">
        <v>16592.117500694862</v>
      </c>
      <c r="BI63">
        <v>21605.989383985641</v>
      </c>
      <c r="BJ63">
        <v>17027822.045029853</v>
      </c>
      <c r="BK63">
        <v>15651330.361065671</v>
      </c>
      <c r="BL63">
        <v>7081483.4357303698</v>
      </c>
      <c r="BM63">
        <v>6456721.3676426709</v>
      </c>
      <c r="BN63">
        <v>8022838.7749061156</v>
      </c>
      <c r="BO63">
        <v>10351217.514254849</v>
      </c>
      <c r="BP63">
        <v>7780738.6428163135</v>
      </c>
      <c r="BQ63">
        <v>9865815.5611481369</v>
      </c>
      <c r="BR63">
        <v>29873.510795839378</v>
      </c>
      <c r="BS63">
        <v>19685.445423389847</v>
      </c>
      <c r="BT63">
        <v>-202778.51590196547</v>
      </c>
      <c r="BU63">
        <v>165402.17056246768</v>
      </c>
      <c r="BV63">
        <v>-8363837.0126836775</v>
      </c>
      <c r="BW63">
        <v>2830.2294236041848</v>
      </c>
      <c r="BX63">
        <v>-752.52146133188478</v>
      </c>
      <c r="BY63">
        <v>1871.4250654203295</v>
      </c>
      <c r="BZ63">
        <v>-1564.6649404232696</v>
      </c>
      <c r="CA63">
        <v>-1644.1049027452621</v>
      </c>
      <c r="CB63">
        <v>-5122.3431366221239</v>
      </c>
      <c r="CC63">
        <v>-2816.0998375909548</v>
      </c>
      <c r="CD63">
        <v>-5984.2197868320227</v>
      </c>
      <c r="CE63">
        <v>-7508.293275731111</v>
      </c>
      <c r="CF63">
        <v>-6352.618909518349</v>
      </c>
      <c r="CG63">
        <v>-8995.0011155747507</v>
      </c>
      <c r="CH63">
        <v>-34146481.412502691</v>
      </c>
      <c r="CI63">
        <v>64305879.013339236</v>
      </c>
      <c r="CJ63">
        <v>644663.38211881171</v>
      </c>
      <c r="CK63">
        <v>-1233743.5666850545</v>
      </c>
      <c r="CL63">
        <v>-6809.8924369633332</v>
      </c>
      <c r="CM63">
        <v>13082.984245489777</v>
      </c>
      <c r="CN63">
        <v>-5255.2874656036201</v>
      </c>
      <c r="CO63">
        <v>9923.0021853587787</v>
      </c>
      <c r="CP63" s="12">
        <v>-44675219.408727415</v>
      </c>
      <c r="CQ63">
        <v>85472450.661257654</v>
      </c>
      <c r="CR63">
        <v>16115493.504503397</v>
      </c>
      <c r="CS63">
        <v>-30216199.509283911</v>
      </c>
      <c r="CT63">
        <v>1112173.6374896541</v>
      </c>
      <c r="CU63">
        <v>-2047412.4889744828</v>
      </c>
      <c r="CV63">
        <v>704.37796608301699</v>
      </c>
      <c r="CW63">
        <v>-1897.8963954906421</v>
      </c>
      <c r="CX63">
        <v>-12192.11318454757</v>
      </c>
      <c r="CY63">
        <v>2134948641.2043831</v>
      </c>
      <c r="CZ63">
        <v>1949315929.7585309</v>
      </c>
    </row>
    <row r="64" spans="1:104" x14ac:dyDescent="0.35">
      <c r="A64" t="s">
        <v>164</v>
      </c>
      <c r="B64">
        <v>225817.32773450675</v>
      </c>
      <c r="C64">
        <v>-90005.496215363804</v>
      </c>
      <c r="D64">
        <v>-440709.74150601821</v>
      </c>
      <c r="E64">
        <v>-82474.263173733023</v>
      </c>
      <c r="F64">
        <v>323424.4356078998</v>
      </c>
      <c r="G64">
        <v>-103601.60264110888</v>
      </c>
      <c r="H64">
        <v>-48687.235517939655</v>
      </c>
      <c r="I64">
        <v>-205895.45254422413</v>
      </c>
      <c r="J64">
        <v>-294343.72910968558</v>
      </c>
      <c r="K64">
        <v>-30769.761838268652</v>
      </c>
      <c r="L64">
        <v>229566.20377411458</v>
      </c>
      <c r="M64">
        <v>-214830.78385806282</v>
      </c>
      <c r="N64">
        <v>-226435.48202041222</v>
      </c>
      <c r="O64">
        <v>-328643.56981291377</v>
      </c>
      <c r="P64">
        <v>133146.56724842123</v>
      </c>
      <c r="Y64">
        <v>595227.08069566544</v>
      </c>
      <c r="Z64">
        <v>42928.362218907045</v>
      </c>
      <c r="AA64">
        <v>-85563.608807831712</v>
      </c>
      <c r="AB64">
        <v>-23720.878212059106</v>
      </c>
      <c r="AC64">
        <v>-62625.206307068242</v>
      </c>
      <c r="AD64">
        <v>600513.50710678229</v>
      </c>
      <c r="AE64">
        <v>-82993.724786127699</v>
      </c>
      <c r="AF64">
        <v>-62595.437047485437</v>
      </c>
      <c r="AG64">
        <v>809.59472871159119</v>
      </c>
      <c r="AH64">
        <v>2379.4712172938025</v>
      </c>
      <c r="AI64">
        <v>623.77430466803048</v>
      </c>
      <c r="AJ64">
        <v>-1989.2220313007836</v>
      </c>
      <c r="AK64">
        <v>918.36549488040203</v>
      </c>
      <c r="AL64">
        <v>-1185.3229396869463</v>
      </c>
      <c r="AM64">
        <v>5437357.8098274069</v>
      </c>
      <c r="AN64">
        <v>-7335416.9226589901</v>
      </c>
      <c r="AO64">
        <v>9148402.213705834</v>
      </c>
      <c r="AP64">
        <v>-3708514.6809226316</v>
      </c>
      <c r="AQ64">
        <v>-9723362.725875821</v>
      </c>
      <c r="AR64">
        <v>2861983.8794935495</v>
      </c>
      <c r="AS64">
        <v>5132566.32816575</v>
      </c>
      <c r="AT64">
        <v>-12231060.652421404</v>
      </c>
      <c r="AU64">
        <v>5185683.1573801422</v>
      </c>
      <c r="AV64">
        <v>-12934790.909813507</v>
      </c>
      <c r="AW64">
        <v>-10169944.5104146</v>
      </c>
      <c r="AX64">
        <v>-525343.07973441377</v>
      </c>
      <c r="AY64">
        <v>-2188551.1320903674</v>
      </c>
      <c r="AZ64">
        <v>4294753.8575672172</v>
      </c>
      <c r="BA64">
        <v>-2143120.7198129403</v>
      </c>
      <c r="BB64">
        <v>-1217108.4865933091</v>
      </c>
      <c r="BC64">
        <v>2125623.9435826261</v>
      </c>
      <c r="BD64">
        <v>327238.44773131731</v>
      </c>
      <c r="BE64">
        <v>268738.51809373318</v>
      </c>
      <c r="BF64">
        <v>300647.75381993974</v>
      </c>
      <c r="BG64">
        <v>306872.36507320049</v>
      </c>
      <c r="BH64">
        <v>33098.732047957783</v>
      </c>
      <c r="BI64">
        <v>15771.223667762881</v>
      </c>
      <c r="BJ64">
        <v>7810318.8721254021</v>
      </c>
      <c r="BK64">
        <v>7081483.4357303698</v>
      </c>
      <c r="BL64">
        <v>4425081.7861612253</v>
      </c>
      <c r="BM64">
        <v>3976806.0021132757</v>
      </c>
      <c r="BN64">
        <v>5962007.6848313976</v>
      </c>
      <c r="BO64">
        <v>7407568.5232263124</v>
      </c>
      <c r="BP64">
        <v>5984540.5599481976</v>
      </c>
      <c r="BQ64">
        <v>7404165.8265938172</v>
      </c>
      <c r="BR64">
        <v>33958.189714827648</v>
      </c>
      <c r="BS64">
        <v>43314.459118711733</v>
      </c>
      <c r="BT64">
        <v>-270288.76279514434</v>
      </c>
      <c r="BU64">
        <v>243813.10107671373</v>
      </c>
      <c r="BV64">
        <v>-3514272.320212096</v>
      </c>
      <c r="BW64">
        <v>3618.025046613107</v>
      </c>
      <c r="BX64">
        <v>1852.5006301134874</v>
      </c>
      <c r="BY64">
        <v>2623.052907014388</v>
      </c>
      <c r="BZ64">
        <v>979.87997235740932</v>
      </c>
      <c r="CA64">
        <v>887.14309156862669</v>
      </c>
      <c r="CB64">
        <v>-1007.2208023637299</v>
      </c>
      <c r="CC64">
        <v>-582.98329675857019</v>
      </c>
      <c r="CD64">
        <v>-2151.8636626398347</v>
      </c>
      <c r="CE64">
        <v>-5634.1626358327976</v>
      </c>
      <c r="CF64">
        <v>-5797.3283508366894</v>
      </c>
      <c r="CG64">
        <v>-5332.2563561265624</v>
      </c>
      <c r="CH64">
        <v>-26228192.145093907</v>
      </c>
      <c r="CI64">
        <v>48846169.738847703</v>
      </c>
      <c r="CJ64">
        <v>242729.56250801365</v>
      </c>
      <c r="CK64">
        <v>-463741.98230334267</v>
      </c>
      <c r="CL64">
        <v>-3025.5165935524342</v>
      </c>
      <c r="CM64">
        <v>5849.463157444945</v>
      </c>
      <c r="CN64">
        <v>-3147.2433126778064</v>
      </c>
      <c r="CO64">
        <v>5899.7946840607137</v>
      </c>
      <c r="CP64" s="12">
        <v>-30195725.314718552</v>
      </c>
      <c r="CQ64">
        <v>57343554.743728027</v>
      </c>
      <c r="CR64">
        <v>10239205.944885898</v>
      </c>
      <c r="CS64">
        <v>-19061873.848652985</v>
      </c>
      <c r="CT64">
        <v>133205.24107579127</v>
      </c>
      <c r="CU64">
        <v>-219185.870833197</v>
      </c>
      <c r="CV64">
        <v>1336.5523510215974</v>
      </c>
      <c r="CW64">
        <v>-2756.0272939289343</v>
      </c>
      <c r="CX64">
        <v>-6510.0214121172221</v>
      </c>
      <c r="CY64">
        <v>1659689252.982518</v>
      </c>
      <c r="CZ64">
        <v>1509574630.2990978</v>
      </c>
    </row>
    <row r="65" spans="1:104" x14ac:dyDescent="0.35">
      <c r="A65" t="s">
        <v>165</v>
      </c>
      <c r="B65">
        <v>199633.48490168058</v>
      </c>
      <c r="C65">
        <v>-78915.583514908081</v>
      </c>
      <c r="D65">
        <v>-398266.98390884302</v>
      </c>
      <c r="E65">
        <v>-75763.523595790539</v>
      </c>
      <c r="F65">
        <v>284958.66044080694</v>
      </c>
      <c r="G65">
        <v>-93094.25006855106</v>
      </c>
      <c r="H65">
        <v>-41606.348647659805</v>
      </c>
      <c r="I65">
        <v>-186797.73488637232</v>
      </c>
      <c r="J65">
        <v>-267857.28615795425</v>
      </c>
      <c r="K65">
        <v>-28393.237272821392</v>
      </c>
      <c r="L65">
        <v>192802.96700056482</v>
      </c>
      <c r="M65">
        <v>-195032.04334433697</v>
      </c>
      <c r="N65">
        <v>-196675.62182226661</v>
      </c>
      <c r="O65">
        <v>-300592.34532075044</v>
      </c>
      <c r="P65">
        <v>95891.284920573758</v>
      </c>
      <c r="Y65">
        <v>532909.3693751659</v>
      </c>
      <c r="Z65">
        <v>37850.399147157143</v>
      </c>
      <c r="AA65">
        <v>-75997.261864935979</v>
      </c>
      <c r="AB65">
        <v>-22490.260246489452</v>
      </c>
      <c r="AC65">
        <v>-54594.083090472435</v>
      </c>
      <c r="AD65">
        <v>537340.61409463699</v>
      </c>
      <c r="AE65">
        <v>-71984.981172172149</v>
      </c>
      <c r="AF65">
        <v>-54636.998412711975</v>
      </c>
      <c r="AG65">
        <v>1014.4973801719292</v>
      </c>
      <c r="AH65">
        <v>2523.3124684371937</v>
      </c>
      <c r="AI65">
        <v>577.84244723313896</v>
      </c>
      <c r="AJ65">
        <v>-1829.5430783765366</v>
      </c>
      <c r="AK65">
        <v>842.16324725406673</v>
      </c>
      <c r="AL65">
        <v>-1165.3067774537569</v>
      </c>
      <c r="AM65">
        <v>4618540.2281945534</v>
      </c>
      <c r="AN65">
        <v>-6241461.1081257025</v>
      </c>
      <c r="AO65">
        <v>7905742.8512465321</v>
      </c>
      <c r="AP65">
        <v>-3388768.614362732</v>
      </c>
      <c r="AQ65">
        <v>-8264563.3867760273</v>
      </c>
      <c r="AR65">
        <v>2653950.9228378921</v>
      </c>
      <c r="AS65">
        <v>4461222.3966710372</v>
      </c>
      <c r="AT65">
        <v>-11110607.961553985</v>
      </c>
      <c r="AU65">
        <v>4398667.5876831925</v>
      </c>
      <c r="AV65">
        <v>-12020439.632743239</v>
      </c>
      <c r="AW65">
        <v>-9455420.8546297941</v>
      </c>
      <c r="AX65">
        <v>-319565.2720310929</v>
      </c>
      <c r="AY65">
        <v>-1689293.5075304869</v>
      </c>
      <c r="AZ65">
        <v>3987461.6482763253</v>
      </c>
      <c r="BA65">
        <v>-1900246.7425908432</v>
      </c>
      <c r="BB65">
        <v>-946927.19745738641</v>
      </c>
      <c r="BC65">
        <v>1712709.4603292816</v>
      </c>
      <c r="BD65">
        <v>280295.80851591576</v>
      </c>
      <c r="BE65">
        <v>229538.37185630403</v>
      </c>
      <c r="BF65">
        <v>256069.34020594554</v>
      </c>
      <c r="BG65">
        <v>262029.2751661021</v>
      </c>
      <c r="BH65">
        <v>27610.319437027236</v>
      </c>
      <c r="BI65">
        <v>13548.943881640687</v>
      </c>
      <c r="BJ65">
        <v>7081956.3469383661</v>
      </c>
      <c r="BK65">
        <v>6456721.3676426709</v>
      </c>
      <c r="BL65">
        <v>3976806.0021132757</v>
      </c>
      <c r="BM65">
        <v>3602261.2484382344</v>
      </c>
      <c r="BN65">
        <v>5268994.3331336481</v>
      </c>
      <c r="BO65">
        <v>6570191.6390278898</v>
      </c>
      <c r="BP65">
        <v>5307730.9169291547</v>
      </c>
      <c r="BQ65">
        <v>6601885.7678802395</v>
      </c>
      <c r="BR65">
        <v>27417.186467362404</v>
      </c>
      <c r="BS65">
        <v>35225.368026778997</v>
      </c>
      <c r="BT65">
        <v>-242713.58719952698</v>
      </c>
      <c r="BU65">
        <v>208402.81861871647</v>
      </c>
      <c r="BV65">
        <v>-2817292.7430065768</v>
      </c>
      <c r="BW65">
        <v>2921.8253958468554</v>
      </c>
      <c r="BX65">
        <v>1265.8549793238171</v>
      </c>
      <c r="BY65">
        <v>2034.8253137508002</v>
      </c>
      <c r="BZ65">
        <v>476.35549932117669</v>
      </c>
      <c r="CA65">
        <v>507.17155786815977</v>
      </c>
      <c r="CB65">
        <v>-1238.5499133460758</v>
      </c>
      <c r="CC65">
        <v>-750.16223545913374</v>
      </c>
      <c r="CD65">
        <v>-2218.0826034023194</v>
      </c>
      <c r="CE65">
        <v>-4530.1854319988188</v>
      </c>
      <c r="CF65">
        <v>-4809.5706668931907</v>
      </c>
      <c r="CG65">
        <v>-4538.1992957282328</v>
      </c>
      <c r="CH65">
        <v>-23565995.014699385</v>
      </c>
      <c r="CI65">
        <v>43946264.552594103</v>
      </c>
      <c r="CJ65">
        <v>230171.65741473966</v>
      </c>
      <c r="CK65">
        <v>-439503.12012740271</v>
      </c>
      <c r="CL65">
        <v>-2862.5738457944944</v>
      </c>
      <c r="CM65">
        <v>5537.3095981263377</v>
      </c>
      <c r="CN65">
        <v>-3101.6146028102758</v>
      </c>
      <c r="CO65">
        <v>5833.3811686405079</v>
      </c>
      <c r="CP65" s="12">
        <v>-27548071.996095616</v>
      </c>
      <c r="CQ65">
        <v>52362795.389041625</v>
      </c>
      <c r="CR65">
        <v>9294235.1935189087</v>
      </c>
      <c r="CS65">
        <v>-17306031.027872816</v>
      </c>
      <c r="CT65">
        <v>169838.71478000679</v>
      </c>
      <c r="CU65">
        <v>-290664.27550141676</v>
      </c>
      <c r="CV65">
        <v>753.02203929236941</v>
      </c>
      <c r="CW65">
        <v>-1601.0764972882462</v>
      </c>
      <c r="CX65">
        <v>-5495.9015259788475</v>
      </c>
      <c r="CY65">
        <v>1461488306.4763529</v>
      </c>
      <c r="CZ65">
        <v>1331180024.2823403</v>
      </c>
    </row>
    <row r="66" spans="1:104" x14ac:dyDescent="0.35">
      <c r="A66" t="s">
        <v>42</v>
      </c>
      <c r="B66">
        <v>605522.20877205487</v>
      </c>
      <c r="C66">
        <v>-287843.36685749062</v>
      </c>
      <c r="D66">
        <v>-751508.16836896806</v>
      </c>
      <c r="E66">
        <v>-226964.45004528723</v>
      </c>
      <c r="F66">
        <v>470275.620020109</v>
      </c>
      <c r="G66">
        <v>-189464.21343538881</v>
      </c>
      <c r="H66">
        <v>-110059.01605477725</v>
      </c>
      <c r="I66">
        <v>-267130.6438315931</v>
      </c>
      <c r="J66">
        <v>-430709.07382385683</v>
      </c>
      <c r="K66">
        <v>-136175.93974882344</v>
      </c>
      <c r="L66">
        <v>464662.4159020615</v>
      </c>
      <c r="M66">
        <v>-374535.9013825091</v>
      </c>
      <c r="N66">
        <v>-495945.34609170235</v>
      </c>
      <c r="O66">
        <v>-445662.1592790194</v>
      </c>
      <c r="P66">
        <v>337417.85015269427</v>
      </c>
      <c r="Y66">
        <v>701648.65995467082</v>
      </c>
      <c r="Z66">
        <v>45507.182411633592</v>
      </c>
      <c r="AA66">
        <v>-62938.564170772741</v>
      </c>
      <c r="AB66">
        <v>-35659.175868555321</v>
      </c>
      <c r="AC66">
        <v>-28093.857156416572</v>
      </c>
      <c r="AD66">
        <v>700617.26141651894</v>
      </c>
      <c r="AE66">
        <v>-91652.096337335199</v>
      </c>
      <c r="AF66">
        <v>-31620.051235965653</v>
      </c>
      <c r="AG66">
        <v>-3185.5508585918469</v>
      </c>
      <c r="AH66">
        <v>-2322.013480282355</v>
      </c>
      <c r="AI66">
        <v>139.83110403317377</v>
      </c>
      <c r="AJ66">
        <v>-2053.073514941254</v>
      </c>
      <c r="AK66">
        <v>-226.37607031824658</v>
      </c>
      <c r="AL66">
        <v>-33.795368495462874</v>
      </c>
      <c r="AM66">
        <v>5818033.6615370428</v>
      </c>
      <c r="AN66">
        <v>-8125931.5634906096</v>
      </c>
      <c r="AO66">
        <v>8770925.1814961527</v>
      </c>
      <c r="AP66">
        <v>-3041443.5611257851</v>
      </c>
      <c r="AQ66">
        <v>-10623246.775151489</v>
      </c>
      <c r="AR66">
        <v>5351034.874372256</v>
      </c>
      <c r="AS66">
        <v>7411634.1399186561</v>
      </c>
      <c r="AT66">
        <v>-10142067.068370363</v>
      </c>
      <c r="AU66">
        <v>2499623.5941531053</v>
      </c>
      <c r="AV66">
        <v>-14656862.206913389</v>
      </c>
      <c r="AW66">
        <v>-11450595.911260903</v>
      </c>
      <c r="AX66">
        <v>-1794491.8447186437</v>
      </c>
      <c r="AY66">
        <v>-7719549.8782565407</v>
      </c>
      <c r="AZ66">
        <v>8180977.0498495158</v>
      </c>
      <c r="BA66">
        <v>-4366267.6651794277</v>
      </c>
      <c r="BB66">
        <v>-4789818.4675745992</v>
      </c>
      <c r="BC66">
        <v>-5200273.5478700306</v>
      </c>
      <c r="BD66">
        <v>353568.96723323321</v>
      </c>
      <c r="BE66">
        <v>288594.35246394842</v>
      </c>
      <c r="BF66">
        <v>321382.47264335584</v>
      </c>
      <c r="BG66">
        <v>354255.00300499203</v>
      </c>
      <c r="BH66">
        <v>151770.13703618821</v>
      </c>
      <c r="BI66">
        <v>18163.962709701602</v>
      </c>
      <c r="BJ66">
        <v>9078914.0366257131</v>
      </c>
      <c r="BK66">
        <v>8022838.7749061156</v>
      </c>
      <c r="BL66">
        <v>5962007.6848313976</v>
      </c>
      <c r="BM66">
        <v>5268994.3331336481</v>
      </c>
      <c r="BN66">
        <v>18429653.114840962</v>
      </c>
      <c r="BO66">
        <v>24395827.781356648</v>
      </c>
      <c r="BP66">
        <v>17687903.530152217</v>
      </c>
      <c r="BQ66">
        <v>23074458.285267286</v>
      </c>
      <c r="BR66">
        <v>84580.215409802331</v>
      </c>
      <c r="BS66">
        <v>105379.36162683422</v>
      </c>
      <c r="BT66">
        <v>-537900.29810443998</v>
      </c>
      <c r="BU66">
        <v>285668.54930381814</v>
      </c>
      <c r="BV66">
        <v>-771569.95415294159</v>
      </c>
      <c r="BW66">
        <v>6955.2363713400837</v>
      </c>
      <c r="BX66">
        <v>5988.2952648444016</v>
      </c>
      <c r="BY66">
        <v>3110.3142187583653</v>
      </c>
      <c r="BZ66">
        <v>1913.4386318235695</v>
      </c>
      <c r="CA66">
        <v>4140.2183780686219</v>
      </c>
      <c r="CB66">
        <v>2340.6162134002925</v>
      </c>
      <c r="CC66">
        <v>-631.92066139339522</v>
      </c>
      <c r="CD66">
        <v>-1785.5194440811872</v>
      </c>
      <c r="CE66">
        <v>-16294.323164420917</v>
      </c>
      <c r="CF66">
        <v>-17338.920181540048</v>
      </c>
      <c r="CG66">
        <v>-13866.637865096169</v>
      </c>
      <c r="CH66">
        <v>-26535075.546145115</v>
      </c>
      <c r="CI66">
        <v>49258850.357739471</v>
      </c>
      <c r="CJ66">
        <v>-380917.14064140734</v>
      </c>
      <c r="CK66">
        <v>692336.00385795825</v>
      </c>
      <c r="CL66">
        <v>-478.48239808928781</v>
      </c>
      <c r="CM66">
        <v>1364.0934543119849</v>
      </c>
      <c r="CN66">
        <v>612.44065817345847</v>
      </c>
      <c r="CO66">
        <v>-862.61568558140721</v>
      </c>
      <c r="CP66" s="12">
        <v>-24879743.045999419</v>
      </c>
      <c r="CQ66">
        <v>47602309.85648559</v>
      </c>
      <c r="CR66">
        <v>11707204.92060725</v>
      </c>
      <c r="CS66">
        <v>-22462356.165316019</v>
      </c>
      <c r="CT66">
        <v>-1791610.4582280305</v>
      </c>
      <c r="CU66">
        <v>3302451.0831707497</v>
      </c>
      <c r="CV66">
        <v>4604.0676857763656</v>
      </c>
      <c r="CW66">
        <v>-8592.3240899374177</v>
      </c>
      <c r="CX66">
        <v>-13695.151652115532</v>
      </c>
      <c r="CY66">
        <v>2812406939.3202796</v>
      </c>
      <c r="CZ66">
        <v>2582736445.5127625</v>
      </c>
    </row>
    <row r="67" spans="1:104" x14ac:dyDescent="0.35">
      <c r="A67" t="s">
        <v>142</v>
      </c>
      <c r="B67">
        <v>759530.858322329</v>
      </c>
      <c r="C67">
        <v>-403485.78850366321</v>
      </c>
      <c r="D67">
        <v>-867753.67612264084</v>
      </c>
      <c r="E67">
        <v>-256219.94699630802</v>
      </c>
      <c r="F67">
        <v>571242.09583177429</v>
      </c>
      <c r="G67">
        <v>-248089.55132390698</v>
      </c>
      <c r="H67">
        <v>-183232.62608788584</v>
      </c>
      <c r="I67">
        <v>-263525.37308219925</v>
      </c>
      <c r="J67">
        <v>-444573.76558541245</v>
      </c>
      <c r="K67">
        <v>-164464.04508704902</v>
      </c>
      <c r="L67">
        <v>552542.43122656236</v>
      </c>
      <c r="M67">
        <v>-394341.45336383773</v>
      </c>
      <c r="N67">
        <v>-535747.58015991317</v>
      </c>
      <c r="O67">
        <v>-524730.85845892702</v>
      </c>
      <c r="P67">
        <v>385178.34578753851</v>
      </c>
      <c r="Y67">
        <v>768473.04696943949</v>
      </c>
      <c r="Z67">
        <v>49508.310544233318</v>
      </c>
      <c r="AA67">
        <v>-15062.194950850811</v>
      </c>
      <c r="AB67">
        <v>-49100.171361291745</v>
      </c>
      <c r="AC67">
        <v>34332.902009109981</v>
      </c>
      <c r="AD67">
        <v>759352.87217579863</v>
      </c>
      <c r="AE67">
        <v>-47802.437141787457</v>
      </c>
      <c r="AF67">
        <v>29781.9875816118</v>
      </c>
      <c r="AG67">
        <v>-7351.0181480298115</v>
      </c>
      <c r="AH67">
        <v>-5399.9122726769419</v>
      </c>
      <c r="AI67">
        <v>-132.40266171445666</v>
      </c>
      <c r="AJ67">
        <v>-1497.9442843276352</v>
      </c>
      <c r="AK67">
        <v>-743.84638605909447</v>
      </c>
      <c r="AL67">
        <v>1245.3719475940577</v>
      </c>
      <c r="AM67">
        <v>6253150.5636767391</v>
      </c>
      <c r="AN67">
        <v>-8674473.7148999292</v>
      </c>
      <c r="AO67">
        <v>8707949.0555003043</v>
      </c>
      <c r="AP67">
        <v>-2266772.277914538</v>
      </c>
      <c r="AQ67">
        <v>-11664781.526219977</v>
      </c>
      <c r="AR67">
        <v>6258778.199166296</v>
      </c>
      <c r="AS67">
        <v>8758732.0290216543</v>
      </c>
      <c r="AT67">
        <v>-10598337.011031585</v>
      </c>
      <c r="AU67">
        <v>2131082.9562376402</v>
      </c>
      <c r="AV67">
        <v>-17400358.068605274</v>
      </c>
      <c r="AW67">
        <v>-14674828.372195875</v>
      </c>
      <c r="AX67">
        <v>-831931.46639471536</v>
      </c>
      <c r="AY67">
        <v>-9706312.8957102653</v>
      </c>
      <c r="AZ67">
        <v>9324067.2319231052</v>
      </c>
      <c r="BA67">
        <v>-7219398.4890867174</v>
      </c>
      <c r="BB67">
        <v>-5927723.6832641466</v>
      </c>
      <c r="BC67">
        <v>-7029281.1955362428</v>
      </c>
      <c r="BD67">
        <v>277987.69560344081</v>
      </c>
      <c r="BE67">
        <v>201359.58801929583</v>
      </c>
      <c r="BF67">
        <v>231356.71759005895</v>
      </c>
      <c r="BG67">
        <v>277771.89351703459</v>
      </c>
      <c r="BH67">
        <v>142920.08278444473</v>
      </c>
      <c r="BI67">
        <v>16763.357665647825</v>
      </c>
      <c r="BJ67">
        <v>11643960.016540876</v>
      </c>
      <c r="BK67">
        <v>10351217.514254849</v>
      </c>
      <c r="BL67">
        <v>7407568.5232263124</v>
      </c>
      <c r="BM67">
        <v>6570191.6390278898</v>
      </c>
      <c r="BN67">
        <v>24395827.781356648</v>
      </c>
      <c r="BO67">
        <v>33735308.957678713</v>
      </c>
      <c r="BP67">
        <v>23269983.600106835</v>
      </c>
      <c r="BQ67">
        <v>31609196.695670865</v>
      </c>
      <c r="BR67">
        <v>86437.133428652742</v>
      </c>
      <c r="BS67">
        <v>108409.59907267224</v>
      </c>
      <c r="BT67">
        <v>-614640.21943679778</v>
      </c>
      <c r="BU67">
        <v>209144.51872312583</v>
      </c>
      <c r="BV67">
        <v>864148.11091122602</v>
      </c>
      <c r="BW67">
        <v>7555.7396366653857</v>
      </c>
      <c r="BX67">
        <v>6230.9913934606666</v>
      </c>
      <c r="BY67">
        <v>3097.0810540262387</v>
      </c>
      <c r="BZ67">
        <v>1025.0066375216829</v>
      </c>
      <c r="CA67">
        <v>4672.9007936731141</v>
      </c>
      <c r="CB67">
        <v>2308.2843135001231</v>
      </c>
      <c r="CC67">
        <v>-578.83292551747888</v>
      </c>
      <c r="CD67">
        <v>-2704.9979932662209</v>
      </c>
      <c r="CE67">
        <v>-21612.207042673424</v>
      </c>
      <c r="CF67">
        <v>-22574.322923067342</v>
      </c>
      <c r="CG67">
        <v>-17045.723285784152</v>
      </c>
      <c r="CH67">
        <v>-25906746.396298103</v>
      </c>
      <c r="CI67">
        <v>48037140.453903154</v>
      </c>
      <c r="CJ67">
        <v>-668546.92246623931</v>
      </c>
      <c r="CK67">
        <v>1220846.650630289</v>
      </c>
      <c r="CL67">
        <v>1146.3563647465965</v>
      </c>
      <c r="CM67">
        <v>-1579.7014186894728</v>
      </c>
      <c r="CN67">
        <v>3960.0411649304265</v>
      </c>
      <c r="CO67">
        <v>-7024.0458646150346</v>
      </c>
      <c r="CP67" s="12">
        <v>-21590096.062820852</v>
      </c>
      <c r="CQ67">
        <v>41331861.10882587</v>
      </c>
      <c r="CR67">
        <v>13125471.209980167</v>
      </c>
      <c r="CS67">
        <v>-25555406.643848572</v>
      </c>
      <c r="CT67">
        <v>-2546113.128230344</v>
      </c>
      <c r="CU67">
        <v>4678612.7043023575</v>
      </c>
      <c r="CV67">
        <v>4836.4361195408101</v>
      </c>
      <c r="CW67">
        <v>-9063.4963760643604</v>
      </c>
      <c r="CX67">
        <v>-16944.255541198443</v>
      </c>
      <c r="CY67">
        <v>3295232730.7063155</v>
      </c>
      <c r="CZ67">
        <v>3026615744.0139446</v>
      </c>
    </row>
    <row r="68" spans="1:104" x14ac:dyDescent="0.35">
      <c r="A68" t="s">
        <v>166</v>
      </c>
      <c r="B68">
        <v>597589.58871888288</v>
      </c>
      <c r="C68">
        <v>-282068.93773967592</v>
      </c>
      <c r="D68">
        <v>-795273.63086041599</v>
      </c>
      <c r="E68">
        <v>-232384.5406459668</v>
      </c>
      <c r="F68">
        <v>494525.96718672867</v>
      </c>
      <c r="G68">
        <v>-192832.42671541989</v>
      </c>
      <c r="H68">
        <v>-103663.80554423253</v>
      </c>
      <c r="I68">
        <v>-296169.98383759637</v>
      </c>
      <c r="J68">
        <v>-476806.62739652779</v>
      </c>
      <c r="K68">
        <v>-141880.40311179918</v>
      </c>
      <c r="L68">
        <v>485575.5459186259</v>
      </c>
      <c r="M68">
        <v>-404659.89996139117</v>
      </c>
      <c r="N68">
        <v>-540761.49432694598</v>
      </c>
      <c r="O68">
        <v>-447639.66230563266</v>
      </c>
      <c r="P68">
        <v>361084.32173993747</v>
      </c>
      <c r="Y68">
        <v>719700.77462730068</v>
      </c>
      <c r="Z68">
        <v>48001.776518462611</v>
      </c>
      <c r="AA68">
        <v>-74622.101808566498</v>
      </c>
      <c r="AB68">
        <v>-39432.510570566155</v>
      </c>
      <c r="AC68">
        <v>-42630.813208611042</v>
      </c>
      <c r="AD68">
        <v>722771.66011488577</v>
      </c>
      <c r="AE68">
        <v>-102620.14961692577</v>
      </c>
      <c r="AF68">
        <v>-46148.273409790709</v>
      </c>
      <c r="AG68">
        <v>-2522.3272377411904</v>
      </c>
      <c r="AH68">
        <v>-1875.070238595493</v>
      </c>
      <c r="AI68">
        <v>240.32642244412406</v>
      </c>
      <c r="AJ68">
        <v>-2185.6920557112148</v>
      </c>
      <c r="AK68">
        <v>80.568688118210332</v>
      </c>
      <c r="AL68">
        <v>-225.24156393922266</v>
      </c>
      <c r="AM68">
        <v>6241846.5753904814</v>
      </c>
      <c r="AN68">
        <v>-8404550.5589457639</v>
      </c>
      <c r="AO68">
        <v>9608253.6466892958</v>
      </c>
      <c r="AP68">
        <v>-2954512.712924574</v>
      </c>
      <c r="AQ68">
        <v>-10572809.304369813</v>
      </c>
      <c r="AR68">
        <v>5406179.8598360624</v>
      </c>
      <c r="AS68">
        <v>7419015.6143233404</v>
      </c>
      <c r="AT68">
        <v>-10764346.307793302</v>
      </c>
      <c r="AU68">
        <v>2786884.7857795032</v>
      </c>
      <c r="AV68">
        <v>-15493184.399310688</v>
      </c>
      <c r="AW68">
        <v>-12154788.15124453</v>
      </c>
      <c r="AX68">
        <v>-2512296.7744772169</v>
      </c>
      <c r="AY68">
        <v>-7881778.6830224432</v>
      </c>
      <c r="AZ68">
        <v>8811379.7491968088</v>
      </c>
      <c r="BA68">
        <v>-3506269.3340998343</v>
      </c>
      <c r="BB68">
        <v>-4364817.3988334723</v>
      </c>
      <c r="BC68">
        <v>-3731790.241992184</v>
      </c>
      <c r="BD68">
        <v>412278.73085042683</v>
      </c>
      <c r="BE68">
        <v>343491.29918914149</v>
      </c>
      <c r="BF68">
        <v>381950.62008927087</v>
      </c>
      <c r="BG68">
        <v>411111.70203959208</v>
      </c>
      <c r="BH68">
        <v>148705.06473688179</v>
      </c>
      <c r="BI68">
        <v>18379.878029859032</v>
      </c>
      <c r="BJ68">
        <v>8782637.3198136613</v>
      </c>
      <c r="BK68">
        <v>7780738.6428163135</v>
      </c>
      <c r="BL68">
        <v>5984540.5599481976</v>
      </c>
      <c r="BM68">
        <v>5307730.9169291547</v>
      </c>
      <c r="BN68">
        <v>17687903.530152217</v>
      </c>
      <c r="BO68">
        <v>23269983.600106835</v>
      </c>
      <c r="BP68">
        <v>17238539.64198612</v>
      </c>
      <c r="BQ68">
        <v>22425071.39188097</v>
      </c>
      <c r="BR68">
        <v>76960.990977071968</v>
      </c>
      <c r="BS68">
        <v>100645.41750668804</v>
      </c>
      <c r="BT68">
        <v>-564272.86876087752</v>
      </c>
      <c r="BU68">
        <v>333860.22697329108</v>
      </c>
      <c r="BV68">
        <v>-226585.63112514434</v>
      </c>
      <c r="BW68">
        <v>7431.648260246302</v>
      </c>
      <c r="BX68">
        <v>6327.4812276754419</v>
      </c>
      <c r="BY68">
        <v>3958.0469848326316</v>
      </c>
      <c r="BZ68">
        <v>2707.238771759507</v>
      </c>
      <c r="CA68">
        <v>4594.0833752053231</v>
      </c>
      <c r="CB68">
        <v>2605.5494683535953</v>
      </c>
      <c r="CC68">
        <v>133.34189341059505</v>
      </c>
      <c r="CD68">
        <v>-1166.6872199514755</v>
      </c>
      <c r="CE68">
        <v>-15957.172335339981</v>
      </c>
      <c r="CF68">
        <v>-16881.515411226002</v>
      </c>
      <c r="CG68">
        <v>-13534.776802276427</v>
      </c>
      <c r="CH68">
        <v>-30120158.107433256</v>
      </c>
      <c r="CI68">
        <v>55963827.840719067</v>
      </c>
      <c r="CJ68">
        <v>-277320.36988930026</v>
      </c>
      <c r="CK68">
        <v>498884.75280617271</v>
      </c>
      <c r="CL68">
        <v>-1129.8951709823891</v>
      </c>
      <c r="CM68">
        <v>2604.5650510480864</v>
      </c>
      <c r="CN68">
        <v>-511.62620098291615</v>
      </c>
      <c r="CO68">
        <v>1267.9765113325132</v>
      </c>
      <c r="CP68" s="12">
        <v>-29666228.455286425</v>
      </c>
      <c r="CQ68">
        <v>56705639.970786162</v>
      </c>
      <c r="CR68">
        <v>11871988.319219083</v>
      </c>
      <c r="CS68">
        <v>-22650702.578073323</v>
      </c>
      <c r="CT68">
        <v>-1490560.8459022962</v>
      </c>
      <c r="CU68">
        <v>2753840.1070972243</v>
      </c>
      <c r="CV68">
        <v>4946.8600188682121</v>
      </c>
      <c r="CW68">
        <v>-9146.4446977230127</v>
      </c>
      <c r="CX68">
        <v>-13417.159861173262</v>
      </c>
      <c r="CY68">
        <v>2855331493.287014</v>
      </c>
      <c r="CZ68">
        <v>2632411393.394486</v>
      </c>
    </row>
    <row r="69" spans="1:104" x14ac:dyDescent="0.35">
      <c r="A69" t="s">
        <v>167</v>
      </c>
      <c r="B69">
        <v>751753.19058467878</v>
      </c>
      <c r="C69">
        <v>-372871.13948994188</v>
      </c>
      <c r="D69">
        <v>-960952.75662574766</v>
      </c>
      <c r="E69">
        <v>-264773.11522820673</v>
      </c>
      <c r="F69">
        <v>621915.73386361671</v>
      </c>
      <c r="G69">
        <v>-253001.72029928447</v>
      </c>
      <c r="H69">
        <v>-148230.75987465301</v>
      </c>
      <c r="I69">
        <v>-326245.21657246037</v>
      </c>
      <c r="J69">
        <v>-546823.68637187604</v>
      </c>
      <c r="K69">
        <v>-172475.98669574663</v>
      </c>
      <c r="L69">
        <v>602880.14218649419</v>
      </c>
      <c r="M69">
        <v>-451879.37759559706</v>
      </c>
      <c r="N69">
        <v>-622149.65817059856</v>
      </c>
      <c r="O69">
        <v>-523578.37283677555</v>
      </c>
      <c r="P69">
        <v>432493.96885581309</v>
      </c>
      <c r="Y69">
        <v>816899.22780946118</v>
      </c>
      <c r="Z69">
        <v>53820.957920988527</v>
      </c>
      <c r="AA69">
        <v>-44359.871390481989</v>
      </c>
      <c r="AB69">
        <v>-52422.430668352325</v>
      </c>
      <c r="AC69">
        <v>691.10451897300572</v>
      </c>
      <c r="AD69">
        <v>813538.15500204568</v>
      </c>
      <c r="AE69">
        <v>-73668.922394683177</v>
      </c>
      <c r="AF69">
        <v>-5025.3827120785281</v>
      </c>
      <c r="AG69">
        <v>-5734.4905517600628</v>
      </c>
      <c r="AH69">
        <v>-4333.0252154245081</v>
      </c>
      <c r="AI69">
        <v>102.83892227117695</v>
      </c>
      <c r="AJ69">
        <v>-1887.7014827148219</v>
      </c>
      <c r="AK69">
        <v>-288.15526000607042</v>
      </c>
      <c r="AL69">
        <v>770.22394626716243</v>
      </c>
      <c r="AM69">
        <v>6555216.6571454024</v>
      </c>
      <c r="AN69">
        <v>-8580815.8459055554</v>
      </c>
      <c r="AO69">
        <v>9536317.912175836</v>
      </c>
      <c r="AP69">
        <v>-1697431.6832925021</v>
      </c>
      <c r="AQ69">
        <v>-10576365.064833585</v>
      </c>
      <c r="AR69">
        <v>6260302.0916569922</v>
      </c>
      <c r="AS69">
        <v>8644038.2359086778</v>
      </c>
      <c r="AT69">
        <v>-11462689.712911136</v>
      </c>
      <c r="AU69">
        <v>2322801.2444826765</v>
      </c>
      <c r="AV69">
        <v>-18372193.266338576</v>
      </c>
      <c r="AW69">
        <v>-15639140.119013518</v>
      </c>
      <c r="AX69">
        <v>-1819446.0849560308</v>
      </c>
      <c r="AY69">
        <v>-9848719.1362102311</v>
      </c>
      <c r="AZ69">
        <v>10932758.039919069</v>
      </c>
      <c r="BA69">
        <v>-5948200.107245028</v>
      </c>
      <c r="BB69">
        <v>-5100511.8973456938</v>
      </c>
      <c r="BC69">
        <v>-4082422.8815613249</v>
      </c>
      <c r="BD69">
        <v>384747.34088360856</v>
      </c>
      <c r="BE69">
        <v>305324.25434050045</v>
      </c>
      <c r="BF69">
        <v>346884.22923901305</v>
      </c>
      <c r="BG69">
        <v>386934.40902598388</v>
      </c>
      <c r="BH69">
        <v>166416.34904331932</v>
      </c>
      <c r="BI69">
        <v>18279.015586063269</v>
      </c>
      <c r="BJ69">
        <v>11077644.50069695</v>
      </c>
      <c r="BK69">
        <v>9865815.5611481369</v>
      </c>
      <c r="BL69">
        <v>7404165.8265938172</v>
      </c>
      <c r="BM69">
        <v>6601885.7678802395</v>
      </c>
      <c r="BN69">
        <v>23074458.285267286</v>
      </c>
      <c r="BO69">
        <v>31609196.695670865</v>
      </c>
      <c r="BP69">
        <v>22425071.39188097</v>
      </c>
      <c r="BQ69">
        <v>30502971.962835513</v>
      </c>
      <c r="BR69">
        <v>74946.001894982852</v>
      </c>
      <c r="BS69">
        <v>103482.68127328099</v>
      </c>
      <c r="BT69">
        <v>-670120.54625327326</v>
      </c>
      <c r="BU69">
        <v>305606.30253625114</v>
      </c>
      <c r="BV69">
        <v>2421028.2645030771</v>
      </c>
      <c r="BW69">
        <v>7919.3871068416074</v>
      </c>
      <c r="BX69">
        <v>6449.3663043358001</v>
      </c>
      <c r="BY69">
        <v>3989.2045676422636</v>
      </c>
      <c r="BZ69">
        <v>1946.9606978073571</v>
      </c>
      <c r="CA69">
        <v>5087.6159177784421</v>
      </c>
      <c r="CB69">
        <v>2497.5668806767048</v>
      </c>
      <c r="CC69">
        <v>353.72906704910423</v>
      </c>
      <c r="CD69">
        <v>-1937.9687963244053</v>
      </c>
      <c r="CE69">
        <v>-20543.991119324306</v>
      </c>
      <c r="CF69">
        <v>-21501.516344352265</v>
      </c>
      <c r="CG69">
        <v>-15967.724606466303</v>
      </c>
      <c r="CH69">
        <v>-31421872.496325023</v>
      </c>
      <c r="CI69">
        <v>58352498.405546777</v>
      </c>
      <c r="CJ69">
        <v>-468504.40504007961</v>
      </c>
      <c r="CK69">
        <v>850827.85022619553</v>
      </c>
      <c r="CL69">
        <v>298.98979940447191</v>
      </c>
      <c r="CM69">
        <v>35.574775372375932</v>
      </c>
      <c r="CN69">
        <v>2341.7544641768322</v>
      </c>
      <c r="CO69">
        <v>-3966.864970957331</v>
      </c>
      <c r="CP69" s="12">
        <v>-28457672.29005127</v>
      </c>
      <c r="CQ69">
        <v>54406507.893567346</v>
      </c>
      <c r="CR69">
        <v>13212742.666883135</v>
      </c>
      <c r="CS69">
        <v>-25565794.212958686</v>
      </c>
      <c r="CT69">
        <v>-2011674.9236540908</v>
      </c>
      <c r="CU69">
        <v>3711472.7687843959</v>
      </c>
      <c r="CV69">
        <v>5627.3852673917809</v>
      </c>
      <c r="CW69">
        <v>-10286.565430571058</v>
      </c>
      <c r="CX69">
        <v>-15762.733291961102</v>
      </c>
      <c r="CY69">
        <v>3348374762.0141592</v>
      </c>
      <c r="CZ69">
        <v>3096026713.2212896</v>
      </c>
    </row>
    <row r="70" spans="1:104" x14ac:dyDescent="0.35">
      <c r="A70" t="s">
        <v>174</v>
      </c>
      <c r="B70">
        <v>3580.1847759112006</v>
      </c>
      <c r="C70">
        <v>-1307.0682946447871</v>
      </c>
      <c r="D70">
        <v>-7196.4477603554251</v>
      </c>
      <c r="E70">
        <v>-191.95037544709541</v>
      </c>
      <c r="F70">
        <v>6124.8911067322369</v>
      </c>
      <c r="G70">
        <v>20.519463472588978</v>
      </c>
      <c r="H70">
        <v>-1626.2010237435534</v>
      </c>
      <c r="I70">
        <v>-1998.7562110626684</v>
      </c>
      <c r="J70">
        <v>-6867.7520632607675</v>
      </c>
      <c r="K70">
        <v>585.70095894674273</v>
      </c>
      <c r="L70">
        <v>6926.1332427030247</v>
      </c>
      <c r="M70">
        <v>-3291.2240998876723</v>
      </c>
      <c r="N70">
        <v>-5152.5401935157925</v>
      </c>
      <c r="O70">
        <v>439.14017427064772</v>
      </c>
      <c r="P70">
        <v>4607.3938507382982</v>
      </c>
      <c r="Y70">
        <v>6898.5483897158365</v>
      </c>
      <c r="Z70">
        <v>589.20654334315702</v>
      </c>
      <c r="AA70">
        <v>-2262.4898984068063</v>
      </c>
      <c r="AB70">
        <v>431.43370157163616</v>
      </c>
      <c r="AC70">
        <v>-2387.751210167572</v>
      </c>
      <c r="AD70">
        <v>7607.6806570098979</v>
      </c>
      <c r="AE70">
        <v>-1260.5194800220766</v>
      </c>
      <c r="AF70">
        <v>-2041.9186178972868</v>
      </c>
      <c r="AG70">
        <v>34.600817419754868</v>
      </c>
      <c r="AH70">
        <v>16.878977241345979</v>
      </c>
      <c r="AI70">
        <v>14.935425963625152</v>
      </c>
      <c r="AJ70">
        <v>74.439942557611843</v>
      </c>
      <c r="AK70">
        <v>26.428805433165419</v>
      </c>
      <c r="AL70">
        <v>52.767837700818504</v>
      </c>
      <c r="AM70">
        <v>78326.715194508084</v>
      </c>
      <c r="AN70">
        <v>-78433.620887664962</v>
      </c>
      <c r="AO70">
        <v>113954.53046020668</v>
      </c>
      <c r="AP70">
        <v>-26082.587822479174</v>
      </c>
      <c r="AQ70">
        <v>-167792.21705110522</v>
      </c>
      <c r="AR70">
        <v>122450.94769701321</v>
      </c>
      <c r="AS70">
        <v>68414.229307353671</v>
      </c>
      <c r="AT70">
        <v>62687.747282669792</v>
      </c>
      <c r="AU70">
        <v>-55491.518329622922</v>
      </c>
      <c r="AV70">
        <v>21050.313811696375</v>
      </c>
      <c r="AW70">
        <v>59771.409750919593</v>
      </c>
      <c r="AX70">
        <v>-90665.253132639744</v>
      </c>
      <c r="AY70">
        <v>-42311.249989141339</v>
      </c>
      <c r="AZ70">
        <v>-20111.126064152901</v>
      </c>
      <c r="BA70">
        <v>80423.72468361893</v>
      </c>
      <c r="BB70">
        <v>-87193.900527712554</v>
      </c>
      <c r="BC70">
        <v>-143322.92451638143</v>
      </c>
      <c r="BD70">
        <v>6374.8603911805985</v>
      </c>
      <c r="BE70">
        <v>6427.5293513955958</v>
      </c>
      <c r="BF70">
        <v>6641.4554235609212</v>
      </c>
      <c r="BG70">
        <v>7237.6886585146704</v>
      </c>
      <c r="BH70">
        <v>1314.7090564950004</v>
      </c>
      <c r="BI70">
        <v>1595.5773029873899</v>
      </c>
      <c r="BJ70">
        <v>33227.513388569823</v>
      </c>
      <c r="BK70">
        <v>29873.510795839378</v>
      </c>
      <c r="BL70">
        <v>33958.189714827648</v>
      </c>
      <c r="BM70">
        <v>27417.186467362404</v>
      </c>
      <c r="BN70">
        <v>84580.215409802331</v>
      </c>
      <c r="BO70">
        <v>86437.133428652742</v>
      </c>
      <c r="BP70">
        <v>76960.990977071968</v>
      </c>
      <c r="BQ70">
        <v>74946.001894982852</v>
      </c>
      <c r="BR70">
        <v>20317.586265730923</v>
      </c>
      <c r="BS70">
        <v>13918.151986086265</v>
      </c>
      <c r="BT70">
        <v>-2596.7694315000804</v>
      </c>
      <c r="BU70">
        <v>6529.1648250115668</v>
      </c>
      <c r="BV70">
        <v>-228343.48495589299</v>
      </c>
      <c r="BW70">
        <v>83.47857725910616</v>
      </c>
      <c r="BX70">
        <v>56.752980279814452</v>
      </c>
      <c r="BY70">
        <v>32.528077556984066</v>
      </c>
      <c r="BZ70">
        <v>3.9650247432162278</v>
      </c>
      <c r="CA70">
        <v>29.087427946077572</v>
      </c>
      <c r="CB70">
        <v>14.144162992084656</v>
      </c>
      <c r="CC70">
        <v>-35.831470586308143</v>
      </c>
      <c r="CD70">
        <v>-50.428684108237832</v>
      </c>
      <c r="CE70">
        <v>38.144558674561182</v>
      </c>
      <c r="CF70">
        <v>-3.9410623765550321</v>
      </c>
      <c r="CG70">
        <v>-49.559813469647338</v>
      </c>
      <c r="CH70">
        <v>449490.08619022521</v>
      </c>
      <c r="CI70">
        <v>-864014.87861336861</v>
      </c>
      <c r="CJ70">
        <v>-7442.6235542431477</v>
      </c>
      <c r="CK70">
        <v>13528.680653673226</v>
      </c>
      <c r="CL70">
        <v>76.307300644669951</v>
      </c>
      <c r="CM70">
        <v>-145.44961115979433</v>
      </c>
      <c r="CN70">
        <v>3.7225957974642054</v>
      </c>
      <c r="CO70">
        <v>-7.2012667170726274</v>
      </c>
      <c r="CP70" s="12">
        <v>429781.30983230402</v>
      </c>
      <c r="CQ70">
        <v>-838073.98247643036</v>
      </c>
      <c r="CR70">
        <v>-205828.41633518966</v>
      </c>
      <c r="CS70">
        <v>402532.7869152287</v>
      </c>
      <c r="CT70">
        <v>-12277.468639866713</v>
      </c>
      <c r="CU70">
        <v>21729.14600946115</v>
      </c>
      <c r="CV70">
        <v>70.396631585520197</v>
      </c>
      <c r="CW70">
        <v>-128.21916347044811</v>
      </c>
      <c r="CX70">
        <v>0.68439298326163278</v>
      </c>
      <c r="CY70">
        <v>6860404.5679159435</v>
      </c>
      <c r="CZ70">
        <v>7364717.413092263</v>
      </c>
    </row>
    <row r="71" spans="1:104" x14ac:dyDescent="0.35">
      <c r="A71" t="s">
        <v>175</v>
      </c>
      <c r="B71">
        <v>5138.0181445022181</v>
      </c>
      <c r="C71">
        <v>-1532.049636466091</v>
      </c>
      <c r="D71">
        <v>-9787.7987293123824</v>
      </c>
      <c r="E71">
        <v>-1238.6002773868629</v>
      </c>
      <c r="F71">
        <v>7169.384738339988</v>
      </c>
      <c r="G71">
        <v>-540.04605266858493</v>
      </c>
      <c r="H71">
        <v>-1564.6220283609437</v>
      </c>
      <c r="I71">
        <v>-3468.5567226891835</v>
      </c>
      <c r="J71">
        <v>-9003.0224601474292</v>
      </c>
      <c r="K71">
        <v>-306.22243017079535</v>
      </c>
      <c r="L71">
        <v>9125.6246063693288</v>
      </c>
      <c r="M71">
        <v>-4464.3820094555795</v>
      </c>
      <c r="N71">
        <v>-7037.4899616346038</v>
      </c>
      <c r="O71">
        <v>421.58279824705926</v>
      </c>
      <c r="P71">
        <v>6285.7591697103735</v>
      </c>
      <c r="Y71">
        <v>8982.5977675417216</v>
      </c>
      <c r="Z71">
        <v>644.7421764617809</v>
      </c>
      <c r="AA71">
        <v>-2761.3989018070411</v>
      </c>
      <c r="AB71">
        <v>337.2100502029279</v>
      </c>
      <c r="AC71">
        <v>-2875.1895804426135</v>
      </c>
      <c r="AD71">
        <v>9593.9846432734503</v>
      </c>
      <c r="AE71">
        <v>-2090.357318291115</v>
      </c>
      <c r="AF71">
        <v>-2657.8263770136223</v>
      </c>
      <c r="AG71">
        <v>58.072580672845774</v>
      </c>
      <c r="AH71">
        <v>12.793411759595646</v>
      </c>
      <c r="AI71">
        <v>16.712647160278344</v>
      </c>
      <c r="AJ71">
        <v>55.699652531156474</v>
      </c>
      <c r="AK71">
        <v>32.310077610685966</v>
      </c>
      <c r="AL71">
        <v>34.49018949289794</v>
      </c>
      <c r="AM71">
        <v>88716.462662281192</v>
      </c>
      <c r="AN71">
        <v>-71464.226979370549</v>
      </c>
      <c r="AO71">
        <v>152655.18496177049</v>
      </c>
      <c r="AP71">
        <v>-46477.621684306672</v>
      </c>
      <c r="AQ71">
        <v>-152305.98498117228</v>
      </c>
      <c r="AR71">
        <v>134087.3897687853</v>
      </c>
      <c r="AS71">
        <v>62862.473735666099</v>
      </c>
      <c r="AT71">
        <v>39492.88228080258</v>
      </c>
      <c r="AU71">
        <v>-34777.069144170135</v>
      </c>
      <c r="AV71">
        <v>25588.568550259708</v>
      </c>
      <c r="AW71">
        <v>70775.163963642874</v>
      </c>
      <c r="AX71">
        <v>-125323.60911631987</v>
      </c>
      <c r="AY71">
        <v>-76220.804950149119</v>
      </c>
      <c r="AZ71">
        <v>16390.315109423595</v>
      </c>
      <c r="BA71">
        <v>99782.682024624446</v>
      </c>
      <c r="BB71">
        <v>-89427.673964778398</v>
      </c>
      <c r="BC71">
        <v>-140367.49368851256</v>
      </c>
      <c r="BD71">
        <v>9573.5219116521657</v>
      </c>
      <c r="BE71">
        <v>9731.1970101248025</v>
      </c>
      <c r="BF71">
        <v>10236.400360570868</v>
      </c>
      <c r="BG71">
        <v>10668.352415624922</v>
      </c>
      <c r="BH71">
        <v>2637.1752952000197</v>
      </c>
      <c r="BI71">
        <v>1516.9335526147743</v>
      </c>
      <c r="BJ71">
        <v>24749.921081491957</v>
      </c>
      <c r="BK71">
        <v>19685.445423389847</v>
      </c>
      <c r="BL71">
        <v>43314.459118711733</v>
      </c>
      <c r="BM71">
        <v>35225.368026778997</v>
      </c>
      <c r="BN71">
        <v>105379.36162683422</v>
      </c>
      <c r="BO71">
        <v>108409.59907267224</v>
      </c>
      <c r="BP71">
        <v>100645.41750668804</v>
      </c>
      <c r="BQ71">
        <v>103482.68127328099</v>
      </c>
      <c r="BR71">
        <v>13918.151986086265</v>
      </c>
      <c r="BS71">
        <v>11559.454625406286</v>
      </c>
      <c r="BT71">
        <v>-4893.5949609775353</v>
      </c>
      <c r="BU71">
        <v>9613.4598600588688</v>
      </c>
      <c r="BV71">
        <v>-205476.44083262578</v>
      </c>
      <c r="BW71">
        <v>98.787015254911239</v>
      </c>
      <c r="BX71">
        <v>71.280554069457764</v>
      </c>
      <c r="BY71">
        <v>41.781482744430342</v>
      </c>
      <c r="BZ71">
        <v>12.388718611127613</v>
      </c>
      <c r="CA71">
        <v>40.419208568870431</v>
      </c>
      <c r="CB71">
        <v>25.221552036602702</v>
      </c>
      <c r="CC71">
        <v>-34.851734348120395</v>
      </c>
      <c r="CD71">
        <v>-49.788635431146908</v>
      </c>
      <c r="CE71">
        <v>27.100311427867954</v>
      </c>
      <c r="CF71">
        <v>-17.859910150519749</v>
      </c>
      <c r="CG71">
        <v>-37.712190532531686</v>
      </c>
      <c r="CH71">
        <v>274568.60465189489</v>
      </c>
      <c r="CI71">
        <v>-543908.37327767082</v>
      </c>
      <c r="CJ71">
        <v>-6676.7741826910496</v>
      </c>
      <c r="CK71">
        <v>12388.935674049837</v>
      </c>
      <c r="CL71">
        <v>68.770648733424721</v>
      </c>
      <c r="CM71">
        <v>-129.77166171135224</v>
      </c>
      <c r="CN71">
        <v>-32.110110001484536</v>
      </c>
      <c r="CO71">
        <v>60.435168649260063</v>
      </c>
      <c r="CP71" s="12">
        <v>265706.26114282169</v>
      </c>
      <c r="CQ71">
        <v>-529210.93813652452</v>
      </c>
      <c r="CR71">
        <v>-195085.66793238703</v>
      </c>
      <c r="CS71">
        <v>386351.37587510643</v>
      </c>
      <c r="CT71">
        <v>-16278.397582632855</v>
      </c>
      <c r="CU71">
        <v>29657.258063179212</v>
      </c>
      <c r="CV71">
        <v>92.156716302617241</v>
      </c>
      <c r="CW71">
        <v>-164.14939243268165</v>
      </c>
      <c r="CX71">
        <v>12.299137818410074</v>
      </c>
      <c r="CY71">
        <v>14897242.885673348</v>
      </c>
      <c r="CZ71">
        <v>14935335.293579612</v>
      </c>
    </row>
    <row r="72" spans="1:104" x14ac:dyDescent="0.35">
      <c r="A72" t="s">
        <v>128</v>
      </c>
      <c r="B72">
        <v>-29194.081717112844</v>
      </c>
      <c r="C72">
        <v>11211.754997960586</v>
      </c>
      <c r="D72">
        <v>71862.964136171446</v>
      </c>
      <c r="E72">
        <v>27854.854387991629</v>
      </c>
      <c r="F72">
        <v>-25287.779912830018</v>
      </c>
      <c r="G72">
        <v>23657.223100978706</v>
      </c>
      <c r="H72">
        <v>2957.0677436930177</v>
      </c>
      <c r="I72">
        <v>42785.152891170575</v>
      </c>
      <c r="J72">
        <v>57454.176614238801</v>
      </c>
      <c r="K72">
        <v>21657.319697285624</v>
      </c>
      <c r="L72">
        <v>-35440.871118994291</v>
      </c>
      <c r="M72">
        <v>42280.66738372948</v>
      </c>
      <c r="N72">
        <v>43857.746555682388</v>
      </c>
      <c r="O72">
        <v>34041.512549945903</v>
      </c>
      <c r="P72">
        <v>-8875.1297562007312</v>
      </c>
      <c r="Y72">
        <v>-36947.378620285956</v>
      </c>
      <c r="Z72">
        <v>-3625.4786375717954</v>
      </c>
      <c r="AA72">
        <v>9129.3581181843601</v>
      </c>
      <c r="AB72">
        <v>796.82741441953954</v>
      </c>
      <c r="AC72">
        <v>8003.0803544999781</v>
      </c>
      <c r="AD72">
        <v>-38019.459288845006</v>
      </c>
      <c r="AE72">
        <v>11786.162744922945</v>
      </c>
      <c r="AF72">
        <v>9277.6179616278678</v>
      </c>
      <c r="AG72">
        <v>-348.51575439908737</v>
      </c>
      <c r="AH72">
        <v>-335.79135155444459</v>
      </c>
      <c r="AI72">
        <v>-46.362392192113383</v>
      </c>
      <c r="AJ72">
        <v>231.54513009121897</v>
      </c>
      <c r="AK72">
        <v>-83.794756182756274</v>
      </c>
      <c r="AL72">
        <v>158.07878538264572</v>
      </c>
      <c r="AM72">
        <v>-486568.39046338608</v>
      </c>
      <c r="AN72">
        <v>326012.76525286632</v>
      </c>
      <c r="AO72">
        <v>-868938.76977640402</v>
      </c>
      <c r="AP72">
        <v>267941.10544511949</v>
      </c>
      <c r="AQ72">
        <v>479974.80505498295</v>
      </c>
      <c r="AR72">
        <v>-334510.83417013736</v>
      </c>
      <c r="AS72">
        <v>-295134.47449825477</v>
      </c>
      <c r="AT72">
        <v>722636.9341473215</v>
      </c>
      <c r="AU72">
        <v>-495246.28182878607</v>
      </c>
      <c r="AV72">
        <v>764531.88848680246</v>
      </c>
      <c r="AW72">
        <v>467151.67955109832</v>
      </c>
      <c r="AX72">
        <v>116490.41017036684</v>
      </c>
      <c r="AY72">
        <v>368865.6689401386</v>
      </c>
      <c r="AZ72">
        <v>-334041.74043919839</v>
      </c>
      <c r="BA72">
        <v>134956.7746574856</v>
      </c>
      <c r="BB72">
        <v>137430.26638312844</v>
      </c>
      <c r="BC72">
        <v>-350161.63363706379</v>
      </c>
      <c r="BD72">
        <v>-40409.63343140213</v>
      </c>
      <c r="BE72">
        <v>-36429.45779751458</v>
      </c>
      <c r="BF72">
        <v>-39515.85708179127</v>
      </c>
      <c r="BG72">
        <v>-40400.517874344601</v>
      </c>
      <c r="BH72">
        <v>-6959.918497418259</v>
      </c>
      <c r="BI72">
        <v>-1220.6176282788706</v>
      </c>
      <c r="BJ72">
        <v>-232749.59699656692</v>
      </c>
      <c r="BK72">
        <v>-202778.51590196547</v>
      </c>
      <c r="BL72">
        <v>-270288.76279514434</v>
      </c>
      <c r="BM72">
        <v>-242713.58719952698</v>
      </c>
      <c r="BN72">
        <v>-537900.29810443998</v>
      </c>
      <c r="BO72">
        <v>-614640.21943679778</v>
      </c>
      <c r="BP72">
        <v>-564272.86876087752</v>
      </c>
      <c r="BQ72">
        <v>-670120.54625327326</v>
      </c>
      <c r="BR72">
        <v>-2596.7694315000804</v>
      </c>
      <c r="BS72">
        <v>-4893.5949609775353</v>
      </c>
      <c r="BT72">
        <v>57241.500359192862</v>
      </c>
      <c r="BU72">
        <v>-35122.212670026543</v>
      </c>
      <c r="BV72">
        <v>133531.57331860097</v>
      </c>
      <c r="BW72">
        <v>-401.62041146026115</v>
      </c>
      <c r="BX72">
        <v>-373.42101774496967</v>
      </c>
      <c r="BY72">
        <v>-221.39894342138524</v>
      </c>
      <c r="BZ72">
        <v>-223.46015379228862</v>
      </c>
      <c r="CA72">
        <v>-220.32286741807539</v>
      </c>
      <c r="CB72">
        <v>-136.86146936833666</v>
      </c>
      <c r="CC72">
        <v>-0.25178755097824285</v>
      </c>
      <c r="CD72">
        <v>37.29791430363408</v>
      </c>
      <c r="CE72">
        <v>305.11646576458395</v>
      </c>
      <c r="CF72">
        <v>380.38271226925485</v>
      </c>
      <c r="CG72">
        <v>261.50717372752649</v>
      </c>
      <c r="CH72">
        <v>2711332.0015816521</v>
      </c>
      <c r="CI72">
        <v>-5037238.0835808208</v>
      </c>
      <c r="CJ72">
        <v>-9289.0104563340064</v>
      </c>
      <c r="CK72">
        <v>16560.672551346343</v>
      </c>
      <c r="CL72">
        <v>258.76646854428355</v>
      </c>
      <c r="CM72">
        <v>-497.93460426034682</v>
      </c>
      <c r="CN72">
        <v>475.68251857595243</v>
      </c>
      <c r="CO72">
        <v>-906.67318276905223</v>
      </c>
      <c r="CP72" s="12">
        <v>3056955.4773815004</v>
      </c>
      <c r="CQ72">
        <v>-5803308.3931373619</v>
      </c>
      <c r="CR72">
        <v>-1004567.9807237731</v>
      </c>
      <c r="CS72">
        <v>1855757.5029832271</v>
      </c>
      <c r="CT72">
        <v>45643.942710917698</v>
      </c>
      <c r="CU72">
        <v>-89221.554649541591</v>
      </c>
      <c r="CV72">
        <v>-261.22717105524259</v>
      </c>
      <c r="CW72">
        <v>466.38331695746854</v>
      </c>
      <c r="CX72">
        <v>215.46415191908051</v>
      </c>
      <c r="CY72">
        <v>-160085305.47355822</v>
      </c>
      <c r="CZ72">
        <v>-146755127.20170438</v>
      </c>
    </row>
    <row r="73" spans="1:104" x14ac:dyDescent="0.35">
      <c r="A73" t="s">
        <v>158</v>
      </c>
      <c r="B73">
        <v>26038.586277595641</v>
      </c>
      <c r="C73">
        <v>-6910.1746403063598</v>
      </c>
      <c r="D73">
        <v>-43046.142485623073</v>
      </c>
      <c r="E73">
        <v>-10003.685814236031</v>
      </c>
      <c r="F73">
        <v>22546.505081504496</v>
      </c>
      <c r="G73">
        <v>-5884.5724582405264</v>
      </c>
      <c r="H73">
        <v>-2811.5296751963688</v>
      </c>
      <c r="I73">
        <v>-27044.913119714252</v>
      </c>
      <c r="J73">
        <v>-35825.567710673422</v>
      </c>
      <c r="K73">
        <v>-7688.7341857172014</v>
      </c>
      <c r="L73">
        <v>24624.45562096723</v>
      </c>
      <c r="M73">
        <v>-24661.638933132908</v>
      </c>
      <c r="N73">
        <v>-30829.753336519476</v>
      </c>
      <c r="O73">
        <v>-6890.3054700629227</v>
      </c>
      <c r="P73">
        <v>31021.493327016622</v>
      </c>
      <c r="Y73">
        <v>63917.990404367702</v>
      </c>
      <c r="Z73">
        <v>2772.1955324511796</v>
      </c>
      <c r="AA73">
        <v>-9784.3168004904655</v>
      </c>
      <c r="AB73">
        <v>-2416.7064401255639</v>
      </c>
      <c r="AC73">
        <v>-10105.129769980678</v>
      </c>
      <c r="AD73">
        <v>65251.169374768004</v>
      </c>
      <c r="AE73">
        <v>-12826.748415194263</v>
      </c>
      <c r="AF73">
        <v>-11517.992189529949</v>
      </c>
      <c r="AG73">
        <v>457.71614844751002</v>
      </c>
      <c r="AH73">
        <v>162.35996564160737</v>
      </c>
      <c r="AI73">
        <v>46.081969488847207</v>
      </c>
      <c r="AJ73">
        <v>-269.56433295459811</v>
      </c>
      <c r="AK73">
        <v>126.80645662829146</v>
      </c>
      <c r="AL73">
        <v>-262.09151606829113</v>
      </c>
      <c r="AM73">
        <v>452742.39300469379</v>
      </c>
      <c r="AN73">
        <v>-152586.41189671942</v>
      </c>
      <c r="AO73">
        <v>1290269.7378887266</v>
      </c>
      <c r="AP73">
        <v>-995640.85384916526</v>
      </c>
      <c r="AQ73">
        <v>-151204.47895438425</v>
      </c>
      <c r="AR73">
        <v>306525.27311010839</v>
      </c>
      <c r="AS73">
        <v>158312.36464184918</v>
      </c>
      <c r="AT73">
        <v>-605733.16084308038</v>
      </c>
      <c r="AU73">
        <v>104355.69808630455</v>
      </c>
      <c r="AV73">
        <v>-428327.81126493524</v>
      </c>
      <c r="AW73">
        <v>-490554.15920745104</v>
      </c>
      <c r="AX73">
        <v>-454971.48126712808</v>
      </c>
      <c r="AY73">
        <v>-389363.27545537543</v>
      </c>
      <c r="AZ73">
        <v>390386.22402434133</v>
      </c>
      <c r="BA73">
        <v>242130.87926230126</v>
      </c>
      <c r="BB73">
        <v>-61961.410438515079</v>
      </c>
      <c r="BC73">
        <v>401181.36152599053</v>
      </c>
      <c r="BD73">
        <v>69111.412535878029</v>
      </c>
      <c r="BE73">
        <v>69847.815275294139</v>
      </c>
      <c r="BF73">
        <v>73292.472339260581</v>
      </c>
      <c r="BG73">
        <v>71391.149724288582</v>
      </c>
      <c r="BH73">
        <v>25842.619809081898</v>
      </c>
      <c r="BI73">
        <v>2304.3088599461225</v>
      </c>
      <c r="BJ73">
        <v>209648.73208978577</v>
      </c>
      <c r="BK73">
        <v>165402.17056246768</v>
      </c>
      <c r="BL73">
        <v>243813.10107671373</v>
      </c>
      <c r="BM73">
        <v>208402.81861871647</v>
      </c>
      <c r="BN73">
        <v>285668.54930381814</v>
      </c>
      <c r="BO73">
        <v>209144.51872312583</v>
      </c>
      <c r="BP73">
        <v>333860.22697329108</v>
      </c>
      <c r="BQ73">
        <v>305606.30253625114</v>
      </c>
      <c r="BR73">
        <v>6529.1648250115668</v>
      </c>
      <c r="BS73">
        <v>9613.4598600588688</v>
      </c>
      <c r="BT73">
        <v>-35122.212670026543</v>
      </c>
      <c r="BU73">
        <v>67420.666952997024</v>
      </c>
      <c r="BV73">
        <v>-67715.850530312455</v>
      </c>
      <c r="BW73">
        <v>377.1201725354469</v>
      </c>
      <c r="BX73">
        <v>305.96741261303242</v>
      </c>
      <c r="BY73">
        <v>245.05352882034285</v>
      </c>
      <c r="BZ73">
        <v>148.6876514491606</v>
      </c>
      <c r="CA73">
        <v>202.03781697505516</v>
      </c>
      <c r="CB73">
        <v>149.54580739832551</v>
      </c>
      <c r="CC73">
        <v>-9.5038967938133609</v>
      </c>
      <c r="CD73">
        <v>-81.920061672028567</v>
      </c>
      <c r="CE73">
        <v>-562.01368811399993</v>
      </c>
      <c r="CF73">
        <v>-513.11042631157363</v>
      </c>
      <c r="CG73">
        <v>-184.67127649986415</v>
      </c>
      <c r="CH73">
        <v>-2072147.2156417225</v>
      </c>
      <c r="CI73">
        <v>3770238.356584548</v>
      </c>
      <c r="CJ73">
        <v>21721.532064520656</v>
      </c>
      <c r="CK73">
        <v>-38987.993044778981</v>
      </c>
      <c r="CL73">
        <v>-265.06375705851224</v>
      </c>
      <c r="CM73">
        <v>513.10186700483871</v>
      </c>
      <c r="CN73">
        <v>-551.96683761435042</v>
      </c>
      <c r="CO73">
        <v>1042.7364400158449</v>
      </c>
      <c r="CP73" s="12">
        <v>-2346915.3058210914</v>
      </c>
      <c r="CQ73">
        <v>4416798.0097617954</v>
      </c>
      <c r="CR73">
        <v>248165.06633774136</v>
      </c>
      <c r="CS73">
        <v>-383354.80524629296</v>
      </c>
      <c r="CT73">
        <v>2668.0465285371661</v>
      </c>
      <c r="CU73">
        <v>1398.8105746279882</v>
      </c>
      <c r="CV73">
        <v>649.69661559872679</v>
      </c>
      <c r="CW73">
        <v>-1202.3284557919885</v>
      </c>
      <c r="CX73">
        <v>-276.456190495756</v>
      </c>
      <c r="CY73">
        <v>136597251.68899497</v>
      </c>
      <c r="CZ73">
        <v>129454022.03892796</v>
      </c>
    </row>
    <row r="74" spans="1:104" x14ac:dyDescent="0.35">
      <c r="A74" t="s">
        <v>155</v>
      </c>
      <c r="B74">
        <v>10828.061036003222</v>
      </c>
      <c r="C74">
        <v>-2155.6220281283104</v>
      </c>
      <c r="D74">
        <v>287215.48646336992</v>
      </c>
      <c r="E74">
        <v>27585.291629970056</v>
      </c>
      <c r="F74">
        <v>-66929.941008520211</v>
      </c>
      <c r="G74">
        <v>20049.928715615257</v>
      </c>
      <c r="H74">
        <v>121683.5091986381</v>
      </c>
      <c r="I74">
        <v>151982.39914259635</v>
      </c>
      <c r="J74">
        <v>258293.32383438674</v>
      </c>
      <c r="K74">
        <v>-21830.822662468192</v>
      </c>
      <c r="L74">
        <v>35121.368487917454</v>
      </c>
      <c r="M74">
        <v>354402.71285220503</v>
      </c>
      <c r="N74">
        <v>206456.25420892768</v>
      </c>
      <c r="O74">
        <v>518999.38764570223</v>
      </c>
      <c r="P74">
        <v>-33243.377457205912</v>
      </c>
      <c r="Y74">
        <v>-483395.71448110766</v>
      </c>
      <c r="Z74">
        <v>-43879.927282674129</v>
      </c>
      <c r="AA74">
        <v>216682.19084036592</v>
      </c>
      <c r="AB74">
        <v>-9819.814822805527</v>
      </c>
      <c r="AC74">
        <v>237702.2755464912</v>
      </c>
      <c r="AD74">
        <v>-507490.37948901224</v>
      </c>
      <c r="AE74">
        <v>216822.52366011805</v>
      </c>
      <c r="AF74">
        <v>233006.3862714594</v>
      </c>
      <c r="AG74">
        <v>-10348.098021439686</v>
      </c>
      <c r="AH74">
        <v>-12977.948638217182</v>
      </c>
      <c r="AI74">
        <v>-498.11334559675606</v>
      </c>
      <c r="AJ74">
        <v>-1395.3439271947982</v>
      </c>
      <c r="AK74">
        <v>-2301.788492688328</v>
      </c>
      <c r="AL74">
        <v>-1536.0880989194507</v>
      </c>
      <c r="AM74">
        <v>-18910705.545017987</v>
      </c>
      <c r="AN74">
        <v>26024355.020550109</v>
      </c>
      <c r="AO74">
        <v>-31122819.574989934</v>
      </c>
      <c r="AP74">
        <v>18665297.325861126</v>
      </c>
      <c r="AQ74">
        <v>49476293.111106701</v>
      </c>
      <c r="AR74">
        <v>-1984532.1851933731</v>
      </c>
      <c r="AS74">
        <v>-18058651.233384863</v>
      </c>
      <c r="AT74">
        <v>3422473.883688366</v>
      </c>
      <c r="AU74">
        <v>-14962316.756704196</v>
      </c>
      <c r="AV74">
        <v>14379811.387605956</v>
      </c>
      <c r="AW74">
        <v>-5244306.262310327</v>
      </c>
      <c r="AX74">
        <v>9795230.9335472807</v>
      </c>
      <c r="AY74">
        <v>5625554.8865109719</v>
      </c>
      <c r="AZ74">
        <v>12680590.290457651</v>
      </c>
      <c r="BA74">
        <v>-7475468.7243513549</v>
      </c>
      <c r="BB74">
        <v>8172277.4585865745</v>
      </c>
      <c r="BC74">
        <v>918063.27363956755</v>
      </c>
      <c r="BD74">
        <v>-241009.71118386558</v>
      </c>
      <c r="BE74">
        <v>-138693.45487682553</v>
      </c>
      <c r="BF74">
        <v>-164377.30072506011</v>
      </c>
      <c r="BG74">
        <v>-153394.70759539717</v>
      </c>
      <c r="BH74">
        <v>397230.73660412343</v>
      </c>
      <c r="BI74">
        <v>-35064.257517168808</v>
      </c>
      <c r="BJ74">
        <v>-9443592.933380885</v>
      </c>
      <c r="BK74">
        <v>-8363837.0126836775</v>
      </c>
      <c r="BL74">
        <v>-3514272.320212096</v>
      </c>
      <c r="BM74">
        <v>-2817292.7430065768</v>
      </c>
      <c r="BN74">
        <v>-771569.95415294159</v>
      </c>
      <c r="BO74">
        <v>864148.11091122602</v>
      </c>
      <c r="BP74">
        <v>-226585.63112514434</v>
      </c>
      <c r="BQ74">
        <v>2421028.2645030771</v>
      </c>
      <c r="BR74">
        <v>-228343.48495589299</v>
      </c>
      <c r="BS74">
        <v>-205476.44083262578</v>
      </c>
      <c r="BT74">
        <v>133531.57331860097</v>
      </c>
      <c r="BU74">
        <v>-67715.850530312455</v>
      </c>
      <c r="BV74">
        <v>55880077.416515008</v>
      </c>
      <c r="BW74">
        <v>-10191.495287608903</v>
      </c>
      <c r="BX74">
        <v>-10669.524227090516</v>
      </c>
      <c r="BY74">
        <v>-6455.91296800289</v>
      </c>
      <c r="BZ74">
        <v>-8174.0810484096246</v>
      </c>
      <c r="CA74">
        <v>-7947.0402799749072</v>
      </c>
      <c r="CB74">
        <v>-8015.5855967425077</v>
      </c>
      <c r="CC74">
        <v>-2392.8586143442308</v>
      </c>
      <c r="CD74">
        <v>-4326.9401137324467</v>
      </c>
      <c r="CE74">
        <v>12451.716297710891</v>
      </c>
      <c r="CF74">
        <v>4722.7365130613698</v>
      </c>
      <c r="CG74">
        <v>5585.8438663205116</v>
      </c>
      <c r="CH74">
        <v>4698670.5095957275</v>
      </c>
      <c r="CI74">
        <v>-8349330.6027570833</v>
      </c>
      <c r="CJ74">
        <v>-247185.52352741963</v>
      </c>
      <c r="CK74">
        <v>492973.14738561027</v>
      </c>
      <c r="CL74">
        <v>10323.726828094443</v>
      </c>
      <c r="CM74">
        <v>-19857.052321891984</v>
      </c>
      <c r="CN74">
        <v>13279.404136456125</v>
      </c>
      <c r="CO74">
        <v>-24901.068501181227</v>
      </c>
      <c r="CP74" s="12">
        <v>31757364.822774716</v>
      </c>
      <c r="CQ74">
        <v>-60401119.008928478</v>
      </c>
      <c r="CR74">
        <v>-5278202.3588759946</v>
      </c>
      <c r="CS74">
        <v>9900548.6122350749</v>
      </c>
      <c r="CT74">
        <v>-582650.99997449655</v>
      </c>
      <c r="CU74">
        <v>1111698.1727949302</v>
      </c>
      <c r="CV74">
        <v>-10779.692456701194</v>
      </c>
      <c r="CW74">
        <v>21473.849775110128</v>
      </c>
      <c r="CX74">
        <v>17637.451600731496</v>
      </c>
      <c r="CY74">
        <v>-1244574320.4847469</v>
      </c>
      <c r="CZ74">
        <v>-1048060551.0033182</v>
      </c>
    </row>
    <row r="75" spans="1:104" x14ac:dyDescent="0.35">
      <c r="A75" t="s">
        <v>171</v>
      </c>
      <c r="B75">
        <v>146.97862535167491</v>
      </c>
      <c r="C75">
        <v>-44.418260067848095</v>
      </c>
      <c r="D75">
        <v>-550.25587257074346</v>
      </c>
      <c r="E75">
        <v>-272.82980124697025</v>
      </c>
      <c r="F75">
        <v>392.3648716536199</v>
      </c>
      <c r="G75">
        <v>-263.88291541805233</v>
      </c>
      <c r="H75">
        <v>-58.58330205798778</v>
      </c>
      <c r="I75">
        <v>-356.81551173651604</v>
      </c>
      <c r="J75">
        <v>-391.32465946552037</v>
      </c>
      <c r="K75">
        <v>-86.613331151449643</v>
      </c>
      <c r="L75">
        <v>417.4153963410667</v>
      </c>
      <c r="M75">
        <v>-400.06260654169523</v>
      </c>
      <c r="N75">
        <v>-547.86794927015444</v>
      </c>
      <c r="O75">
        <v>-523.86092109477363</v>
      </c>
      <c r="P75">
        <v>277.79372552909342</v>
      </c>
      <c r="Y75">
        <v>315.43491123862776</v>
      </c>
      <c r="Z75">
        <v>84.168613794917135</v>
      </c>
      <c r="AA75">
        <v>-111.70243491570885</v>
      </c>
      <c r="AB75">
        <v>37.322813032966138</v>
      </c>
      <c r="AC75">
        <v>-132.27566273545202</v>
      </c>
      <c r="AD75">
        <v>342.27388474741269</v>
      </c>
      <c r="AE75">
        <v>-103.96965727821623</v>
      </c>
      <c r="AF75">
        <v>-103.34884596661897</v>
      </c>
      <c r="AG75">
        <v>-5.2606147050979182</v>
      </c>
      <c r="AH75">
        <v>-1.2481503777344656</v>
      </c>
      <c r="AI75">
        <v>0.97499058917453307</v>
      </c>
      <c r="AJ75">
        <v>4.1525020217502462</v>
      </c>
      <c r="AK75">
        <v>2.2943646576741856</v>
      </c>
      <c r="AL75">
        <v>5.8926481737830567</v>
      </c>
      <c r="AM75">
        <v>18540.701057583341</v>
      </c>
      <c r="AN75">
        <v>-26848.249685937782</v>
      </c>
      <c r="AO75">
        <v>10400.35442172462</v>
      </c>
      <c r="AP75">
        <v>10158.870525656292</v>
      </c>
      <c r="AQ75">
        <v>-34147.749182308762</v>
      </c>
      <c r="AR75">
        <v>7582.0172099414895</v>
      </c>
      <c r="AS75">
        <v>8465.0948207449492</v>
      </c>
      <c r="AT75">
        <v>-3812.1967641002961</v>
      </c>
      <c r="AU75">
        <v>12127.932310878548</v>
      </c>
      <c r="AV75">
        <v>-2869.2403070962691</v>
      </c>
      <c r="AW75">
        <v>-91.304037001368485</v>
      </c>
      <c r="AX75">
        <v>-14615.24721970568</v>
      </c>
      <c r="AY75">
        <v>-11780.843869514158</v>
      </c>
      <c r="AZ75">
        <v>906.55213953426426</v>
      </c>
      <c r="BA75">
        <v>9739.8939147358069</v>
      </c>
      <c r="BB75">
        <v>-6264.3023508760598</v>
      </c>
      <c r="BC75">
        <v>-6878.5283874573306</v>
      </c>
      <c r="BD75">
        <v>509.52637533450576</v>
      </c>
      <c r="BE75">
        <v>412.21061480348595</v>
      </c>
      <c r="BF75">
        <v>483.94445177094434</v>
      </c>
      <c r="BG75">
        <v>505.49984980852417</v>
      </c>
      <c r="BH75">
        <v>-109.87759516034772</v>
      </c>
      <c r="BI75">
        <v>11.3798731289926</v>
      </c>
      <c r="BJ75">
        <v>3511.0953062718486</v>
      </c>
      <c r="BK75">
        <v>2830.2294236041848</v>
      </c>
      <c r="BL75">
        <v>3618.025046613107</v>
      </c>
      <c r="BM75">
        <v>2921.8253958468554</v>
      </c>
      <c r="BN75">
        <v>6955.2363713400837</v>
      </c>
      <c r="BO75">
        <v>7555.7396366653857</v>
      </c>
      <c r="BP75">
        <v>7431.648260246302</v>
      </c>
      <c r="BQ75">
        <v>7919.3871068416074</v>
      </c>
      <c r="BR75">
        <v>83.47857725910616</v>
      </c>
      <c r="BS75">
        <v>98.787015254911239</v>
      </c>
      <c r="BT75">
        <v>-401.62041146026115</v>
      </c>
      <c r="BU75">
        <v>377.1201725354469</v>
      </c>
      <c r="BV75">
        <v>-10191.495287608903</v>
      </c>
      <c r="BW75">
        <v>41.285546356092539</v>
      </c>
      <c r="BX75">
        <v>42.089700957138973</v>
      </c>
      <c r="BY75">
        <v>43.023397119517995</v>
      </c>
      <c r="BZ75">
        <v>42.547801099020809</v>
      </c>
      <c r="CA75">
        <v>38.557042358221928</v>
      </c>
      <c r="CB75">
        <v>35.25938034212151</v>
      </c>
      <c r="CC75">
        <v>35.496991391974383</v>
      </c>
      <c r="CD75">
        <v>33.588290505350358</v>
      </c>
      <c r="CE75">
        <v>-26.136449502082222</v>
      </c>
      <c r="CF75">
        <v>-20.878188376520285</v>
      </c>
      <c r="CG75">
        <v>-31.017947271893558</v>
      </c>
      <c r="CH75">
        <v>-28636.509184555667</v>
      </c>
      <c r="CI75">
        <v>53348.377667614914</v>
      </c>
      <c r="CJ75">
        <v>304.50639623568856</v>
      </c>
      <c r="CK75">
        <v>-601.3450472514769</v>
      </c>
      <c r="CL75">
        <v>-3.7142341045600995</v>
      </c>
      <c r="CM75">
        <v>7.2007241743464299</v>
      </c>
      <c r="CN75">
        <v>-5.1337578459035429</v>
      </c>
      <c r="CO75">
        <v>9.6627045264102254</v>
      </c>
      <c r="CP75" s="12">
        <v>-34569.369901213155</v>
      </c>
      <c r="CQ75">
        <v>65445.825332703651</v>
      </c>
      <c r="CR75">
        <v>8072.9471842189059</v>
      </c>
      <c r="CS75">
        <v>-14039.45946947803</v>
      </c>
      <c r="CT75">
        <v>305.90447619222721</v>
      </c>
      <c r="CU75">
        <v>-615.63388365797653</v>
      </c>
      <c r="CV75">
        <v>21.596959598010095</v>
      </c>
      <c r="CW75">
        <v>-41.489091192987679</v>
      </c>
      <c r="CX75">
        <v>-29.422471116750071</v>
      </c>
      <c r="CY75">
        <v>2470930.2043423136</v>
      </c>
      <c r="CZ75">
        <v>2220328.0435476573</v>
      </c>
    </row>
    <row r="76" spans="1:104" x14ac:dyDescent="0.35">
      <c r="A76" t="s">
        <v>172</v>
      </c>
      <c r="B76">
        <v>105.67891804528911</v>
      </c>
      <c r="C76">
        <v>41.348569469971466</v>
      </c>
      <c r="D76">
        <v>-496.02438508910387</v>
      </c>
      <c r="E76">
        <v>-308.71172680410172</v>
      </c>
      <c r="F76">
        <v>304.27408721127478</v>
      </c>
      <c r="G76">
        <v>-228.37786087979308</v>
      </c>
      <c r="H76">
        <v>-0.81089407426996429</v>
      </c>
      <c r="I76">
        <v>-314.37758585153341</v>
      </c>
      <c r="J76">
        <v>-349.13853396955562</v>
      </c>
      <c r="K76">
        <v>-89.84446566225256</v>
      </c>
      <c r="L76">
        <v>395.69076206230693</v>
      </c>
      <c r="M76">
        <v>-340.60056605013409</v>
      </c>
      <c r="N76">
        <v>-527.40413947091577</v>
      </c>
      <c r="O76">
        <v>-421.41684797664112</v>
      </c>
      <c r="P76">
        <v>303.2656185659722</v>
      </c>
      <c r="Y76">
        <v>46.96822770566564</v>
      </c>
      <c r="Z76">
        <v>75.860515768308304</v>
      </c>
      <c r="AA76">
        <v>-122.4525127663416</v>
      </c>
      <c r="AB76">
        <v>67.81833865758118</v>
      </c>
      <c r="AC76">
        <v>-149.0890319298465</v>
      </c>
      <c r="AD76">
        <v>67.724613741028293</v>
      </c>
      <c r="AE76">
        <v>-118.31982484724249</v>
      </c>
      <c r="AF76">
        <v>-125.36348893611725</v>
      </c>
      <c r="AG76">
        <v>-2.4156792728562366</v>
      </c>
      <c r="AH76">
        <v>0.52284267769421766</v>
      </c>
      <c r="AI76">
        <v>0.74836524415076078</v>
      </c>
      <c r="AJ76">
        <v>4.6907321642211528</v>
      </c>
      <c r="AK76">
        <v>1.9137593942784756</v>
      </c>
      <c r="AL76">
        <v>6.1088286104817957</v>
      </c>
      <c r="AM76">
        <v>20462.049147279402</v>
      </c>
      <c r="AN76">
        <v>-25775.83048663101</v>
      </c>
      <c r="AO76">
        <v>13899.612666987319</v>
      </c>
      <c r="AP76">
        <v>6673.3986168236243</v>
      </c>
      <c r="AQ76">
        <v>-33058.329686830635</v>
      </c>
      <c r="AR76">
        <v>8670.713897126996</v>
      </c>
      <c r="AS76">
        <v>7427.060311627386</v>
      </c>
      <c r="AT76">
        <v>1920.0108680197229</v>
      </c>
      <c r="AU76">
        <v>11897.870209355886</v>
      </c>
      <c r="AV76">
        <v>2805.9401011816353</v>
      </c>
      <c r="AW76">
        <v>5612.6751379028274</v>
      </c>
      <c r="AX76">
        <v>-15560.338483586889</v>
      </c>
      <c r="AY76">
        <v>-15083.558522435942</v>
      </c>
      <c r="AZ76">
        <v>2029.2633798153599</v>
      </c>
      <c r="BA76">
        <v>11394.771443428657</v>
      </c>
      <c r="BB76">
        <v>-7033.9145101074528</v>
      </c>
      <c r="BC76">
        <v>-9277.1477037010027</v>
      </c>
      <c r="BD76">
        <v>367.15144044424352</v>
      </c>
      <c r="BE76">
        <v>303.87903918775146</v>
      </c>
      <c r="BF76">
        <v>387.01801849854979</v>
      </c>
      <c r="BG76">
        <v>409.44854524890678</v>
      </c>
      <c r="BH76">
        <v>-63.766578586502334</v>
      </c>
      <c r="BI76">
        <v>2.1081278499262575</v>
      </c>
      <c r="BJ76">
        <v>-324.57519483813229</v>
      </c>
      <c r="BK76">
        <v>-752.52146133188478</v>
      </c>
      <c r="BL76">
        <v>1852.5006301134874</v>
      </c>
      <c r="BM76">
        <v>1265.8549793238171</v>
      </c>
      <c r="BN76">
        <v>5988.2952648444016</v>
      </c>
      <c r="BO76">
        <v>6230.9913934606666</v>
      </c>
      <c r="BP76">
        <v>6327.4812276754419</v>
      </c>
      <c r="BQ76">
        <v>6449.3663043358001</v>
      </c>
      <c r="BR76">
        <v>56.752980279814452</v>
      </c>
      <c r="BS76">
        <v>71.280554069457764</v>
      </c>
      <c r="BT76">
        <v>-373.42101774496967</v>
      </c>
      <c r="BU76">
        <v>305.96741261303242</v>
      </c>
      <c r="BV76">
        <v>-10669.524227090516</v>
      </c>
      <c r="BW76">
        <v>42.089700957138973</v>
      </c>
      <c r="BX76">
        <v>50.476915940082314</v>
      </c>
      <c r="BY76">
        <v>42.356631583108879</v>
      </c>
      <c r="BZ76">
        <v>52.101131240077066</v>
      </c>
      <c r="CA76">
        <v>41.301800582695421</v>
      </c>
      <c r="CB76">
        <v>44.230058890439032</v>
      </c>
      <c r="CC76">
        <v>36.675769064861669</v>
      </c>
      <c r="CD76">
        <v>43.491841095065119</v>
      </c>
      <c r="CE76">
        <v>-31.435770980902653</v>
      </c>
      <c r="CF76">
        <v>-26.231926127583716</v>
      </c>
      <c r="CG76">
        <v>-34.832493462999096</v>
      </c>
      <c r="CH76">
        <v>-16339.102631266422</v>
      </c>
      <c r="CI76">
        <v>29807.712117652474</v>
      </c>
      <c r="CJ76">
        <v>169.98253584418251</v>
      </c>
      <c r="CK76">
        <v>-337.18377069664081</v>
      </c>
      <c r="CL76">
        <v>-0.97916925031913482</v>
      </c>
      <c r="CM76">
        <v>1.6817040859957217</v>
      </c>
      <c r="CN76">
        <v>-2.8770264139651003</v>
      </c>
      <c r="CO76">
        <v>4.9844160661847097</v>
      </c>
      <c r="CP76" s="12">
        <v>-16011.563784877359</v>
      </c>
      <c r="CQ76">
        <v>29451.240163184069</v>
      </c>
      <c r="CR76">
        <v>4801.7888548064257</v>
      </c>
      <c r="CS76">
        <v>-8002.3491800437223</v>
      </c>
      <c r="CT76">
        <v>-122.86530830996946</v>
      </c>
      <c r="CU76">
        <v>171.47671697688523</v>
      </c>
      <c r="CV76">
        <v>23.656411147021181</v>
      </c>
      <c r="CW76">
        <v>-45.526829513724309</v>
      </c>
      <c r="CX76">
        <v>-33.275277682404528</v>
      </c>
      <c r="CY76">
        <v>1982867.0476583741</v>
      </c>
      <c r="CZ76">
        <v>1755879.4082379693</v>
      </c>
    </row>
    <row r="77" spans="1:104" x14ac:dyDescent="0.35">
      <c r="A77" t="s">
        <v>169</v>
      </c>
      <c r="B77">
        <v>-51.709579425164762</v>
      </c>
      <c r="C77">
        <v>43.648409566741115</v>
      </c>
      <c r="D77">
        <v>-317.00779206256135</v>
      </c>
      <c r="E77">
        <v>-232.42242313338866</v>
      </c>
      <c r="F77">
        <v>341.37179381212917</v>
      </c>
      <c r="G77">
        <v>-249.30235399088372</v>
      </c>
      <c r="H77">
        <v>-24.782007848882095</v>
      </c>
      <c r="I77">
        <v>-250.88692638543259</v>
      </c>
      <c r="J77">
        <v>-206.91298264825988</v>
      </c>
      <c r="K77">
        <v>-76.21830777849091</v>
      </c>
      <c r="L77">
        <v>338.16900107194067</v>
      </c>
      <c r="M77">
        <v>-281.35025282644989</v>
      </c>
      <c r="N77">
        <v>-481.03603580179646</v>
      </c>
      <c r="O77">
        <v>-423.14010731203956</v>
      </c>
      <c r="P77">
        <v>347.12956280348419</v>
      </c>
      <c r="Y77">
        <v>135.53438436520005</v>
      </c>
      <c r="Z77">
        <v>77.610164482912751</v>
      </c>
      <c r="AA77">
        <v>-43.267820643387459</v>
      </c>
      <c r="AB77">
        <v>30.989581913748523</v>
      </c>
      <c r="AC77">
        <v>-79.367272504729414</v>
      </c>
      <c r="AD77">
        <v>161.15215021354533</v>
      </c>
      <c r="AE77">
        <v>-3.4686563946780131</v>
      </c>
      <c r="AF77">
        <v>-39.196061176560463</v>
      </c>
      <c r="AG77">
        <v>-11.197713025377213</v>
      </c>
      <c r="AH77">
        <v>-4.6451280503702135</v>
      </c>
      <c r="AI77">
        <v>0.79317383987565659</v>
      </c>
      <c r="AJ77">
        <v>6.1867215692666191</v>
      </c>
      <c r="AK77">
        <v>2.2402179715041628</v>
      </c>
      <c r="AL77">
        <v>8.2887918715382494</v>
      </c>
      <c r="AM77">
        <v>18797.075093270698</v>
      </c>
      <c r="AN77">
        <v>-27459.746164327698</v>
      </c>
      <c r="AO77">
        <v>5547.4374674026685</v>
      </c>
      <c r="AP77">
        <v>17295.896465961781</v>
      </c>
      <c r="AQ77">
        <v>-33105.29330268655</v>
      </c>
      <c r="AR77">
        <v>5326.8330312768367</v>
      </c>
      <c r="AS77">
        <v>6203.0292005028305</v>
      </c>
      <c r="AT77">
        <v>729.08108224702517</v>
      </c>
      <c r="AU77">
        <v>8294.5748631871484</v>
      </c>
      <c r="AV77">
        <v>-2532.1541987144069</v>
      </c>
      <c r="AW77">
        <v>-2685.6547624595469</v>
      </c>
      <c r="AX77">
        <v>-15360.530999560819</v>
      </c>
      <c r="AY77">
        <v>-12041.65301586856</v>
      </c>
      <c r="AZ77">
        <v>728.2110493177845</v>
      </c>
      <c r="BA77">
        <v>10199.137921537464</v>
      </c>
      <c r="BB77">
        <v>-4384.5884721477887</v>
      </c>
      <c r="BC77">
        <v>-8085.8408669707742</v>
      </c>
      <c r="BD77">
        <v>388.76416371993639</v>
      </c>
      <c r="BE77">
        <v>284.69500112458439</v>
      </c>
      <c r="BF77">
        <v>353.43482954486967</v>
      </c>
      <c r="BG77">
        <v>372.63947390019058</v>
      </c>
      <c r="BH77">
        <v>-161.52001692301826</v>
      </c>
      <c r="BI77">
        <v>2.2534730383448633</v>
      </c>
      <c r="BJ77">
        <v>2394.509839560164</v>
      </c>
      <c r="BK77">
        <v>1871.4250654203295</v>
      </c>
      <c r="BL77">
        <v>2623.052907014388</v>
      </c>
      <c r="BM77">
        <v>2034.8253137508002</v>
      </c>
      <c r="BN77">
        <v>3110.3142187583653</v>
      </c>
      <c r="BO77">
        <v>3097.0810540262387</v>
      </c>
      <c r="BP77">
        <v>3958.0469848326316</v>
      </c>
      <c r="BQ77">
        <v>3989.2045676422636</v>
      </c>
      <c r="BR77">
        <v>32.528077556984066</v>
      </c>
      <c r="BS77">
        <v>41.781482744430342</v>
      </c>
      <c r="BT77">
        <v>-221.39894342138524</v>
      </c>
      <c r="BU77">
        <v>245.05352882034285</v>
      </c>
      <c r="BV77">
        <v>-6455.91296800289</v>
      </c>
      <c r="BW77">
        <v>43.023397119517995</v>
      </c>
      <c r="BX77">
        <v>42.356631583108879</v>
      </c>
      <c r="BY77">
        <v>52.007965775556407</v>
      </c>
      <c r="BZ77">
        <v>50.415053904862198</v>
      </c>
      <c r="CA77">
        <v>40.449168484533217</v>
      </c>
      <c r="CB77">
        <v>35.904003511578374</v>
      </c>
      <c r="CC77">
        <v>45.162478853421497</v>
      </c>
      <c r="CD77">
        <v>42.080046097729628</v>
      </c>
      <c r="CE77">
        <v>-22.760374081255854</v>
      </c>
      <c r="CF77">
        <v>-16.534109493948471</v>
      </c>
      <c r="CG77">
        <v>-29.382299950652516</v>
      </c>
      <c r="CH77">
        <v>-18121.26983078647</v>
      </c>
      <c r="CI77">
        <v>33892.002873528741</v>
      </c>
      <c r="CJ77">
        <v>502.56375490212781</v>
      </c>
      <c r="CK77">
        <v>-977.20118607135146</v>
      </c>
      <c r="CL77">
        <v>-1.160774180739844</v>
      </c>
      <c r="CM77">
        <v>2.0466130759561785</v>
      </c>
      <c r="CN77">
        <v>0.56038946579949811</v>
      </c>
      <c r="CO77">
        <v>-1.3015130140067712</v>
      </c>
      <c r="CP77" s="12">
        <v>-18739.573230434118</v>
      </c>
      <c r="CQ77">
        <v>34780.965183420441</v>
      </c>
      <c r="CR77">
        <v>2129.0481200241247</v>
      </c>
      <c r="CS77">
        <v>-2400.6290303602304</v>
      </c>
      <c r="CT77">
        <v>1221.5763558591611</v>
      </c>
      <c r="CU77">
        <v>-2325.1933503108012</v>
      </c>
      <c r="CV77">
        <v>26.6636793929286</v>
      </c>
      <c r="CW77">
        <v>-51.022354357710036</v>
      </c>
      <c r="CX77">
        <v>-25.431558688411872</v>
      </c>
      <c r="CY77">
        <v>1757794.2925982685</v>
      </c>
      <c r="CZ77">
        <v>1559465.1248094989</v>
      </c>
    </row>
    <row r="78" spans="1:104" x14ac:dyDescent="0.35">
      <c r="A78" t="s">
        <v>170</v>
      </c>
      <c r="B78">
        <v>-122.60060512060674</v>
      </c>
      <c r="C78">
        <v>192.61887652695131</v>
      </c>
      <c r="D78">
        <v>-412.77824595977523</v>
      </c>
      <c r="E78">
        <v>-272.96535810404612</v>
      </c>
      <c r="F78">
        <v>406.42306754920918</v>
      </c>
      <c r="G78">
        <v>-201.27326618582254</v>
      </c>
      <c r="H78">
        <v>96.873777589147366</v>
      </c>
      <c r="I78">
        <v>-211.31904959153428</v>
      </c>
      <c r="J78">
        <v>-268.34792188773548</v>
      </c>
      <c r="K78">
        <v>-66.658848347448654</v>
      </c>
      <c r="L78">
        <v>466.12310479154371</v>
      </c>
      <c r="M78">
        <v>-296.79083508871747</v>
      </c>
      <c r="N78">
        <v>-653.86842702254717</v>
      </c>
      <c r="O78">
        <v>-346.04160459323992</v>
      </c>
      <c r="P78">
        <v>644.96968746703874</v>
      </c>
      <c r="Y78">
        <v>-144.02690117551083</v>
      </c>
      <c r="Z78">
        <v>75.453949792482334</v>
      </c>
      <c r="AA78">
        <v>-99.04442092160221</v>
      </c>
      <c r="AB78">
        <v>69.415890563417463</v>
      </c>
      <c r="AC78">
        <v>-150.10447643533422</v>
      </c>
      <c r="AD78">
        <v>-126.59419264667261</v>
      </c>
      <c r="AE78">
        <v>-52.410846429680767</v>
      </c>
      <c r="AF78">
        <v>-114.96301189308352</v>
      </c>
      <c r="AG78">
        <v>-6.6382342867133968</v>
      </c>
      <c r="AH78">
        <v>-1.3538089838720275</v>
      </c>
      <c r="AI78">
        <v>0.76878964663903715</v>
      </c>
      <c r="AJ78">
        <v>6.2331627352653447</v>
      </c>
      <c r="AK78">
        <v>2.113160828945535</v>
      </c>
      <c r="AL78">
        <v>8.3253986138002247</v>
      </c>
      <c r="AM78">
        <v>22958.282726261801</v>
      </c>
      <c r="AN78">
        <v>-28913.202899821041</v>
      </c>
      <c r="AO78">
        <v>11207.227076095653</v>
      </c>
      <c r="AP78">
        <v>14656.400314227356</v>
      </c>
      <c r="AQ78">
        <v>-34594.716499974726</v>
      </c>
      <c r="AR78">
        <v>7331.064516243805</v>
      </c>
      <c r="AS78">
        <v>5185.3813389639054</v>
      </c>
      <c r="AT78">
        <v>5817.2996155469382</v>
      </c>
      <c r="AU78">
        <v>10362.321474710747</v>
      </c>
      <c r="AV78">
        <v>3150.8862758043383</v>
      </c>
      <c r="AW78">
        <v>3002.0548406642938</v>
      </c>
      <c r="AX78">
        <v>-17491.223770000001</v>
      </c>
      <c r="AY78">
        <v>-17118.454491756602</v>
      </c>
      <c r="AZ78">
        <v>4447.2604613341709</v>
      </c>
      <c r="BA78">
        <v>12177.161258724613</v>
      </c>
      <c r="BB78">
        <v>-4732.7976125331306</v>
      </c>
      <c r="BC78">
        <v>-6768.4106714303225</v>
      </c>
      <c r="BD78">
        <v>224.00107124963685</v>
      </c>
      <c r="BE78">
        <v>142.61587060026164</v>
      </c>
      <c r="BF78">
        <v>250.85368158021544</v>
      </c>
      <c r="BG78">
        <v>274.16245277021318</v>
      </c>
      <c r="BH78">
        <v>-140.05694651977882</v>
      </c>
      <c r="BI78">
        <v>-3.2046573820928588</v>
      </c>
      <c r="BJ78">
        <v>-1286.1612114743805</v>
      </c>
      <c r="BK78">
        <v>-1564.6649404232696</v>
      </c>
      <c r="BL78">
        <v>979.87997235740932</v>
      </c>
      <c r="BM78">
        <v>476.35549932117669</v>
      </c>
      <c r="BN78">
        <v>1913.4386318235695</v>
      </c>
      <c r="BO78">
        <v>1025.0066375216829</v>
      </c>
      <c r="BP78">
        <v>2707.238771759507</v>
      </c>
      <c r="BQ78">
        <v>1946.9606978073571</v>
      </c>
      <c r="BR78">
        <v>3.9650247432162278</v>
      </c>
      <c r="BS78">
        <v>12.388718611127613</v>
      </c>
      <c r="BT78">
        <v>-223.46015379228862</v>
      </c>
      <c r="BU78">
        <v>148.6876514491606</v>
      </c>
      <c r="BV78">
        <v>-8174.0810484096246</v>
      </c>
      <c r="BW78">
        <v>42.547801099020809</v>
      </c>
      <c r="BX78">
        <v>52.101131240077066</v>
      </c>
      <c r="BY78">
        <v>50.415053904862198</v>
      </c>
      <c r="BZ78">
        <v>66.247504244466882</v>
      </c>
      <c r="CA78">
        <v>40.892052138349726</v>
      </c>
      <c r="CB78">
        <v>45.275829370099892</v>
      </c>
      <c r="CC78">
        <v>44.81781962448747</v>
      </c>
      <c r="CD78">
        <v>57.078677868410615</v>
      </c>
      <c r="CE78">
        <v>-27.065832511532157</v>
      </c>
      <c r="CF78">
        <v>-21.275557591264821</v>
      </c>
      <c r="CG78">
        <v>-32.499505098424777</v>
      </c>
      <c r="CH78">
        <v>-5278.7411597344917</v>
      </c>
      <c r="CI78">
        <v>9071.0752163791949</v>
      </c>
      <c r="CJ78">
        <v>521.85667976797981</v>
      </c>
      <c r="CK78">
        <v>-1002.5928465470872</v>
      </c>
      <c r="CL78">
        <v>3.5067326506562644</v>
      </c>
      <c r="CM78">
        <v>-7.4850072006421851</v>
      </c>
      <c r="CN78">
        <v>5.7794587214226132</v>
      </c>
      <c r="CO78">
        <v>-12.01770565749904</v>
      </c>
      <c r="CP78" s="12">
        <v>6744.6858704059905</v>
      </c>
      <c r="CQ78">
        <v>-14930.486070522273</v>
      </c>
      <c r="CR78">
        <v>-3215.0456143615838</v>
      </c>
      <c r="CS78">
        <v>7815.2162889761121</v>
      </c>
      <c r="CT78">
        <v>1135.2099716834493</v>
      </c>
      <c r="CU78">
        <v>-2164.7732086103601</v>
      </c>
      <c r="CV78">
        <v>29.478187333333622</v>
      </c>
      <c r="CW78">
        <v>-56.266797815768783</v>
      </c>
      <c r="CX78">
        <v>-29.401743208611144</v>
      </c>
      <c r="CY78">
        <v>1257999.2203741318</v>
      </c>
      <c r="CZ78">
        <v>1059641.0748080811</v>
      </c>
    </row>
    <row r="79" spans="1:104" x14ac:dyDescent="0.35">
      <c r="A79" t="s">
        <v>207</v>
      </c>
      <c r="B79">
        <v>68.866462421432885</v>
      </c>
      <c r="C79">
        <v>-2.6799622000647658</v>
      </c>
      <c r="D79">
        <v>-194.83273213352834</v>
      </c>
      <c r="E79">
        <v>-295.00818610806016</v>
      </c>
      <c r="F79">
        <v>26.87331810861378</v>
      </c>
      <c r="G79">
        <v>-144.94561382395199</v>
      </c>
      <c r="H79">
        <v>8.9163974266223569</v>
      </c>
      <c r="I79">
        <v>-190.6472114997037</v>
      </c>
      <c r="J79">
        <v>-96.386953387053723</v>
      </c>
      <c r="K79">
        <v>-166.13924098779813</v>
      </c>
      <c r="L79">
        <v>76.131257724337274</v>
      </c>
      <c r="M79">
        <v>-289.77440747865921</v>
      </c>
      <c r="N79">
        <v>-359.65170902651147</v>
      </c>
      <c r="O79">
        <v>-401.87807727905255</v>
      </c>
      <c r="P79">
        <v>121.57133522689605</v>
      </c>
      <c r="Y79">
        <v>-51.686470538120957</v>
      </c>
      <c r="Z79">
        <v>46.884084604213164</v>
      </c>
      <c r="AA79">
        <v>-78.965485237076479</v>
      </c>
      <c r="AB79">
        <v>47.101322366173761</v>
      </c>
      <c r="AC79">
        <v>-113.22792663998561</v>
      </c>
      <c r="AD79">
        <v>-32.782437410773916</v>
      </c>
      <c r="AE79">
        <v>-99.17941310453655</v>
      </c>
      <c r="AF79">
        <v>-88.035558745396472</v>
      </c>
      <c r="AG79">
        <v>-2.9091604015550376</v>
      </c>
      <c r="AH79">
        <v>-1.0545252683385935</v>
      </c>
      <c r="AI79">
        <v>-1.5685757401372631E-2</v>
      </c>
      <c r="AJ79">
        <v>5.2094395805899669</v>
      </c>
      <c r="AK79">
        <v>0.82754738943238759</v>
      </c>
      <c r="AL79">
        <v>7.1477849437238357</v>
      </c>
      <c r="AM79">
        <v>12722.978480055537</v>
      </c>
      <c r="AN79">
        <v>-20773.716002543559</v>
      </c>
      <c r="AO79">
        <v>4741.0987300231482</v>
      </c>
      <c r="AP79">
        <v>7659.8406805781351</v>
      </c>
      <c r="AQ79">
        <v>-27248.788146982359</v>
      </c>
      <c r="AR79">
        <v>2543.3412626242766</v>
      </c>
      <c r="AS79">
        <v>7272.5437208972362</v>
      </c>
      <c r="AT79">
        <v>8755.2817825544516</v>
      </c>
      <c r="AU79">
        <v>4764.7191455809407</v>
      </c>
      <c r="AV79">
        <v>2127.0863877863803</v>
      </c>
      <c r="AW79">
        <v>5856.6401136720315</v>
      </c>
      <c r="AX79">
        <v>-16156.80719483191</v>
      </c>
      <c r="AY79">
        <v>-9734.1970316357929</v>
      </c>
      <c r="AZ79">
        <v>1253.8174000545084</v>
      </c>
      <c r="BA79">
        <v>13689.116396007417</v>
      </c>
      <c r="BB79">
        <v>-5800.3658394911799</v>
      </c>
      <c r="BC79">
        <v>-4911.5335391929075</v>
      </c>
      <c r="BD79">
        <v>276.15991605434959</v>
      </c>
      <c r="BE79">
        <v>221.57333867283305</v>
      </c>
      <c r="BF79">
        <v>272.2656172077107</v>
      </c>
      <c r="BG79">
        <v>282.44245781612506</v>
      </c>
      <c r="BH79">
        <v>-162.40778319141018</v>
      </c>
      <c r="BI79">
        <v>-5.9312608221408887</v>
      </c>
      <c r="BJ79">
        <v>-1458.8588019540903</v>
      </c>
      <c r="BK79">
        <v>-1644.1049027452621</v>
      </c>
      <c r="BL79">
        <v>887.14309156862669</v>
      </c>
      <c r="BM79">
        <v>507.17155786815977</v>
      </c>
      <c r="BN79">
        <v>4140.2183780686219</v>
      </c>
      <c r="BO79">
        <v>4672.9007936731141</v>
      </c>
      <c r="BP79">
        <v>4594.0833752053231</v>
      </c>
      <c r="BQ79">
        <v>5087.6159177784421</v>
      </c>
      <c r="BR79">
        <v>29.087427946077572</v>
      </c>
      <c r="BS79">
        <v>40.419208568870431</v>
      </c>
      <c r="BT79">
        <v>-220.32286741807539</v>
      </c>
      <c r="BU79">
        <v>202.03781697505516</v>
      </c>
      <c r="BV79">
        <v>-7947.0402799749072</v>
      </c>
      <c r="BW79">
        <v>38.557042358221928</v>
      </c>
      <c r="BX79">
        <v>41.301800582695421</v>
      </c>
      <c r="BY79">
        <v>40.449168484533217</v>
      </c>
      <c r="BZ79">
        <v>40.892052138349726</v>
      </c>
      <c r="CA79">
        <v>42.858355494180721</v>
      </c>
      <c r="CB79">
        <v>39.820904554118123</v>
      </c>
      <c r="CC79">
        <v>41.015250104162767</v>
      </c>
      <c r="CD79">
        <v>38.505612737270418</v>
      </c>
      <c r="CE79">
        <v>-28.595688313406523</v>
      </c>
      <c r="CF79">
        <v>-21.404973319081236</v>
      </c>
      <c r="CG79">
        <v>-27.742842668827706</v>
      </c>
      <c r="CH79">
        <v>-9716.3103276524344</v>
      </c>
      <c r="CI79">
        <v>17789.826534484288</v>
      </c>
      <c r="CJ79">
        <v>188.42999227605844</v>
      </c>
      <c r="CK79">
        <v>-362.87309210023125</v>
      </c>
      <c r="CL79">
        <v>-2.9385630442804831</v>
      </c>
      <c r="CM79">
        <v>5.7763521615165967</v>
      </c>
      <c r="CN79">
        <v>-3.0513601378880382</v>
      </c>
      <c r="CO79">
        <v>5.7749900631587963</v>
      </c>
      <c r="CP79" s="12">
        <v>-15979.455164812478</v>
      </c>
      <c r="CQ79">
        <v>29914.965384654064</v>
      </c>
      <c r="CR79">
        <v>534.97985687650964</v>
      </c>
      <c r="CS79">
        <v>-521.56931842611232</v>
      </c>
      <c r="CT79">
        <v>289.81158294953025</v>
      </c>
      <c r="CU79">
        <v>-583.48316877547654</v>
      </c>
      <c r="CV79">
        <v>21.857132492064189</v>
      </c>
      <c r="CW79">
        <v>-41.330836117147115</v>
      </c>
      <c r="CX79">
        <v>-27.476313464121926</v>
      </c>
      <c r="CY79">
        <v>1456952.7369044651</v>
      </c>
      <c r="CZ79">
        <v>1302368.4228929358</v>
      </c>
    </row>
    <row r="80" spans="1:104" x14ac:dyDescent="0.35">
      <c r="A80" t="s">
        <v>208</v>
      </c>
      <c r="B80">
        <v>12.286768838352502</v>
      </c>
      <c r="C80">
        <v>70.281751771769123</v>
      </c>
      <c r="D80">
        <v>-107.00700766090522</v>
      </c>
      <c r="E80">
        <v>-237.56037755076636</v>
      </c>
      <c r="F80">
        <v>-36.652760334138776</v>
      </c>
      <c r="G80">
        <v>-85.655508701171854</v>
      </c>
      <c r="H80">
        <v>29.584160702016984</v>
      </c>
      <c r="I80">
        <v>-118.41601078951243</v>
      </c>
      <c r="J80">
        <v>-61.094465285631223</v>
      </c>
      <c r="K80">
        <v>-94.299761368209843</v>
      </c>
      <c r="L80">
        <v>31.09522528384479</v>
      </c>
      <c r="M80">
        <v>-223.1409136538949</v>
      </c>
      <c r="N80">
        <v>-376.58600997168514</v>
      </c>
      <c r="O80">
        <v>-182.83851871472021</v>
      </c>
      <c r="P80">
        <v>224.8361868377454</v>
      </c>
      <c r="Y80">
        <v>-270.55501793396422</v>
      </c>
      <c r="Z80">
        <v>32.873803398434355</v>
      </c>
      <c r="AA80">
        <v>-47.558944011010517</v>
      </c>
      <c r="AB80">
        <v>70.538077416108095</v>
      </c>
      <c r="AC80">
        <v>-88.009167231274333</v>
      </c>
      <c r="AD80">
        <v>-254.45734875716209</v>
      </c>
      <c r="AE80">
        <v>-69.250459407835351</v>
      </c>
      <c r="AF80">
        <v>-73.883185911239039</v>
      </c>
      <c r="AG80">
        <v>-1.0205309526078588</v>
      </c>
      <c r="AH80">
        <v>-1.6128467633925379</v>
      </c>
      <c r="AI80">
        <v>-0.23058094439047669</v>
      </c>
      <c r="AJ80">
        <v>5.6033546336521622</v>
      </c>
      <c r="AK80">
        <v>0.63184656821124208</v>
      </c>
      <c r="AL80">
        <v>6.5783052606311809</v>
      </c>
      <c r="AM80">
        <v>12892.215883193785</v>
      </c>
      <c r="AN80">
        <v>-17049.046578414836</v>
      </c>
      <c r="AO80">
        <v>8077.6099263738779</v>
      </c>
      <c r="AP80">
        <v>1469.2184221051466</v>
      </c>
      <c r="AQ80">
        <v>-22460.332046240965</v>
      </c>
      <c r="AR80">
        <v>4084.1045841530267</v>
      </c>
      <c r="AS80">
        <v>4339.4757726573862</v>
      </c>
      <c r="AT80">
        <v>13700.171935130769</v>
      </c>
      <c r="AU80">
        <v>5444.5658544568232</v>
      </c>
      <c r="AV80">
        <v>11291.68145239668</v>
      </c>
      <c r="AW80">
        <v>13028.525117180679</v>
      </c>
      <c r="AX80">
        <v>-16160.396413559838</v>
      </c>
      <c r="AY80">
        <v>-11883.172392610499</v>
      </c>
      <c r="AZ80">
        <v>282.0583816192148</v>
      </c>
      <c r="BA80">
        <v>14227.081848960659</v>
      </c>
      <c r="BB80">
        <v>-5988.75883087494</v>
      </c>
      <c r="BC80">
        <v>-5959.5301950790554</v>
      </c>
      <c r="BD80">
        <v>140.08383820105263</v>
      </c>
      <c r="BE80">
        <v>136.12956680442105</v>
      </c>
      <c r="BF80">
        <v>187.55473961437843</v>
      </c>
      <c r="BG80">
        <v>194.65211164502784</v>
      </c>
      <c r="BH80">
        <v>-75.307927169346073</v>
      </c>
      <c r="BI80">
        <v>-11.800680177571985</v>
      </c>
      <c r="BJ80">
        <v>-5180.2738908435831</v>
      </c>
      <c r="BK80">
        <v>-5122.3431366221239</v>
      </c>
      <c r="BL80">
        <v>-1007.2208023637299</v>
      </c>
      <c r="BM80">
        <v>-1238.5499133460758</v>
      </c>
      <c r="BN80">
        <v>2340.6162134002925</v>
      </c>
      <c r="BO80">
        <v>2308.2843135001231</v>
      </c>
      <c r="BP80">
        <v>2605.5494683535953</v>
      </c>
      <c r="BQ80">
        <v>2497.5668806767048</v>
      </c>
      <c r="BR80">
        <v>14.144162992084656</v>
      </c>
      <c r="BS80">
        <v>25.221552036602702</v>
      </c>
      <c r="BT80">
        <v>-136.86146936833666</v>
      </c>
      <c r="BU80">
        <v>149.54580739832551</v>
      </c>
      <c r="BV80">
        <v>-8015.5855967425077</v>
      </c>
      <c r="BW80">
        <v>35.25938034212151</v>
      </c>
      <c r="BX80">
        <v>44.230058890439032</v>
      </c>
      <c r="BY80">
        <v>35.904003511578374</v>
      </c>
      <c r="BZ80">
        <v>45.275829370099892</v>
      </c>
      <c r="CA80">
        <v>39.820904554118123</v>
      </c>
      <c r="CB80">
        <v>43.957913732750526</v>
      </c>
      <c r="CC80">
        <v>36.21733793421717</v>
      </c>
      <c r="CD80">
        <v>43.334440556552899</v>
      </c>
      <c r="CE80">
        <v>-29.371599666945432</v>
      </c>
      <c r="CF80">
        <v>-22.711566137111895</v>
      </c>
      <c r="CG80">
        <v>-27.420472613392896</v>
      </c>
      <c r="CH80">
        <v>4641.7794560647735</v>
      </c>
      <c r="CI80">
        <v>-9427.9396451411321</v>
      </c>
      <c r="CJ80">
        <v>-36.310606443084232</v>
      </c>
      <c r="CK80">
        <v>66.287500194127645</v>
      </c>
      <c r="CL80">
        <v>-0.15656970026992428</v>
      </c>
      <c r="CM80">
        <v>0.31695948369293853</v>
      </c>
      <c r="CN80">
        <v>-1.8499642917560577</v>
      </c>
      <c r="CO80">
        <v>3.2829196352561718</v>
      </c>
      <c r="CP80" s="12">
        <v>4264.3929468643919</v>
      </c>
      <c r="CQ80">
        <v>-8897.51045194367</v>
      </c>
      <c r="CR80">
        <v>-4035.4402061787005</v>
      </c>
      <c r="CS80">
        <v>8114.7898927932865</v>
      </c>
      <c r="CT80">
        <v>-80.09864102665486</v>
      </c>
      <c r="CU80">
        <v>97.102269929227305</v>
      </c>
      <c r="CV80">
        <v>23.002328326420436</v>
      </c>
      <c r="CW80">
        <v>-43.48289965755427</v>
      </c>
      <c r="CX80">
        <v>-27.105893636937424</v>
      </c>
      <c r="CY80">
        <v>708745.01015556429</v>
      </c>
      <c r="CZ80">
        <v>621212.20666072913</v>
      </c>
    </row>
    <row r="81" spans="1:106" x14ac:dyDescent="0.35">
      <c r="A81" t="s">
        <v>204</v>
      </c>
      <c r="B81">
        <v>-179.45701247630134</v>
      </c>
      <c r="C81">
        <v>124.99931054571807</v>
      </c>
      <c r="D81">
        <v>87.913856789768204</v>
      </c>
      <c r="E81">
        <v>-246.15900064351439</v>
      </c>
      <c r="F81">
        <v>-34.934037304994781</v>
      </c>
      <c r="G81">
        <v>-108.60709825619095</v>
      </c>
      <c r="H81">
        <v>66.370813466097985</v>
      </c>
      <c r="I81">
        <v>-39.342152041519512</v>
      </c>
      <c r="J81">
        <v>161.33292031089275</v>
      </c>
      <c r="K81">
        <v>-175.07510263206504</v>
      </c>
      <c r="L81">
        <v>-41.916681632764558</v>
      </c>
      <c r="M81">
        <v>-101.93765647691339</v>
      </c>
      <c r="N81">
        <v>-168.51253355930103</v>
      </c>
      <c r="O81">
        <v>-291.0229273179292</v>
      </c>
      <c r="P81">
        <v>144.46474535025379</v>
      </c>
      <c r="Y81">
        <v>-314.30592616376168</v>
      </c>
      <c r="Z81">
        <v>29.566741421011727</v>
      </c>
      <c r="AA81">
        <v>-12.731543284515167</v>
      </c>
      <c r="AB81">
        <v>42.513137508674667</v>
      </c>
      <c r="AC81">
        <v>-60.736497407648912</v>
      </c>
      <c r="AD81">
        <v>-309.73273694365247</v>
      </c>
      <c r="AE81">
        <v>9.4163215485206138</v>
      </c>
      <c r="AF81">
        <v>-23.461079540975152</v>
      </c>
      <c r="AG81">
        <v>-9.2306037401096486</v>
      </c>
      <c r="AH81">
        <v>-4.0792929110884133</v>
      </c>
      <c r="AI81">
        <v>-0.25961128111047216</v>
      </c>
      <c r="AJ81">
        <v>6.9189787775782801</v>
      </c>
      <c r="AK81">
        <v>0.44004077646196488</v>
      </c>
      <c r="AL81">
        <v>9.1006464942434029</v>
      </c>
      <c r="AM81">
        <v>9720.9444229689525</v>
      </c>
      <c r="AN81">
        <v>-17851.234739887946</v>
      </c>
      <c r="AO81">
        <v>-1840.5888266161248</v>
      </c>
      <c r="AP81">
        <v>12957.699766165515</v>
      </c>
      <c r="AQ81">
        <v>-22249.087434193898</v>
      </c>
      <c r="AR81">
        <v>-546.40788366104266</v>
      </c>
      <c r="AS81">
        <v>5232.1587527406409</v>
      </c>
      <c r="AT81">
        <v>14328.226841266762</v>
      </c>
      <c r="AU81">
        <v>-3437.4526243801865</v>
      </c>
      <c r="AV81">
        <v>-2982.7152750834566</v>
      </c>
      <c r="AW81">
        <v>-853.82451450440703</v>
      </c>
      <c r="AX81">
        <v>-14078.23512982642</v>
      </c>
      <c r="AY81">
        <v>-8648.0633481868917</v>
      </c>
      <c r="AZ81">
        <v>3645.6560752611399</v>
      </c>
      <c r="BA81">
        <v>11866.097254412274</v>
      </c>
      <c r="BB81">
        <v>-2825.3480283128383</v>
      </c>
      <c r="BC81">
        <v>-5075.0207334144743</v>
      </c>
      <c r="BD81">
        <v>41.342426871120416</v>
      </c>
      <c r="BE81">
        <v>-6.7468832361595306</v>
      </c>
      <c r="BF81">
        <v>35.479863028652254</v>
      </c>
      <c r="BG81">
        <v>37.300729506815529</v>
      </c>
      <c r="BH81">
        <v>-227.58064030903412</v>
      </c>
      <c r="BI81">
        <v>-16.852057888965906</v>
      </c>
      <c r="BJ81">
        <v>-2899.4382708889502</v>
      </c>
      <c r="BK81">
        <v>-2816.0998375909548</v>
      </c>
      <c r="BL81">
        <v>-582.98329675857019</v>
      </c>
      <c r="BM81">
        <v>-750.16223545913374</v>
      </c>
      <c r="BN81">
        <v>-631.92066139339522</v>
      </c>
      <c r="BO81">
        <v>-578.83292551747888</v>
      </c>
      <c r="BP81">
        <v>133.34189341059505</v>
      </c>
      <c r="BQ81">
        <v>353.72906704910423</v>
      </c>
      <c r="BR81">
        <v>-35.831470586308143</v>
      </c>
      <c r="BS81">
        <v>-34.851734348120395</v>
      </c>
      <c r="BT81">
        <v>-0.25178755097824285</v>
      </c>
      <c r="BU81">
        <v>-9.5038967938133609</v>
      </c>
      <c r="BV81">
        <v>-2392.8586143442308</v>
      </c>
      <c r="BW81">
        <v>35.496991391974383</v>
      </c>
      <c r="BX81">
        <v>36.675769064861669</v>
      </c>
      <c r="BY81">
        <v>45.162478853421497</v>
      </c>
      <c r="BZ81">
        <v>44.81781962448747</v>
      </c>
      <c r="CA81">
        <v>41.015250104162767</v>
      </c>
      <c r="CB81">
        <v>36.21733793421717</v>
      </c>
      <c r="CC81">
        <v>50.588765871579469</v>
      </c>
      <c r="CD81">
        <v>45.890094961372803</v>
      </c>
      <c r="CE81">
        <v>-20.064520361639666</v>
      </c>
      <c r="CF81">
        <v>-13.391940906597855</v>
      </c>
      <c r="CG81">
        <v>-20.696957878632013</v>
      </c>
      <c r="CH81">
        <v>7668.182339981895</v>
      </c>
      <c r="CI81">
        <v>-15003.109753777289</v>
      </c>
      <c r="CJ81">
        <v>440.92678059590236</v>
      </c>
      <c r="CK81">
        <v>-837.49848532166175</v>
      </c>
      <c r="CL81">
        <v>1.3296195832325852</v>
      </c>
      <c r="CM81">
        <v>-2.809495179667425</v>
      </c>
      <c r="CN81">
        <v>5.3408778776576176</v>
      </c>
      <c r="CO81">
        <v>-10.423582292594627</v>
      </c>
      <c r="CP81" s="12">
        <v>8981.9625028903702</v>
      </c>
      <c r="CQ81">
        <v>-18758.582587563298</v>
      </c>
      <c r="CR81">
        <v>-6189.9885178493214</v>
      </c>
      <c r="CS81">
        <v>12339.734570412202</v>
      </c>
      <c r="CT81">
        <v>1244.5488621861628</v>
      </c>
      <c r="CU81">
        <v>-2376.7134638386606</v>
      </c>
      <c r="CV81">
        <v>24.185142599434034</v>
      </c>
      <c r="CW81">
        <v>-45.716413821081915</v>
      </c>
      <c r="CX81">
        <v>-17.206408174232227</v>
      </c>
      <c r="CY81">
        <v>391212.1941831173</v>
      </c>
      <c r="CZ81">
        <v>312785.73261361907</v>
      </c>
    </row>
    <row r="82" spans="1:106" x14ac:dyDescent="0.35">
      <c r="A82" t="s">
        <v>205</v>
      </c>
      <c r="B82">
        <v>-230.78311016074707</v>
      </c>
      <c r="C82">
        <v>245.79134512962915</v>
      </c>
      <c r="D82">
        <v>45.522189054548022</v>
      </c>
      <c r="E82">
        <v>-238.99438618414837</v>
      </c>
      <c r="F82">
        <v>1.7069445328146238</v>
      </c>
      <c r="G82">
        <v>-53.415441112239904</v>
      </c>
      <c r="H82">
        <v>141.63759256456626</v>
      </c>
      <c r="I82">
        <v>17.620444897105418</v>
      </c>
      <c r="J82">
        <v>127.26269989758701</v>
      </c>
      <c r="K82">
        <v>-104.69988272175452</v>
      </c>
      <c r="L82">
        <v>10.661057534435059</v>
      </c>
      <c r="M82">
        <v>-139.84418336785311</v>
      </c>
      <c r="N82">
        <v>-381.10363883346571</v>
      </c>
      <c r="O82">
        <v>-157.68971137368601</v>
      </c>
      <c r="P82">
        <v>444.76832383782073</v>
      </c>
      <c r="Y82">
        <v>-518.91729514728161</v>
      </c>
      <c r="Z82">
        <v>21.256331690624812</v>
      </c>
      <c r="AA82">
        <v>-27.447624713457071</v>
      </c>
      <c r="AB82">
        <v>77.395772437056763</v>
      </c>
      <c r="AC82">
        <v>-87.293784800192498</v>
      </c>
      <c r="AD82">
        <v>-519.37266035260404</v>
      </c>
      <c r="AE82">
        <v>3.8528929687104441</v>
      </c>
      <c r="AF82">
        <v>-57.235108285574405</v>
      </c>
      <c r="AG82">
        <v>-5.2752429320503085</v>
      </c>
      <c r="AH82">
        <v>-3.040087329998721</v>
      </c>
      <c r="AI82">
        <v>-0.22395023749647297</v>
      </c>
      <c r="AJ82">
        <v>7.3952898396186209</v>
      </c>
      <c r="AK82">
        <v>0.49713609918491619</v>
      </c>
      <c r="AL82">
        <v>8.9079749494353813</v>
      </c>
      <c r="AM82">
        <v>11649.073873206635</v>
      </c>
      <c r="AN82">
        <v>-17788.889912202918</v>
      </c>
      <c r="AO82">
        <v>2878.6608454737852</v>
      </c>
      <c r="AP82">
        <v>7031.9924752131465</v>
      </c>
      <c r="AQ82">
        <v>-21484.744696457627</v>
      </c>
      <c r="AR82">
        <v>2091.2513243727826</v>
      </c>
      <c r="AS82">
        <v>2143.033240463858</v>
      </c>
      <c r="AT82">
        <v>18748.455623269401</v>
      </c>
      <c r="AU82">
        <v>313.70472331666474</v>
      </c>
      <c r="AV82">
        <v>6871.9991963338534</v>
      </c>
      <c r="AW82">
        <v>6867.1686280488948</v>
      </c>
      <c r="AX82">
        <v>-16487.034140549978</v>
      </c>
      <c r="AY82">
        <v>-12473.791731255904</v>
      </c>
      <c r="AZ82">
        <v>4828.3715925777515</v>
      </c>
      <c r="BA82">
        <v>14245.218211452588</v>
      </c>
      <c r="BB82">
        <v>-3059.4139124060312</v>
      </c>
      <c r="BC82">
        <v>-4379.5468499016879</v>
      </c>
      <c r="BD82">
        <v>-108.56061315396357</v>
      </c>
      <c r="BE82">
        <v>-120.34896797875859</v>
      </c>
      <c r="BF82">
        <v>-56.853248828245007</v>
      </c>
      <c r="BG82">
        <v>-50.526647828808102</v>
      </c>
      <c r="BH82">
        <v>-149.36250776298832</v>
      </c>
      <c r="BI82">
        <v>-20.42054841817054</v>
      </c>
      <c r="BJ82">
        <v>-6247.5698003786283</v>
      </c>
      <c r="BK82">
        <v>-5984.2197868320227</v>
      </c>
      <c r="BL82">
        <v>-2151.8636626398347</v>
      </c>
      <c r="BM82">
        <v>-2218.0826034023194</v>
      </c>
      <c r="BN82">
        <v>-1785.5194440811872</v>
      </c>
      <c r="BO82">
        <v>-2704.9979932662209</v>
      </c>
      <c r="BP82">
        <v>-1166.6872199514755</v>
      </c>
      <c r="BQ82">
        <v>-1937.9687963244053</v>
      </c>
      <c r="BR82">
        <v>-50.428684108237832</v>
      </c>
      <c r="BS82">
        <v>-49.788635431146908</v>
      </c>
      <c r="BT82">
        <v>37.29791430363408</v>
      </c>
      <c r="BU82">
        <v>-81.920061672028567</v>
      </c>
      <c r="BV82">
        <v>-4326.9401137324467</v>
      </c>
      <c r="BW82">
        <v>33.588290505350358</v>
      </c>
      <c r="BX82">
        <v>43.491841095065119</v>
      </c>
      <c r="BY82">
        <v>42.080046097729628</v>
      </c>
      <c r="BZ82">
        <v>57.078677868410615</v>
      </c>
      <c r="CA82">
        <v>38.505612737270418</v>
      </c>
      <c r="CB82">
        <v>43.334440556552899</v>
      </c>
      <c r="CC82">
        <v>45.890094961372803</v>
      </c>
      <c r="CD82">
        <v>57.658273006944313</v>
      </c>
      <c r="CE82">
        <v>-21.992234821164004</v>
      </c>
      <c r="CF82">
        <v>-15.732150880254073</v>
      </c>
      <c r="CG82">
        <v>-22.173204967888964</v>
      </c>
      <c r="CH82">
        <v>20673.716319311079</v>
      </c>
      <c r="CI82">
        <v>-40047.431263567705</v>
      </c>
      <c r="CJ82">
        <v>333.84593840600337</v>
      </c>
      <c r="CK82">
        <v>-631.70820781173052</v>
      </c>
      <c r="CL82">
        <v>5.5246389552081023</v>
      </c>
      <c r="CM82">
        <v>-11.261936160109244</v>
      </c>
      <c r="CN82">
        <v>8.5260059105383554</v>
      </c>
      <c r="CO82">
        <v>-17.160862341017374</v>
      </c>
      <c r="CP82" s="12">
        <v>33071.213518012941</v>
      </c>
      <c r="CQ82">
        <v>-65529.096772260578</v>
      </c>
      <c r="CR82">
        <v>-11802.382792057244</v>
      </c>
      <c r="CS82">
        <v>23202.090882435008</v>
      </c>
      <c r="CT82">
        <v>1124.3476427445498</v>
      </c>
      <c r="CU82">
        <v>-2157.1813521680856</v>
      </c>
      <c r="CV82">
        <v>25.683128861618243</v>
      </c>
      <c r="CW82">
        <v>-48.333689003327919</v>
      </c>
      <c r="CX82">
        <v>-19.934103581477931</v>
      </c>
      <c r="CY82">
        <v>-212636.99902263211</v>
      </c>
      <c r="CZ82">
        <v>-256257.33845691811</v>
      </c>
    </row>
    <row r="83" spans="1:106" x14ac:dyDescent="0.35">
      <c r="A83" t="s">
        <v>209</v>
      </c>
      <c r="B83">
        <v>-432.94996075767421</v>
      </c>
      <c r="C83">
        <v>323.79080195119553</v>
      </c>
      <c r="D83">
        <v>-13.343399387217319</v>
      </c>
      <c r="E83">
        <v>144.06023068636438</v>
      </c>
      <c r="F83">
        <v>240.8402788650084</v>
      </c>
      <c r="G83">
        <v>51.035081000219272</v>
      </c>
      <c r="H83">
        <v>138.92729105258641</v>
      </c>
      <c r="I83">
        <v>64.160089218344467</v>
      </c>
      <c r="J83">
        <v>-246.77381791077181</v>
      </c>
      <c r="K83">
        <v>58.122215139365011</v>
      </c>
      <c r="L83">
        <v>119.53731442782201</v>
      </c>
      <c r="M83">
        <v>169.28183148882854</v>
      </c>
      <c r="N83">
        <v>4.1879177729765331</v>
      </c>
      <c r="O83">
        <v>399.67645291235232</v>
      </c>
      <c r="P83">
        <v>-47.547608050834796</v>
      </c>
      <c r="Y83">
        <v>-931.65525299089495</v>
      </c>
      <c r="Z83">
        <v>-6.8912132137975384</v>
      </c>
      <c r="AA83">
        <v>76.967853067756067</v>
      </c>
      <c r="AB83">
        <v>66.392049344679208</v>
      </c>
      <c r="AC83">
        <v>47.850245156034141</v>
      </c>
      <c r="AD83">
        <v>-926.42407727360296</v>
      </c>
      <c r="AE83">
        <v>192.1247188767625</v>
      </c>
      <c r="AF83">
        <v>55.494041767236901</v>
      </c>
      <c r="AG83">
        <v>-1.9160977705630327</v>
      </c>
      <c r="AH83">
        <v>-4.4095043921002297</v>
      </c>
      <c r="AI83">
        <v>2.0559505876531046</v>
      </c>
      <c r="AJ83">
        <v>0.87702499727335204</v>
      </c>
      <c r="AK83">
        <v>3.2247055669024447</v>
      </c>
      <c r="AL83">
        <v>-5.2368054332942995</v>
      </c>
      <c r="AM83">
        <v>-21043.922103023553</v>
      </c>
      <c r="AN83">
        <v>17992.777734334566</v>
      </c>
      <c r="AO83">
        <v>-34951.644439428543</v>
      </c>
      <c r="AP83">
        <v>27648.417731695808</v>
      </c>
      <c r="AQ83">
        <v>26103.445924215623</v>
      </c>
      <c r="AR83">
        <v>2544.9710615449662</v>
      </c>
      <c r="AS83">
        <v>-11310.000547808801</v>
      </c>
      <c r="AT83">
        <v>1964.5664343856872</v>
      </c>
      <c r="AU83">
        <v>2198.4089258786485</v>
      </c>
      <c r="AV83">
        <v>16325.688256222287</v>
      </c>
      <c r="AW83">
        <v>16920.063595711348</v>
      </c>
      <c r="AX83">
        <v>10123.469636349688</v>
      </c>
      <c r="AY83">
        <v>9690.1294233832814</v>
      </c>
      <c r="AZ83">
        <v>-280.14491221682994</v>
      </c>
      <c r="BA83">
        <v>-6237.7285187582174</v>
      </c>
      <c r="BB83">
        <v>14088.141290694841</v>
      </c>
      <c r="BC83">
        <v>-25601.433034859463</v>
      </c>
      <c r="BD83">
        <v>-766.57920566608652</v>
      </c>
      <c r="BE83">
        <v>-652.55545920943416</v>
      </c>
      <c r="BF83">
        <v>-700.44488846697209</v>
      </c>
      <c r="BG83">
        <v>-727.27628792532926</v>
      </c>
      <c r="BH83">
        <v>-99.680868961070502</v>
      </c>
      <c r="BI83">
        <v>0.77046167219867601</v>
      </c>
      <c r="BJ83">
        <v>-9112.1381076625948</v>
      </c>
      <c r="BK83">
        <v>-7508.293275731111</v>
      </c>
      <c r="BL83">
        <v>-5634.1626358327976</v>
      </c>
      <c r="BM83">
        <v>-4530.1854319988188</v>
      </c>
      <c r="BN83">
        <v>-16294.323164420917</v>
      </c>
      <c r="BO83">
        <v>-21612.207042673424</v>
      </c>
      <c r="BP83">
        <v>-15957.172335339981</v>
      </c>
      <c r="BQ83">
        <v>-20543.991119324306</v>
      </c>
      <c r="BR83">
        <v>38.144558674561182</v>
      </c>
      <c r="BS83">
        <v>27.100311427867954</v>
      </c>
      <c r="BT83">
        <v>305.11646576458395</v>
      </c>
      <c r="BU83">
        <v>-562.01368811399993</v>
      </c>
      <c r="BV83">
        <v>12451.716297710891</v>
      </c>
      <c r="BW83">
        <v>-26.136449502082222</v>
      </c>
      <c r="BX83">
        <v>-31.435770980902653</v>
      </c>
      <c r="BY83">
        <v>-22.760374081255854</v>
      </c>
      <c r="BZ83">
        <v>-27.065832511532157</v>
      </c>
      <c r="CA83">
        <v>-28.595688313406523</v>
      </c>
      <c r="CB83">
        <v>-29.371599666945432</v>
      </c>
      <c r="CC83">
        <v>-20.064520361639666</v>
      </c>
      <c r="CD83">
        <v>-21.992234821164004</v>
      </c>
      <c r="CE83">
        <v>120.1244302885974</v>
      </c>
      <c r="CF83">
        <v>95.009384341024884</v>
      </c>
      <c r="CG83">
        <v>75.358002928328759</v>
      </c>
      <c r="CH83">
        <v>44747.341354675926</v>
      </c>
      <c r="CI83">
        <v>-84241.495362275178</v>
      </c>
      <c r="CJ83">
        <v>-105.96096786999642</v>
      </c>
      <c r="CK83">
        <v>199.57920833307571</v>
      </c>
      <c r="CL83">
        <v>6.8468454636903227</v>
      </c>
      <c r="CM83">
        <v>-13.714370864100871</v>
      </c>
      <c r="CN83">
        <v>2.8785969174581982</v>
      </c>
      <c r="CO83">
        <v>-5.5061248553837787</v>
      </c>
      <c r="CP83" s="12">
        <v>44528.239499894276</v>
      </c>
      <c r="CQ83">
        <v>-86316.472350869182</v>
      </c>
      <c r="CR83">
        <v>-13921.761783687401</v>
      </c>
      <c r="CS83">
        <v>26036.980362273094</v>
      </c>
      <c r="CT83">
        <v>362.27435483382919</v>
      </c>
      <c r="CU83">
        <v>-710.88998455655212</v>
      </c>
      <c r="CV83">
        <v>-34.379179203474969</v>
      </c>
      <c r="CW83">
        <v>63.540451886190532</v>
      </c>
      <c r="CX83">
        <v>101.29234487448873</v>
      </c>
      <c r="CY83">
        <v>-3402872.919903256</v>
      </c>
      <c r="CZ83">
        <v>-3062022.2025013063</v>
      </c>
    </row>
    <row r="84" spans="1:106" x14ac:dyDescent="0.35">
      <c r="A84" t="s">
        <v>173</v>
      </c>
      <c r="B84">
        <v>-431.70582342103535</v>
      </c>
      <c r="C84">
        <v>285.22381106107565</v>
      </c>
      <c r="D84">
        <v>202.76895974679198</v>
      </c>
      <c r="E84">
        <v>169.94071553982008</v>
      </c>
      <c r="F84">
        <v>11.019274180064151</v>
      </c>
      <c r="G84">
        <v>139.12733798107124</v>
      </c>
      <c r="H84">
        <v>123.16617958393856</v>
      </c>
      <c r="I84">
        <v>94.350189614336088</v>
      </c>
      <c r="J84">
        <v>-112.94050886461466</v>
      </c>
      <c r="K84">
        <v>64.616147819994751</v>
      </c>
      <c r="L84">
        <v>-94.015513722245615</v>
      </c>
      <c r="M84">
        <v>161.97325279592499</v>
      </c>
      <c r="N84">
        <v>65.130134489466514</v>
      </c>
      <c r="O84">
        <v>360.6347841238026</v>
      </c>
      <c r="P84">
        <v>-67.49687119317845</v>
      </c>
      <c r="Y84">
        <v>-804.4942183185035</v>
      </c>
      <c r="Z84">
        <v>-6.1400853094911465</v>
      </c>
      <c r="AA84">
        <v>66.371372126740368</v>
      </c>
      <c r="AB84">
        <v>56.053625953549492</v>
      </c>
      <c r="AC84">
        <v>15.945278720313764</v>
      </c>
      <c r="AD84">
        <v>-806.93814554220387</v>
      </c>
      <c r="AE84">
        <v>159.27716052330817</v>
      </c>
      <c r="AF84">
        <v>19.259842804765036</v>
      </c>
      <c r="AG84">
        <v>1.0090632175409002</v>
      </c>
      <c r="AH84">
        <v>-0.38757284288624727</v>
      </c>
      <c r="AI84">
        <v>1.4202032218446214</v>
      </c>
      <c r="AJ84">
        <v>2.399203279320036</v>
      </c>
      <c r="AK84">
        <v>2.6098908349462375</v>
      </c>
      <c r="AL84">
        <v>-2.2119853481161753</v>
      </c>
      <c r="AM84">
        <v>-16584.416159031389</v>
      </c>
      <c r="AN84">
        <v>13008.992051608669</v>
      </c>
      <c r="AO84">
        <v>-28609.202586978685</v>
      </c>
      <c r="AP84">
        <v>23138.210884930213</v>
      </c>
      <c r="AQ84">
        <v>19092.801836160485</v>
      </c>
      <c r="AR84">
        <v>-773.25553221810924</v>
      </c>
      <c r="AS84">
        <v>-9472.5214567126804</v>
      </c>
      <c r="AT84">
        <v>7613.6621836403428</v>
      </c>
      <c r="AU84">
        <v>3661.537513583241</v>
      </c>
      <c r="AV84">
        <v>22850.854335585344</v>
      </c>
      <c r="AW84">
        <v>19480.590503918564</v>
      </c>
      <c r="AX84">
        <v>1531.7031407575832</v>
      </c>
      <c r="AY84">
        <v>11723.331463814995</v>
      </c>
      <c r="AZ84">
        <v>-1228.4801061244789</v>
      </c>
      <c r="BA84">
        <v>2163.7775921305556</v>
      </c>
      <c r="BB84">
        <v>10754.281504145811</v>
      </c>
      <c r="BC84">
        <v>-24927.219851536793</v>
      </c>
      <c r="BD84">
        <v>-647.89918057836792</v>
      </c>
      <c r="BE84">
        <v>-559.92197753392634</v>
      </c>
      <c r="BF84">
        <v>-613.56936902194479</v>
      </c>
      <c r="BG84">
        <v>-642.22176646193418</v>
      </c>
      <c r="BH84">
        <v>-154.52753798572786</v>
      </c>
      <c r="BI84">
        <v>0.20503586192062218</v>
      </c>
      <c r="BJ84">
        <v>-7603.4498654222016</v>
      </c>
      <c r="BK84">
        <v>-6352.618909518349</v>
      </c>
      <c r="BL84">
        <v>-5797.3283508366894</v>
      </c>
      <c r="BM84">
        <v>-4809.5706668931907</v>
      </c>
      <c r="BN84">
        <v>-17338.920181540048</v>
      </c>
      <c r="BO84">
        <v>-22574.322923067342</v>
      </c>
      <c r="BP84">
        <v>-16881.515411226002</v>
      </c>
      <c r="BQ84">
        <v>-21501.516344352265</v>
      </c>
      <c r="BR84">
        <v>-3.9410623765550321</v>
      </c>
      <c r="BS84">
        <v>-17.859910150519749</v>
      </c>
      <c r="BT84">
        <v>380.38271226925485</v>
      </c>
      <c r="BU84">
        <v>-513.11042631157363</v>
      </c>
      <c r="BV84">
        <v>4722.7365130613698</v>
      </c>
      <c r="BW84">
        <v>-20.878188376520285</v>
      </c>
      <c r="BX84">
        <v>-26.231926127583716</v>
      </c>
      <c r="BY84">
        <v>-16.534109493948471</v>
      </c>
      <c r="BZ84">
        <v>-21.275557591264821</v>
      </c>
      <c r="CA84">
        <v>-21.404973319081236</v>
      </c>
      <c r="CB84">
        <v>-22.711566137111895</v>
      </c>
      <c r="CC84">
        <v>-13.391940906597855</v>
      </c>
      <c r="CD84">
        <v>-15.732150880254073</v>
      </c>
      <c r="CE84">
        <v>95.009384341024884</v>
      </c>
      <c r="CF84">
        <v>88.397515726841561</v>
      </c>
      <c r="CG84">
        <v>71.267899157468676</v>
      </c>
      <c r="CH84">
        <v>45401.156318077148</v>
      </c>
      <c r="CI84">
        <v>-84664.366477019343</v>
      </c>
      <c r="CJ84">
        <v>-20.051438462280931</v>
      </c>
      <c r="CK84">
        <v>43.414971856892208</v>
      </c>
      <c r="CL84">
        <v>6.2663912843862954</v>
      </c>
      <c r="CM84">
        <v>-12.688087944858722</v>
      </c>
      <c r="CN84">
        <v>4.2122110770448966</v>
      </c>
      <c r="CO84">
        <v>-8.256743958522005</v>
      </c>
      <c r="CP84" s="12">
        <v>47504.049675318034</v>
      </c>
      <c r="CQ84">
        <v>-91433.659773961845</v>
      </c>
      <c r="CR84">
        <v>-24435.740676836587</v>
      </c>
      <c r="CS84">
        <v>46366.699604203095</v>
      </c>
      <c r="CT84">
        <v>812.25480736898828</v>
      </c>
      <c r="CU84">
        <v>-1535.1249535083305</v>
      </c>
      <c r="CV84">
        <v>-32.350178263875129</v>
      </c>
      <c r="CW84">
        <v>60.919011796971716</v>
      </c>
      <c r="CX84">
        <v>79.590698319281628</v>
      </c>
      <c r="CY84">
        <v>-3228092.9839538699</v>
      </c>
      <c r="CZ84">
        <v>-2891182.1335150218</v>
      </c>
    </row>
    <row r="85" spans="1:106" x14ac:dyDescent="0.35">
      <c r="A85" t="s">
        <v>120</v>
      </c>
      <c r="B85">
        <v>-192.11547473000599</v>
      </c>
      <c r="C85">
        <v>171.43654893082297</v>
      </c>
      <c r="D85">
        <v>283.3987437478682</v>
      </c>
      <c r="E85">
        <v>111.3302877262044</v>
      </c>
      <c r="F85">
        <v>-218.37175701145497</v>
      </c>
      <c r="G85">
        <v>262.79827049682245</v>
      </c>
      <c r="H85">
        <v>87.123393221952924</v>
      </c>
      <c r="I85">
        <v>111.74618753499225</v>
      </c>
      <c r="J85">
        <v>3.3285550703222082</v>
      </c>
      <c r="K85">
        <v>-93.97171687597924</v>
      </c>
      <c r="L85">
        <v>-29.694947545201543</v>
      </c>
      <c r="M85">
        <v>352.64344509549238</v>
      </c>
      <c r="N85">
        <v>370.58118978648901</v>
      </c>
      <c r="O85">
        <v>605.69382012894357</v>
      </c>
      <c r="P85">
        <v>27.188029837146551</v>
      </c>
      <c r="Y85">
        <v>-557.04194103593136</v>
      </c>
      <c r="Z85">
        <v>-11.668122875301018</v>
      </c>
      <c r="AA85">
        <v>92.732651346281969</v>
      </c>
      <c r="AB85">
        <v>76.08268508577072</v>
      </c>
      <c r="AC85">
        <v>57.551088691872572</v>
      </c>
      <c r="AD85">
        <v>-567.38143767581516</v>
      </c>
      <c r="AE85">
        <v>102.87231748989034</v>
      </c>
      <c r="AF85">
        <v>16.433508289646941</v>
      </c>
      <c r="AG85">
        <v>2.8456987865357495</v>
      </c>
      <c r="AH85">
        <v>-4.0948776649639207</v>
      </c>
      <c r="AI85">
        <v>3.1905502016121981E-2</v>
      </c>
      <c r="AJ85">
        <v>-0.94587944061660356</v>
      </c>
      <c r="AK85">
        <v>0.55289072134268868</v>
      </c>
      <c r="AL85">
        <v>-4.3957210390416641</v>
      </c>
      <c r="AM85">
        <v>-16017.441004814738</v>
      </c>
      <c r="AN85">
        <v>24116.339327127251</v>
      </c>
      <c r="AO85">
        <v>-10551.269505562685</v>
      </c>
      <c r="AP85">
        <v>1791.0497877002924</v>
      </c>
      <c r="AQ85">
        <v>30554.379223822751</v>
      </c>
      <c r="AR85">
        <v>-7871.2152935515414</v>
      </c>
      <c r="AS85">
        <v>-5213.2287986107622</v>
      </c>
      <c r="AT85">
        <v>15445.701028088093</v>
      </c>
      <c r="AU85">
        <v>-4190.3330341770397</v>
      </c>
      <c r="AV85">
        <v>20516.625802783521</v>
      </c>
      <c r="AW85">
        <v>17632.698401052483</v>
      </c>
      <c r="AX85">
        <v>2600.9983265344094</v>
      </c>
      <c r="AY85">
        <v>1225.3673526231369</v>
      </c>
      <c r="AZ85">
        <v>-6238.044486947053</v>
      </c>
      <c r="BA85">
        <v>-840.01189600531688</v>
      </c>
      <c r="BB85">
        <v>8255.8894398728007</v>
      </c>
      <c r="BC85">
        <v>-4165.7663267522548</v>
      </c>
      <c r="BD85">
        <v>-352.05939546117764</v>
      </c>
      <c r="BE85">
        <v>-226.0207622479135</v>
      </c>
      <c r="BF85">
        <v>-261.8621508563827</v>
      </c>
      <c r="BG85">
        <v>-331.57960911867303</v>
      </c>
      <c r="BH85">
        <v>60.990481078346996</v>
      </c>
      <c r="BI85">
        <v>0.30369820053376856</v>
      </c>
      <c r="BJ85">
        <v>-10100.869182642069</v>
      </c>
      <c r="BK85">
        <v>-8995.0011155747507</v>
      </c>
      <c r="BL85">
        <v>-5332.2563561265624</v>
      </c>
      <c r="BM85">
        <v>-4538.1992957282328</v>
      </c>
      <c r="BN85">
        <v>-13866.637865096169</v>
      </c>
      <c r="BO85">
        <v>-17045.723285784152</v>
      </c>
      <c r="BP85">
        <v>-13534.776802276427</v>
      </c>
      <c r="BQ85">
        <v>-15967.724606466303</v>
      </c>
      <c r="BR85">
        <v>-49.559813469647338</v>
      </c>
      <c r="BS85">
        <v>-37.712190532531686</v>
      </c>
      <c r="BT85">
        <v>261.50717372752649</v>
      </c>
      <c r="BU85">
        <v>-184.67127649986415</v>
      </c>
      <c r="BV85">
        <v>5585.8438663205116</v>
      </c>
      <c r="BW85">
        <v>-31.017947271893558</v>
      </c>
      <c r="BX85">
        <v>-34.832493462999096</v>
      </c>
      <c r="BY85">
        <v>-29.382299950652516</v>
      </c>
      <c r="BZ85">
        <v>-32.499505098424777</v>
      </c>
      <c r="CA85">
        <v>-27.742842668827706</v>
      </c>
      <c r="CB85">
        <v>-27.420472613392896</v>
      </c>
      <c r="CC85">
        <v>-20.696957878632013</v>
      </c>
      <c r="CD85">
        <v>-22.173204967888964</v>
      </c>
      <c r="CE85">
        <v>75.358002928328759</v>
      </c>
      <c r="CF85">
        <v>71.267899157468676</v>
      </c>
      <c r="CG85">
        <v>91.092339912485585</v>
      </c>
      <c r="CH85">
        <v>53966.328276179745</v>
      </c>
      <c r="CI85">
        <v>-101970.74338862744</v>
      </c>
      <c r="CJ85">
        <v>-493.44398534879406</v>
      </c>
      <c r="CK85">
        <v>970.30283335766444</v>
      </c>
      <c r="CL85">
        <v>8.0902679346537596</v>
      </c>
      <c r="CM85">
        <v>-15.926219179283217</v>
      </c>
      <c r="CN85">
        <v>7.5927226807402892</v>
      </c>
      <c r="CO85">
        <v>-14.927174808827182</v>
      </c>
      <c r="CP85" s="12">
        <v>61861.077931865286</v>
      </c>
      <c r="CQ85">
        <v>-119105.29448158373</v>
      </c>
      <c r="CR85">
        <v>-26086.150007534387</v>
      </c>
      <c r="CS85">
        <v>48593.404691979558</v>
      </c>
      <c r="CT85">
        <v>-428.03888574190904</v>
      </c>
      <c r="CU85">
        <v>841.80675842116727</v>
      </c>
      <c r="CV85">
        <v>-26.670679125976569</v>
      </c>
      <c r="CW85">
        <v>50.948447252771821</v>
      </c>
      <c r="CX85">
        <v>92.468888452630566</v>
      </c>
      <c r="CY85">
        <v>-3060335.1772453859</v>
      </c>
      <c r="CZ85">
        <v>-2710156.5203333241</v>
      </c>
    </row>
    <row r="86" spans="1:106" x14ac:dyDescent="0.35">
      <c r="A86" t="s">
        <v>37</v>
      </c>
      <c r="B86">
        <v>-1438233.696682089</v>
      </c>
      <c r="C86">
        <v>467230.81969636865</v>
      </c>
      <c r="D86">
        <v>3978365.7740793596</v>
      </c>
      <c r="E86">
        <v>1012849.5228085276</v>
      </c>
      <c r="F86">
        <v>-2704169.9535092977</v>
      </c>
      <c r="G86">
        <v>1353807.7729111577</v>
      </c>
      <c r="H86">
        <v>4995.6168203321349</v>
      </c>
      <c r="I86">
        <v>2187944.3743572431</v>
      </c>
      <c r="J86">
        <v>2966677.6700939019</v>
      </c>
      <c r="K86">
        <v>692169.47024974332</v>
      </c>
      <c r="L86">
        <v>-2265598.5955483364</v>
      </c>
      <c r="M86">
        <v>2098901.8964019194</v>
      </c>
      <c r="N86">
        <v>2655520.3551343405</v>
      </c>
      <c r="O86">
        <v>2413888.4404315334</v>
      </c>
      <c r="P86">
        <v>-1333661.4705413133</v>
      </c>
      <c r="Y86">
        <v>-3369777.737018663</v>
      </c>
      <c r="Z86">
        <v>-293095.68580072396</v>
      </c>
      <c r="AA86">
        <v>834771.81367956661</v>
      </c>
      <c r="AB86">
        <v>239858.83039484461</v>
      </c>
      <c r="AC86">
        <v>667513.91401820083</v>
      </c>
      <c r="AD86">
        <v>-3457714.7616940881</v>
      </c>
      <c r="AE86">
        <v>978906.86450644012</v>
      </c>
      <c r="AF86">
        <v>677409.85975844809</v>
      </c>
      <c r="AG86">
        <v>-19432.175677909112</v>
      </c>
      <c r="AH86">
        <v>-23658.237734565599</v>
      </c>
      <c r="AI86">
        <v>-4684.101927912383</v>
      </c>
      <c r="AJ86">
        <v>26763.15218084443</v>
      </c>
      <c r="AK86">
        <v>-6235.4029594834801</v>
      </c>
      <c r="AL86">
        <v>21648.066121788477</v>
      </c>
      <c r="AM86">
        <v>-31055645.094492309</v>
      </c>
      <c r="AN86">
        <v>47451444.901235305</v>
      </c>
      <c r="AO86">
        <v>-44411055.577021532</v>
      </c>
      <c r="AP86">
        <v>1603984.5677928743</v>
      </c>
      <c r="AQ86">
        <v>54884132.246100903</v>
      </c>
      <c r="AR86">
        <v>-19307143.09808483</v>
      </c>
      <c r="AS86">
        <v>-37697953.429089904</v>
      </c>
      <c r="AT86">
        <v>134430712.59806845</v>
      </c>
      <c r="AU86">
        <v>-77191731.956974223</v>
      </c>
      <c r="AV86">
        <v>107110825.48269182</v>
      </c>
      <c r="AW86">
        <v>77483203.490230232</v>
      </c>
      <c r="AX86">
        <v>-311876.28843716544</v>
      </c>
      <c r="AY86">
        <v>5279329.1974120159</v>
      </c>
      <c r="AZ86">
        <v>-32643142.734542549</v>
      </c>
      <c r="BA86">
        <v>12133065.0502855</v>
      </c>
      <c r="BB86">
        <v>4962555.6852137707</v>
      </c>
      <c r="BC86">
        <v>-60900217.564912647</v>
      </c>
      <c r="BD86">
        <v>-3040951.2448907499</v>
      </c>
      <c r="BE86">
        <v>-2458487.8758773976</v>
      </c>
      <c r="BF86">
        <v>-2797111.1132362131</v>
      </c>
      <c r="BG86">
        <v>-2796859.3342379313</v>
      </c>
      <c r="BH86">
        <v>127818.52506518686</v>
      </c>
      <c r="BI86">
        <v>-46831.858359078964</v>
      </c>
      <c r="BJ86">
        <v>-38226284.922319762</v>
      </c>
      <c r="BK86">
        <v>-34146481.412502691</v>
      </c>
      <c r="BL86">
        <v>-26228192.145093907</v>
      </c>
      <c r="BM86">
        <v>-23565995.014699385</v>
      </c>
      <c r="BN86">
        <v>-26535075.546145115</v>
      </c>
      <c r="BO86">
        <v>-25906746.396298103</v>
      </c>
      <c r="BP86">
        <v>-30120158.107433256</v>
      </c>
      <c r="BQ86">
        <v>-31421872.496325023</v>
      </c>
      <c r="BR86">
        <v>449490.08619022521</v>
      </c>
      <c r="BS86">
        <v>274568.60465189489</v>
      </c>
      <c r="BT86">
        <v>2711332.0015816521</v>
      </c>
      <c r="BU86">
        <v>-2072147.2156417225</v>
      </c>
      <c r="BV86">
        <v>4698670.5095957275</v>
      </c>
      <c r="BW86">
        <v>-28636.509184555667</v>
      </c>
      <c r="BX86">
        <v>-16339.102631266422</v>
      </c>
      <c r="BY86">
        <v>-18121.26983078647</v>
      </c>
      <c r="BZ86">
        <v>-5278.7411597344917</v>
      </c>
      <c r="CA86">
        <v>-9716.3103276524344</v>
      </c>
      <c r="CB86">
        <v>4641.7794560647735</v>
      </c>
      <c r="CC86">
        <v>7668.182339981895</v>
      </c>
      <c r="CD86">
        <v>20673.716319311079</v>
      </c>
      <c r="CE86">
        <v>44747.341354675926</v>
      </c>
      <c r="CF86">
        <v>45401.156318077148</v>
      </c>
      <c r="CG86">
        <v>53966.328276179745</v>
      </c>
      <c r="CH86">
        <v>402202175.84155679</v>
      </c>
      <c r="CI86">
        <v>-754030593.14733005</v>
      </c>
      <c r="CJ86">
        <v>-3606919.2043484268</v>
      </c>
      <c r="CK86">
        <v>6738587.5511432318</v>
      </c>
      <c r="CL86">
        <v>47866.970021729889</v>
      </c>
      <c r="CM86">
        <v>-92932.750438289877</v>
      </c>
      <c r="CN86">
        <v>67196.816894156902</v>
      </c>
      <c r="CO86">
        <v>-128315.47136116987</v>
      </c>
      <c r="CP86" s="12">
        <v>452103301.39470404</v>
      </c>
      <c r="CQ86">
        <v>-864406688.88739848</v>
      </c>
      <c r="CR86">
        <v>-145668461.56689295</v>
      </c>
      <c r="CS86">
        <v>272419544.23894799</v>
      </c>
      <c r="CT86">
        <v>-3014904.9086611038</v>
      </c>
      <c r="CU86">
        <v>5093138.677689923</v>
      </c>
      <c r="CV86">
        <v>7209.3662064971095</v>
      </c>
      <c r="CW86">
        <v>-13113.401381611799</v>
      </c>
      <c r="CX86">
        <v>61256.076577539468</v>
      </c>
      <c r="CY86">
        <v>-14039563611.924934</v>
      </c>
      <c r="CZ86">
        <v>-12661382327.200321</v>
      </c>
    </row>
    <row r="87" spans="1:106" x14ac:dyDescent="0.35">
      <c r="A87" t="s">
        <v>38</v>
      </c>
      <c r="B87">
        <v>2666287.3607861539</v>
      </c>
      <c r="C87">
        <v>-885391.08983485517</v>
      </c>
      <c r="D87">
        <v>-7404933.9633897608</v>
      </c>
      <c r="E87">
        <v>-1874551.5210371891</v>
      </c>
      <c r="F87">
        <v>5025450.917442916</v>
      </c>
      <c r="G87">
        <v>-2523787.9184893663</v>
      </c>
      <c r="H87">
        <v>-6779.8168053971995</v>
      </c>
      <c r="I87">
        <v>-4088934.0167720206</v>
      </c>
      <c r="J87">
        <v>-5566958.0666110944</v>
      </c>
      <c r="K87">
        <v>-1279736.0892928767</v>
      </c>
      <c r="L87">
        <v>4210192.4117529169</v>
      </c>
      <c r="M87">
        <v>-3918104.9650733504</v>
      </c>
      <c r="N87">
        <v>-4927428.6169033526</v>
      </c>
      <c r="O87">
        <v>-4567257.5691390363</v>
      </c>
      <c r="P87">
        <v>2387057.340060682</v>
      </c>
      <c r="Y87">
        <v>6252383.4702257235</v>
      </c>
      <c r="Z87">
        <v>546023.47841491667</v>
      </c>
      <c r="AA87">
        <v>-1541247.6701753975</v>
      </c>
      <c r="AB87">
        <v>-457708.36085031857</v>
      </c>
      <c r="AC87">
        <v>-1226255.3905108166</v>
      </c>
      <c r="AD87">
        <v>6417265.518721832</v>
      </c>
      <c r="AE87">
        <v>-1800980.4755606451</v>
      </c>
      <c r="AF87">
        <v>-1243232.1840403199</v>
      </c>
      <c r="AG87">
        <v>36407.964541360052</v>
      </c>
      <c r="AH87">
        <v>45581.611663110176</v>
      </c>
      <c r="AI87">
        <v>8646.7708887653462</v>
      </c>
      <c r="AJ87">
        <v>-50340.365822209074</v>
      </c>
      <c r="AK87">
        <v>11227.383349099982</v>
      </c>
      <c r="AL87">
        <v>-40422.838937604094</v>
      </c>
      <c r="AM87">
        <v>58933432.599322863</v>
      </c>
      <c r="AN87">
        <v>-89754820.956933469</v>
      </c>
      <c r="AO87">
        <v>81485213.551154539</v>
      </c>
      <c r="AP87">
        <v>677790.0188252466</v>
      </c>
      <c r="AQ87">
        <v>-103261443.03014982</v>
      </c>
      <c r="AR87">
        <v>36076763.584819652</v>
      </c>
      <c r="AS87">
        <v>70699362.385758847</v>
      </c>
      <c r="AT87">
        <v>-252507385.85770476</v>
      </c>
      <c r="AU87">
        <v>143210917.51708341</v>
      </c>
      <c r="AV87">
        <v>-201753882.77663976</v>
      </c>
      <c r="AW87">
        <v>-145700657.4177261</v>
      </c>
      <c r="AX87">
        <v>1259148.4759965863</v>
      </c>
      <c r="AY87">
        <v>-7538765.6275974456</v>
      </c>
      <c r="AZ87">
        <v>61070497.127568468</v>
      </c>
      <c r="BA87">
        <v>-22898756.218197376</v>
      </c>
      <c r="BB87">
        <v>-9665408.10294744</v>
      </c>
      <c r="BC87">
        <v>115263618.8077766</v>
      </c>
      <c r="BD87">
        <v>5589205.1585463658</v>
      </c>
      <c r="BE87">
        <v>4492895.6483157836</v>
      </c>
      <c r="BF87">
        <v>5121843.0692339465</v>
      </c>
      <c r="BG87">
        <v>5131971.3751901658</v>
      </c>
      <c r="BH87">
        <v>-256368.02567576931</v>
      </c>
      <c r="BI87">
        <v>85224.967582936719</v>
      </c>
      <c r="BJ87">
        <v>71884102.254998192</v>
      </c>
      <c r="BK87">
        <v>64305879.013339236</v>
      </c>
      <c r="BL87">
        <v>48846169.738847703</v>
      </c>
      <c r="BM87">
        <v>43946264.552594103</v>
      </c>
      <c r="BN87">
        <v>49258850.357739471</v>
      </c>
      <c r="BO87">
        <v>48037140.453903154</v>
      </c>
      <c r="BP87">
        <v>55963827.840719067</v>
      </c>
      <c r="BQ87">
        <v>58352498.405546777</v>
      </c>
      <c r="BR87">
        <v>-864014.87861336861</v>
      </c>
      <c r="BS87">
        <v>-543908.37327767082</v>
      </c>
      <c r="BT87">
        <v>-5037238.0835808208</v>
      </c>
      <c r="BU87">
        <v>3770238.356584548</v>
      </c>
      <c r="BV87">
        <v>-8349330.6027570833</v>
      </c>
      <c r="BW87">
        <v>53348.377667614914</v>
      </c>
      <c r="BX87">
        <v>29807.712117652474</v>
      </c>
      <c r="BY87">
        <v>33892.002873528741</v>
      </c>
      <c r="BZ87">
        <v>9071.0752163791949</v>
      </c>
      <c r="CA87">
        <v>17789.826534484288</v>
      </c>
      <c r="CB87">
        <v>-9427.9396451411321</v>
      </c>
      <c r="CC87">
        <v>-15003.109753777289</v>
      </c>
      <c r="CD87">
        <v>-40047.431263567705</v>
      </c>
      <c r="CE87">
        <v>-84241.495362275178</v>
      </c>
      <c r="CF87">
        <v>-84664.366477019343</v>
      </c>
      <c r="CG87">
        <v>-101970.74338862744</v>
      </c>
      <c r="CH87">
        <v>-754030593.14733005</v>
      </c>
      <c r="CI87">
        <v>1415176028.7612624</v>
      </c>
      <c r="CJ87">
        <v>6725255.9548311085</v>
      </c>
      <c r="CK87">
        <v>-12573037.920978541</v>
      </c>
      <c r="CL87">
        <v>-90872.144025532019</v>
      </c>
      <c r="CM87">
        <v>176464.72551471641</v>
      </c>
      <c r="CN87">
        <v>-126435.45680896896</v>
      </c>
      <c r="CO87">
        <v>241635.20302986988</v>
      </c>
      <c r="CP87" s="12">
        <v>-849521000.30729425</v>
      </c>
      <c r="CQ87">
        <v>1625523235.4833639</v>
      </c>
      <c r="CR87">
        <v>273950294.21495968</v>
      </c>
      <c r="CS87">
        <v>-512507405.24340689</v>
      </c>
      <c r="CT87">
        <v>5746912.0281188879</v>
      </c>
      <c r="CU87">
        <v>-9740572.4877099264</v>
      </c>
      <c r="CV87">
        <v>-13860.212576330692</v>
      </c>
      <c r="CW87">
        <v>25530.706797901985</v>
      </c>
      <c r="CX87">
        <v>-116384.65579910528</v>
      </c>
      <c r="CY87">
        <v>26163929984.562321</v>
      </c>
      <c r="CZ87">
        <v>23601371981.360779</v>
      </c>
    </row>
    <row r="88" spans="1:106" x14ac:dyDescent="0.35">
      <c r="A88" t="s">
        <v>31</v>
      </c>
      <c r="B88">
        <v>-10528.282929502953</v>
      </c>
      <c r="C88">
        <v>19565.565298216217</v>
      </c>
      <c r="D88">
        <v>-29578.97268834589</v>
      </c>
      <c r="E88">
        <v>-1579.2244896736674</v>
      </c>
      <c r="F88">
        <v>27096.947402002839</v>
      </c>
      <c r="G88">
        <v>-4709.4457357643305</v>
      </c>
      <c r="H88">
        <v>15296.1803058973</v>
      </c>
      <c r="I88">
        <v>-18271.673119529765</v>
      </c>
      <c r="J88">
        <v>-24055.4132846311</v>
      </c>
      <c r="K88">
        <v>2195.907696462687</v>
      </c>
      <c r="L88">
        <v>-4294.659709883098</v>
      </c>
      <c r="M88">
        <v>-22877.718635665191</v>
      </c>
      <c r="N88">
        <v>-24843.744645240185</v>
      </c>
      <c r="O88">
        <v>-35550.534660876052</v>
      </c>
      <c r="P88">
        <v>8092.4951613486937</v>
      </c>
      <c r="Y88">
        <v>51163.05606934517</v>
      </c>
      <c r="Z88">
        <v>2225.6734190448024</v>
      </c>
      <c r="AA88">
        <v>-19795.662224592939</v>
      </c>
      <c r="AB88">
        <v>-2386.5961932563378</v>
      </c>
      <c r="AC88">
        <v>-19534.504148446566</v>
      </c>
      <c r="AD88">
        <v>51405.608700871431</v>
      </c>
      <c r="AE88">
        <v>-15605.522451200024</v>
      </c>
      <c r="AF88">
        <v>-18983.733166149417</v>
      </c>
      <c r="AG88">
        <v>728.85465493469974</v>
      </c>
      <c r="AH88">
        <v>874.74676083080874</v>
      </c>
      <c r="AI88">
        <v>142.04572976087749</v>
      </c>
      <c r="AJ88">
        <v>-242.14490269187871</v>
      </c>
      <c r="AK88">
        <v>208.21009735827914</v>
      </c>
      <c r="AL88">
        <v>-236.79413375462082</v>
      </c>
      <c r="AM88">
        <v>510416.18361925968</v>
      </c>
      <c r="AN88">
        <v>-672612.35545019351</v>
      </c>
      <c r="AO88">
        <v>629910.30602630368</v>
      </c>
      <c r="AP88">
        <v>-31634.212971175246</v>
      </c>
      <c r="AQ88">
        <v>-736251.58441494475</v>
      </c>
      <c r="AR88">
        <v>-12797.019392347063</v>
      </c>
      <c r="AS88">
        <v>569285.41728413245</v>
      </c>
      <c r="AT88">
        <v>-1241071.7386314292</v>
      </c>
      <c r="AU88">
        <v>689344.42191191053</v>
      </c>
      <c r="AV88">
        <v>-1528459.1959151919</v>
      </c>
      <c r="AW88">
        <v>-1046019.8890958332</v>
      </c>
      <c r="AX88">
        <v>10352.312330675339</v>
      </c>
      <c r="AY88">
        <v>511251.72719805088</v>
      </c>
      <c r="AZ88">
        <v>365536.87315300305</v>
      </c>
      <c r="BA88">
        <v>99486.268335716217</v>
      </c>
      <c r="BB88">
        <v>282113.31789379922</v>
      </c>
      <c r="BC88">
        <v>1158360.7312624587</v>
      </c>
      <c r="BD88">
        <v>30778.969038921223</v>
      </c>
      <c r="BE88">
        <v>24630.085135922178</v>
      </c>
      <c r="BF88">
        <v>28952.527944005284</v>
      </c>
      <c r="BG88">
        <v>27691.721671194562</v>
      </c>
      <c r="BH88">
        <v>-3971.0776541881373</v>
      </c>
      <c r="BI88">
        <v>529.0530413708201</v>
      </c>
      <c r="BJ88">
        <v>688370.99624863057</v>
      </c>
      <c r="BK88">
        <v>644663.38211881171</v>
      </c>
      <c r="BL88">
        <v>242729.56250801365</v>
      </c>
      <c r="BM88">
        <v>230171.65741473966</v>
      </c>
      <c r="BN88">
        <v>-380917.14064140734</v>
      </c>
      <c r="BO88">
        <v>-668546.92246623931</v>
      </c>
      <c r="BP88">
        <v>-277320.36988930026</v>
      </c>
      <c r="BQ88">
        <v>-468504.40504007961</v>
      </c>
      <c r="BR88">
        <v>-7442.6235542431477</v>
      </c>
      <c r="BS88">
        <v>-6676.7741826910496</v>
      </c>
      <c r="BT88">
        <v>-9289.0104563340064</v>
      </c>
      <c r="BU88">
        <v>21721.532064520656</v>
      </c>
      <c r="BV88">
        <v>-247185.52352741963</v>
      </c>
      <c r="BW88">
        <v>304.50639623568856</v>
      </c>
      <c r="BX88">
        <v>169.98253584418251</v>
      </c>
      <c r="BY88">
        <v>502.56375490212781</v>
      </c>
      <c r="BZ88">
        <v>521.85667976797981</v>
      </c>
      <c r="CA88">
        <v>188.42999227605844</v>
      </c>
      <c r="CB88">
        <v>-36.310606443084232</v>
      </c>
      <c r="CC88">
        <v>440.92678059590236</v>
      </c>
      <c r="CD88">
        <v>333.84593840600337</v>
      </c>
      <c r="CE88">
        <v>-105.96096786999642</v>
      </c>
      <c r="CF88">
        <v>-20.051438462280931</v>
      </c>
      <c r="CG88">
        <v>-493.44398534879406</v>
      </c>
      <c r="CH88">
        <v>-3606919.2043484268</v>
      </c>
      <c r="CI88">
        <v>6725255.9548311085</v>
      </c>
      <c r="CJ88">
        <v>140263.83292584977</v>
      </c>
      <c r="CK88">
        <v>-261051.72545259757</v>
      </c>
      <c r="CL88">
        <v>-754.35178568305241</v>
      </c>
      <c r="CM88">
        <v>1412.1012043883541</v>
      </c>
      <c r="CN88">
        <v>-810.14412807335384</v>
      </c>
      <c r="CO88">
        <v>1501.2377262462442</v>
      </c>
      <c r="CP88" s="12">
        <v>-4620817.3890705481</v>
      </c>
      <c r="CQ88">
        <v>8751090.3630215675</v>
      </c>
      <c r="CR88">
        <v>1281589.2259324605</v>
      </c>
      <c r="CS88">
        <v>-2352541.6021791431</v>
      </c>
      <c r="CT88">
        <v>312646.357177987</v>
      </c>
      <c r="CU88">
        <v>-570091.6441319274</v>
      </c>
      <c r="CV88">
        <v>349.06065783028379</v>
      </c>
      <c r="CW88">
        <v>-653.66328709974312</v>
      </c>
      <c r="CX88">
        <v>-526.40170596402163</v>
      </c>
      <c r="CY88">
        <v>76420653.436681256</v>
      </c>
      <c r="CZ88">
        <v>69393347.23297441</v>
      </c>
    </row>
    <row r="89" spans="1:106" x14ac:dyDescent="0.35">
      <c r="A89" t="s">
        <v>32</v>
      </c>
      <c r="B89">
        <v>20010.002902024265</v>
      </c>
      <c r="C89">
        <v>-36382.060077721573</v>
      </c>
      <c r="D89">
        <v>55773.919756539311</v>
      </c>
      <c r="E89">
        <v>1974.3474148733299</v>
      </c>
      <c r="F89">
        <v>-52508.64648798135</v>
      </c>
      <c r="G89">
        <v>8650.9292263703846</v>
      </c>
      <c r="H89">
        <v>-28461.673930532703</v>
      </c>
      <c r="I89">
        <v>33511.008475376184</v>
      </c>
      <c r="J89">
        <v>45158.592610685198</v>
      </c>
      <c r="K89">
        <v>-5274.9792111228689</v>
      </c>
      <c r="L89">
        <v>7685.6858094682511</v>
      </c>
      <c r="M89">
        <v>42471.943642521546</v>
      </c>
      <c r="N89">
        <v>46644.532218704975</v>
      </c>
      <c r="O89">
        <v>67289.422449935606</v>
      </c>
      <c r="P89">
        <v>-15768.824363914457</v>
      </c>
      <c r="Y89">
        <v>-95847.05644686395</v>
      </c>
      <c r="Z89">
        <v>-4248.3297061067915</v>
      </c>
      <c r="AA89">
        <v>36323.736462663604</v>
      </c>
      <c r="AB89">
        <v>4667.9715500086822</v>
      </c>
      <c r="AC89">
        <v>35794.979016976838</v>
      </c>
      <c r="AD89">
        <v>-96376.060438657427</v>
      </c>
      <c r="AE89">
        <v>28300.708241389322</v>
      </c>
      <c r="AF89">
        <v>34626.071263858641</v>
      </c>
      <c r="AG89">
        <v>-1329.8384463669952</v>
      </c>
      <c r="AH89">
        <v>-1620.3519751333386</v>
      </c>
      <c r="AI89">
        <v>-262.67763170734736</v>
      </c>
      <c r="AJ89">
        <v>450.3086515861346</v>
      </c>
      <c r="AK89">
        <v>-387.6961204305764</v>
      </c>
      <c r="AL89">
        <v>437.51874014902813</v>
      </c>
      <c r="AM89">
        <v>-973013.82884482329</v>
      </c>
      <c r="AN89">
        <v>1328838.1405822225</v>
      </c>
      <c r="AO89">
        <v>-1158081.5236439719</v>
      </c>
      <c r="AP89">
        <v>22269.03736044476</v>
      </c>
      <c r="AQ89">
        <v>1469330.1081091054</v>
      </c>
      <c r="AR89">
        <v>8395.9223810861622</v>
      </c>
      <c r="AS89">
        <v>-1090497.56578312</v>
      </c>
      <c r="AT89">
        <v>2361739.2123626689</v>
      </c>
      <c r="AU89">
        <v>-1272835.432568161</v>
      </c>
      <c r="AV89">
        <v>2943774.261052364</v>
      </c>
      <c r="AW89">
        <v>2016664.4961224233</v>
      </c>
      <c r="AX89">
        <v>-25843.526613712289</v>
      </c>
      <c r="AY89">
        <v>-963305.79080819595</v>
      </c>
      <c r="AZ89">
        <v>-672677.26622333401</v>
      </c>
      <c r="BA89">
        <v>-162006.34421738362</v>
      </c>
      <c r="BB89">
        <v>-526718.26241761725</v>
      </c>
      <c r="BC89">
        <v>-2179035.0880755978</v>
      </c>
      <c r="BD89">
        <v>-56331.591254105078</v>
      </c>
      <c r="BE89">
        <v>-44493.799530877346</v>
      </c>
      <c r="BF89">
        <v>-52609.542024733812</v>
      </c>
      <c r="BG89">
        <v>-50361.082466922162</v>
      </c>
      <c r="BH89">
        <v>8549.5006788420033</v>
      </c>
      <c r="BI89">
        <v>-1017.5279159551699</v>
      </c>
      <c r="BJ89">
        <v>-1316631.7509204133</v>
      </c>
      <c r="BK89">
        <v>-1233743.5666850545</v>
      </c>
      <c r="BL89">
        <v>-463741.98230334267</v>
      </c>
      <c r="BM89">
        <v>-439503.12012740271</v>
      </c>
      <c r="BN89">
        <v>692336.00385795825</v>
      </c>
      <c r="BO89">
        <v>1220846.650630289</v>
      </c>
      <c r="BP89">
        <v>498884.75280617271</v>
      </c>
      <c r="BQ89">
        <v>850827.85022619553</v>
      </c>
      <c r="BR89">
        <v>13528.680653673226</v>
      </c>
      <c r="BS89">
        <v>12388.935674049837</v>
      </c>
      <c r="BT89">
        <v>16560.672551346343</v>
      </c>
      <c r="BU89">
        <v>-38987.993044778981</v>
      </c>
      <c r="BV89">
        <v>492973.14738561027</v>
      </c>
      <c r="BW89">
        <v>-601.3450472514769</v>
      </c>
      <c r="BX89">
        <v>-337.18377069664081</v>
      </c>
      <c r="BY89">
        <v>-977.20118607135146</v>
      </c>
      <c r="BZ89">
        <v>-1002.5928465470872</v>
      </c>
      <c r="CA89">
        <v>-362.87309210023125</v>
      </c>
      <c r="CB89">
        <v>66.287500194127645</v>
      </c>
      <c r="CC89">
        <v>-837.49848532166175</v>
      </c>
      <c r="CD89">
        <v>-631.70820781173052</v>
      </c>
      <c r="CE89">
        <v>199.57920833307571</v>
      </c>
      <c r="CF89">
        <v>43.414971856892208</v>
      </c>
      <c r="CG89">
        <v>970.30283335766444</v>
      </c>
      <c r="CH89">
        <v>6738587.5511432318</v>
      </c>
      <c r="CI89">
        <v>-12573037.920978541</v>
      </c>
      <c r="CJ89">
        <v>-261051.72545259757</v>
      </c>
      <c r="CK89">
        <v>486644.28026607126</v>
      </c>
      <c r="CL89">
        <v>1427.3886611467778</v>
      </c>
      <c r="CM89">
        <v>-2673.7082307775695</v>
      </c>
      <c r="CN89">
        <v>1522.2254919494862</v>
      </c>
      <c r="CO89">
        <v>-2823.0748316370932</v>
      </c>
      <c r="CP89" s="12">
        <v>8685969.6262740456</v>
      </c>
      <c r="CQ89">
        <v>-16456443.705715543</v>
      </c>
      <c r="CR89">
        <v>-2429951.3466602918</v>
      </c>
      <c r="CS89">
        <v>4462424.9409213308</v>
      </c>
      <c r="CT89">
        <v>-585388.65623311757</v>
      </c>
      <c r="CU89">
        <v>1068728.153696327</v>
      </c>
      <c r="CV89">
        <v>-641.89042401217887</v>
      </c>
      <c r="CW89">
        <v>1206.2055448205404</v>
      </c>
      <c r="CX89">
        <v>1037.0319971196982</v>
      </c>
      <c r="CY89">
        <v>-145019269.45442736</v>
      </c>
      <c r="CZ89">
        <v>-131597596.75519998</v>
      </c>
    </row>
    <row r="90" spans="1:106" x14ac:dyDescent="0.35">
      <c r="A90" t="s">
        <v>33</v>
      </c>
      <c r="B90">
        <v>-94.734598417529526</v>
      </c>
      <c r="C90">
        <v>43.797232577245481</v>
      </c>
      <c r="D90">
        <v>403.4133633744396</v>
      </c>
      <c r="E90">
        <v>-10.850900250554176</v>
      </c>
      <c r="F90">
        <v>-111.5610946767904</v>
      </c>
      <c r="G90">
        <v>38.399187070110571</v>
      </c>
      <c r="H90">
        <v>46.169910839110145</v>
      </c>
      <c r="I90">
        <v>313.54360973513627</v>
      </c>
      <c r="J90">
        <v>374.84833931105027</v>
      </c>
      <c r="K90">
        <v>-2.8006563517337759</v>
      </c>
      <c r="L90">
        <v>211.53715608791765</v>
      </c>
      <c r="M90">
        <v>415.46368454176007</v>
      </c>
      <c r="N90">
        <v>255.48281021514774</v>
      </c>
      <c r="O90">
        <v>469.47733369359366</v>
      </c>
      <c r="P90">
        <v>244.51271682646407</v>
      </c>
      <c r="Y90">
        <v>-600.9445664192441</v>
      </c>
      <c r="Z90">
        <v>-3.0408558148275087</v>
      </c>
      <c r="AA90">
        <v>70.914938075823613</v>
      </c>
      <c r="AB90">
        <v>66.985924293903608</v>
      </c>
      <c r="AC90">
        <v>52.207412594223761</v>
      </c>
      <c r="AD90">
        <v>-626.93282830511384</v>
      </c>
      <c r="AE90">
        <v>101.55134057199905</v>
      </c>
      <c r="AF90">
        <v>69.54875679632319</v>
      </c>
      <c r="AG90">
        <v>-9.4166218547789473</v>
      </c>
      <c r="AH90">
        <v>-8.6171288372378374</v>
      </c>
      <c r="AI90">
        <v>-3.2641243593170756E-2</v>
      </c>
      <c r="AJ90">
        <v>6.241267043244501</v>
      </c>
      <c r="AK90">
        <v>-1.0972445662968442</v>
      </c>
      <c r="AL90">
        <v>6.9147918901240724</v>
      </c>
      <c r="AM90">
        <v>-8020.4075178693511</v>
      </c>
      <c r="AN90">
        <v>8167.4279208559019</v>
      </c>
      <c r="AO90">
        <v>-16600.666807508605</v>
      </c>
      <c r="AP90">
        <v>13373.122983289781</v>
      </c>
      <c r="AQ90">
        <v>12345.455011720633</v>
      </c>
      <c r="AR90">
        <v>-1926.5488550961786</v>
      </c>
      <c r="AS90">
        <v>-6968.0820813775717</v>
      </c>
      <c r="AT90">
        <v>15805.565088197432</v>
      </c>
      <c r="AU90">
        <v>-8438.5018398494867</v>
      </c>
      <c r="AV90">
        <v>18222.330325827865</v>
      </c>
      <c r="AW90">
        <v>11191.426477919058</v>
      </c>
      <c r="AX90">
        <v>0.53608419458491452</v>
      </c>
      <c r="AY90">
        <v>-5039.4159399379814</v>
      </c>
      <c r="AZ90">
        <v>2324.6307205796938</v>
      </c>
      <c r="BA90">
        <v>-2202.5138530326908</v>
      </c>
      <c r="BB90">
        <v>1477.742357475772</v>
      </c>
      <c r="BC90">
        <v>-16402.604315195731</v>
      </c>
      <c r="BD90">
        <v>-393.13524565798588</v>
      </c>
      <c r="BE90">
        <v>-323.72782136509005</v>
      </c>
      <c r="BF90">
        <v>-338.23397495786492</v>
      </c>
      <c r="BG90">
        <v>-335.00511851225536</v>
      </c>
      <c r="BH90">
        <v>116.68710854497149</v>
      </c>
      <c r="BI90">
        <v>-2.1068047216628254</v>
      </c>
      <c r="BJ90">
        <v>-7311.1139297488126</v>
      </c>
      <c r="BK90">
        <v>-6809.8924369633332</v>
      </c>
      <c r="BL90">
        <v>-3025.5165935524342</v>
      </c>
      <c r="BM90">
        <v>-2862.5738457944944</v>
      </c>
      <c r="BN90">
        <v>-478.48239808928781</v>
      </c>
      <c r="BO90">
        <v>1146.3563647465965</v>
      </c>
      <c r="BP90">
        <v>-1129.8951709823891</v>
      </c>
      <c r="BQ90">
        <v>298.98979940447191</v>
      </c>
      <c r="BR90">
        <v>76.307300644669951</v>
      </c>
      <c r="BS90">
        <v>68.770648733424721</v>
      </c>
      <c r="BT90">
        <v>258.76646854428355</v>
      </c>
      <c r="BU90">
        <v>-265.06375705851224</v>
      </c>
      <c r="BV90">
        <v>10323.726828094443</v>
      </c>
      <c r="BW90">
        <v>-3.7142341045600995</v>
      </c>
      <c r="BX90">
        <v>-0.97916925031913482</v>
      </c>
      <c r="BY90">
        <v>-1.160774180739844</v>
      </c>
      <c r="BZ90">
        <v>3.5067326506562644</v>
      </c>
      <c r="CA90">
        <v>-2.9385630442804831</v>
      </c>
      <c r="CB90">
        <v>-0.15656970026992428</v>
      </c>
      <c r="CC90">
        <v>1.3296195832325852</v>
      </c>
      <c r="CD90">
        <v>5.5246389552081023</v>
      </c>
      <c r="CE90">
        <v>6.8468454636903227</v>
      </c>
      <c r="CF90">
        <v>6.2663912843862954</v>
      </c>
      <c r="CG90">
        <v>8.0902679346537596</v>
      </c>
      <c r="CH90">
        <v>47866.970021729889</v>
      </c>
      <c r="CI90">
        <v>-90872.144025532019</v>
      </c>
      <c r="CJ90">
        <v>-754.35178568305241</v>
      </c>
      <c r="CK90">
        <v>1427.3886611467778</v>
      </c>
      <c r="CL90">
        <v>20.711938369876982</v>
      </c>
      <c r="CM90">
        <v>-39.776486624762953</v>
      </c>
      <c r="CN90">
        <v>26.12838250702637</v>
      </c>
      <c r="CO90">
        <v>-50.040693945415597</v>
      </c>
      <c r="CP90" s="12">
        <v>85627.950040538504</v>
      </c>
      <c r="CQ90">
        <v>-164611.58355189732</v>
      </c>
      <c r="CR90">
        <v>-25128.940730965191</v>
      </c>
      <c r="CS90">
        <v>47018.096602115722</v>
      </c>
      <c r="CT90">
        <v>-1736.5132711171568</v>
      </c>
      <c r="CU90">
        <v>3196.0200493179441</v>
      </c>
      <c r="CV90">
        <v>-4.0117916463732959</v>
      </c>
      <c r="CW90">
        <v>7.6012360700905157</v>
      </c>
      <c r="CX90">
        <v>10.509137484600782</v>
      </c>
      <c r="CY90">
        <v>-1400099.186273979</v>
      </c>
      <c r="CZ90">
        <v>-1276084.4534118581</v>
      </c>
    </row>
    <row r="91" spans="1:106" x14ac:dyDescent="0.35">
      <c r="A91" t="s">
        <v>34</v>
      </c>
      <c r="B91">
        <v>191.66897308985426</v>
      </c>
      <c r="C91">
        <v>-96.616789957104899</v>
      </c>
      <c r="D91">
        <v>-780.59144431700327</v>
      </c>
      <c r="E91">
        <v>29.415038658205994</v>
      </c>
      <c r="F91">
        <v>223.74026457618299</v>
      </c>
      <c r="G91">
        <v>-76.691812632476768</v>
      </c>
      <c r="H91">
        <v>-95.386539592803516</v>
      </c>
      <c r="I91">
        <v>-599.79309467062512</v>
      </c>
      <c r="J91">
        <v>-726.06756922408385</v>
      </c>
      <c r="K91">
        <v>11.843955547580988</v>
      </c>
      <c r="L91">
        <v>-408.49574869571467</v>
      </c>
      <c r="M91">
        <v>-805.63217928550637</v>
      </c>
      <c r="N91">
        <v>-515.03824213448809</v>
      </c>
      <c r="O91">
        <v>-892.69900139123797</v>
      </c>
      <c r="P91">
        <v>-446.88864791203775</v>
      </c>
      <c r="Y91">
        <v>1158.4556718838342</v>
      </c>
      <c r="Z91">
        <v>7.9332789215852406</v>
      </c>
      <c r="AA91">
        <v>-135.53162563602976</v>
      </c>
      <c r="AB91">
        <v>-126.57861177843449</v>
      </c>
      <c r="AC91">
        <v>-100.08803831818146</v>
      </c>
      <c r="AD91">
        <v>1210.319152628542</v>
      </c>
      <c r="AE91">
        <v>-198.33605681407207</v>
      </c>
      <c r="AF91">
        <v>-134.11004393616682</v>
      </c>
      <c r="AG91">
        <v>18.130524807066351</v>
      </c>
      <c r="AH91">
        <v>16.214450011333135</v>
      </c>
      <c r="AI91">
        <v>4.4161465908464911E-2</v>
      </c>
      <c r="AJ91">
        <v>-11.824137999023176</v>
      </c>
      <c r="AK91">
        <v>2.1234377118072172</v>
      </c>
      <c r="AL91">
        <v>-13.14088008984263</v>
      </c>
      <c r="AM91">
        <v>14647.890622955541</v>
      </c>
      <c r="AN91">
        <v>-15483.634404376195</v>
      </c>
      <c r="AO91">
        <v>30975.786047513182</v>
      </c>
      <c r="AP91">
        <v>-25920.587571019703</v>
      </c>
      <c r="AQ91">
        <v>-23651.663123546747</v>
      </c>
      <c r="AR91">
        <v>3564.879965975229</v>
      </c>
      <c r="AS91">
        <v>14198.077293899136</v>
      </c>
      <c r="AT91">
        <v>-30136.292370455798</v>
      </c>
      <c r="AU91">
        <v>15867.034354317571</v>
      </c>
      <c r="AV91">
        <v>-35502.468371588329</v>
      </c>
      <c r="AW91">
        <v>-21192.67114986965</v>
      </c>
      <c r="AX91">
        <v>-373.41887437856025</v>
      </c>
      <c r="AY91">
        <v>9898.086354197836</v>
      </c>
      <c r="AZ91">
        <v>-4832.6728496871137</v>
      </c>
      <c r="BA91">
        <v>4396.1782145921852</v>
      </c>
      <c r="BB91">
        <v>-2811.5721162507025</v>
      </c>
      <c r="BC91">
        <v>31358.118758820347</v>
      </c>
      <c r="BD91">
        <v>758.7849871674739</v>
      </c>
      <c r="BE91">
        <v>629.57954453042737</v>
      </c>
      <c r="BF91">
        <v>658.01640492842125</v>
      </c>
      <c r="BG91">
        <v>648.73988583230857</v>
      </c>
      <c r="BH91">
        <v>-226.34975247974396</v>
      </c>
      <c r="BI91">
        <v>3.4077461339201167</v>
      </c>
      <c r="BJ91">
        <v>14040.215159094632</v>
      </c>
      <c r="BK91">
        <v>13082.984245489777</v>
      </c>
      <c r="BL91">
        <v>5849.463157444945</v>
      </c>
      <c r="BM91">
        <v>5537.3095981263377</v>
      </c>
      <c r="BN91">
        <v>1364.0934543119849</v>
      </c>
      <c r="BO91">
        <v>-1579.7014186894728</v>
      </c>
      <c r="BP91">
        <v>2604.5650510480864</v>
      </c>
      <c r="BQ91">
        <v>35.574775372375932</v>
      </c>
      <c r="BR91">
        <v>-145.44961115979433</v>
      </c>
      <c r="BS91">
        <v>-129.77166171135224</v>
      </c>
      <c r="BT91">
        <v>-497.93460426034682</v>
      </c>
      <c r="BU91">
        <v>513.10186700483871</v>
      </c>
      <c r="BV91">
        <v>-19857.052321891984</v>
      </c>
      <c r="BW91">
        <v>7.2007241743464299</v>
      </c>
      <c r="BX91">
        <v>1.6817040859957217</v>
      </c>
      <c r="BY91">
        <v>2.0466130759561785</v>
      </c>
      <c r="BZ91">
        <v>-7.4850072006421851</v>
      </c>
      <c r="CA91">
        <v>5.7763521615165967</v>
      </c>
      <c r="CB91">
        <v>0.31695948369293853</v>
      </c>
      <c r="CC91">
        <v>-2.809495179667425</v>
      </c>
      <c r="CD91">
        <v>-11.261936160109244</v>
      </c>
      <c r="CE91">
        <v>-13.714370864100871</v>
      </c>
      <c r="CF91">
        <v>-12.688087944858722</v>
      </c>
      <c r="CG91">
        <v>-15.926219179283217</v>
      </c>
      <c r="CH91">
        <v>-92932.750438289877</v>
      </c>
      <c r="CI91">
        <v>176464.72551471641</v>
      </c>
      <c r="CJ91">
        <v>1412.1012043883541</v>
      </c>
      <c r="CK91">
        <v>-2673.7082307775695</v>
      </c>
      <c r="CL91">
        <v>-39.776486624762953</v>
      </c>
      <c r="CM91">
        <v>76.640403565506006</v>
      </c>
      <c r="CN91">
        <v>-50.640437603424679</v>
      </c>
      <c r="CO91">
        <v>97.203033202521894</v>
      </c>
      <c r="CP91" s="12">
        <v>-166002.97947657993</v>
      </c>
      <c r="CQ91">
        <v>319537.29021479137</v>
      </c>
      <c r="CR91">
        <v>48236.187080434836</v>
      </c>
      <c r="CS91">
        <v>-90450.955968899492</v>
      </c>
      <c r="CT91">
        <v>3292.1214572800341</v>
      </c>
      <c r="CU91">
        <v>-6057.5676906206772</v>
      </c>
      <c r="CV91">
        <v>8.4653817993334446</v>
      </c>
      <c r="CW91">
        <v>-15.913583656930907</v>
      </c>
      <c r="CX91">
        <v>-20.386022084148067</v>
      </c>
      <c r="CY91">
        <v>2725549.5395686324</v>
      </c>
      <c r="CZ91">
        <v>2490930.0095452359</v>
      </c>
    </row>
    <row r="92" spans="1:106" x14ac:dyDescent="0.35">
      <c r="A92" t="s">
        <v>160</v>
      </c>
      <c r="B92">
        <v>-139.21887608289578</v>
      </c>
      <c r="C92">
        <v>10.793123814199607</v>
      </c>
      <c r="D92">
        <v>782.95787607353725</v>
      </c>
      <c r="E92">
        <v>6.0394986953010861</v>
      </c>
      <c r="F92">
        <v>-268.53463577853773</v>
      </c>
      <c r="G92">
        <v>80.259733087954928</v>
      </c>
      <c r="H92">
        <v>93.340583936745134</v>
      </c>
      <c r="I92">
        <v>538.21897093715427</v>
      </c>
      <c r="J92">
        <v>790.94143122252729</v>
      </c>
      <c r="K92">
        <v>-20.877186981827645</v>
      </c>
      <c r="L92">
        <v>89.432080840518665</v>
      </c>
      <c r="M92">
        <v>652.85769056890751</v>
      </c>
      <c r="N92">
        <v>497.17925757023926</v>
      </c>
      <c r="O92">
        <v>486.32456062249605</v>
      </c>
      <c r="P92">
        <v>326.8115942482201</v>
      </c>
      <c r="Y92">
        <v>-708.16880355628666</v>
      </c>
      <c r="Z92">
        <v>-13.372281159657023</v>
      </c>
      <c r="AA92">
        <v>101.22447181123707</v>
      </c>
      <c r="AB92">
        <v>41.475949147041412</v>
      </c>
      <c r="AC92">
        <v>81.615974537296225</v>
      </c>
      <c r="AD92">
        <v>-762.34031622842008</v>
      </c>
      <c r="AE92">
        <v>150.98446975030782</v>
      </c>
      <c r="AF92">
        <v>114.66943613530447</v>
      </c>
      <c r="AG92">
        <v>-17.787550817051478</v>
      </c>
      <c r="AH92">
        <v>-14.225621541727607</v>
      </c>
      <c r="AI92">
        <v>-0.60142787524745234</v>
      </c>
      <c r="AJ92">
        <v>7.0660737541595067</v>
      </c>
      <c r="AK92">
        <v>-3.0458613375587915</v>
      </c>
      <c r="AL92">
        <v>11.457128864381971</v>
      </c>
      <c r="AM92">
        <v>-3724.8981283921362</v>
      </c>
      <c r="AN92">
        <v>5504.5930943463864</v>
      </c>
      <c r="AO92">
        <v>-18288.481110422839</v>
      </c>
      <c r="AP92">
        <v>22872.501427988947</v>
      </c>
      <c r="AQ92">
        <v>10456.598586512826</v>
      </c>
      <c r="AR92">
        <v>-7791.4276776305096</v>
      </c>
      <c r="AS92">
        <v>-6686.6821973757724</v>
      </c>
      <c r="AT92">
        <v>21540.680944051557</v>
      </c>
      <c r="AU92">
        <v>-13356.909385205154</v>
      </c>
      <c r="AV92">
        <v>20982.223347851716</v>
      </c>
      <c r="AW92">
        <v>10894.082931256997</v>
      </c>
      <c r="AX92">
        <v>4065.5400788078368</v>
      </c>
      <c r="AY92">
        <v>-5372.5708775847297</v>
      </c>
      <c r="AZ92">
        <v>2708.0308563850963</v>
      </c>
      <c r="BA92">
        <v>-8755.4038156695078</v>
      </c>
      <c r="BB92">
        <v>2021.3449930566148</v>
      </c>
      <c r="BC92">
        <v>-15760.397662287831</v>
      </c>
      <c r="BD92">
        <v>-646.27392062031731</v>
      </c>
      <c r="BE92">
        <v>-630.12607175321466</v>
      </c>
      <c r="BF92">
        <v>-640.76378417569606</v>
      </c>
      <c r="BG92">
        <v>-617.87344677831834</v>
      </c>
      <c r="BH92">
        <v>145.84499048750439</v>
      </c>
      <c r="BI92">
        <v>-13.167379972344932</v>
      </c>
      <c r="BJ92">
        <v>-5426.7257174045317</v>
      </c>
      <c r="BK92">
        <v>-5255.2874656036201</v>
      </c>
      <c r="BL92">
        <v>-3147.2433126778064</v>
      </c>
      <c r="BM92">
        <v>-3101.6146028102758</v>
      </c>
      <c r="BN92">
        <v>612.44065817345847</v>
      </c>
      <c r="BO92">
        <v>3960.0411649304265</v>
      </c>
      <c r="BP92">
        <v>-511.62620098291615</v>
      </c>
      <c r="BQ92">
        <v>2341.7544641768322</v>
      </c>
      <c r="BR92">
        <v>3.7225957974642054</v>
      </c>
      <c r="BS92">
        <v>-32.110110001484536</v>
      </c>
      <c r="BT92">
        <v>475.68251857595243</v>
      </c>
      <c r="BU92">
        <v>-551.96683761435042</v>
      </c>
      <c r="BV92">
        <v>13279.404136456125</v>
      </c>
      <c r="BW92">
        <v>-5.1337578459035429</v>
      </c>
      <c r="BX92">
        <v>-2.8770264139651003</v>
      </c>
      <c r="BY92">
        <v>0.56038946579949811</v>
      </c>
      <c r="BZ92">
        <v>5.7794587214226132</v>
      </c>
      <c r="CA92">
        <v>-3.0513601378880382</v>
      </c>
      <c r="CB92">
        <v>-1.8499642917560577</v>
      </c>
      <c r="CC92">
        <v>5.3408778776576176</v>
      </c>
      <c r="CD92">
        <v>8.5260059105383554</v>
      </c>
      <c r="CE92">
        <v>2.8785969174581982</v>
      </c>
      <c r="CF92">
        <v>4.2122110770448966</v>
      </c>
      <c r="CG92">
        <v>7.5927226807402892</v>
      </c>
      <c r="CH92">
        <v>67196.816894156902</v>
      </c>
      <c r="CI92">
        <v>-126435.45680896896</v>
      </c>
      <c r="CJ92">
        <v>-810.14412807335384</v>
      </c>
      <c r="CK92">
        <v>1522.2254919494862</v>
      </c>
      <c r="CL92">
        <v>26.12838250702637</v>
      </c>
      <c r="CM92">
        <v>-50.640437603424679</v>
      </c>
      <c r="CN92">
        <v>44.992984582655104</v>
      </c>
      <c r="CO92">
        <v>-86.200922270094821</v>
      </c>
      <c r="CP92" s="12">
        <v>118552.09897192661</v>
      </c>
      <c r="CQ92">
        <v>-227908.13307953157</v>
      </c>
      <c r="CR92">
        <v>-32424.980449056198</v>
      </c>
      <c r="CS92">
        <v>60124.242852081523</v>
      </c>
      <c r="CT92">
        <v>-1856.675964155783</v>
      </c>
      <c r="CU92">
        <v>3416.7291213828021</v>
      </c>
      <c r="CV92">
        <v>-1.1707453069566744</v>
      </c>
      <c r="CW92">
        <v>2.0374334336750395</v>
      </c>
      <c r="CX92">
        <v>8.0600732754573041</v>
      </c>
      <c r="CY92">
        <v>-1594948.49127809</v>
      </c>
      <c r="CZ92">
        <v>-1493959.9077803395</v>
      </c>
    </row>
    <row r="93" spans="1:106" x14ac:dyDescent="0.35">
      <c r="A93" t="s">
        <v>161</v>
      </c>
      <c r="B93">
        <v>271.20525524346425</v>
      </c>
      <c r="C93">
        <v>-35.513328900808226</v>
      </c>
      <c r="D93">
        <v>-1498.9896185239445</v>
      </c>
      <c r="E93">
        <v>1.6057541714098986</v>
      </c>
      <c r="F93">
        <v>522.43305355403572</v>
      </c>
      <c r="G93">
        <v>-159.7659511788938</v>
      </c>
      <c r="H93">
        <v>-188.7053335369412</v>
      </c>
      <c r="I93">
        <v>-1024.8045160917636</v>
      </c>
      <c r="J93">
        <v>-1518.7511648406953</v>
      </c>
      <c r="K93">
        <v>43.560673287634714</v>
      </c>
      <c r="L93">
        <v>-176.06211147171419</v>
      </c>
      <c r="M93">
        <v>-1249.7669708994465</v>
      </c>
      <c r="N93">
        <v>-965.85951991580703</v>
      </c>
      <c r="O93">
        <v>-916.34828362485894</v>
      </c>
      <c r="P93">
        <v>-610.44262223704641</v>
      </c>
      <c r="Y93">
        <v>1333.9587259889286</v>
      </c>
      <c r="Z93">
        <v>23.365171122123467</v>
      </c>
      <c r="AA93">
        <v>-181.64408638778841</v>
      </c>
      <c r="AB93">
        <v>-83.172709644508174</v>
      </c>
      <c r="AC93">
        <v>-145.16297134060437</v>
      </c>
      <c r="AD93">
        <v>1438.8968135091968</v>
      </c>
      <c r="AE93">
        <v>-279.46671040243274</v>
      </c>
      <c r="AF93">
        <v>-209.31555180324881</v>
      </c>
      <c r="AG93">
        <v>33.627189504378535</v>
      </c>
      <c r="AH93">
        <v>26.617871486054547</v>
      </c>
      <c r="AI93">
        <v>1.1350826665110125</v>
      </c>
      <c r="AJ93">
        <v>-13.401349058496455</v>
      </c>
      <c r="AK93">
        <v>5.8660035914154882</v>
      </c>
      <c r="AL93">
        <v>-21.812006029987987</v>
      </c>
      <c r="AM93">
        <v>6457.3767477828242</v>
      </c>
      <c r="AN93">
        <v>-9998.70816224187</v>
      </c>
      <c r="AO93">
        <v>33739.796198032389</v>
      </c>
      <c r="AP93">
        <v>-43309.4583834933</v>
      </c>
      <c r="AQ93">
        <v>-19408.845547722427</v>
      </c>
      <c r="AR93">
        <v>14945.235155985565</v>
      </c>
      <c r="AS93">
        <v>13278.049231059424</v>
      </c>
      <c r="AT93">
        <v>-40611.012865661301</v>
      </c>
      <c r="AU93">
        <v>24998.144723403017</v>
      </c>
      <c r="AV93">
        <v>-40287.463805928564</v>
      </c>
      <c r="AW93">
        <v>-20398.302643844519</v>
      </c>
      <c r="AX93">
        <v>-7949.7232612215557</v>
      </c>
      <c r="AY93">
        <v>10982.908376690215</v>
      </c>
      <c r="AZ93">
        <v>-5517.0356204030859</v>
      </c>
      <c r="BA93">
        <v>16619.385228303374</v>
      </c>
      <c r="BB93">
        <v>-3671.928784715567</v>
      </c>
      <c r="BC93">
        <v>29890.680779430539</v>
      </c>
      <c r="BD93">
        <v>1221.6181124909108</v>
      </c>
      <c r="BE93">
        <v>1193.7063583308257</v>
      </c>
      <c r="BF93">
        <v>1212.5883902839478</v>
      </c>
      <c r="BG93">
        <v>1168.297208809709</v>
      </c>
      <c r="BH93">
        <v>-274.33588033770326</v>
      </c>
      <c r="BI93">
        <v>23.860803862076182</v>
      </c>
      <c r="BJ93">
        <v>10220.017498869427</v>
      </c>
      <c r="BK93">
        <v>9923.0021853587787</v>
      </c>
      <c r="BL93">
        <v>5899.7946840607137</v>
      </c>
      <c r="BM93">
        <v>5833.3811686405079</v>
      </c>
      <c r="BN93">
        <v>-862.61568558140721</v>
      </c>
      <c r="BO93">
        <v>-7024.0458646150346</v>
      </c>
      <c r="BP93">
        <v>1267.9765113325132</v>
      </c>
      <c r="BQ93">
        <v>-3966.864970957331</v>
      </c>
      <c r="BR93">
        <v>-7.2012667170726274</v>
      </c>
      <c r="BS93">
        <v>60.435168649260063</v>
      </c>
      <c r="BT93">
        <v>-906.67318276905223</v>
      </c>
      <c r="BU93">
        <v>1042.7364400158449</v>
      </c>
      <c r="BV93">
        <v>-24901.068501181227</v>
      </c>
      <c r="BW93">
        <v>9.6627045264102254</v>
      </c>
      <c r="BX93">
        <v>4.9844160661847097</v>
      </c>
      <c r="BY93">
        <v>-1.3015130140067712</v>
      </c>
      <c r="BZ93">
        <v>-12.01770565749904</v>
      </c>
      <c r="CA93">
        <v>5.7749900631587963</v>
      </c>
      <c r="CB93">
        <v>3.2829196352561718</v>
      </c>
      <c r="CC93">
        <v>-10.423582292594627</v>
      </c>
      <c r="CD93">
        <v>-17.160862341017374</v>
      </c>
      <c r="CE93">
        <v>-5.5061248553837787</v>
      </c>
      <c r="CF93">
        <v>-8.256743958522005</v>
      </c>
      <c r="CG93">
        <v>-14.927174808827182</v>
      </c>
      <c r="CH93">
        <v>-128315.47136116987</v>
      </c>
      <c r="CI93">
        <v>241635.20302986988</v>
      </c>
      <c r="CJ93">
        <v>1501.2377262462442</v>
      </c>
      <c r="CK93">
        <v>-2823.0748316370932</v>
      </c>
      <c r="CL93">
        <v>-50.040693945415597</v>
      </c>
      <c r="CM93">
        <v>97.203033202521894</v>
      </c>
      <c r="CN93">
        <v>-86.200922270094821</v>
      </c>
      <c r="CO93">
        <v>165.45471239592496</v>
      </c>
      <c r="CP93" s="12">
        <v>-227246.32939568814</v>
      </c>
      <c r="CQ93">
        <v>437359.48594284314</v>
      </c>
      <c r="CR93">
        <v>61695.042692240218</v>
      </c>
      <c r="CS93">
        <v>-114576.56278317921</v>
      </c>
      <c r="CT93">
        <v>3497.3663360178361</v>
      </c>
      <c r="CU93">
        <v>-6436.6644360466162</v>
      </c>
      <c r="CV93">
        <v>3.1790284386450756</v>
      </c>
      <c r="CW93">
        <v>-5.5662306472213512</v>
      </c>
      <c r="CX93">
        <v>-15.298079093480585</v>
      </c>
      <c r="CY93">
        <v>3024231.0256636203</v>
      </c>
      <c r="CZ93">
        <v>2840124.904161856</v>
      </c>
    </row>
    <row r="94" spans="1:106" s="12" customFormat="1" x14ac:dyDescent="0.35">
      <c r="A94" s="12" t="s">
        <v>35</v>
      </c>
      <c r="B94" s="12">
        <v>-1445090.8998950983</v>
      </c>
      <c r="C94" s="12">
        <v>575995.12893274846</v>
      </c>
      <c r="D94" s="12">
        <v>4541213.7254565116</v>
      </c>
      <c r="E94" s="12">
        <v>946162.44367838837</v>
      </c>
      <c r="F94" s="12">
        <v>-2635916.0693987338</v>
      </c>
      <c r="G94" s="12">
        <v>1364954.0781527346</v>
      </c>
      <c r="H94" s="12">
        <v>219172.69887572396</v>
      </c>
      <c r="I94" s="12">
        <v>2692321.4430160671</v>
      </c>
      <c r="J94" s="12">
        <v>3554669.92545063</v>
      </c>
      <c r="K94" s="12">
        <v>643174.78434461472</v>
      </c>
      <c r="L94" s="12">
        <v>-1538826.8499443352</v>
      </c>
      <c r="M94" s="12">
        <v>2862435.4428783474</v>
      </c>
      <c r="N94" s="12">
        <v>2879226.4844157747</v>
      </c>
      <c r="O94" s="12">
        <v>3316418.414230031</v>
      </c>
      <c r="P94" s="12">
        <v>-278071.83312425867</v>
      </c>
      <c r="Y94" s="12">
        <v>-4156281.0312525071</v>
      </c>
      <c r="Z94" s="12">
        <v>-277526.24439789832</v>
      </c>
      <c r="AA94" s="12">
        <v>923426.40311982762</v>
      </c>
      <c r="AB94" s="12">
        <v>341545.56146800419</v>
      </c>
      <c r="AC94" s="12">
        <v>734770.73259626993</v>
      </c>
      <c r="AD94" s="12">
        <v>-4304075.1881217109</v>
      </c>
      <c r="AE94" s="12">
        <v>1099226.4384332614</v>
      </c>
      <c r="AF94" s="12">
        <v>768643.38748584827</v>
      </c>
      <c r="AG94" s="12">
        <v>-39027.319703102912</v>
      </c>
      <c r="AH94" s="12">
        <v>-40982.19957545599</v>
      </c>
      <c r="AI94" s="12">
        <v>-5266.6612169488535</v>
      </c>
      <c r="AJ94" s="12">
        <v>33881.645155276623</v>
      </c>
      <c r="AK94" s="12">
        <v>-9961.7672639969078</v>
      </c>
      <c r="AL94" s="12">
        <v>31530.375275713486</v>
      </c>
      <c r="AM94" s="12">
        <v>-43638299.472117096</v>
      </c>
      <c r="AN94" s="12">
        <v>59476896.28461317</v>
      </c>
      <c r="AO94" s="12">
        <v>-76702479.973877147</v>
      </c>
      <c r="AP94" s="12">
        <v>34139836.94340948</v>
      </c>
      <c r="AQ94" s="12">
        <v>78836217.432378083</v>
      </c>
      <c r="AR94" s="12">
        <v>-23116900.688214928</v>
      </c>
      <c r="AS94" s="12">
        <v>-53736937.024388745</v>
      </c>
      <c r="AT94" s="12">
        <v>151213444.18182281</v>
      </c>
      <c r="AU94" s="12">
        <v>-84356844.481325895</v>
      </c>
      <c r="AV94" s="12">
        <v>142978732.53686824</v>
      </c>
      <c r="AW94" s="12">
        <v>91475885.205071703</v>
      </c>
      <c r="AX94" s="12">
        <v>-11538.439854436854</v>
      </c>
      <c r="AY94" s="12">
        <v>-8387115.2818983467</v>
      </c>
      <c r="AZ94" s="12">
        <v>-21999846.896377843</v>
      </c>
      <c r="BA94" s="12">
        <v>5857038.1824301248</v>
      </c>
      <c r="BB94" s="12">
        <v>7476399.6522403155</v>
      </c>
      <c r="BC94" s="12">
        <v>-82561113.242691427</v>
      </c>
      <c r="BD94" s="12">
        <v>-3465004.0950916708</v>
      </c>
      <c r="BE94" s="12">
        <v>-2819147.2409259421</v>
      </c>
      <c r="BF94" s="12">
        <v>-3119747.5202599061</v>
      </c>
      <c r="BG94" s="12">
        <v>-3112872.5572178289</v>
      </c>
      <c r="BH94" s="12">
        <v>563100.6983998639</v>
      </c>
      <c r="BI94" s="12">
        <v>-53810.575761362838</v>
      </c>
      <c r="BJ94" s="12">
        <v>-49007262.785785586</v>
      </c>
      <c r="BK94" s="12">
        <v>-44675219.408727415</v>
      </c>
      <c r="BL94" s="12">
        <v>-30195725.314718552</v>
      </c>
      <c r="BM94" s="12">
        <v>-27548071.996095616</v>
      </c>
      <c r="BN94" s="12">
        <v>-24879743.045999419</v>
      </c>
      <c r="BO94" s="12">
        <v>-21590096.062820852</v>
      </c>
      <c r="BP94" s="12">
        <v>-29666228.455286425</v>
      </c>
      <c r="BQ94" s="12">
        <v>-28457672.29005127</v>
      </c>
      <c r="BR94" s="12">
        <v>429781.30983230402</v>
      </c>
      <c r="BS94" s="12">
        <v>265706.26114282169</v>
      </c>
      <c r="BT94" s="12">
        <v>3056955.4773815004</v>
      </c>
      <c r="BU94" s="12">
        <v>-2346915.3058210914</v>
      </c>
      <c r="BV94" s="12">
        <v>31757364.822774716</v>
      </c>
      <c r="BW94" s="12">
        <v>-34569.369901213155</v>
      </c>
      <c r="BX94" s="12">
        <v>-16011.563784877359</v>
      </c>
      <c r="BY94" s="12">
        <v>-18739.573230434118</v>
      </c>
      <c r="BZ94" s="12">
        <v>6744.6858704059905</v>
      </c>
      <c r="CA94" s="12">
        <v>-15979.455164812478</v>
      </c>
      <c r="CB94" s="12">
        <v>4264.3929468643919</v>
      </c>
      <c r="CC94" s="12">
        <v>8981.9625028903702</v>
      </c>
      <c r="CD94" s="12">
        <v>33071.213518012941</v>
      </c>
      <c r="CE94" s="12">
        <v>44528.239499894276</v>
      </c>
      <c r="CF94" s="12">
        <v>47504.049675318034</v>
      </c>
      <c r="CG94" s="12">
        <v>61861.077931865286</v>
      </c>
      <c r="CH94" s="12">
        <v>452103301.39470404</v>
      </c>
      <c r="CI94" s="12">
        <v>-849521000.30729425</v>
      </c>
      <c r="CJ94" s="12">
        <v>-4620817.3890705481</v>
      </c>
      <c r="CK94" s="12">
        <v>8685969.6262740456</v>
      </c>
      <c r="CL94" s="12">
        <v>85627.950040538504</v>
      </c>
      <c r="CM94" s="12">
        <v>-166002.97947657993</v>
      </c>
      <c r="CN94" s="12">
        <v>118552.09897192661</v>
      </c>
      <c r="CO94" s="12">
        <v>-227246.32939568814</v>
      </c>
      <c r="CP94" s="12">
        <v>589252594.91379189</v>
      </c>
      <c r="CQ94" s="12">
        <v>-1128516548.1784256</v>
      </c>
      <c r="CR94" s="12">
        <v>-179940017.03981727</v>
      </c>
      <c r="CS94" s="12">
        <v>336692925.23248363</v>
      </c>
      <c r="CT94" s="12">
        <v>-6297686.7157734223</v>
      </c>
      <c r="CU94" s="12">
        <v>11225680.75046861</v>
      </c>
      <c r="CV94" s="12">
        <v>548.46282629561108</v>
      </c>
      <c r="CW94" s="12">
        <v>-457.9712891563471</v>
      </c>
      <c r="CX94" s="12">
        <v>69749.166031607107</v>
      </c>
      <c r="CY94" s="12">
        <v>-15277386978.914511</v>
      </c>
      <c r="CZ94" s="12">
        <v>-13834065449.161972</v>
      </c>
      <c r="DB94" s="12" t="s">
        <v>210</v>
      </c>
    </row>
    <row r="95" spans="1:106" x14ac:dyDescent="0.35">
      <c r="A95" t="s">
        <v>36</v>
      </c>
      <c r="B95">
        <v>2752695.5112231667</v>
      </c>
      <c r="C95">
        <v>-1121008.2557265437</v>
      </c>
      <c r="D95">
        <v>-8638470.3575585932</v>
      </c>
      <c r="E95">
        <v>-1760848.1130066053</v>
      </c>
      <c r="F95">
        <v>5008577.2031946508</v>
      </c>
      <c r="G95">
        <v>-2584570.6124337404</v>
      </c>
      <c r="H95">
        <v>-424302.44383883255</v>
      </c>
      <c r="I95">
        <v>-5130926.0744364196</v>
      </c>
      <c r="J95">
        <v>-6808494.5662730504</v>
      </c>
      <c r="K95">
        <v>-1192136.4350680581</v>
      </c>
      <c r="L95">
        <v>2895017.1110211606</v>
      </c>
      <c r="M95">
        <v>-5470203.6240311787</v>
      </c>
      <c r="N95">
        <v>-5505428.1290571447</v>
      </c>
      <c r="O95">
        <v>-6336468.3806541115</v>
      </c>
      <c r="P95">
        <v>496455.35862747312</v>
      </c>
      <c r="Y95">
        <v>7907401.6773749013</v>
      </c>
      <c r="Z95">
        <v>530699.11269713461</v>
      </c>
      <c r="AA95">
        <v>-1747019.5872227319</v>
      </c>
      <c r="AB95">
        <v>-651741.58262891206</v>
      </c>
      <c r="AC95">
        <v>-1387918.7209039088</v>
      </c>
      <c r="AD95">
        <v>8193504.6308203982</v>
      </c>
      <c r="AE95">
        <v>-2085228.4143874641</v>
      </c>
      <c r="AF95">
        <v>-1456032.4551171425</v>
      </c>
      <c r="AG95">
        <v>75293.78567595598</v>
      </c>
      <c r="AH95">
        <v>79120.971396080451</v>
      </c>
      <c r="AI95">
        <v>9919.2275120430295</v>
      </c>
      <c r="AJ95">
        <v>-64836.243630062003</v>
      </c>
      <c r="AK95">
        <v>18780.564906289335</v>
      </c>
      <c r="AL95">
        <v>-60309.515060780388</v>
      </c>
      <c r="AM95">
        <v>82301171.173658341</v>
      </c>
      <c r="AN95">
        <v>-113559903.35457078</v>
      </c>
      <c r="AO95">
        <v>143798803.00144923</v>
      </c>
      <c r="AP95">
        <v>-63231817.410718575</v>
      </c>
      <c r="AQ95">
        <v>-150247617.16066003</v>
      </c>
      <c r="AR95">
        <v>43875715.133102886</v>
      </c>
      <c r="AS95">
        <v>103740482.41807525</v>
      </c>
      <c r="AT95">
        <v>-288778104.90866601</v>
      </c>
      <c r="AU95">
        <v>159674234.20055369</v>
      </c>
      <c r="AV95">
        <v>-273849746.60612565</v>
      </c>
      <c r="AW95">
        <v>-174324534.33740425</v>
      </c>
      <c r="AX95">
        <v>-307566.4074408501</v>
      </c>
      <c r="AY95">
        <v>18421273.725881692</v>
      </c>
      <c r="AZ95">
        <v>41415357.281867377</v>
      </c>
      <c r="BA95">
        <v>-10594901.545964738</v>
      </c>
      <c r="BB95">
        <v>-14353844.216371814</v>
      </c>
      <c r="BC95">
        <v>158685943.68786317</v>
      </c>
      <c r="BD95">
        <v>6551451.6787733119</v>
      </c>
      <c r="BE95">
        <v>5322402.608394281</v>
      </c>
      <c r="BF95">
        <v>5894926.8306675879</v>
      </c>
      <c r="BG95">
        <v>5883545.167036674</v>
      </c>
      <c r="BH95">
        <v>-1081369.8099713416</v>
      </c>
      <c r="BI95">
        <v>99864.506435941134</v>
      </c>
      <c r="BJ95">
        <v>93693295.705310434</v>
      </c>
      <c r="BK95">
        <v>85472450.661257654</v>
      </c>
      <c r="BL95">
        <v>57343554.743728027</v>
      </c>
      <c r="BM95">
        <v>52362795.389041625</v>
      </c>
      <c r="BN95">
        <v>47602309.85648559</v>
      </c>
      <c r="BO95">
        <v>41331861.10882587</v>
      </c>
      <c r="BP95">
        <v>56705639.970786162</v>
      </c>
      <c r="BQ95">
        <v>54406507.893567346</v>
      </c>
      <c r="BR95">
        <v>-838073.98247643036</v>
      </c>
      <c r="BS95">
        <v>-529210.93813652452</v>
      </c>
      <c r="BT95">
        <v>-5803308.3931373619</v>
      </c>
      <c r="BU95">
        <v>4416798.0097617954</v>
      </c>
      <c r="BV95">
        <v>-60401119.008928478</v>
      </c>
      <c r="BW95">
        <v>65445.825332703651</v>
      </c>
      <c r="BX95">
        <v>29451.240163184069</v>
      </c>
      <c r="BY95">
        <v>34780.965183420441</v>
      </c>
      <c r="BZ95">
        <v>-14930.486070522273</v>
      </c>
      <c r="CA95">
        <v>29914.965384654064</v>
      </c>
      <c r="CB95">
        <v>-8897.51045194367</v>
      </c>
      <c r="CC95">
        <v>-18758.582587563298</v>
      </c>
      <c r="CD95">
        <v>-65529.096772260578</v>
      </c>
      <c r="CE95">
        <v>-86316.472350869182</v>
      </c>
      <c r="CF95">
        <v>-91433.659773961845</v>
      </c>
      <c r="CG95">
        <v>-119105.29448158373</v>
      </c>
      <c r="CH95">
        <v>-864406688.88739848</v>
      </c>
      <c r="CI95">
        <v>1625523235.4833639</v>
      </c>
      <c r="CJ95">
        <v>8751090.3630215675</v>
      </c>
      <c r="CK95">
        <v>-16456443.705715543</v>
      </c>
      <c r="CL95">
        <v>-164611.58355189732</v>
      </c>
      <c r="CM95">
        <v>319537.29021479137</v>
      </c>
      <c r="CN95">
        <v>-227908.13307953157</v>
      </c>
      <c r="CO95">
        <v>437359.48594284314</v>
      </c>
      <c r="CP95" s="12">
        <v>-1128516548.1784256</v>
      </c>
      <c r="CQ95">
        <v>2163106769.7076035</v>
      </c>
      <c r="CR95">
        <v>343659949.69902104</v>
      </c>
      <c r="CS95">
        <v>-643513684.79921806</v>
      </c>
      <c r="CT95">
        <v>12040785.411574416</v>
      </c>
      <c r="CU95">
        <v>-21471636.115687598</v>
      </c>
      <c r="CV95">
        <v>83.479084714411584</v>
      </c>
      <c r="CW95">
        <v>-840.60298376883497</v>
      </c>
      <c r="CX95">
        <v>-134618.09985705907</v>
      </c>
      <c r="CY95">
        <v>29076691990.71933</v>
      </c>
      <c r="CZ95">
        <v>26348532443.639751</v>
      </c>
    </row>
    <row r="96" spans="1:106" x14ac:dyDescent="0.35">
      <c r="A96" t="s">
        <v>118</v>
      </c>
      <c r="B96">
        <v>355144.0398068598</v>
      </c>
      <c r="C96">
        <v>-27161.555345592973</v>
      </c>
      <c r="D96">
        <v>-1386997.5425993137</v>
      </c>
      <c r="E96">
        <v>-548810.79839833837</v>
      </c>
      <c r="F96">
        <v>787145.68099408899</v>
      </c>
      <c r="G96">
        <v>-716483.90332256048</v>
      </c>
      <c r="H96">
        <v>71278.342622383803</v>
      </c>
      <c r="I96">
        <v>-843183.2834756854</v>
      </c>
      <c r="J96">
        <v>-983117.01631669409</v>
      </c>
      <c r="K96">
        <v>-373356.56717761827</v>
      </c>
      <c r="L96">
        <v>565884.3514063711</v>
      </c>
      <c r="M96">
        <v>-674397.56703552534</v>
      </c>
      <c r="N96">
        <v>-494425.73114767618</v>
      </c>
      <c r="O96">
        <v>-1433765.6512251007</v>
      </c>
      <c r="P96">
        <v>-336594.72934314667</v>
      </c>
      <c r="Y96">
        <v>997782.62789499795</v>
      </c>
      <c r="Z96">
        <v>102111.05555748481</v>
      </c>
      <c r="AA96">
        <v>-150880.44321560866</v>
      </c>
      <c r="AB96">
        <v>25324.365926814164</v>
      </c>
      <c r="AC96">
        <v>-22038.478032261231</v>
      </c>
      <c r="AD96">
        <v>1001025.698924957</v>
      </c>
      <c r="AE96">
        <v>-122476.32167811802</v>
      </c>
      <c r="AF96">
        <v>-20478.242542409756</v>
      </c>
      <c r="AG96">
        <v>-5456.3066960960405</v>
      </c>
      <c r="AH96">
        <v>1658.9827844333636</v>
      </c>
      <c r="AI96">
        <v>789.99216509587518</v>
      </c>
      <c r="AJ96">
        <v>-13990.738753589829</v>
      </c>
      <c r="AK96">
        <v>-1705.1594254841898</v>
      </c>
      <c r="AL96">
        <v>-12226.376015424385</v>
      </c>
      <c r="AM96">
        <v>7968221.1211857935</v>
      </c>
      <c r="AN96">
        <v>-15640396.903670831</v>
      </c>
      <c r="AO96">
        <v>10664178.600231294</v>
      </c>
      <c r="AP96">
        <v>-2287178.0939365402</v>
      </c>
      <c r="AQ96">
        <v>-22201433.964260831</v>
      </c>
      <c r="AR96">
        <v>3066055.9907244532</v>
      </c>
      <c r="AS96">
        <v>18877147.753176052</v>
      </c>
      <c r="AT96">
        <v>-54180430.80989179</v>
      </c>
      <c r="AU96">
        <v>25982521.799600884</v>
      </c>
      <c r="AV96">
        <v>-59193800.122421585</v>
      </c>
      <c r="AW96">
        <v>-35776297.635075726</v>
      </c>
      <c r="AX96">
        <v>29515035.734294791</v>
      </c>
      <c r="AY96">
        <v>12006227.358959554</v>
      </c>
      <c r="AZ96">
        <v>-7324426.4830059009</v>
      </c>
      <c r="BA96">
        <v>-32738499.22948413</v>
      </c>
      <c r="BB96">
        <v>-4613715.5607981766</v>
      </c>
      <c r="BC96">
        <v>18865052.763360377</v>
      </c>
      <c r="BD96">
        <v>487113.45276062633</v>
      </c>
      <c r="BE96">
        <v>255963.81241460363</v>
      </c>
      <c r="BF96">
        <v>354661.21045561129</v>
      </c>
      <c r="BG96">
        <v>428941.11960992927</v>
      </c>
      <c r="BH96">
        <v>-143847.83995278983</v>
      </c>
      <c r="BI96">
        <v>-2105.1858040635807</v>
      </c>
      <c r="BJ96">
        <v>17754449.646614533</v>
      </c>
      <c r="BK96">
        <v>16115493.504503397</v>
      </c>
      <c r="BL96">
        <v>10239205.944885898</v>
      </c>
      <c r="BM96">
        <v>9294235.1935189087</v>
      </c>
      <c r="BN96">
        <v>11707204.92060725</v>
      </c>
      <c r="BO96">
        <v>13125471.209980167</v>
      </c>
      <c r="BP96">
        <v>11871988.319219083</v>
      </c>
      <c r="BQ96">
        <v>13212742.666883135</v>
      </c>
      <c r="BR96">
        <v>-205828.41633518966</v>
      </c>
      <c r="BS96">
        <v>-195085.66793238703</v>
      </c>
      <c r="BT96">
        <v>-1004567.9807237731</v>
      </c>
      <c r="BU96">
        <v>248165.06633774136</v>
      </c>
      <c r="BV96">
        <v>-5278202.3588759946</v>
      </c>
      <c r="BW96">
        <v>8072.9471842189059</v>
      </c>
      <c r="BX96">
        <v>4801.7888548064257</v>
      </c>
      <c r="BY96">
        <v>2129.0481200241247</v>
      </c>
      <c r="BZ96">
        <v>-3215.0456143615838</v>
      </c>
      <c r="CA96">
        <v>534.97985687650964</v>
      </c>
      <c r="CB96">
        <v>-4035.4402061787005</v>
      </c>
      <c r="CC96">
        <v>-6189.9885178493214</v>
      </c>
      <c r="CD96">
        <v>-11802.382792057244</v>
      </c>
      <c r="CE96">
        <v>-13921.761783687401</v>
      </c>
      <c r="CF96">
        <v>-24435.740676836587</v>
      </c>
      <c r="CG96">
        <v>-26086.150007534387</v>
      </c>
      <c r="CH96">
        <v>-145668461.56689295</v>
      </c>
      <c r="CI96">
        <v>273950294.21495968</v>
      </c>
      <c r="CJ96">
        <v>1281589.2259324605</v>
      </c>
      <c r="CK96">
        <v>-2429951.3466602918</v>
      </c>
      <c r="CL96">
        <v>-25128.940730965191</v>
      </c>
      <c r="CM96">
        <v>48236.187080434836</v>
      </c>
      <c r="CN96">
        <v>-32424.980449056198</v>
      </c>
      <c r="CO96">
        <v>61695.042692240218</v>
      </c>
      <c r="CP96" s="12">
        <v>-179940017.03981727</v>
      </c>
      <c r="CQ96">
        <v>343659949.69902104</v>
      </c>
      <c r="CR96">
        <v>110321533.13007878</v>
      </c>
      <c r="CS96">
        <v>-208114367.93044144</v>
      </c>
      <c r="CT96">
        <v>787557.87824486429</v>
      </c>
      <c r="CU96">
        <v>-1399728.0691711803</v>
      </c>
      <c r="CV96">
        <v>-5517.585766007448</v>
      </c>
      <c r="CW96">
        <v>7804.4354627330922</v>
      </c>
      <c r="CX96">
        <v>-20521.03079818506</v>
      </c>
      <c r="CY96">
        <v>5066203370.0764503</v>
      </c>
      <c r="CZ96">
        <v>4454760978.3004856</v>
      </c>
    </row>
    <row r="97" spans="1:104" x14ac:dyDescent="0.35">
      <c r="A97" t="s">
        <v>119</v>
      </c>
      <c r="B97">
        <v>-670730.15574687847</v>
      </c>
      <c r="C97">
        <v>52951.270876700561</v>
      </c>
      <c r="D97">
        <v>2562017.5413945913</v>
      </c>
      <c r="E97">
        <v>1018421.5953973264</v>
      </c>
      <c r="F97">
        <v>-1456661.5086028429</v>
      </c>
      <c r="G97">
        <v>1339113.6808697619</v>
      </c>
      <c r="H97">
        <v>-141455.37234794677</v>
      </c>
      <c r="I97">
        <v>1550972.973532201</v>
      </c>
      <c r="J97">
        <v>1800524.1271364295</v>
      </c>
      <c r="K97">
        <v>696174.08998476923</v>
      </c>
      <c r="L97">
        <v>-1041595.3610346506</v>
      </c>
      <c r="M97">
        <v>1238606.7606755032</v>
      </c>
      <c r="N97">
        <v>913473.65237439913</v>
      </c>
      <c r="O97">
        <v>2686376.9597300417</v>
      </c>
      <c r="P97">
        <v>631949.05638602492</v>
      </c>
      <c r="Y97">
        <v>-1821584.8912800048</v>
      </c>
      <c r="Z97">
        <v>-190636.96205755745</v>
      </c>
      <c r="AA97">
        <v>293301.4004234437</v>
      </c>
      <c r="AB97">
        <v>-58965.327659176568</v>
      </c>
      <c r="AC97">
        <v>48011.384167832715</v>
      </c>
      <c r="AD97">
        <v>-1824808.5565928766</v>
      </c>
      <c r="AE97">
        <v>242198.4669476689</v>
      </c>
      <c r="AF97">
        <v>46380.346491422482</v>
      </c>
      <c r="AG97">
        <v>10273.382520929457</v>
      </c>
      <c r="AH97">
        <v>-2701.9027666408547</v>
      </c>
      <c r="AI97">
        <v>-1414.6725042632336</v>
      </c>
      <c r="AJ97">
        <v>26174.915272235459</v>
      </c>
      <c r="AK97">
        <v>3610.3537452901337</v>
      </c>
      <c r="AL97">
        <v>22701.071872343222</v>
      </c>
      <c r="AM97">
        <v>-13651926.729921922</v>
      </c>
      <c r="AN97">
        <v>28639043.477712233</v>
      </c>
      <c r="AO97">
        <v>-17937468.54283002</v>
      </c>
      <c r="AP97">
        <v>3317927.5135409017</v>
      </c>
      <c r="AQ97">
        <v>41117138.541453905</v>
      </c>
      <c r="AR97">
        <v>-4482400.8503422728</v>
      </c>
      <c r="AS97">
        <v>-36303436.839572489</v>
      </c>
      <c r="AT97">
        <v>100767328.79230382</v>
      </c>
      <c r="AU97">
        <v>-47978375.787010767</v>
      </c>
      <c r="AV97">
        <v>111640055.78256018</v>
      </c>
      <c r="AW97">
        <v>67357832.639296904</v>
      </c>
      <c r="AX97">
        <v>-56577872.26752083</v>
      </c>
      <c r="AY97">
        <v>-22776449.856086884</v>
      </c>
      <c r="AZ97">
        <v>14601194.637626112</v>
      </c>
      <c r="BA97">
        <v>62647786.268790074</v>
      </c>
      <c r="BB97">
        <v>8374510.5867242506</v>
      </c>
      <c r="BC97">
        <v>-34657142.804157443</v>
      </c>
      <c r="BD97">
        <v>-829050.96408833493</v>
      </c>
      <c r="BE97">
        <v>-392791.458533219</v>
      </c>
      <c r="BF97">
        <v>-580944.3499386739</v>
      </c>
      <c r="BG97">
        <v>-720242.97177659848</v>
      </c>
      <c r="BH97">
        <v>294880.79737203394</v>
      </c>
      <c r="BI97">
        <v>7674.4520846323303</v>
      </c>
      <c r="BJ97">
        <v>-33311201.308788579</v>
      </c>
      <c r="BK97">
        <v>-30216199.509283911</v>
      </c>
      <c r="BL97">
        <v>-19061873.848652985</v>
      </c>
      <c r="BM97">
        <v>-17306031.027872816</v>
      </c>
      <c r="BN97">
        <v>-22462356.165316019</v>
      </c>
      <c r="BO97">
        <v>-25555406.643848572</v>
      </c>
      <c r="BP97">
        <v>-22650702.578073323</v>
      </c>
      <c r="BQ97">
        <v>-25565794.212958686</v>
      </c>
      <c r="BR97">
        <v>402532.7869152287</v>
      </c>
      <c r="BS97">
        <v>386351.37587510643</v>
      </c>
      <c r="BT97">
        <v>1855757.5029832271</v>
      </c>
      <c r="BU97">
        <v>-383354.80524629296</v>
      </c>
      <c r="BV97">
        <v>9900548.6122350749</v>
      </c>
      <c r="BW97">
        <v>-14039.45946947803</v>
      </c>
      <c r="BX97">
        <v>-8002.3491800437223</v>
      </c>
      <c r="BY97">
        <v>-2400.6290303602304</v>
      </c>
      <c r="BZ97">
        <v>7815.2162889761121</v>
      </c>
      <c r="CA97">
        <v>-521.56931842611232</v>
      </c>
      <c r="CB97">
        <v>8114.7898927932865</v>
      </c>
      <c r="CC97">
        <v>12339.734570412202</v>
      </c>
      <c r="CD97">
        <v>23202.090882435008</v>
      </c>
      <c r="CE97">
        <v>26036.980362273094</v>
      </c>
      <c r="CF97">
        <v>46366.699604203095</v>
      </c>
      <c r="CG97">
        <v>48593.404691979558</v>
      </c>
      <c r="CH97">
        <v>272419544.23894799</v>
      </c>
      <c r="CI97">
        <v>-512507405.24340689</v>
      </c>
      <c r="CJ97">
        <v>-2352541.6021791431</v>
      </c>
      <c r="CK97">
        <v>4462424.9409213308</v>
      </c>
      <c r="CL97">
        <v>47018.096602115722</v>
      </c>
      <c r="CM97">
        <v>-90450.955968899492</v>
      </c>
      <c r="CN97">
        <v>60124.242852081523</v>
      </c>
      <c r="CO97">
        <v>-114576.56278317921</v>
      </c>
      <c r="CP97" s="12">
        <v>336692925.23248363</v>
      </c>
      <c r="CQ97">
        <v>-643513684.79921806</v>
      </c>
      <c r="CR97">
        <v>-208114367.93044144</v>
      </c>
      <c r="CS97">
        <v>393435176.76401877</v>
      </c>
      <c r="CT97">
        <v>-1368310.3354290316</v>
      </c>
      <c r="CU97">
        <v>2421120.9612054192</v>
      </c>
      <c r="CV97">
        <v>10928.710499754125</v>
      </c>
      <c r="CW97">
        <v>-15809.21999718097</v>
      </c>
      <c r="CX97">
        <v>37933.308009221379</v>
      </c>
      <c r="CY97">
        <v>-9431750711.6072845</v>
      </c>
      <c r="CZ97">
        <v>-8291047773.3606367</v>
      </c>
    </row>
    <row r="98" spans="1:104" x14ac:dyDescent="0.35">
      <c r="A98" t="s">
        <v>162</v>
      </c>
      <c r="B98">
        <v>-71177.304601044205</v>
      </c>
      <c r="C98">
        <v>52242.665505697529</v>
      </c>
      <c r="D98">
        <v>9431.0866122248426</v>
      </c>
      <c r="E98">
        <v>38888.280727704827</v>
      </c>
      <c r="F98">
        <v>21654.900191759305</v>
      </c>
      <c r="G98">
        <v>21282.09859861734</v>
      </c>
      <c r="H98">
        <v>28072.356119565884</v>
      </c>
      <c r="I98">
        <v>-773.79647542008865</v>
      </c>
      <c r="J98">
        <v>-7483.0658774742997</v>
      </c>
      <c r="K98">
        <v>38210.580954636418</v>
      </c>
      <c r="L98">
        <v>-78141.642654802141</v>
      </c>
      <c r="M98">
        <v>-41327.402349757904</v>
      </c>
      <c r="N98">
        <v>-46042.226542644814</v>
      </c>
      <c r="O98">
        <v>-44120.949839497152</v>
      </c>
      <c r="P98">
        <v>3485.610696813018</v>
      </c>
      <c r="Y98">
        <v>63044.309277351713</v>
      </c>
      <c r="Z98">
        <v>-363.30665604086624</v>
      </c>
      <c r="AA98">
        <v>-27850.836011842683</v>
      </c>
      <c r="AB98">
        <v>-5937.9462340195278</v>
      </c>
      <c r="AC98">
        <v>-31581.074254424908</v>
      </c>
      <c r="AD98">
        <v>65578.20593702358</v>
      </c>
      <c r="AE98">
        <v>-12471.734502392013</v>
      </c>
      <c r="AF98">
        <v>-30018.266899933013</v>
      </c>
      <c r="AG98">
        <v>1381.5819042391997</v>
      </c>
      <c r="AH98">
        <v>1725.1556983676796</v>
      </c>
      <c r="AI98">
        <v>211.23014121624104</v>
      </c>
      <c r="AJ98">
        <v>63.403704058391874</v>
      </c>
      <c r="AK98">
        <v>439.47618595403281</v>
      </c>
      <c r="AL98">
        <v>-90.348961258463532</v>
      </c>
      <c r="AM98">
        <v>576217.09535181674</v>
      </c>
      <c r="AN98">
        <v>-1128850.9635190608</v>
      </c>
      <c r="AO98">
        <v>936952.19243368623</v>
      </c>
      <c r="AP98">
        <v>-500053.05330167228</v>
      </c>
      <c r="AQ98">
        <v>-1051763.739595186</v>
      </c>
      <c r="AR98">
        <v>-509162.38120301906</v>
      </c>
      <c r="AS98">
        <v>798404.09793742059</v>
      </c>
      <c r="AT98">
        <v>-808643.94857556163</v>
      </c>
      <c r="AU98">
        <v>561313.67683461914</v>
      </c>
      <c r="AV98">
        <v>-1728902.1102580265</v>
      </c>
      <c r="AW98">
        <v>-1240596.9568386511</v>
      </c>
      <c r="AX98">
        <v>-311134.16083481786</v>
      </c>
      <c r="AY98">
        <v>1874555.7345557883</v>
      </c>
      <c r="AZ98">
        <v>-192601.09202726634</v>
      </c>
      <c r="BA98">
        <v>991033.58488320978</v>
      </c>
      <c r="BB98">
        <v>787091.45356411254</v>
      </c>
      <c r="BC98">
        <v>3330031.4151485572</v>
      </c>
      <c r="BD98">
        <v>15205.141952676107</v>
      </c>
      <c r="BE98">
        <v>9175.4144541090755</v>
      </c>
      <c r="BF98">
        <v>12451.015110979386</v>
      </c>
      <c r="BG98">
        <v>9024.3271372233939</v>
      </c>
      <c r="BH98">
        <v>-28279.757563609048</v>
      </c>
      <c r="BI98">
        <v>-317.87517146167363</v>
      </c>
      <c r="BJ98">
        <v>1117122.9769420081</v>
      </c>
      <c r="BK98">
        <v>1112173.6374896541</v>
      </c>
      <c r="BL98">
        <v>133205.24107579127</v>
      </c>
      <c r="BM98">
        <v>169838.71478000679</v>
      </c>
      <c r="BN98">
        <v>-1791610.4582280305</v>
      </c>
      <c r="BO98">
        <v>-2546113.128230344</v>
      </c>
      <c r="BP98">
        <v>-1490560.8459022962</v>
      </c>
      <c r="BQ98">
        <v>-2011674.9236540908</v>
      </c>
      <c r="BR98">
        <v>-12277.468639866713</v>
      </c>
      <c r="BS98">
        <v>-16278.397582632855</v>
      </c>
      <c r="BT98">
        <v>45643.942710917698</v>
      </c>
      <c r="BU98">
        <v>2668.0465285371661</v>
      </c>
      <c r="BV98">
        <v>-582650.99997449655</v>
      </c>
      <c r="BW98">
        <v>305.90447619222721</v>
      </c>
      <c r="BX98">
        <v>-122.86530830996946</v>
      </c>
      <c r="BY98">
        <v>1221.5763558591611</v>
      </c>
      <c r="BZ98">
        <v>1135.2099716834493</v>
      </c>
      <c r="CA98">
        <v>289.81158294953025</v>
      </c>
      <c r="CB98">
        <v>-80.09864102665486</v>
      </c>
      <c r="CC98">
        <v>1244.5488621861628</v>
      </c>
      <c r="CD98">
        <v>1124.3476427445498</v>
      </c>
      <c r="CE98">
        <v>362.27435483382919</v>
      </c>
      <c r="CF98">
        <v>812.25480736898828</v>
      </c>
      <c r="CG98">
        <v>-428.03888574190904</v>
      </c>
      <c r="CH98">
        <v>-3014904.9086611038</v>
      </c>
      <c r="CI98">
        <v>5746912.0281188879</v>
      </c>
      <c r="CJ98">
        <v>312646.357177987</v>
      </c>
      <c r="CK98">
        <v>-585388.65623311757</v>
      </c>
      <c r="CL98">
        <v>-1736.5132711171568</v>
      </c>
      <c r="CM98">
        <v>3292.1214572800341</v>
      </c>
      <c r="CN98">
        <v>-1856.675964155783</v>
      </c>
      <c r="CO98">
        <v>3497.3663360178361</v>
      </c>
      <c r="CP98" s="12">
        <v>-6297686.7157734223</v>
      </c>
      <c r="CQ98">
        <v>12040785.411574416</v>
      </c>
      <c r="CR98">
        <v>787557.87824486429</v>
      </c>
      <c r="CS98">
        <v>-1368310.3354290316</v>
      </c>
      <c r="CT98">
        <v>974662.41109421675</v>
      </c>
      <c r="CU98">
        <v>-1793535.5816433108</v>
      </c>
      <c r="CV98">
        <v>1376.6272482248194</v>
      </c>
      <c r="CW98">
        <v>-2514.9826728372695</v>
      </c>
      <c r="CX98">
        <v>-473.54831297019109</v>
      </c>
      <c r="CY98">
        <v>-120987331.50324108</v>
      </c>
      <c r="CZ98">
        <v>-102963826.7787711</v>
      </c>
    </row>
    <row r="99" spans="1:104" x14ac:dyDescent="0.35">
      <c r="A99" t="s">
        <v>163</v>
      </c>
      <c r="B99">
        <v>134518.31556796227</v>
      </c>
      <c r="C99">
        <v>-96820.164534835058</v>
      </c>
      <c r="D99">
        <v>-21727.265020670206</v>
      </c>
      <c r="E99">
        <v>-74490.766709464355</v>
      </c>
      <c r="F99">
        <v>-39722.921667965813</v>
      </c>
      <c r="G99">
        <v>-40722.814000101615</v>
      </c>
      <c r="H99">
        <v>-51305.748997046983</v>
      </c>
      <c r="I99">
        <v>-2186.2073334884312</v>
      </c>
      <c r="J99">
        <v>10628.282077766886</v>
      </c>
      <c r="K99">
        <v>-73317.957613424267</v>
      </c>
      <c r="L99">
        <v>147463.39328457086</v>
      </c>
      <c r="M99">
        <v>73207.45995210328</v>
      </c>
      <c r="N99">
        <v>81366.237221994015</v>
      </c>
      <c r="O99">
        <v>80508.808506490401</v>
      </c>
      <c r="P99">
        <v>-4546.903094097207</v>
      </c>
      <c r="Y99">
        <v>-110489.43789452419</v>
      </c>
      <c r="Z99">
        <v>981.23801736848009</v>
      </c>
      <c r="AA99">
        <v>48657.682854193132</v>
      </c>
      <c r="AB99">
        <v>10983.86797072652</v>
      </c>
      <c r="AC99">
        <v>55688.015977423238</v>
      </c>
      <c r="AD99">
        <v>-115182.14322162369</v>
      </c>
      <c r="AE99">
        <v>19628.731130157255</v>
      </c>
      <c r="AF99">
        <v>52554.760465617896</v>
      </c>
      <c r="AG99">
        <v>-2476.745710459958</v>
      </c>
      <c r="AH99">
        <v>-3164.3485917425887</v>
      </c>
      <c r="AI99">
        <v>-376.74428975860906</v>
      </c>
      <c r="AJ99">
        <v>-151.35281599235734</v>
      </c>
      <c r="AK99">
        <v>-796.8024420900274</v>
      </c>
      <c r="AL99">
        <v>151.47863513012848</v>
      </c>
      <c r="AM99">
        <v>-1001268.7713850641</v>
      </c>
      <c r="AN99">
        <v>2137112.5496159908</v>
      </c>
      <c r="AO99">
        <v>-1561022.5234423068</v>
      </c>
      <c r="AP99">
        <v>845918.42439247388</v>
      </c>
      <c r="AQ99">
        <v>2023650.1002045914</v>
      </c>
      <c r="AR99">
        <v>909271.57387027761</v>
      </c>
      <c r="AS99">
        <v>-1464424.5548702725</v>
      </c>
      <c r="AT99">
        <v>1434418.305799274</v>
      </c>
      <c r="AU99">
        <v>-882407.14243188815</v>
      </c>
      <c r="AV99">
        <v>3270289.8353439411</v>
      </c>
      <c r="AW99">
        <v>2358963.1757573024</v>
      </c>
      <c r="AX99">
        <v>544501.26107323635</v>
      </c>
      <c r="AY99">
        <v>-3503392.5410863347</v>
      </c>
      <c r="AZ99">
        <v>414052.25373086246</v>
      </c>
      <c r="BA99">
        <v>-1819864.6614203968</v>
      </c>
      <c r="BB99">
        <v>-1440372.0204540887</v>
      </c>
      <c r="BC99">
        <v>-6093691.5905287629</v>
      </c>
      <c r="BD99">
        <v>-20660.045432299808</v>
      </c>
      <c r="BE99">
        <v>-9965.3694835423084</v>
      </c>
      <c r="BF99">
        <v>-15428.173885971</v>
      </c>
      <c r="BG99">
        <v>-9309.2477362109748</v>
      </c>
      <c r="BH99">
        <v>55016.090672733175</v>
      </c>
      <c r="BI99">
        <v>604.51431980057782</v>
      </c>
      <c r="BJ99">
        <v>-2051531.0124865079</v>
      </c>
      <c r="BK99">
        <v>-2047412.4889744828</v>
      </c>
      <c r="BL99">
        <v>-219185.870833197</v>
      </c>
      <c r="BM99">
        <v>-290664.27550141676</v>
      </c>
      <c r="BN99">
        <v>3302451.0831707497</v>
      </c>
      <c r="BO99">
        <v>4678612.7043023575</v>
      </c>
      <c r="BP99">
        <v>2753840.1070972243</v>
      </c>
      <c r="BQ99">
        <v>3711472.7687843959</v>
      </c>
      <c r="BR99">
        <v>21729.14600946115</v>
      </c>
      <c r="BS99">
        <v>29657.258063179212</v>
      </c>
      <c r="BT99">
        <v>-89221.554649541591</v>
      </c>
      <c r="BU99">
        <v>1398.8105746279882</v>
      </c>
      <c r="BV99">
        <v>1111698.1727949302</v>
      </c>
      <c r="BW99">
        <v>-615.63388365797653</v>
      </c>
      <c r="BX99">
        <v>171.47671697688523</v>
      </c>
      <c r="BY99">
        <v>-2325.1933503108012</v>
      </c>
      <c r="BZ99">
        <v>-2164.7732086103601</v>
      </c>
      <c r="CA99">
        <v>-583.48316877547654</v>
      </c>
      <c r="CB99">
        <v>97.102269929227305</v>
      </c>
      <c r="CC99">
        <v>-2376.7134638386606</v>
      </c>
      <c r="CD99">
        <v>-2157.1813521680856</v>
      </c>
      <c r="CE99">
        <v>-710.88998455655212</v>
      </c>
      <c r="CF99">
        <v>-1535.1249535083305</v>
      </c>
      <c r="CG99">
        <v>841.80675842116727</v>
      </c>
      <c r="CH99">
        <v>5093138.677689923</v>
      </c>
      <c r="CI99">
        <v>-9740572.4877099264</v>
      </c>
      <c r="CJ99">
        <v>-570091.6441319274</v>
      </c>
      <c r="CK99">
        <v>1068728.153696327</v>
      </c>
      <c r="CL99">
        <v>3196.0200493179441</v>
      </c>
      <c r="CM99">
        <v>-6057.5676906206772</v>
      </c>
      <c r="CN99">
        <v>3416.7291213828021</v>
      </c>
      <c r="CO99">
        <v>-6436.6644360466162</v>
      </c>
      <c r="CP99" s="12">
        <v>11225680.75046861</v>
      </c>
      <c r="CQ99">
        <v>-21471636.115687598</v>
      </c>
      <c r="CR99">
        <v>-1399728.0691711803</v>
      </c>
      <c r="CS99">
        <v>2421120.9612054192</v>
      </c>
      <c r="CT99">
        <v>-1793535.5816433108</v>
      </c>
      <c r="CU99">
        <v>3304708.5155586614</v>
      </c>
      <c r="CV99">
        <v>-2512.6193892972628</v>
      </c>
      <c r="CW99">
        <v>4599.1328868611399</v>
      </c>
      <c r="CX99">
        <v>900.56120583756388</v>
      </c>
      <c r="CY99">
        <v>239064243.60387337</v>
      </c>
      <c r="CZ99">
        <v>204500364.02381194</v>
      </c>
    </row>
    <row r="100" spans="1:104" x14ac:dyDescent="0.35">
      <c r="A100" t="s">
        <v>45</v>
      </c>
      <c r="B100">
        <v>51.585557043170411</v>
      </c>
      <c r="C100">
        <v>-40.669401830198325</v>
      </c>
      <c r="D100">
        <v>-292.41148160443339</v>
      </c>
      <c r="E100">
        <v>46.288164480600329</v>
      </c>
      <c r="F100">
        <v>244.98345584454296</v>
      </c>
      <c r="G100">
        <v>-62.922814280998473</v>
      </c>
      <c r="H100">
        <v>-115.61861208062886</v>
      </c>
      <c r="I100">
        <v>-227.87389130857969</v>
      </c>
      <c r="J100">
        <v>-264.44254257848792</v>
      </c>
      <c r="K100">
        <v>35.110787113173387</v>
      </c>
      <c r="L100">
        <v>58.272299499742779</v>
      </c>
      <c r="M100">
        <v>-435.09765616805885</v>
      </c>
      <c r="N100">
        <v>-728.83714689617875</v>
      </c>
      <c r="O100">
        <v>110.19832009768469</v>
      </c>
      <c r="P100">
        <v>935.95331077037531</v>
      </c>
      <c r="Y100">
        <v>554.38824198728048</v>
      </c>
      <c r="Z100">
        <v>29.929620038372455</v>
      </c>
      <c r="AA100">
        <v>-70.495889288196921</v>
      </c>
      <c r="AB100">
        <v>-27.278128189345914</v>
      </c>
      <c r="AC100">
        <v>-122.89392353733508</v>
      </c>
      <c r="AD100">
        <v>592.56959893548458</v>
      </c>
      <c r="AE100">
        <v>-111.69214214804595</v>
      </c>
      <c r="AF100">
        <v>-158.40814506858186</v>
      </c>
      <c r="AG100">
        <v>-1.955336761137408</v>
      </c>
      <c r="AH100">
        <v>-4.2417453836036492</v>
      </c>
      <c r="AI100">
        <v>-0.68942078007896757</v>
      </c>
      <c r="AJ100">
        <v>0.82069511142450879</v>
      </c>
      <c r="AK100">
        <v>0.58757944791333716</v>
      </c>
      <c r="AL100">
        <v>2.6177104980077845</v>
      </c>
      <c r="AM100">
        <v>21972.978941077537</v>
      </c>
      <c r="AN100">
        <v>-12819.888210847641</v>
      </c>
      <c r="AO100">
        <v>32192.698530373793</v>
      </c>
      <c r="AP100">
        <v>-20320.579756467123</v>
      </c>
      <c r="AQ100">
        <v>-18354.975500093053</v>
      </c>
      <c r="AR100">
        <v>329.82177681906137</v>
      </c>
      <c r="AS100">
        <v>7767.334051157708</v>
      </c>
      <c r="AT100">
        <v>13058.085327487117</v>
      </c>
      <c r="AU100">
        <v>-1599.0027446766612</v>
      </c>
      <c r="AV100">
        <v>3275.1621526905974</v>
      </c>
      <c r="AW100">
        <v>4474.4593186489865</v>
      </c>
      <c r="AX100">
        <v>-10064.991495734055</v>
      </c>
      <c r="AY100">
        <v>-12701.52436354738</v>
      </c>
      <c r="AZ100">
        <v>-10732.799645188343</v>
      </c>
      <c r="BA100">
        <v>2694.4159126898858</v>
      </c>
      <c r="BB100">
        <v>-3602.8758923511418</v>
      </c>
      <c r="BC100">
        <v>27341.547605481323</v>
      </c>
      <c r="BD100">
        <v>657.67046153170122</v>
      </c>
      <c r="BE100">
        <v>669.05039829142322</v>
      </c>
      <c r="BF100">
        <v>719.25529799038361</v>
      </c>
      <c r="BG100">
        <v>695.57342581503849</v>
      </c>
      <c r="BH100">
        <v>246.75540530665373</v>
      </c>
      <c r="BI100">
        <v>9.9131815803296863</v>
      </c>
      <c r="BJ100">
        <v>1461.8059642450864</v>
      </c>
      <c r="BK100">
        <v>704.37796608301699</v>
      </c>
      <c r="BL100">
        <v>1336.5523510215974</v>
      </c>
      <c r="BM100">
        <v>753.02203929236941</v>
      </c>
      <c r="BN100">
        <v>4604.0676857763656</v>
      </c>
      <c r="BO100">
        <v>4836.4361195408101</v>
      </c>
      <c r="BP100">
        <v>4946.8600188682121</v>
      </c>
      <c r="BQ100">
        <v>5627.3852673917809</v>
      </c>
      <c r="BR100">
        <v>70.396631585520197</v>
      </c>
      <c r="BS100">
        <v>92.156716302617241</v>
      </c>
      <c r="BT100">
        <v>-261.22717105524259</v>
      </c>
      <c r="BU100">
        <v>649.69661559872679</v>
      </c>
      <c r="BV100">
        <v>-10779.692456701194</v>
      </c>
      <c r="BW100">
        <v>21.596959598010095</v>
      </c>
      <c r="BX100">
        <v>23.656411147021181</v>
      </c>
      <c r="BY100">
        <v>26.6636793929286</v>
      </c>
      <c r="BZ100">
        <v>29.478187333333622</v>
      </c>
      <c r="CA100">
        <v>21.857132492064189</v>
      </c>
      <c r="CB100">
        <v>23.002328326420436</v>
      </c>
      <c r="CC100">
        <v>24.185142599434034</v>
      </c>
      <c r="CD100">
        <v>25.683128861618243</v>
      </c>
      <c r="CE100">
        <v>-34.379179203474969</v>
      </c>
      <c r="CF100">
        <v>-32.350178263875129</v>
      </c>
      <c r="CG100">
        <v>-26.670679125976569</v>
      </c>
      <c r="CH100">
        <v>7209.3662064971095</v>
      </c>
      <c r="CI100">
        <v>-13860.212576330692</v>
      </c>
      <c r="CJ100">
        <v>349.06065783028379</v>
      </c>
      <c r="CK100">
        <v>-641.89042401217887</v>
      </c>
      <c r="CL100">
        <v>-4.0117916463732959</v>
      </c>
      <c r="CM100">
        <v>8.4653817993334446</v>
      </c>
      <c r="CN100">
        <v>-1.1707453069566744</v>
      </c>
      <c r="CO100">
        <v>3.1790284386450756</v>
      </c>
      <c r="CP100" s="12">
        <v>548.46282629561108</v>
      </c>
      <c r="CQ100">
        <v>83.479084714411584</v>
      </c>
      <c r="CR100">
        <v>-5517.585766007448</v>
      </c>
      <c r="CS100">
        <v>10928.710499754125</v>
      </c>
      <c r="CT100">
        <v>1376.6272482248194</v>
      </c>
      <c r="CU100">
        <v>-2512.6193892972628</v>
      </c>
      <c r="CV100">
        <v>63.393959595403388</v>
      </c>
      <c r="CW100">
        <v>-118.69781405330316</v>
      </c>
      <c r="CX100">
        <v>-18.596927930827729</v>
      </c>
      <c r="CY100">
        <v>865442.98777690472</v>
      </c>
      <c r="CZ100">
        <v>823236.14754276583</v>
      </c>
    </row>
    <row r="101" spans="1:104" x14ac:dyDescent="0.35">
      <c r="A101" t="s">
        <v>46</v>
      </c>
      <c r="B101">
        <v>-68.50363232424391</v>
      </c>
      <c r="C101">
        <v>73.390924084998602</v>
      </c>
      <c r="D101">
        <v>511.26685135633574</v>
      </c>
      <c r="E101">
        <v>-100.84524933223902</v>
      </c>
      <c r="F101">
        <v>-491.65933489408428</v>
      </c>
      <c r="G101">
        <v>128.52492126128629</v>
      </c>
      <c r="H101">
        <v>238.99502246986583</v>
      </c>
      <c r="I101">
        <v>409.63525134765769</v>
      </c>
      <c r="J101">
        <v>449.22540243123819</v>
      </c>
      <c r="K101">
        <v>-79.822085741334092</v>
      </c>
      <c r="L101">
        <v>-147.6911663179861</v>
      </c>
      <c r="M101">
        <v>762.63355228546413</v>
      </c>
      <c r="N101">
        <v>1290.6842441073923</v>
      </c>
      <c r="O101">
        <v>-218.33767237496548</v>
      </c>
      <c r="P101">
        <v>-1770.1965467400794</v>
      </c>
      <c r="Y101">
        <v>-1030.1890727320897</v>
      </c>
      <c r="Z101">
        <v>-64.242747533157385</v>
      </c>
      <c r="AA101">
        <v>123.00876399056922</v>
      </c>
      <c r="AB101">
        <v>52.038929265722849</v>
      </c>
      <c r="AC101">
        <v>220.04706282426181</v>
      </c>
      <c r="AD101">
        <v>-1104.7351857771025</v>
      </c>
      <c r="AE101">
        <v>195.19351367837652</v>
      </c>
      <c r="AF101">
        <v>282.98751157897806</v>
      </c>
      <c r="AG101">
        <v>5.6459237216759188</v>
      </c>
      <c r="AH101">
        <v>8.479236576580389</v>
      </c>
      <c r="AI101">
        <v>1.2770067128817697</v>
      </c>
      <c r="AJ101">
        <v>-1.686540656145197</v>
      </c>
      <c r="AK101">
        <v>-1.2766898311752397</v>
      </c>
      <c r="AL101">
        <v>-4.7290174012470922</v>
      </c>
      <c r="AM101">
        <v>-41722.121452673542</v>
      </c>
      <c r="AN101">
        <v>25530.427187735262</v>
      </c>
      <c r="AO101">
        <v>-60774.898222902586</v>
      </c>
      <c r="AP101">
        <v>37389.303799879403</v>
      </c>
      <c r="AQ101">
        <v>36590.092450741264</v>
      </c>
      <c r="AR101">
        <v>-1402.933038654272</v>
      </c>
      <c r="AS101">
        <v>-15145.436003644205</v>
      </c>
      <c r="AT101">
        <v>-22463.012474726849</v>
      </c>
      <c r="AU101">
        <v>1426.2353854347932</v>
      </c>
      <c r="AV101">
        <v>-5886.2999715837568</v>
      </c>
      <c r="AW101">
        <v>-8016.7037636961049</v>
      </c>
      <c r="AX101">
        <v>18496.216533010196</v>
      </c>
      <c r="AY101">
        <v>25194.811307797365</v>
      </c>
      <c r="AZ101">
        <v>20182.043801110518</v>
      </c>
      <c r="BA101">
        <v>-4061.0990339184086</v>
      </c>
      <c r="BB101">
        <v>6851.4220056262202</v>
      </c>
      <c r="BC101">
        <v>-46964.472379503684</v>
      </c>
      <c r="BD101">
        <v>-1221.9181264182705</v>
      </c>
      <c r="BE101">
        <v>-1237.3705421906827</v>
      </c>
      <c r="BF101">
        <v>-1330.9293871298237</v>
      </c>
      <c r="BG101">
        <v>-1283.9836910084441</v>
      </c>
      <c r="BH101">
        <v>-443.19813007706693</v>
      </c>
      <c r="BI101">
        <v>-16.05376300855043</v>
      </c>
      <c r="BJ101">
        <v>-3382.3916219769258</v>
      </c>
      <c r="BK101">
        <v>-1897.8963954906421</v>
      </c>
      <c r="BL101">
        <v>-2756.0272939289343</v>
      </c>
      <c r="BM101">
        <v>-1601.0764972882462</v>
      </c>
      <c r="BN101">
        <v>-8592.3240899374177</v>
      </c>
      <c r="BO101">
        <v>-9063.4963760643604</v>
      </c>
      <c r="BP101">
        <v>-9146.4446977230127</v>
      </c>
      <c r="BQ101">
        <v>-10286.565430571058</v>
      </c>
      <c r="BR101">
        <v>-128.21916347044811</v>
      </c>
      <c r="BS101">
        <v>-164.14939243268165</v>
      </c>
      <c r="BT101">
        <v>466.38331695746854</v>
      </c>
      <c r="BU101">
        <v>-1202.3284557919885</v>
      </c>
      <c r="BV101">
        <v>21473.849775110128</v>
      </c>
      <c r="BW101">
        <v>-41.489091192987679</v>
      </c>
      <c r="BX101">
        <v>-45.526829513724309</v>
      </c>
      <c r="BY101">
        <v>-51.022354357710036</v>
      </c>
      <c r="BZ101">
        <v>-56.266797815768783</v>
      </c>
      <c r="CA101">
        <v>-41.330836117147115</v>
      </c>
      <c r="CB101">
        <v>-43.48289965755427</v>
      </c>
      <c r="CC101">
        <v>-45.716413821081915</v>
      </c>
      <c r="CD101">
        <v>-48.333689003327919</v>
      </c>
      <c r="CE101">
        <v>63.540451886190532</v>
      </c>
      <c r="CF101">
        <v>60.919011796971716</v>
      </c>
      <c r="CG101">
        <v>50.948447252771821</v>
      </c>
      <c r="CH101">
        <v>-13113.401381611799</v>
      </c>
      <c r="CI101">
        <v>25530.706797901985</v>
      </c>
      <c r="CJ101">
        <v>-653.66328709974312</v>
      </c>
      <c r="CK101">
        <v>1206.2055448205404</v>
      </c>
      <c r="CL101">
        <v>7.6012360700905157</v>
      </c>
      <c r="CM101">
        <v>-15.913583656930907</v>
      </c>
      <c r="CN101">
        <v>2.0374334336750395</v>
      </c>
      <c r="CO101">
        <v>-5.5662306472213512</v>
      </c>
      <c r="CP101" s="12">
        <v>-457.9712891563471</v>
      </c>
      <c r="CQ101">
        <v>-840.60298376883497</v>
      </c>
      <c r="CR101">
        <v>7804.4354627330922</v>
      </c>
      <c r="CS101">
        <v>-15809.21999718097</v>
      </c>
      <c r="CT101">
        <v>-2514.9826728372695</v>
      </c>
      <c r="CU101">
        <v>4599.1328868611399</v>
      </c>
      <c r="CV101">
        <v>-118.69781405330316</v>
      </c>
      <c r="CW101">
        <v>223.44988210205958</v>
      </c>
      <c r="CX101">
        <v>34.519754922250961</v>
      </c>
      <c r="CY101">
        <v>-1704078.7781050541</v>
      </c>
      <c r="CZ101">
        <v>-1593565.2310720864</v>
      </c>
    </row>
    <row r="102" spans="1:104" x14ac:dyDescent="0.35">
      <c r="A102" t="s">
        <v>206</v>
      </c>
      <c r="B102">
        <v>-320.79049786008244</v>
      </c>
      <c r="C102">
        <v>283.60017007625214</v>
      </c>
      <c r="D102">
        <v>119.05781764915703</v>
      </c>
      <c r="E102">
        <v>54.563446801468814</v>
      </c>
      <c r="F102">
        <v>16.920413704073219</v>
      </c>
      <c r="G102">
        <v>95.284336374856863</v>
      </c>
      <c r="H102">
        <v>141.70881961620506</v>
      </c>
      <c r="I102">
        <v>62.048210962501308</v>
      </c>
      <c r="J102">
        <v>-132.53172308217935</v>
      </c>
      <c r="K102">
        <v>-132.62755120867911</v>
      </c>
      <c r="L102">
        <v>123.86240718477602</v>
      </c>
      <c r="M102">
        <v>328.41543727336995</v>
      </c>
      <c r="N102">
        <v>160.62332270451233</v>
      </c>
      <c r="O102">
        <v>760.09946247636685</v>
      </c>
      <c r="P102">
        <v>180.8569522552786</v>
      </c>
      <c r="Y102">
        <v>-905.21401371191337</v>
      </c>
      <c r="Z102">
        <v>-3.5952545361720314</v>
      </c>
      <c r="AA102">
        <v>133.86716797673</v>
      </c>
      <c r="AB102">
        <v>96.535158130261919</v>
      </c>
      <c r="AC102">
        <v>97.130835851585942</v>
      </c>
      <c r="AD102">
        <v>-896.09653206478959</v>
      </c>
      <c r="AE102">
        <v>176.81155261734506</v>
      </c>
      <c r="AF102">
        <v>59.517165064675488</v>
      </c>
      <c r="AG102">
        <v>-3.3660795946686033</v>
      </c>
      <c r="AH102">
        <v>-8.5018495547324964</v>
      </c>
      <c r="AI102">
        <v>0.62049855372181739</v>
      </c>
      <c r="AJ102">
        <v>0.2615468724509023</v>
      </c>
      <c r="AK102">
        <v>1.5201077889303019</v>
      </c>
      <c r="AL102">
        <v>-5.0727294959115588</v>
      </c>
      <c r="AM102">
        <v>-20553.921275442994</v>
      </c>
      <c r="AN102">
        <v>29784.381789621319</v>
      </c>
      <c r="AO102">
        <v>-22183.951649959439</v>
      </c>
      <c r="AP102">
        <v>11729.734475073556</v>
      </c>
      <c r="AQ102">
        <v>39357.698174051366</v>
      </c>
      <c r="AR102">
        <v>-4561.4336694899139</v>
      </c>
      <c r="AS102">
        <v>-7570.5349708595304</v>
      </c>
      <c r="AT102">
        <v>16629.96671367807</v>
      </c>
      <c r="AU102">
        <v>-4440.1676116787712</v>
      </c>
      <c r="AV102">
        <v>23776.450719686196</v>
      </c>
      <c r="AW102">
        <v>21788.603245083115</v>
      </c>
      <c r="AX102">
        <v>8420.7202861884361</v>
      </c>
      <c r="AY102">
        <v>-588.2812263684682</v>
      </c>
      <c r="AZ102">
        <v>-9027.1878371961138</v>
      </c>
      <c r="BA102">
        <v>-7283.2684355948486</v>
      </c>
      <c r="BB102">
        <v>11488.075506453453</v>
      </c>
      <c r="BC102">
        <v>-10149.406017968498</v>
      </c>
      <c r="BD102">
        <v>-535.61345394885382</v>
      </c>
      <c r="BE102">
        <v>-363.38718977973286</v>
      </c>
      <c r="BF102">
        <v>-412.6348152665899</v>
      </c>
      <c r="BG102">
        <v>-482.88375713643234</v>
      </c>
      <c r="BH102">
        <v>108.3933191726034</v>
      </c>
      <c r="BI102">
        <v>-6.9536177720832608</v>
      </c>
      <c r="BJ102">
        <v>-13852.559336532726</v>
      </c>
      <c r="BK102">
        <v>-12192.11318454757</v>
      </c>
      <c r="BL102">
        <v>-6510.0214121172221</v>
      </c>
      <c r="BM102">
        <v>-5495.9015259788475</v>
      </c>
      <c r="BN102">
        <v>-13695.151652115532</v>
      </c>
      <c r="BO102">
        <v>-16944.255541198443</v>
      </c>
      <c r="BP102">
        <v>-13417.159861173262</v>
      </c>
      <c r="BQ102">
        <v>-15762.733291961102</v>
      </c>
      <c r="BR102">
        <v>0.68439298326163278</v>
      </c>
      <c r="BS102">
        <v>12.299137818410074</v>
      </c>
      <c r="BT102">
        <v>215.46415191908051</v>
      </c>
      <c r="BU102">
        <v>-276.456190495756</v>
      </c>
      <c r="BV102">
        <v>17637.451600731496</v>
      </c>
      <c r="BW102">
        <v>-29.422471116750071</v>
      </c>
      <c r="BX102">
        <v>-33.275277682404528</v>
      </c>
      <c r="BY102">
        <v>-25.431558688411872</v>
      </c>
      <c r="BZ102">
        <v>-29.401743208611144</v>
      </c>
      <c r="CA102">
        <v>-27.476313464121926</v>
      </c>
      <c r="CB102">
        <v>-27.105893636937424</v>
      </c>
      <c r="CC102">
        <v>-17.206408174232227</v>
      </c>
      <c r="CD102">
        <v>-19.934103581477931</v>
      </c>
      <c r="CE102">
        <v>101.29234487448873</v>
      </c>
      <c r="CF102">
        <v>79.590698319281628</v>
      </c>
      <c r="CG102">
        <v>92.468888452630566</v>
      </c>
      <c r="CH102">
        <v>61256.076577539468</v>
      </c>
      <c r="CI102">
        <v>-116384.65579910528</v>
      </c>
      <c r="CJ102">
        <v>-526.40170596402163</v>
      </c>
      <c r="CK102">
        <v>1037.0319971196982</v>
      </c>
      <c r="CL102">
        <v>10.509137484600782</v>
      </c>
      <c r="CM102">
        <v>-20.386022084148067</v>
      </c>
      <c r="CN102">
        <v>8.0600732754573041</v>
      </c>
      <c r="CO102">
        <v>-15.298079093480585</v>
      </c>
      <c r="CP102" s="12">
        <v>69749.166031607107</v>
      </c>
      <c r="CQ102">
        <v>-134618.09985705907</v>
      </c>
      <c r="CR102">
        <v>-20521.03079818506</v>
      </c>
      <c r="CS102">
        <v>37933.308009221379</v>
      </c>
      <c r="CT102">
        <v>-473.54831297019109</v>
      </c>
      <c r="CU102">
        <v>900.56120583756388</v>
      </c>
      <c r="CV102">
        <v>-18.596927930827729</v>
      </c>
      <c r="CW102">
        <v>34.519754922250961</v>
      </c>
      <c r="CX102">
        <v>121.2490144155437</v>
      </c>
      <c r="CY102">
        <v>-3690417.8756333296</v>
      </c>
      <c r="CZ102">
        <v>-3291853.1807266423</v>
      </c>
    </row>
    <row r="103" spans="1:104" x14ac:dyDescent="0.35">
      <c r="A103" t="s">
        <v>143</v>
      </c>
      <c r="B103">
        <v>118452551.50760429</v>
      </c>
      <c r="C103">
        <v>-48751461.653887816</v>
      </c>
      <c r="D103">
        <v>-219933701.88461164</v>
      </c>
      <c r="E103">
        <v>-65909180.048045531</v>
      </c>
      <c r="F103">
        <v>135726365.25062907</v>
      </c>
      <c r="G103">
        <v>-64602787.544223979</v>
      </c>
      <c r="H103">
        <v>-10634557.246265732</v>
      </c>
      <c r="I103">
        <v>-112718036.47080311</v>
      </c>
      <c r="J103">
        <v>-156277542.19444159</v>
      </c>
      <c r="K103">
        <v>-40471193.198266357</v>
      </c>
      <c r="L103">
        <v>138020116.19790691</v>
      </c>
      <c r="M103">
        <v>-109719618.2661522</v>
      </c>
      <c r="N103">
        <v>-130961380.50383319</v>
      </c>
      <c r="O103">
        <v>-135001352.25559428</v>
      </c>
      <c r="P103">
        <v>85679161.569636554</v>
      </c>
      <c r="Y103">
        <v>222209906.88896883</v>
      </c>
      <c r="Z103">
        <v>19720798.734490342</v>
      </c>
      <c r="AA103">
        <v>-41030991.514572188</v>
      </c>
      <c r="AB103">
        <v>-8333924.8476340575</v>
      </c>
      <c r="AC103">
        <v>-33863885.884424925</v>
      </c>
      <c r="AD103">
        <v>225980625.28877416</v>
      </c>
      <c r="AE103">
        <v>-48508326.907071427</v>
      </c>
      <c r="AF103">
        <v>-33844351.701845296</v>
      </c>
      <c r="AG103">
        <v>258478.92913757474</v>
      </c>
      <c r="AH103">
        <v>512883.79104037146</v>
      </c>
      <c r="AI103">
        <v>189768.34210239761</v>
      </c>
      <c r="AJ103">
        <v>-1186868.7121444461</v>
      </c>
      <c r="AK103">
        <v>265342.56389610592</v>
      </c>
      <c r="AL103">
        <v>-695023.73338276253</v>
      </c>
      <c r="AM103">
        <v>2572906332.5371218</v>
      </c>
      <c r="AN103">
        <v>-3333846758.9862661</v>
      </c>
      <c r="AO103">
        <v>3701011746.5443535</v>
      </c>
      <c r="AP103">
        <v>-679410576.9156065</v>
      </c>
      <c r="AQ103">
        <v>-4223519844.766325</v>
      </c>
      <c r="AR103">
        <v>1121157645.7247229</v>
      </c>
      <c r="AS103">
        <v>2278752283.1978793</v>
      </c>
      <c r="AT103">
        <v>-5189106657.8363981</v>
      </c>
      <c r="AU103">
        <v>2624445144.4557638</v>
      </c>
      <c r="AV103">
        <v>-5029429829.9883528</v>
      </c>
      <c r="AW103">
        <v>-3521680033.9116645</v>
      </c>
      <c r="AX103">
        <v>-641288964.30454767</v>
      </c>
      <c r="AY103">
        <v>-1657269815.8894796</v>
      </c>
      <c r="AZ103">
        <v>2058033907.1810226</v>
      </c>
      <c r="BA103">
        <v>-635584135.25402725</v>
      </c>
      <c r="BB103">
        <v>-821155086.39273298</v>
      </c>
      <c r="BC103">
        <v>436819308.69784081</v>
      </c>
      <c r="BD103">
        <v>179036961.42084363</v>
      </c>
      <c r="BE103">
        <v>149580062.89071664</v>
      </c>
      <c r="BF103">
        <v>168257228.60007417</v>
      </c>
      <c r="BG103">
        <v>170209725.00522476</v>
      </c>
      <c r="BH103">
        <v>21133998.598765656</v>
      </c>
      <c r="BI103">
        <v>5799218.1663810322</v>
      </c>
      <c r="BJ103">
        <v>2420949558.2970123</v>
      </c>
      <c r="BK103">
        <v>2134948641.2043831</v>
      </c>
      <c r="BL103">
        <v>1659689252.982518</v>
      </c>
      <c r="BM103">
        <v>1461488306.4763529</v>
      </c>
      <c r="BN103">
        <v>2812406939.3202796</v>
      </c>
      <c r="BO103">
        <v>3295232730.7063155</v>
      </c>
      <c r="BP103">
        <v>2855331493.287014</v>
      </c>
      <c r="BQ103">
        <v>3348374762.0141592</v>
      </c>
      <c r="BR103">
        <v>6860404.5679159435</v>
      </c>
      <c r="BS103">
        <v>14897242.885673348</v>
      </c>
      <c r="BT103">
        <v>-160085305.47355822</v>
      </c>
      <c r="BU103">
        <v>136597251.68899497</v>
      </c>
      <c r="BV103">
        <v>-1244574320.4847469</v>
      </c>
      <c r="BW103">
        <v>2470930.2043423136</v>
      </c>
      <c r="BX103">
        <v>1982867.0476583741</v>
      </c>
      <c r="BY103">
        <v>1757794.2925982685</v>
      </c>
      <c r="BZ103">
        <v>1257999.2203741318</v>
      </c>
      <c r="CA103">
        <v>1456952.7369044651</v>
      </c>
      <c r="CB103">
        <v>708745.01015556429</v>
      </c>
      <c r="CC103">
        <v>391212.1941831173</v>
      </c>
      <c r="CD103">
        <v>-212636.99902263211</v>
      </c>
      <c r="CE103">
        <v>-3402872.919903256</v>
      </c>
      <c r="CF103">
        <v>-3228092.9839538699</v>
      </c>
      <c r="CG103">
        <v>-3060335.1772453859</v>
      </c>
      <c r="CH103">
        <v>-14039563611.924934</v>
      </c>
      <c r="CI103">
        <v>26163929984.562321</v>
      </c>
      <c r="CJ103">
        <v>76420653.436681256</v>
      </c>
      <c r="CK103">
        <v>-145019269.45442736</v>
      </c>
      <c r="CL103">
        <v>-1400099.186273979</v>
      </c>
      <c r="CM103">
        <v>2725549.5395686324</v>
      </c>
      <c r="CN103">
        <v>-1594948.49127809</v>
      </c>
      <c r="CO103">
        <v>3024231.0256636203</v>
      </c>
      <c r="CP103" s="12">
        <v>-15277386978.914511</v>
      </c>
      <c r="CQ103">
        <v>29076691990.71933</v>
      </c>
      <c r="CR103">
        <v>5066203370.0764503</v>
      </c>
      <c r="CS103">
        <v>-9431750711.6072845</v>
      </c>
      <c r="CT103">
        <v>-120987331.50324108</v>
      </c>
      <c r="CU103">
        <v>239064243.60387337</v>
      </c>
      <c r="CV103">
        <v>865442.98777690472</v>
      </c>
      <c r="CW103">
        <v>-1704078.7781050541</v>
      </c>
      <c r="CX103">
        <v>-3690417.8756333296</v>
      </c>
      <c r="CY103">
        <v>862146402430.48792</v>
      </c>
      <c r="CZ103">
        <v>782693570257.6084</v>
      </c>
    </row>
    <row r="104" spans="1:104" x14ac:dyDescent="0.35">
      <c r="A104" t="s">
        <v>168</v>
      </c>
      <c r="B104">
        <v>110965686.00144497</v>
      </c>
      <c r="C104">
        <v>-45214321.2937892</v>
      </c>
      <c r="D104">
        <v>-202030422.90292567</v>
      </c>
      <c r="E104">
        <v>-59188688.171861142</v>
      </c>
      <c r="F104">
        <v>123718434.27640842</v>
      </c>
      <c r="G104">
        <v>-57231464.827098988</v>
      </c>
      <c r="H104">
        <v>-9977155.15272489</v>
      </c>
      <c r="I104">
        <v>-104116420.09853537</v>
      </c>
      <c r="J104">
        <v>-145517750.93917364</v>
      </c>
      <c r="K104">
        <v>-35810319.828275643</v>
      </c>
      <c r="L104">
        <v>123272081.31060211</v>
      </c>
      <c r="M104">
        <v>-102436122.02208072</v>
      </c>
      <c r="N104">
        <v>-122578651.40859587</v>
      </c>
      <c r="O104">
        <v>-122199978.02476235</v>
      </c>
      <c r="P104">
        <v>79536872.281977668</v>
      </c>
      <c r="Y104">
        <v>208193873.12832659</v>
      </c>
      <c r="Z104">
        <v>17955307.885291662</v>
      </c>
      <c r="AA104">
        <v>-37439434.332218602</v>
      </c>
      <c r="AB104">
        <v>-7605578.6791323423</v>
      </c>
      <c r="AC104">
        <v>-31068088.349387299</v>
      </c>
      <c r="AD104">
        <v>211656143.30872121</v>
      </c>
      <c r="AE104">
        <v>-43943762.023687229</v>
      </c>
      <c r="AF104">
        <v>-31276247.604156103</v>
      </c>
      <c r="AG104">
        <v>316399.56792739511</v>
      </c>
      <c r="AH104">
        <v>465430.33078977157</v>
      </c>
      <c r="AI104">
        <v>179083.01614393457</v>
      </c>
      <c r="AJ104">
        <v>-1070392.6192094053</v>
      </c>
      <c r="AK104">
        <v>262966.00179639255</v>
      </c>
      <c r="AL104">
        <v>-639542.08008549269</v>
      </c>
      <c r="AM104">
        <v>2295705504.8445239</v>
      </c>
      <c r="AN104">
        <v>-2946755886.738543</v>
      </c>
      <c r="AO104">
        <v>3369201929.0763087</v>
      </c>
      <c r="AP104">
        <v>-664575650.54580343</v>
      </c>
      <c r="AQ104">
        <v>-3692661617.0434732</v>
      </c>
      <c r="AR104">
        <v>1059845313.8812333</v>
      </c>
      <c r="AS104">
        <v>2010214060.128269</v>
      </c>
      <c r="AT104">
        <v>-4666145109.2570915</v>
      </c>
      <c r="AU104">
        <v>2235201937.3209281</v>
      </c>
      <c r="AV104">
        <v>-4542245663.6630154</v>
      </c>
      <c r="AW104">
        <v>-3235682345.7932057</v>
      </c>
      <c r="AX104">
        <v>-644096655.71858573</v>
      </c>
      <c r="AY104">
        <v>-1441026917.698272</v>
      </c>
      <c r="AZ104">
        <v>1910199905.1122861</v>
      </c>
      <c r="BA104">
        <v>-510981401.76943994</v>
      </c>
      <c r="BB104">
        <v>-724420698.3400104</v>
      </c>
      <c r="BC104">
        <v>514028580.64473999</v>
      </c>
      <c r="BD104">
        <v>166733329.61237457</v>
      </c>
      <c r="BE104">
        <v>140828212.79354119</v>
      </c>
      <c r="BF104">
        <v>157788168.53834578</v>
      </c>
      <c r="BG104">
        <v>159457147.88567519</v>
      </c>
      <c r="BH104">
        <v>24795826.890085664</v>
      </c>
      <c r="BI104">
        <v>5612220.2934006667</v>
      </c>
      <c r="BJ104">
        <v>2210175623.0607352</v>
      </c>
      <c r="BK104">
        <v>1949315929.7585309</v>
      </c>
      <c r="BL104">
        <v>1509574630.2990978</v>
      </c>
      <c r="BM104">
        <v>1331180024.2823403</v>
      </c>
      <c r="BN104">
        <v>2582736445.5127625</v>
      </c>
      <c r="BO104">
        <v>3026615744.0139446</v>
      </c>
      <c r="BP104">
        <v>2632411393.394486</v>
      </c>
      <c r="BQ104">
        <v>3096026713.2212896</v>
      </c>
      <c r="BR104">
        <v>7364717.413092263</v>
      </c>
      <c r="BS104">
        <v>14935335.293579612</v>
      </c>
      <c r="BT104">
        <v>-146755127.20170438</v>
      </c>
      <c r="BU104">
        <v>129454022.03892796</v>
      </c>
      <c r="BV104">
        <v>-1048060551.0033182</v>
      </c>
      <c r="BW104">
        <v>2220328.0435476573</v>
      </c>
      <c r="BX104">
        <v>1755879.4082379693</v>
      </c>
      <c r="BY104">
        <v>1559465.1248094989</v>
      </c>
      <c r="BZ104">
        <v>1059641.0748080811</v>
      </c>
      <c r="CA104">
        <v>1302368.4228929358</v>
      </c>
      <c r="CB104">
        <v>621212.20666072913</v>
      </c>
      <c r="CC104">
        <v>312785.73261361907</v>
      </c>
      <c r="CD104">
        <v>-256257.33845691811</v>
      </c>
      <c r="CE104">
        <v>-3062022.2025013063</v>
      </c>
      <c r="CF104">
        <v>-2891182.1335150218</v>
      </c>
      <c r="CG104">
        <v>-2710156.5203333241</v>
      </c>
      <c r="CH104">
        <v>-12661382327.200321</v>
      </c>
      <c r="CI104">
        <v>23601371981.360779</v>
      </c>
      <c r="CJ104">
        <v>69393347.23297441</v>
      </c>
      <c r="CK104">
        <v>-131597596.75519998</v>
      </c>
      <c r="CL104">
        <v>-1276084.4534118581</v>
      </c>
      <c r="CM104">
        <v>2490930.0095452359</v>
      </c>
      <c r="CN104">
        <v>-1493959.9077803395</v>
      </c>
      <c r="CO104">
        <v>2840124.904161856</v>
      </c>
      <c r="CP104" s="12">
        <v>-13834065449.161972</v>
      </c>
      <c r="CQ104">
        <v>26348532443.639751</v>
      </c>
      <c r="CR104">
        <v>4454760978.3004856</v>
      </c>
      <c r="CS104">
        <v>-8291047773.3606367</v>
      </c>
      <c r="CT104">
        <v>-102963826.7787711</v>
      </c>
      <c r="CU104">
        <v>204500364.02381194</v>
      </c>
      <c r="CV104">
        <v>823236.14754276583</v>
      </c>
      <c r="CW104">
        <v>-1593565.2310720864</v>
      </c>
      <c r="CX104">
        <v>-3291853.1807266423</v>
      </c>
      <c r="CY104">
        <v>782693570257.6084</v>
      </c>
      <c r="CZ104">
        <v>714136950134.74414</v>
      </c>
    </row>
  </sheetData>
  <autoFilter ref="A1:CT98" xr:uid="{1FD5CC74-B573-41B1-AB75-48DBC5AE1670}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FA06B-861E-4739-90D9-A8300FC4235B}">
  <dimension ref="A1:I9"/>
  <sheetViews>
    <sheetView workbookViewId="0">
      <selection activeCell="G19" sqref="G19"/>
    </sheetView>
  </sheetViews>
  <sheetFormatPr defaultRowHeight="14.5" x14ac:dyDescent="0.35"/>
  <sheetData>
    <row r="1" spans="1:9" x14ac:dyDescent="0.35">
      <c r="B1" t="s">
        <v>176</v>
      </c>
      <c r="C1" t="s">
        <v>19</v>
      </c>
      <c r="D1" t="s">
        <v>17</v>
      </c>
      <c r="E1" t="s">
        <v>15</v>
      </c>
      <c r="F1" t="s">
        <v>62</v>
      </c>
      <c r="G1" t="s">
        <v>9</v>
      </c>
      <c r="H1" t="s">
        <v>10</v>
      </c>
      <c r="I1" t="s">
        <v>189</v>
      </c>
    </row>
    <row r="2" spans="1:9" x14ac:dyDescent="0.35">
      <c r="A2" t="s">
        <v>176</v>
      </c>
      <c r="B2">
        <v>20.414431690000001</v>
      </c>
      <c r="C2">
        <v>27.275879280000002</v>
      </c>
      <c r="D2">
        <v>1.4203518509999999</v>
      </c>
      <c r="E2">
        <v>-0.55102819700000005</v>
      </c>
      <c r="F2">
        <v>0</v>
      </c>
      <c r="G2">
        <v>0</v>
      </c>
      <c r="H2">
        <v>0</v>
      </c>
      <c r="I2">
        <v>0</v>
      </c>
    </row>
    <row r="3" spans="1:9" x14ac:dyDescent="0.35">
      <c r="A3" t="s">
        <v>19</v>
      </c>
      <c r="B3">
        <v>27.275879280000002</v>
      </c>
      <c r="C3">
        <v>40.738662169999998</v>
      </c>
      <c r="D3">
        <v>7.6831489639999999</v>
      </c>
      <c r="E3">
        <v>-1.5649310489999999</v>
      </c>
      <c r="F3">
        <v>0</v>
      </c>
      <c r="G3">
        <v>0</v>
      </c>
      <c r="H3">
        <v>0</v>
      </c>
      <c r="I3">
        <v>0</v>
      </c>
    </row>
    <row r="4" spans="1:9" x14ac:dyDescent="0.35">
      <c r="A4" t="s">
        <v>17</v>
      </c>
      <c r="B4">
        <v>1.4203518509999999</v>
      </c>
      <c r="C4">
        <v>7.6831489639999999</v>
      </c>
      <c r="D4">
        <v>18.40257003</v>
      </c>
      <c r="E4">
        <v>-1.7328052869999999</v>
      </c>
      <c r="F4">
        <v>0</v>
      </c>
      <c r="G4">
        <v>0</v>
      </c>
      <c r="H4">
        <v>0</v>
      </c>
      <c r="I4">
        <v>0</v>
      </c>
    </row>
    <row r="5" spans="1:9" x14ac:dyDescent="0.35">
      <c r="A5" t="s">
        <v>15</v>
      </c>
      <c r="B5">
        <v>-0.55102819700000005</v>
      </c>
      <c r="C5">
        <v>-1.5649310489999999</v>
      </c>
      <c r="D5">
        <v>-1.7328052869999999</v>
      </c>
      <c r="E5">
        <v>0.329224462</v>
      </c>
      <c r="F5">
        <v>0</v>
      </c>
      <c r="G5">
        <v>0</v>
      </c>
      <c r="H5">
        <v>0</v>
      </c>
      <c r="I5">
        <v>0</v>
      </c>
    </row>
    <row r="6" spans="1:9" x14ac:dyDescent="0.35">
      <c r="A6" t="s">
        <v>62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 x14ac:dyDescent="0.35">
      <c r="A7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f>'OUTSIDE MOMENT'!C3</f>
        <v>18.518263999999999</v>
      </c>
      <c r="H7">
        <v>0</v>
      </c>
      <c r="I7">
        <v>0</v>
      </c>
    </row>
    <row r="8" spans="1:9" x14ac:dyDescent="0.35">
      <c r="A8" t="s">
        <v>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</row>
    <row r="9" spans="1:9" x14ac:dyDescent="0.35">
      <c r="A9" t="s">
        <v>189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2.9801900000000002E-3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8632C-4D93-40C5-87DA-5963032447B4}">
  <dimension ref="A1:B4"/>
  <sheetViews>
    <sheetView workbookViewId="0">
      <selection activeCell="B1" sqref="B1"/>
    </sheetView>
  </sheetViews>
  <sheetFormatPr defaultRowHeight="14.5" x14ac:dyDescent="0.35"/>
  <sheetData>
    <row r="1" spans="1:2" x14ac:dyDescent="0.35">
      <c r="A1" t="s">
        <v>198</v>
      </c>
      <c r="B1">
        <v>256413</v>
      </c>
    </row>
    <row r="2" spans="1:2" x14ac:dyDescent="0.35">
      <c r="A2" t="s">
        <v>199</v>
      </c>
      <c r="B2">
        <v>51995</v>
      </c>
    </row>
    <row r="3" spans="1:2" x14ac:dyDescent="0.35">
      <c r="A3" t="s">
        <v>200</v>
      </c>
      <c r="B3">
        <v>664</v>
      </c>
    </row>
    <row r="4" spans="1:2" x14ac:dyDescent="0.35">
      <c r="A4" t="s">
        <v>201</v>
      </c>
      <c r="B4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PARSTEST</vt:lpstr>
      <vt:lpstr>PARS</vt:lpstr>
      <vt:lpstr>MOMS</vt:lpstr>
      <vt:lpstr>W</vt:lpstr>
      <vt:lpstr>W_</vt:lpstr>
      <vt:lpstr>parskickedout</vt:lpstr>
      <vt:lpstr>Moments_other</vt:lpstr>
      <vt:lpstr>Moments_psid</vt:lpstr>
      <vt:lpstr>OUTSIDE MOMENT</vt:lpstr>
      <vt:lpstr>W_psid</vt:lpstr>
      <vt:lpstr>W_other</vt:lpstr>
      <vt:lpstr>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Tereza Ranošová</dc:creator>
  <cp:lastModifiedBy>Tereza Ranošová</cp:lastModifiedBy>
  <dcterms:created xsi:type="dcterms:W3CDTF">2022-06-22T22:06:26Z</dcterms:created>
  <dcterms:modified xsi:type="dcterms:W3CDTF">2022-07-12T15:47:23Z</dcterms:modified>
</cp:coreProperties>
</file>