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82" documentId="13_ncr:1_{D747905C-8763-4973-AEA7-B75115B0758C}" xr6:coauthVersionLast="47" xr6:coauthVersionMax="47" xr10:uidLastSave="{6F710758-4E22-4E84-AFAE-5F804ACB8F1D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29" i="3" l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Z4" i="8" l="1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<sst xmlns="http://schemas.openxmlformats.org/spreadsheetml/2006/main" count="1014" uniqueCount="255">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</sst>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0.26658302019627045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0.18556590217947244</v>
      </c>
    </row>
    <row r="4" spans="1:9" x14ac:dyDescent="0.35">
      <c r="A4" t="s">
        <v>75</v>
      </c>
      <c r="B4">
        <f>PARS!B4*$I$7+G4*(1-$I$7)*C4+(1-G4)*(1-$I$7)*D4</f>
        <v>-0.14080070147565749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0.66029065134682785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0.54897782523380068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0.91172554235569625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0.12363526372325762</v>
      </c>
      <c r="I7">
        <v>0.6</v>
      </c>
    </row>
    <row r="8" spans="1:9" x14ac:dyDescent="0.35">
      <c r="A8" t="s">
        <v>74</v>
      </c>
      <c r="B8">
        <f>PARS!B8*$I$7+G8*(1-$I$7)*C8+(1-G8)*(1-$I$7)*D8</f>
        <v>-1.4681489199785347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0.54836282471070763</v>
      </c>
    </row>
    <row r="9" spans="1:9" x14ac:dyDescent="0.35">
      <c r="A9" t="s">
        <v>92</v>
      </c>
      <c r="B9">
        <f>PARS!B9*$I$7+G9*(1-$I$7)*C9+(1-G9)*(1-$I$7)*D9</f>
        <v>3.5410082261308456E-2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0.90727376542774418</v>
      </c>
    </row>
    <row r="10" spans="1:9" x14ac:dyDescent="0.35">
      <c r="A10" t="s">
        <v>93</v>
      </c>
      <c r="B10">
        <f>PARS!B10*$I$7+G10*(1-$I$7)*C10+(1-G10)*(1-$I$7)*D10</f>
        <v>1.3788163722116693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0.36775536756849414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0.57246629533867255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0.91301967837234177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0.15632741490573865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0.98539250679525636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0.19198570631672796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6.9729298400002637E-2</v>
      </c>
    </row>
    <row r="17" spans="1:8" x14ac:dyDescent="0.35">
      <c r="A17" t="s">
        <v>77</v>
      </c>
      <c r="B17">
        <f>PARS!B17*$I$7+G17*(1-$I$7)*C17+(1-G17)*(1-$I$7)*D17</f>
        <v>-1.5189059454394009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0.57826340328450787</v>
      </c>
    </row>
    <row r="18" spans="1:8" x14ac:dyDescent="0.35">
      <c r="A18" t="s">
        <v>96</v>
      </c>
      <c r="B18">
        <f>PARS!B18*$I$7+G18*(1-$I$7)*C18+(1-G18)*(1-$I$7)*D18</f>
        <v>-0.79880024377259051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0.16611382658901386</v>
      </c>
    </row>
    <row r="19" spans="1:8" x14ac:dyDescent="0.35">
      <c r="A19" t="s">
        <v>71</v>
      </c>
      <c r="B19">
        <f>PARS!B19*$I$7+G19*(1-$I$7)*C19+(1-G19)*(1-$I$7)*D19</f>
        <v>1.6647648489383233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0.35512050117569238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0.48812371347721695</v>
      </c>
    </row>
    <row r="21" spans="1:8" x14ac:dyDescent="0.35">
      <c r="A21" t="s">
        <v>73</v>
      </c>
      <c r="B21">
        <f>PARS!B21*$I$7+G21*(1-$I$7)*C21+(1-G21)*(1-$I$7)*D21</f>
        <v>1.573503327535194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0.90532061079893167</v>
      </c>
    </row>
    <row r="22" spans="1:8" x14ac:dyDescent="0.35">
      <c r="A22" t="s">
        <v>68</v>
      </c>
      <c r="B22">
        <f>PARS!B22*$I$7+G22*(1-$I$7)*C22+(1-G22)*(1-$I$7)*D22</f>
        <v>0.92213445770531566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0.57809949565576391</v>
      </c>
    </row>
    <row r="23" spans="1:8" x14ac:dyDescent="0.35">
      <c r="A23" t="s">
        <v>79</v>
      </c>
      <c r="B23">
        <f>PARS!B23*$I$7+G23*(1-$I$7)*C23+(1-G23)*(1-$I$7)*D23</f>
        <v>3.3846015687044813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0.61763134711789758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0.67239805740310665</v>
      </c>
    </row>
    <row r="25" spans="1:8" x14ac:dyDescent="0.35">
      <c r="A25" t="s">
        <v>190</v>
      </c>
      <c r="B25">
        <f>PARS!B25*$I$7+G25*(1-$I$7)*C25+(1-G25)*(1-$I$7)*D25</f>
        <v>-0.11325946487467986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0.40774965823251896</v>
      </c>
    </row>
    <row r="26" spans="1:8" x14ac:dyDescent="0.35">
      <c r="A26" t="s">
        <v>81</v>
      </c>
      <c r="B26">
        <f>PARS!B26*$I$7+G26*(1-$I$7)*C26+(1-G26)*(1-$I$7)*D26</f>
        <v>0.2755169866479254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0.25625816108212762</v>
      </c>
    </row>
    <row r="27" spans="1:8" x14ac:dyDescent="0.35">
      <c r="A27" t="s">
        <v>82</v>
      </c>
      <c r="B27">
        <f>PARS!B27*$I$7+G27*(1-$I$7)*C27+(1-G27)*(1-$I$7)*D27</f>
        <v>-0.66688851724149556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0.37112847963948559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0.21386780463345845</v>
      </c>
    </row>
    <row r="29" spans="1:8" x14ac:dyDescent="0.35">
      <c r="A29" t="s">
        <v>103</v>
      </c>
      <c r="B29">
        <f>PARS!B29*$I$7+G29*(1-$I$7)*C29+(1-G29)*(1-$I$7)*D29</f>
        <v>0.12090112639851321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0.94821741498520618</v>
      </c>
    </row>
    <row r="30" spans="1:8" x14ac:dyDescent="0.35">
      <c r="A30" t="s">
        <v>86</v>
      </c>
      <c r="B30">
        <f>PARS!B30*$I$7+G30*(1-$I$7)*C30+(1-G30)*(1-$I$7)*D30</f>
        <v>0.90217925707946511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0.41209770695967762</v>
      </c>
    </row>
    <row r="31" spans="1:8" x14ac:dyDescent="0.35">
      <c r="A31" t="s">
        <v>83</v>
      </c>
      <c r="B31">
        <f>PARS!B31*$I$7+G31*(1-$I$7)*C31+(1-G31)*(1-$I$7)*D31</f>
        <v>1.2496517089171399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0.38000347432789894</v>
      </c>
    </row>
    <row r="32" spans="1:8" x14ac:dyDescent="0.35">
      <c r="A32" t="s">
        <v>84</v>
      </c>
      <c r="B32">
        <f>PARS!B32*$I$7+G32*(1-$I$7)*C32+(1-G32)*(1-$I$7)*D32</f>
        <v>0.7569764178797681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0.72227529171837579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0.18175619898203144</v>
      </c>
    </row>
    <row r="34" spans="1:8" x14ac:dyDescent="0.35">
      <c r="A34" t="s">
        <v>87</v>
      </c>
      <c r="B34">
        <f>PARS!B34*$I$7+G34*(1-$I$7)*C34+(1-G34)*(1-$I$7)*D34</f>
        <v>-1.5915581458127572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0.20431579581926484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4.413710967888218E-2</v>
      </c>
    </row>
    <row r="36" spans="1:8" x14ac:dyDescent="0.35">
      <c r="A36" t="s">
        <v>89</v>
      </c>
      <c r="B36">
        <f>PARS!B36*$I$7+G36*(1-$I$7)*C36+(1-G36)*(1-$I$7)*D36</f>
        <v>-1.8839994272992158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0.95048909611321097</v>
      </c>
    </row>
    <row r="37" spans="1:8" x14ac:dyDescent="0.35">
      <c r="A37" t="s">
        <v>102</v>
      </c>
      <c r="B37">
        <f>PARS!B37*$I$7+G37*(1-$I$7)*C37+(1-G37)*(1-$I$7)*D37</f>
        <v>-0.21716462433334921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0.32452860413107154</v>
      </c>
    </row>
    <row r="38" spans="1:8" x14ac:dyDescent="0.35">
      <c r="A38" s="5" t="s">
        <v>69</v>
      </c>
      <c r="B38">
        <f>PARS!B38*$I$7+G38*(1-$I$7)*C38+(1-G38)*(1-$I$7)*D38</f>
        <v>0.39154534440588318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0.33645989569153767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0.57259450454827177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0.18238583643995243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0.76531141124929924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0.27599470845014307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0.49375303266037607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0.60619837521101161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0.58214166708694592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0.46070772728994891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0.52989339858634366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0.82290675330554719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0.5825733689608209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0.48644291229585701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4.140882290165826E-2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0.93129429017041498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26" sqref="B26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-0.17639999377797499</v>
      </c>
      <c r="C4" s="7">
        <f>LN(F4)</f>
        <v>-0.51082562376599072</v>
      </c>
      <c r="D4" s="7">
        <f>LN(G4)</f>
        <v>0.18232155679395459</v>
      </c>
      <c r="E4" s="16">
        <f>V4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-1.49132666113523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0.2250738606400052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4.4429859476194435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0.2250738606400052</v>
      </c>
    </row>
    <row r="9" spans="1:23" x14ac:dyDescent="0.35">
      <c r="A9" t="s">
        <v>92</v>
      </c>
      <c r="B9">
        <v>5.6240436489999998E-5</v>
      </c>
      <c r="C9">
        <f t="shared" si="6"/>
        <v>-0.16251892949777494</v>
      </c>
      <c r="D9">
        <f t="shared" si="6"/>
        <v>0.69314718055994529</v>
      </c>
      <c r="E9" s="16">
        <f t="shared" si="7"/>
        <v>1.000056242018013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0.99994376114497363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1.000056242018013</v>
      </c>
    </row>
    <row r="10" spans="1:23" x14ac:dyDescent="0.35">
      <c r="A10" t="s">
        <v>93</v>
      </c>
      <c r="B10">
        <v>1.2212270714884801</v>
      </c>
      <c r="C10">
        <f t="shared" si="6"/>
        <v>0.69314718055994529</v>
      </c>
      <c r="D10">
        <f t="shared" si="6"/>
        <v>1.791759469228055</v>
      </c>
      <c r="E10" s="16">
        <f t="shared" si="7"/>
        <v>3.391346606210544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0.2948681205774451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3.391346606210544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1.000056242018013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0.99994376114497363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-1.51389615852901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-0.22005095220154583</v>
      </c>
      <c r="F17">
        <v>-0.312</v>
      </c>
      <c r="G17">
        <v>-0.1</v>
      </c>
      <c r="H17">
        <v>1.4</v>
      </c>
      <c r="I17">
        <v>1.4</v>
      </c>
      <c r="J17">
        <f t="shared" si="9"/>
        <v>-4.544402057774759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-0.22005095220154583</v>
      </c>
    </row>
    <row r="18" spans="1:26" x14ac:dyDescent="0.35">
      <c r="A18" t="s">
        <v>96</v>
      </c>
      <c r="B18">
        <v>-0.68955096167388297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0.50180134651984942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1.9928204795290314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0.50180134651984942</v>
      </c>
    </row>
    <row r="19" spans="1:26" x14ac:dyDescent="0.35">
      <c r="A19" t="s">
        <v>71</v>
      </c>
      <c r="B19">
        <v>1.27160256513612</v>
      </c>
      <c r="C19">
        <f t="shared" si="11"/>
        <v>1.6094379124341003</v>
      </c>
      <c r="D19">
        <f t="shared" si="11"/>
        <v>2.341805806147327</v>
      </c>
      <c r="E19" s="16">
        <f t="shared" si="10"/>
        <v>3.5665636354878889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0.28038193123763083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3.5665636354878889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1.055181954841E-3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0.50002637954884654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40.000000111340896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0.50002637954884654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0.6</v>
      </c>
      <c r="D22">
        <v>1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2.6</v>
      </c>
      <c r="C23">
        <v>1.5</v>
      </c>
      <c r="D23">
        <f>1-LN(1/(G23-1) -1)</f>
        <v>7.9067547786486871</v>
      </c>
      <c r="E23" s="16">
        <f t="shared" si="12"/>
        <v>1.8320183851339245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7.1549289423897688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1.8320183851339245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</v>
      </c>
    </row>
    <row r="26" spans="1:26" x14ac:dyDescent="0.35">
      <c r="A26" t="s">
        <v>81</v>
      </c>
      <c r="B26">
        <v>0.12809741588212301</v>
      </c>
      <c r="C26">
        <f t="shared" si="13"/>
        <v>0</v>
      </c>
      <c r="D26">
        <f t="shared" si="13"/>
        <v>0.5</v>
      </c>
      <c r="E26" s="16">
        <f t="shared" si="14"/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0.12809741588212301</v>
      </c>
    </row>
    <row r="27" spans="1:26" x14ac:dyDescent="0.35">
      <c r="A27" t="s">
        <v>82</v>
      </c>
      <c r="B27">
        <v>-0.74297264756552195</v>
      </c>
      <c r="C27">
        <f>LN(F27)</f>
        <v>-1.2039728043259361</v>
      </c>
      <c r="D27">
        <f>LN(G27)</f>
        <v>0.69314718055994529</v>
      </c>
      <c r="E27" s="16">
        <f t="shared" si="14"/>
        <v>0.47569772995473142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2.1021752617889566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0.47569772995473142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1.9786015659681001E-2</v>
      </c>
      <c r="C29">
        <f>F29</f>
        <v>0</v>
      </c>
      <c r="D29">
        <f>G29</f>
        <v>0.3</v>
      </c>
      <c r="E29" s="16">
        <f t="shared" ref="E29:E32" si="16">V29</f>
        <v>1.9786015659681001E-2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1.9786015659681001E-2</v>
      </c>
    </row>
    <row r="30" spans="1:26" x14ac:dyDescent="0.35">
      <c r="A30" t="s">
        <v>86</v>
      </c>
      <c r="B30">
        <v>0.94553946772544795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2.5742017028140616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0.38846994736536056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2.5742017028140616</v>
      </c>
    </row>
    <row r="31" spans="1:26" x14ac:dyDescent="0.35">
      <c r="A31" t="s">
        <v>83</v>
      </c>
      <c r="B31">
        <v>1.2308443600065699</v>
      </c>
      <c r="C31">
        <f t="shared" si="17"/>
        <v>0.58778666490211906</v>
      </c>
      <c r="D31">
        <f t="shared" si="17"/>
        <v>1.3862943611198906</v>
      </c>
      <c r="E31" s="16">
        <f t="shared" si="16"/>
        <v>3.4241195055989659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0.29204588168282242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3.4241195055989659</v>
      </c>
    </row>
    <row r="32" spans="1:26" x14ac:dyDescent="0.35">
      <c r="A32" t="s">
        <v>84</v>
      </c>
      <c r="B32">
        <v>0.27777644361357501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0.56900100537931086</v>
      </c>
      <c r="F32">
        <v>0.2</v>
      </c>
      <c r="G32">
        <v>0.999</v>
      </c>
      <c r="H32">
        <v>5.01</v>
      </c>
      <c r="I32">
        <v>5.03</v>
      </c>
      <c r="J32">
        <f>1/(E32*(1-E32))</f>
        <v>4.0776571660618357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0.56900100537931086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-1.6295736460255501</v>
      </c>
      <c r="C34">
        <f t="shared" ref="C34:D37" si="20">LN(F34)</f>
        <v>-2.3025850929940455</v>
      </c>
      <c r="D34">
        <f t="shared" si="20"/>
        <v>0.69314718055994529</v>
      </c>
      <c r="E34" s="16">
        <f t="shared" ref="E34:E38" si="21">V34</f>
        <v>0.1960131272898965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5.1016991250847976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0.1960131272898965</v>
      </c>
    </row>
    <row r="35" spans="1:22" x14ac:dyDescent="0.35">
      <c r="A35" t="s">
        <v>88</v>
      </c>
      <c r="B35">
        <v>-1.13385107392537</v>
      </c>
      <c r="C35">
        <f t="shared" si="20"/>
        <v>-0.71334988787746489</v>
      </c>
      <c r="D35">
        <f t="shared" si="20"/>
        <v>-9.4310679471241415E-2</v>
      </c>
      <c r="E35" s="16">
        <f t="shared" si="21"/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1.42317814669635</v>
      </c>
      <c r="C36">
        <f t="shared" si="20"/>
        <v>-6.9077552789821368</v>
      </c>
      <c r="D36">
        <f t="shared" si="20"/>
        <v>2.9957322735539909</v>
      </c>
      <c r="E36" s="16">
        <f t="shared" si="21"/>
        <v>4.1502897317963603</v>
      </c>
      <c r="F36">
        <v>1E-3</v>
      </c>
      <c r="G36">
        <v>20</v>
      </c>
      <c r="H36">
        <v>6.02</v>
      </c>
      <c r="I36">
        <v>6</v>
      </c>
      <c r="J36">
        <f t="shared" si="22"/>
        <v>0.24094703373086493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4.1502897317963603</v>
      </c>
    </row>
    <row r="37" spans="1:22" x14ac:dyDescent="0.35">
      <c r="A37" t="s">
        <v>102</v>
      </c>
      <c r="B37">
        <v>1.57411177668434</v>
      </c>
      <c r="C37">
        <f t="shared" si="20"/>
        <v>-6.9077552789821368</v>
      </c>
      <c r="D37">
        <f t="shared" si="20"/>
        <v>3.1010977891993172</v>
      </c>
      <c r="E37" s="16">
        <f t="shared" si="21"/>
        <v>4.8264527457933113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0.20719150329848152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4.8264527457933113</v>
      </c>
    </row>
    <row r="38" spans="1:22" x14ac:dyDescent="0.35">
      <c r="A38" s="5" t="s">
        <v>69</v>
      </c>
      <c r="B38">
        <v>0.14345583111867999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0.5358025786733206</v>
      </c>
      <c r="F38">
        <v>0.49</v>
      </c>
      <c r="G38">
        <v>0.7</v>
      </c>
      <c r="H38">
        <v>87</v>
      </c>
      <c r="I38">
        <v>87</v>
      </c>
      <c r="J38">
        <f>1/(E38*(1-E38))</f>
        <v>4.0206148929454342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0.5358025786733206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</row>
    <row r="49" spans="1:21" hidden="1" x14ac:dyDescent="0.35">
      <c r="A49" t="s">
        <v>249</v>
      </c>
      <c r="B49" s="14">
        <v>0</v>
      </c>
      <c r="C49" s="14">
        <f t="shared" ref="C49:D49" si="26">F49</f>
        <v>1</v>
      </c>
      <c r="D49" s="14">
        <f t="shared" si="26"/>
        <v>1</v>
      </c>
      <c r="E49" s="14">
        <f>IF(E48=3.5,0.0135,IF(OR(E48=3.7,E48=7),0,1))</f>
        <v>0</v>
      </c>
      <c r="F49" s="14">
        <f t="shared" ref="F49:G49" si="27">IF(F48=3.5,0.0135,1)</f>
        <v>1</v>
      </c>
      <c r="G49" s="14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-0.17639999377797505</v>
      </c>
      <c r="C4" s="7">
        <f>LN(F4)</f>
        <v>-0.51082562376599072</v>
      </c>
      <c r="D4" s="7">
        <f>LN(G4)</f>
        <v>0.18232155679395459</v>
      </c>
      <c r="E4" s="16">
        <f>PARS!E4</f>
        <v>0.83828260844004876</v>
      </c>
      <c r="F4">
        <v>0.6</v>
      </c>
      <c r="G4">
        <v>1.2</v>
      </c>
      <c r="H4">
        <v>1</v>
      </c>
      <c r="I4">
        <v>1</v>
      </c>
      <c r="J4">
        <f>1/E4</f>
        <v>1.1929151218595473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0.83828260844004876</v>
      </c>
    </row>
    <row r="5" spans="1:22" x14ac:dyDescent="0.35">
      <c r="A5" t="s">
        <v>76</v>
      </c>
      <c r="B5" s="7">
        <f>LN(E5)</f>
        <v>-0.17639999377797505</v>
      </c>
      <c r="C5">
        <f>C4</f>
        <v>-0.51082562376599072</v>
      </c>
      <c r="D5">
        <f>D4</f>
        <v>0.18232155679395459</v>
      </c>
      <c r="E5" s="16">
        <f>PARS!E5</f>
        <v>0.83828260844004876</v>
      </c>
      <c r="F5">
        <v>0.6</v>
      </c>
      <c r="G5">
        <v>1.2</v>
      </c>
      <c r="H5">
        <v>1</v>
      </c>
      <c r="I5">
        <v>1</v>
      </c>
      <c r="J5">
        <f>1/E5</f>
        <v>1.1929151218595473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-1.49132666113523</v>
      </c>
      <c r="C8">
        <f t="shared" si="6"/>
        <v>-2.3025850929940455</v>
      </c>
      <c r="D8">
        <f t="shared" si="6"/>
        <v>-0.916290731874155</v>
      </c>
      <c r="E8" s="16">
        <f>PARS!E8</f>
        <v>0.2250738606400052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4.4429859476194435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0.2250738606400052</v>
      </c>
    </row>
    <row r="9" spans="1:22" x14ac:dyDescent="0.35">
      <c r="A9" t="s">
        <v>92</v>
      </c>
      <c r="B9">
        <f t="shared" si="6"/>
        <v>5.6240436490022976E-5</v>
      </c>
      <c r="C9">
        <f t="shared" si="6"/>
        <v>-0.16251892949777494</v>
      </c>
      <c r="D9">
        <f t="shared" si="6"/>
        <v>0.69314718055994529</v>
      </c>
      <c r="E9" s="16">
        <f>PARS!E9</f>
        <v>1.000056242018013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0.99994376114497363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1.000056242018013</v>
      </c>
    </row>
    <row r="10" spans="1:22" x14ac:dyDescent="0.35">
      <c r="A10" t="s">
        <v>93</v>
      </c>
      <c r="B10">
        <f t="shared" si="6"/>
        <v>1.2212270714884801</v>
      </c>
      <c r="C10">
        <f t="shared" si="6"/>
        <v>0.69314718055994529</v>
      </c>
      <c r="D10">
        <f t="shared" si="6"/>
        <v>1.791759469228055</v>
      </c>
      <c r="E10" s="16">
        <f>PARS!E10</f>
        <v>3.391346606210544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0.2948681205774451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3.391346606210544</v>
      </c>
    </row>
    <row r="11" spans="1:22" x14ac:dyDescent="0.35">
      <c r="A11" t="s">
        <v>98</v>
      </c>
      <c r="B11">
        <f>LN(E11)</f>
        <v>5.6240436490022976E-5</v>
      </c>
      <c r="C11">
        <f>C4</f>
        <v>-0.51082562376599072</v>
      </c>
      <c r="D11">
        <f>D4</f>
        <v>0.18232155679395459</v>
      </c>
      <c r="E11" s="16">
        <f>PARS!E11</f>
        <v>1.000056242018013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0.99994376114497363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-1.51389615852901</v>
      </c>
      <c r="C17">
        <f>LN(-G17)</f>
        <v>-2.3025850929940455</v>
      </c>
      <c r="D17">
        <f>LN(-F17)</f>
        <v>-1.1647520911726548</v>
      </c>
      <c r="E17" s="16">
        <f>PARS!E17</f>
        <v>-0.22005095220154583</v>
      </c>
      <c r="F17">
        <v>-0.312</v>
      </c>
      <c r="G17">
        <v>-0.1</v>
      </c>
      <c r="H17">
        <v>1.4</v>
      </c>
      <c r="I17">
        <v>1.4</v>
      </c>
      <c r="J17">
        <f t="shared" si="8"/>
        <v>-4.544402057774759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-0.22005095220154583</v>
      </c>
    </row>
    <row r="18" spans="1:26" x14ac:dyDescent="0.35">
      <c r="A18" t="s">
        <v>96</v>
      </c>
      <c r="B18">
        <f t="shared" ref="B18:D19" si="9">LN(E18)</f>
        <v>-0.68955096167388286</v>
      </c>
      <c r="C18">
        <f t="shared" si="9"/>
        <v>-1.2039728043259361</v>
      </c>
      <c r="D18">
        <f t="shared" si="9"/>
        <v>-0.43078291609245423</v>
      </c>
      <c r="E18" s="16">
        <f>PARS!E18</f>
        <v>0.50180134651984942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1.9928204795290314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0.50180134651984942</v>
      </c>
    </row>
    <row r="19" spans="1:26" x14ac:dyDescent="0.35">
      <c r="A19" t="s">
        <v>71</v>
      </c>
      <c r="B19">
        <f t="shared" si="9"/>
        <v>1.27160256513612</v>
      </c>
      <c r="C19">
        <f t="shared" si="9"/>
        <v>1.6094379124341003</v>
      </c>
      <c r="D19">
        <f t="shared" si="9"/>
        <v>2.341805806147327</v>
      </c>
      <c r="E19" s="16">
        <f>PARS!E19</f>
        <v>3.5665636354878889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0.28038193123763083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3.5665636354878889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0.10551819548410434</v>
      </c>
      <c r="C21">
        <f>-LN(1/F21 -1)</f>
        <v>0</v>
      </c>
      <c r="D21">
        <f>-LN(1/G21 -1)</f>
        <v>0.40546510810816427</v>
      </c>
      <c r="E21" s="16">
        <f>PARS!E21</f>
        <v>0.50002637954884654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4000.0000111340896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0.50002637954884654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2.5999999999999996</v>
      </c>
      <c r="C23">
        <f>1-LN(1/(F23-1) -1)</f>
        <v>1</v>
      </c>
      <c r="D23">
        <f>1-LN(1/(G23-1) -1)</f>
        <v>7.9067547786486871</v>
      </c>
      <c r="E23" s="16">
        <f>PARS!E23</f>
        <v>1.8320183851339245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7.1549289423897688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1.8320183851339245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</v>
      </c>
      <c r="C25">
        <f t="shared" si="10"/>
        <v>-0.15</v>
      </c>
      <c r="D25">
        <f t="shared" si="10"/>
        <v>0.05</v>
      </c>
      <c r="E25" s="16">
        <f>PARS!E25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0.12809741588212301</v>
      </c>
      <c r="C26">
        <f t="shared" si="10"/>
        <v>0</v>
      </c>
      <c r="D26">
        <f t="shared" si="10"/>
        <v>0.5</v>
      </c>
      <c r="E26" s="16">
        <f>PARS!E26</f>
        <v>0.12809741588212301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-0.74297264756552195</v>
      </c>
      <c r="C27">
        <f>LN(F27)</f>
        <v>-0.35667494393873245</v>
      </c>
      <c r="D27">
        <f>LN(G27)</f>
        <v>1.0986122886681098</v>
      </c>
      <c r="E27" s="16">
        <f>PARS!E27</f>
        <v>0.47569772995473142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2.1021752617889566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0.47569772995473142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1.9786015659681001E-2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0.94553946772544795</v>
      </c>
      <c r="C30">
        <f t="shared" si="12"/>
        <v>0</v>
      </c>
      <c r="D30">
        <f t="shared" si="12"/>
        <v>2.3025850929940459</v>
      </c>
      <c r="E30" s="16">
        <f>PARS!E30</f>
        <v>2.5742017028140616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0.38846994736536056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2.5742017028140616</v>
      </c>
    </row>
    <row r="31" spans="1:26" x14ac:dyDescent="0.35">
      <c r="A31" t="s">
        <v>83</v>
      </c>
      <c r="B31">
        <f t="shared" si="12"/>
        <v>1.2308443600065699</v>
      </c>
      <c r="C31">
        <f t="shared" si="12"/>
        <v>0.58778666490211906</v>
      </c>
      <c r="D31">
        <f t="shared" si="12"/>
        <v>1.3862943611198906</v>
      </c>
      <c r="E31" s="16">
        <f>PARS!E31</f>
        <v>3.4241195055989659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0.29204588168282242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3.4241195055989659</v>
      </c>
    </row>
    <row r="32" spans="1:26" x14ac:dyDescent="0.35">
      <c r="A32" t="s">
        <v>84</v>
      </c>
      <c r="B32">
        <f t="shared" ref="B32:D32" si="14">-LN(1/E32 -1)</f>
        <v>0.27777644361357495</v>
      </c>
      <c r="C32">
        <f t="shared" si="14"/>
        <v>-2.1972245773362196</v>
      </c>
      <c r="D32">
        <f t="shared" si="14"/>
        <v>6.9067547786484651</v>
      </c>
      <c r="E32" s="16">
        <f>PARS!E32</f>
        <v>0.56900100537931086</v>
      </c>
      <c r="F32">
        <v>0.1</v>
      </c>
      <c r="G32">
        <v>0.999</v>
      </c>
      <c r="H32">
        <v>5.01</v>
      </c>
      <c r="I32">
        <v>5.03</v>
      </c>
      <c r="J32">
        <f>1/(E32*(1-E32))</f>
        <v>4.0776571660618357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0.56900100537931086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-1.6295736460255501</v>
      </c>
      <c r="C34">
        <f t="shared" si="15"/>
        <v>-2.3025850929940455</v>
      </c>
      <c r="D34">
        <f t="shared" si="15"/>
        <v>0.69314718055994529</v>
      </c>
      <c r="E34" s="16">
        <f>PARS!E34</f>
        <v>0.1960131272898965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5.1016991250847976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0.1960131272898965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1.42317814669635</v>
      </c>
      <c r="C36">
        <f t="shared" si="15"/>
        <v>-6.9077552789821368</v>
      </c>
      <c r="D36">
        <f t="shared" si="15"/>
        <v>2.9957322735539909</v>
      </c>
      <c r="E36" s="16">
        <f>PARS!E36</f>
        <v>4.1502897317963603</v>
      </c>
      <c r="F36">
        <v>1E-3</v>
      </c>
      <c r="G36">
        <v>20</v>
      </c>
      <c r="H36">
        <v>6.02</v>
      </c>
      <c r="I36">
        <v>6</v>
      </c>
      <c r="J36">
        <f t="shared" si="16"/>
        <v>0.24094703373086493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4.1502897317963603</v>
      </c>
    </row>
    <row r="37" spans="1:22" x14ac:dyDescent="0.35">
      <c r="A37" t="s">
        <v>102</v>
      </c>
      <c r="B37">
        <f t="shared" si="15"/>
        <v>1.57411177668434</v>
      </c>
      <c r="C37">
        <f t="shared" si="15"/>
        <v>-6.9077552789821368</v>
      </c>
      <c r="D37">
        <f t="shared" si="15"/>
        <v>3.1010977891993172</v>
      </c>
      <c r="E37" s="16">
        <f>PARS!E37</f>
        <v>4.8264527457933113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0.20719150329848152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4.8264527457933113</v>
      </c>
    </row>
    <row r="38" spans="1:22" x14ac:dyDescent="0.35">
      <c r="A38" s="5" t="s">
        <v>69</v>
      </c>
      <c r="B38">
        <f>-LN(1/E38 -1)</f>
        <v>0.14345583111868015</v>
      </c>
      <c r="C38">
        <f>-LN(1/F38 -1)</f>
        <v>-4.0005334613699206E-2</v>
      </c>
      <c r="D38">
        <f>-LN(1/G38 -1)</f>
        <v>0.84729786038720356</v>
      </c>
      <c r="E38" s="16">
        <f>PARS!E38</f>
        <v>0.5358025786733206</v>
      </c>
      <c r="F38">
        <v>0.49</v>
      </c>
      <c r="G38">
        <v>0.7</v>
      </c>
      <c r="H38">
        <v>87</v>
      </c>
      <c r="I38">
        <v>87</v>
      </c>
      <c r="J38">
        <f>1/(E38*(1-E38))</f>
        <v>4.0206148929454342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0.5358025786733206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D1" sqref="D1:E1048576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4.8264527457933113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2022-08-05T01:30:14Z</dcterms:modified>
</cp:coreProperties>
</file>