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96" documentId="8_{1257A13C-7CDD-45B3-91A9-B5EE2763487A}" xr6:coauthVersionLast="47" xr6:coauthVersionMax="47" xr10:uidLastSave="{DB6895E0-DD40-4EE2-B046-83A9057E50A2}"/>
  <bookViews>
    <workbookView xWindow="4080" yWindow="408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/>
  <c r="D36" i="3"/>
  <c r="D9" i="3"/>
  <c r="D10" i="3"/>
  <c r="D38" i="3"/>
  <c r="D35" i="3"/>
  <c r="D34" i="3"/>
  <c r="D32" i="3"/>
  <c r="D31" i="3"/>
  <c r="D30" i="3"/>
  <c r="D27" i="3"/>
  <c r="D26" i="3"/>
  <c r="D23" i="3"/>
  <c r="D22" i="3"/>
  <c r="D21" i="3"/>
  <c r="D19" i="3"/>
  <c r="D18" i="3"/>
  <c r="C18" i="3"/>
  <c r="D17" i="3"/>
  <c r="C17" i="3"/>
  <c r="C19" i="3"/>
  <c r="C21" i="3"/>
  <c r="D8" i="3"/>
  <c r="C8" i="3"/>
  <c r="B11" i="3"/>
  <c r="B2" i="3"/>
  <c r="C27" i="3" l="1"/>
  <c r="X27" i="3"/>
  <c r="E27" i="3" s="1"/>
  <c r="C23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tc={73B501C6-7B43-4A47-B6F5-35620D378F5F}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G37" authorId="6" shapeId="0" xr:uid="{73B501C6-7B43-4A47-B6F5-35620D378F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more but it seems to be crashing</t>
      </text>
    </comment>
    <comment ref="W40" authorId="7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<sst xmlns="http://schemas.openxmlformats.org/spreadsheetml/2006/main" count="831" uniqueCount="272">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</sst>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G37" dT="2023-03-02T01:38:48.29" personId="{8C1B3605-3BBC-4A56-9DEA-CD9622C706EB}" id="{73B501C6-7B43-4A47-B6F5-35620D378F5F}">
    <text>I wanted more but it seems to be crashing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I7" sqref="I7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24.382751079030982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0.50169404161255271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4.3715779428493917E-2</v>
      </c>
    </row>
    <row r="4" spans="1:9" x14ac:dyDescent="0.35">
      <c r="A4" t="s">
        <v>74</v>
      </c>
      <c r="B4">
        <f>PARS!B4*$I$7+G4*(1-$I$7)*C4+(1-G4)*(1-$I$7)*D4</f>
        <v>-6.2380828835717772E-2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0.7133026942948999</v>
      </c>
    </row>
    <row r="5" spans="1:9" x14ac:dyDescent="0.35">
      <c r="A5" t="s">
        <v>75</v>
      </c>
      <c r="B5">
        <f>PARS!B5*$I$7+G5*(1-$I$7)*C5+(1-G5)*(1-$I$7)*D5</f>
        <v>-0.11928750208294654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0.51893561321951631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0.85333625277298042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0.10308227233791956</v>
      </c>
      <c r="I7">
        <v>0.5</v>
      </c>
    </row>
    <row r="8" spans="1:9" x14ac:dyDescent="0.35">
      <c r="A8" t="s">
        <v>73</v>
      </c>
      <c r="B8">
        <f>PARS!B8*$I$7+G8*(1-$I$7)*C8+(1-G8)*(1-$I$7)*D8</f>
        <v>-1.5767551769130663</v>
      </c>
      <c r="C8">
        <f>PARS!C8</f>
        <v>-1.7147984280919266</v>
      </c>
      <c r="D8">
        <f>PARS!D8</f>
        <v>-1.5141277326297755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0.18455668037813</v>
      </c>
    </row>
    <row r="9" spans="1:9" x14ac:dyDescent="0.35">
      <c r="A9" t="s">
        <v>91</v>
      </c>
      <c r="B9">
        <f>PARS!B9*$I$7+G9*(1-$I$7)*C9+(1-G9)*(1-$I$7)*D9</f>
        <v>0.13898722770566341</v>
      </c>
      <c r="C9">
        <f>PARS!C9</f>
        <v>0</v>
      </c>
      <c r="D9">
        <f>PARS!D9</f>
        <v>0.53062825106217038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0.67386494372141104</v>
      </c>
    </row>
    <row r="10" spans="1:9" x14ac:dyDescent="0.35">
      <c r="A10" t="s">
        <v>92</v>
      </c>
      <c r="B10">
        <f>PARS!B10*$I$7+G10*(1-$I$7)*C10+(1-G10)*(1-$I$7)*D10</f>
        <v>0.92728903462514878</v>
      </c>
      <c r="C10">
        <f>PARS!C10</f>
        <v>0.40546510810816438</v>
      </c>
      <c r="D10">
        <f>PARS!D10</f>
        <v>1.2527629684953681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0.16842470915141938</v>
      </c>
    </row>
    <row r="11" spans="1:9" x14ac:dyDescent="0.35">
      <c r="A11" t="s">
        <v>97</v>
      </c>
      <c r="B11">
        <f>PARS!B11*$I$7+G11*(1-$I$7)*C11+(1-G11)*(1-$I$7)*D11</f>
        <v>-8.3996541683932724E-2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0.57020975486107972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0.47695556068336797</v>
      </c>
    </row>
    <row r="13" spans="1:9" x14ac:dyDescent="0.35">
      <c r="A13" t="s">
        <v>93</v>
      </c>
      <c r="B13">
        <f>PARS!B13*$I$7+G13*(1-$I$7)*C13+(1-G13)*(1-$I$7)*D13</f>
        <v>-9.1432162107223658E-2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0.17295468340853715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0.27553124588573408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0.9497455404176669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0.59145845925136342</v>
      </c>
    </row>
    <row r="17" spans="1:8" x14ac:dyDescent="0.35">
      <c r="A17" t="s">
        <v>76</v>
      </c>
      <c r="B17">
        <f>PARS!B17*$I$7+G17*(1-$I$7)*C17+(1-G17)*(1-$I$7)*D17</f>
        <v>-1.4616472544117625</v>
      </c>
      <c r="C17">
        <f>PARS!C17</f>
        <v>-1.5141277326297755</v>
      </c>
      <c r="D17">
        <f>PARS!D17</f>
        <v>-1.3862943611198906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0.40855263818737375</v>
      </c>
    </row>
    <row r="18" spans="1:8" x14ac:dyDescent="0.35">
      <c r="A18" t="s">
        <v>95</v>
      </c>
      <c r="B18">
        <f>PARS!B18*$I$7+G18*(1-$I$7)*C18+(1-G18)*(1-$I$7)*D18</f>
        <v>0.92934936033973625</v>
      </c>
      <c r="C18">
        <f>PARS!C18</f>
        <v>0.78845736036427028</v>
      </c>
      <c r="D18">
        <f>PARS!D18</f>
        <v>0.99325177301028345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0.7095491756947041</v>
      </c>
    </row>
    <row r="19" spans="1:8" x14ac:dyDescent="0.35">
      <c r="A19" t="s">
        <v>70</v>
      </c>
      <c r="B19">
        <f>PARS!B19*$I$7+G19*(1-$I$7)*C19+(1-G19)*(1-$I$7)*D19</f>
        <v>3.3068660235007545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0.49325513483916283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0.84776989178507489</v>
      </c>
    </row>
    <row r="21" spans="1:8" x14ac:dyDescent="0.35">
      <c r="A21" t="s">
        <v>72</v>
      </c>
      <c r="B21">
        <f>PARS!B21*$I$7+G21*(1-$I$7)*C21+(1-G21)*(1-$I$7)*D21</f>
        <v>-8.4838677726534334E-2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0.54821554359671509</v>
      </c>
    </row>
    <row r="22" spans="1:8" x14ac:dyDescent="0.35">
      <c r="A22" t="s">
        <v>67</v>
      </c>
      <c r="B22">
        <f>PARS!B22*$I$7+G22*(1-$I$7)*C22+(1-G22)*(1-$I$7)*D22</f>
        <v>9.8550340904683759E-2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5.7804855736818483E-2</v>
      </c>
    </row>
    <row r="23" spans="1:8" x14ac:dyDescent="0.35">
      <c r="A23" t="s">
        <v>78</v>
      </c>
      <c r="B23">
        <f>PARS!B23*$I$7+G23*(1-$I$7)*C23+(1-G23)*(1-$I$7)*D23</f>
        <v>-1.3479065844196452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0.66138280365027924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0.20310965075065601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0.60818238744492725</v>
      </c>
    </row>
    <row r="26" spans="1:8" x14ac:dyDescent="0.35">
      <c r="A26" t="s">
        <v>80</v>
      </c>
      <c r="B26">
        <f>PARS!B26*$I$7+G26*(1-$I$7)*C26+(1-G26)*(1-$I$7)*D26</f>
        <v>-0.78846144493717296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0.15935101707661004</v>
      </c>
    </row>
    <row r="27" spans="1:8" x14ac:dyDescent="0.35">
      <c r="A27" t="s">
        <v>81</v>
      </c>
      <c r="B27">
        <f>PARS!B27*$I$7+G27*(1-$I$7)*C27+(1-G27)*(1-$I$7)*D27</f>
        <v>1.1717673820688403</v>
      </c>
      <c r="C27">
        <f>PARS!C27</f>
        <v>0.40546510810816438</v>
      </c>
      <c r="D27">
        <f>PARS!D27</f>
        <v>1.3862943611198906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0.33041943484958036</v>
      </c>
    </row>
    <row r="28" spans="1:8" x14ac:dyDescent="0.35">
      <c r="A28" t="s">
        <v>99</v>
      </c>
      <c r="B28">
        <f>PARS!B28*$I$7+G28*(1-$I$7)*C28+(1-G28)*(1-$I$7)*D28</f>
        <v>2000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0.51032904196162798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0.47965460723840758</v>
      </c>
    </row>
    <row r="30" spans="1:8" x14ac:dyDescent="0.35">
      <c r="A30" t="s">
        <v>85</v>
      </c>
      <c r="B30">
        <f>PARS!B30*$I$7+G30*(1-$I$7)*C30+(1-G30)*(1-$I$7)*D30</f>
        <v>1.2911847489331687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0.25955557531254458</v>
      </c>
    </row>
    <row r="31" spans="1:8" x14ac:dyDescent="0.35">
      <c r="A31" t="s">
        <v>82</v>
      </c>
      <c r="B31">
        <f>PARS!B31*$I$7+G31*(1-$I$7)*C31+(1-G31)*(1-$I$7)*D31</f>
        <v>1.7995442548880241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0.1352349159791183</v>
      </c>
    </row>
    <row r="32" spans="1:8" x14ac:dyDescent="0.35">
      <c r="A32" t="s">
        <v>83</v>
      </c>
      <c r="B32">
        <f>PARS!B32*$I$7+G32*(1-$I$7)*C32+(1-G32)*(1-$I$7)*D32</f>
        <v>3.2007705986155779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0.67698177266988779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0.73455514077307704</v>
      </c>
    </row>
    <row r="34" spans="1:8" x14ac:dyDescent="0.35">
      <c r="A34" t="s">
        <v>86</v>
      </c>
      <c r="B34">
        <f>PARS!B34*$I$7+G34*(1-$I$7)*C34+(1-G34)*(1-$I$7)*D34</f>
        <v>0.37429349327863615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0.51810704889369796</v>
      </c>
    </row>
    <row r="35" spans="1:8" x14ac:dyDescent="0.35">
      <c r="A35" t="s">
        <v>87</v>
      </c>
      <c r="B35">
        <f>PARS!B35*$I$7+G35*(1-$I$7)*C35+(1-G35)*(1-$I$7)*D35</f>
        <v>-0.74786274149679133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0.87572186707781074</v>
      </c>
    </row>
    <row r="36" spans="1:8" x14ac:dyDescent="0.35">
      <c r="A36" t="s">
        <v>88</v>
      </c>
      <c r="B36">
        <f>PARS!B36*$I$7+G36*(1-$I$7)*C36+(1-G36)*(1-$I$7)*D36</f>
        <v>1.3976316737951866</v>
      </c>
      <c r="C36">
        <f>PARS!C36</f>
        <v>-6.9077552789821368</v>
      </c>
      <c r="D36">
        <f>PARS!D36</f>
        <v>3.2188758248682006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0.57863617232058207</v>
      </c>
    </row>
    <row r="37" spans="1:8" x14ac:dyDescent="0.35">
      <c r="A37" t="s">
        <v>101</v>
      </c>
      <c r="B37">
        <f>PARS!B37*$I$7+G37*(1-$I$7)*C37+(1-G37)*(1-$I$7)*D37</f>
        <v>1.9242019886407082</v>
      </c>
      <c r="C37">
        <f>PARS!C37</f>
        <v>-6.9077552789821368</v>
      </c>
      <c r="D37">
        <f>PARS!D37</f>
        <v>2.7080502011022101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0.26828398163972877</v>
      </c>
    </row>
    <row r="38" spans="1:8" x14ac:dyDescent="0.35">
      <c r="A38" s="5" t="s">
        <v>68</v>
      </c>
      <c r="B38">
        <f>PARS!B38*$I$7+G38*(1-$I$7)*C38+(1-G38)*(1-$I$7)*D38</f>
        <v>0.18941121527672114</v>
      </c>
      <c r="C38">
        <f>PARS!C38</f>
        <v>-4.0005334613699206E-2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0.80804678155120513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0.89564645280879918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0.1282180392772998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0.15730710481331445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0.35598092458995179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3.5613948860931832E-2</v>
      </c>
    </row>
    <row r="44" spans="1:8" x14ac:dyDescent="0.35">
      <c r="A44" t="s">
        <v>89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0.21751435849896472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0.18250095252232867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0.49669764507592862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0.2129188997666801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3.5276909767397502E-2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0.89436638028169602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0.72687043012979369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0.29164132263970077</v>
      </c>
    </row>
    <row r="52" spans="1:8" x14ac:dyDescent="0.35">
      <c r="A52" t="s">
        <v>180</v>
      </c>
      <c r="B52">
        <f>PARS!B52*$I$7+G52*(1-$I$7)*C52+(1-G52)*(1-$I$7)*D52</f>
        <v>0.92210900000000007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0.73737784511975446</v>
      </c>
    </row>
  </sheetData>
  <autoFilter ref="A1:I52" xr:uid="{FA45EEF9-8519-412C-B944-7FF4BEAF14F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70" zoomScaleNormal="70" workbookViewId="0">
      <pane xSplit="1" ySplit="7" topLeftCell="C8" activePane="bottomRight" state="frozen"/>
      <selection pane="topRight" activeCell="B1" sqref="B1"/>
      <selection pane="bottomLeft" activeCell="A8" sqref="A8"/>
      <selection pane="bottomRight" activeCell="F38" sqref="F38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90625" style="10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s="10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f t="shared" ref="C8:D10" si="6">LN(F8)</f>
        <v>-1.7147984280919266</v>
      </c>
      <c r="D8">
        <f t="shared" si="6"/>
        <v>-1.5141277326297755</v>
      </c>
      <c r="E8" s="15">
        <f>X8</f>
        <v>0.19647409191330356</v>
      </c>
      <c r="F8">
        <v>0.18</v>
      </c>
      <c r="G8" s="10">
        <v>0.22</v>
      </c>
      <c r="H8">
        <v>990</v>
      </c>
      <c r="I8">
        <v>1.1000000000000001</v>
      </c>
      <c r="J8">
        <f t="shared" ref="J8:J12" si="7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si="6"/>
        <v>0</v>
      </c>
      <c r="D9">
        <f t="shared" si="6"/>
        <v>0.53062825106217038</v>
      </c>
      <c r="E9" s="15">
        <f>X9</f>
        <v>1.2134208255434669</v>
      </c>
      <c r="F9">
        <v>1</v>
      </c>
      <c r="G9" s="10">
        <v>1.7</v>
      </c>
      <c r="H9">
        <v>5.1100000000000003</v>
      </c>
      <c r="I9">
        <v>1.1000000000000001</v>
      </c>
      <c r="J9">
        <f t="shared" si="7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6"/>
        <v>0.40546510810816438</v>
      </c>
      <c r="D10">
        <f t="shared" si="6"/>
        <v>1.2527629684953681</v>
      </c>
      <c r="E10" s="15">
        <f>X10</f>
        <v>2.0721524780726535</v>
      </c>
      <c r="F10">
        <v>1.5</v>
      </c>
      <c r="G10" s="10">
        <v>3.5</v>
      </c>
      <c r="H10">
        <v>5.12</v>
      </c>
      <c r="I10">
        <v>1.1000000000000001</v>
      </c>
      <c r="J10">
        <f t="shared" si="7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2.0721524780726535</v>
      </c>
    </row>
    <row r="11" spans="1:27" hidden="1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LN(-F17)</f>
        <v>-1.5141277326297755</v>
      </c>
      <c r="D17">
        <f>LN(-G17)</f>
        <v>-1.3862943611198906</v>
      </c>
      <c r="E17" s="15">
        <f>X17</f>
        <v>-0.23211697817935592</v>
      </c>
      <c r="F17">
        <v>-0.22</v>
      </c>
      <c r="G17" s="10">
        <v>-0.25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f>LN(F18/10)</f>
        <v>0.78845736036427028</v>
      </c>
      <c r="D18">
        <f>LN(G18/10)</f>
        <v>0.99325177301028345</v>
      </c>
      <c r="E18" s="15">
        <f>X18</f>
        <v>24.468559295668197</v>
      </c>
      <c r="F18">
        <v>22</v>
      </c>
      <c r="G18" s="10">
        <v>27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f>1-LN(1/(G19-1) -1)</f>
        <v>7.9067547786486871</v>
      </c>
      <c r="E19" s="15">
        <f>X19</f>
        <v>1.9520485704192854</v>
      </c>
      <c r="F19">
        <v>1.5</v>
      </c>
      <c r="G19" s="10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1.9520485704192854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f>G21</f>
        <v>0.05</v>
      </c>
      <c r="E21" s="15">
        <f>X21</f>
        <v>-0.18050373460861199</v>
      </c>
      <c r="F21">
        <f>-0.35</f>
        <v>-0.35</v>
      </c>
      <c r="G21" s="10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f>G22</f>
        <v>0.5</v>
      </c>
      <c r="E22" s="15">
        <f>X22</f>
        <v>0.10465686243403</v>
      </c>
      <c r="F22">
        <v>0</v>
      </c>
      <c r="G22" s="10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f>LN(G23)</f>
        <v>9.5310179804324935E-2</v>
      </c>
      <c r="E23" s="15">
        <f>X23</f>
        <v>0.33671944211435217</v>
      </c>
      <c r="F23">
        <v>0.1</v>
      </c>
      <c r="G23" s="10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0.33671944211435217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f>LN(G26)</f>
        <v>0</v>
      </c>
      <c r="E26" s="15">
        <f>X26</f>
        <v>0.36954687101866945</v>
      </c>
      <c r="F26">
        <v>0.1</v>
      </c>
      <c r="G26" s="10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0.40546510810816438</v>
      </c>
      <c r="D27">
        <f>LN(G27)</f>
        <v>1.3862943611198906</v>
      </c>
      <c r="E27" s="15">
        <f>X27</f>
        <v>2.7118925237973301</v>
      </c>
      <c r="F27">
        <v>1.5</v>
      </c>
      <c r="G27" s="10">
        <v>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2.7118925237973301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f>LN(G30)</f>
        <v>2.3025850929940459</v>
      </c>
      <c r="E30" s="15">
        <f>X30</f>
        <v>2.4220208613054854</v>
      </c>
      <c r="F30">
        <v>1</v>
      </c>
      <c r="G30" s="1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f>LN(G31)</f>
        <v>2.3025850929940459</v>
      </c>
      <c r="E31" s="15">
        <f>X31</f>
        <v>4.9160214515932923</v>
      </c>
      <c r="F31">
        <v>1.8</v>
      </c>
      <c r="G31" s="10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-1.3862943611198906</v>
      </c>
      <c r="D32">
        <f>-LN(1/G32 -1)</f>
        <v>6.9067547786484651</v>
      </c>
      <c r="E32" s="15">
        <f>X32</f>
        <v>0.62363603584491722</v>
      </c>
      <c r="F32">
        <v>0.2</v>
      </c>
      <c r="G32" s="10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0.62363603584491722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f>G34</f>
        <v>2</v>
      </c>
      <c r="E34" s="15">
        <f>B34</f>
        <v>0.24085606632549</v>
      </c>
      <c r="F34">
        <v>0</v>
      </c>
      <c r="G34" s="10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0.3690665558198527</v>
      </c>
      <c r="F35">
        <v>0.1</v>
      </c>
      <c r="G35" s="10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f t="shared" si="11"/>
        <v>3.2188758248682006</v>
      </c>
      <c r="E36" s="15">
        <f>X36</f>
        <v>5.5415744644187992</v>
      </c>
      <c r="F36">
        <v>1E-3</v>
      </c>
      <c r="G36" s="10">
        <v>25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f t="shared" si="11"/>
        <v>2.7080502011022101</v>
      </c>
      <c r="E37" s="15">
        <f>X37</f>
        <v>7.4185440872923563</v>
      </c>
      <c r="F37">
        <v>1E-3</v>
      </c>
      <c r="G37" s="10">
        <v>15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-4.0005334613699206E-2</v>
      </c>
      <c r="D38">
        <f>-LN(1/G38 -1)</f>
        <v>0.24116205681688824</v>
      </c>
      <c r="E38" s="15">
        <f>X38</f>
        <v>0.54963604156036339</v>
      </c>
      <c r="F38">
        <v>0.49</v>
      </c>
      <c r="G38" s="10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0.54963604156036339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D53">
        <v>0</v>
      </c>
      <c r="G53"/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D54">
        <v>1</v>
      </c>
      <c r="G54"/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D55">
        <v>1</v>
      </c>
      <c r="G55"/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D56">
        <v>1</v>
      </c>
      <c r="G56"/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D57">
        <v>0</v>
      </c>
      <c r="G57"/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D58">
        <v>0</v>
      </c>
      <c r="G58"/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D59">
        <v>5.1813471502590662</v>
      </c>
      <c r="G59"/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D60">
        <v>5.1813471502590662</v>
      </c>
      <c r="G60"/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4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2023-03-25T20:05:32Z</dcterms:modified>
</cp:coreProperties>
</file>