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087" documentId="8_{1257A13C-7CDD-45B3-91A9-B5EE2763487A}" xr6:coauthVersionLast="47" xr6:coauthVersionMax="47" xr10:uidLastSave="{1F334814-78C8-4CFD-86E5-9D3A84663685}"/>
  <bookViews>
    <workbookView xWindow="3740" yWindow="3740" windowWidth="2370" windowHeight="5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  <externalReference r:id="rId17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B2" i="3"/>
  <c r="C27" i="3" l="1"/>
  <c r="X27" i="3"/>
  <c r="E27" i="3" s="1"/>
  <c r="C23" i="3"/>
  <c r="C19" i="3"/>
  <c r="C10" i="3"/>
  <c r="S4" i="3"/>
  <c r="C8" i="11"/>
  <c r="D8" i="11"/>
  <c r="W53" i="3"/>
  <c r="W57" i="3"/>
  <c r="P53" i="3"/>
  <c r="S53" i="3"/>
  <c r="U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P58" i="3"/>
  <c r="S58" i="3"/>
  <c r="U58" i="3" s="1"/>
  <c r="W58" i="3" s="1"/>
  <c r="P59" i="3"/>
  <c r="S59" i="3"/>
  <c r="U59" i="3"/>
  <c r="W59" i="3" s="1"/>
  <c r="P60" i="3"/>
  <c r="S60" i="3"/>
  <c r="U60" i="3" s="1"/>
  <c r="V60" i="3" s="1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3"/>
  <c r="C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1" i="3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V52" i="3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B50" i="11" s="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43" i="11" l="1"/>
  <c r="C3" i="1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6" i="14" l="1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tc={1486660F-5248-41AD-8C97-40EB090FFC14}</author>
    <author>tc={7AA9CFE9-2EE3-423A-918B-D8C1698A88B5}</author>
    <author>tc={9BDD9BF6-F7F3-4C6E-A9D8-6FAD17DCC13A}</author>
    <author>tc={F792A6E7-285E-4389-B38D-0BAC1FCDF4B4}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1486660F-5248-41AD-8C97-40EB090FFC14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7AA9CFE9-2EE3-423A-918B-D8C1698A8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9BDD9BF6-F7F3-4C6E-A9D8-6FAD17DCC13A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792A6E7-285E-4389-B38D-0BAC1FCDF4B4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6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<sst xmlns="http://schemas.openxmlformats.org/spreadsheetml/2006/main" count="831" uniqueCount="272">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</sst>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PARS4"/>
      <sheetName val="MOMS"/>
      <sheetName val="Sheet2"/>
      <sheetName val="W"/>
      <sheetName val="W_"/>
      <sheetName val="Moments_other"/>
      <sheetName val="Moments_psid"/>
      <sheetName val="OUTSIDE MOMENT"/>
      <sheetName val="W_psid"/>
      <sheetName val="W_other"/>
      <sheetName val="Ns"/>
      <sheetName val="calibration of jseg"/>
      <sheetName val="Moments_psid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7">
          <cell r="G27">
            <v>24.382751079030985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1486660F-5248-41AD-8C97-40EB090FFC14}">
    <text>1.644730731</text>
  </threadedComment>
  <threadedComment ref="B30" dT="2023-01-01T23:16:35.36" personId="{282253FD-0990-4D6B-9257-377F5C70CA0B}" id="{7AA9CFE9-2EE3-423A-918B-D8C1698A88B5}">
    <text xml:space="preserve">0.877
</text>
  </threadedComment>
  <threadedComment ref="B36" dT="2022-12-31T23:08:59.63" personId="{282253FD-0990-4D6B-9257-377F5C70CA0B}" id="{9BDD9BF6-F7F3-4C6E-A9D8-6FAD17DCC13A}">
    <text>2.31</text>
  </threadedComment>
  <threadedComment ref="B37" dT="2022-12-29T21:31:42.12" personId="{282253FD-0990-4D6B-9257-377F5C70CA0B}" id="{F792A6E7-285E-4389-B38D-0BAC1FCDF4B4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B12" sqref="B12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0.40252459689848119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0.9167884217827672</v>
      </c>
    </row>
    <row r="4" spans="1:9" x14ac:dyDescent="0.35">
      <c r="A4" t="s">
        <v>74</v>
      </c>
      <c r="B4">
        <f>PARS!B4*$I$7+G4*(1-$I$7)*C4+(1-G4)*(1-$I$7)*D4</f>
        <v>-3.742849730143067E-2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0.21773733809635387</v>
      </c>
    </row>
    <row r="5" spans="1:9" x14ac:dyDescent="0.35">
      <c r="A5" t="s">
        <v>75</v>
      </c>
      <c r="B5">
        <f>PARS!B5*$I$7+G5*(1-$I$7)*C5+(1-G5)*(1-$I$7)*D5</f>
        <v>-7.1572501249767939E-2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0.45504899568035728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0.75654732475791209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0.52866482127698311</v>
      </c>
      <c r="I7">
        <v>0.7</v>
      </c>
    </row>
    <row r="8" spans="1:9" x14ac:dyDescent="0.35">
      <c r="A8" t="s">
        <v>73</v>
      </c>
      <c r="B8">
        <f>PARS!B8*$I$7+G8*(1-$I$7)*C8+(1-G8)*(1-$I$7)*D8</f>
        <v>-1.6285474623122846</v>
      </c>
      <c r="C8">
        <f>PARS!C8</f>
        <v>-1.7</v>
      </c>
      <c r="D8">
        <f>PARS!D8</f>
        <v>-1.6272247041349499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0.95141127663310321</v>
      </c>
    </row>
    <row r="9" spans="1:9" x14ac:dyDescent="0.35">
      <c r="A9" t="s">
        <v>91</v>
      </c>
      <c r="B9">
        <f>PARS!B9*$I$7+G9*(1-$I$7)*C9+(1-G9)*(1-$I$7)*D9</f>
        <v>0.14465531951136265</v>
      </c>
      <c r="C9">
        <f>PARS!C9</f>
        <v>0</v>
      </c>
      <c r="D9">
        <f>PARS!D9</f>
        <v>0.19344349934520899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0.19570618998354317</v>
      </c>
    </row>
    <row r="10" spans="1:9" x14ac:dyDescent="0.35">
      <c r="A10" t="s">
        <v>92</v>
      </c>
      <c r="B10">
        <f>PARS!B10*$I$7+G10*(1-$I$7)*C10+(1-G10)*(1-$I$7)*D10</f>
        <v>0.71408420934278938</v>
      </c>
      <c r="C10">
        <f>PARS!C10</f>
        <v>0.40546510810816438</v>
      </c>
      <c r="D10">
        <f>PARS!D10</f>
        <v>0.72858791149304403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0.67576231739891635</v>
      </c>
    </row>
    <row r="11" spans="1:9" x14ac:dyDescent="0.35">
      <c r="A11" t="s">
        <v>97</v>
      </c>
      <c r="B11">
        <f>PARS!B11*$I$7+G11*(1-$I$7)*C11+(1-G11)*(1-$I$7)*D11</f>
        <v>2.6979474727723926E-2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0.1881940813684615</v>
      </c>
    </row>
    <row r="12" spans="1:9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0.41656252007970673</v>
      </c>
    </row>
    <row r="13" spans="1:9" x14ac:dyDescent="0.35">
      <c r="A13" t="s">
        <v>93</v>
      </c>
      <c r="B13">
        <f>PARS!B13*$I$7+G13*(1-$I$7)*C13+(1-G13)*(1-$I$7)*D13</f>
        <v>-5.4859297264334195E-2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0.70465856824338979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0.52719426138836334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0.24824292460942443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0.14499916498212029</v>
      </c>
    </row>
    <row r="17" spans="1:8" x14ac:dyDescent="0.35">
      <c r="A17" t="s">
        <v>76</v>
      </c>
      <c r="B17">
        <f>PARS!B17*$I$7+G17*(1-$I$7)*C17+(1-G17)*(1-$I$7)*D17</f>
        <v>-1.4701374355237848</v>
      </c>
      <c r="C17">
        <f>PARS!C17</f>
        <v>-1.5141277326297755</v>
      </c>
      <c r="D17">
        <f>PARS!D17</f>
        <v>-1.4605138180998201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0.24519500831718222</v>
      </c>
    </row>
    <row r="18" spans="1:8" x14ac:dyDescent="0.35">
      <c r="A18" t="s">
        <v>95</v>
      </c>
      <c r="B18">
        <f>PARS!B18*$I$7+G18*(1-$I$7)*C18+(1-G18)*(1-$I$7)*D18</f>
        <v>0.87782554965152659</v>
      </c>
      <c r="C18">
        <f>PARS!C18</f>
        <v>0.5</v>
      </c>
      <c r="D18">
        <f>PARS!D18</f>
        <v>0.89480390637532103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0.32199839052646406</v>
      </c>
    </row>
    <row r="19" spans="1:8" x14ac:dyDescent="0.35">
      <c r="A19" t="s">
        <v>70</v>
      </c>
      <c r="B19">
        <f>PARS!B19*$I$7+G19*(1-$I$7)*C19+(1-G19)*(1-$I$7)*D19</f>
        <v>3.3028711482916981</v>
      </c>
      <c r="C19">
        <f>PARS!C19</f>
        <v>1</v>
      </c>
      <c r="D19">
        <f>PARS!D19</f>
        <v>3.9884274379650999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0.84830178575641968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0.36090791827783419</v>
      </c>
    </row>
    <row r="21" spans="1:8" x14ac:dyDescent="0.35">
      <c r="A21" t="s">
        <v>72</v>
      </c>
      <c r="B21">
        <f>PARS!B21*$I$7+G21*(1-$I$7)*C21+(1-G21)*(1-$I$7)*D21</f>
        <v>-0.18548357143485722</v>
      </c>
      <c r="C21">
        <f>PARS!C21</f>
        <v>-0.35</v>
      </c>
      <c r="D21">
        <f>PARS!D21</f>
        <v>-0.18050373460861199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0.24415017926263483</v>
      </c>
    </row>
    <row r="22" spans="1:8" x14ac:dyDescent="0.35">
      <c r="A22" t="s">
        <v>67</v>
      </c>
      <c r="B22">
        <f>PARS!B22*$I$7+G22*(1-$I$7)*C22+(1-G22)*(1-$I$7)*D22</f>
        <v>7.9064731756165602E-2</v>
      </c>
      <c r="C22">
        <f>PARS!C22</f>
        <v>0</v>
      </c>
      <c r="D22">
        <f>PARS!D22</f>
        <v>0.10465686243403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0.21880124189458816</v>
      </c>
    </row>
    <row r="23" spans="1:8" x14ac:dyDescent="0.35">
      <c r="A23" t="s">
        <v>78</v>
      </c>
      <c r="B23">
        <f>PARS!B23*$I$7+G23*(1-$I$7)*C23+(1-G23)*(1-$I$7)*D23</f>
        <v>-1.347121313149777</v>
      </c>
      <c r="C23">
        <f>PARS!C23</f>
        <v>-2.3025850929940455</v>
      </c>
      <c r="D23">
        <f>PARS!D23</f>
        <v>-1.0885052113448099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0.42580892391696579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0.12106773036021801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0.87942375064115219</v>
      </c>
    </row>
    <row r="26" spans="1:8" x14ac:dyDescent="0.35">
      <c r="A26" t="s">
        <v>80</v>
      </c>
      <c r="B26">
        <f>PARS!B26*$I$7+G26*(1-$I$7)*C26+(1-G26)*(1-$I$7)*D26</f>
        <v>-1.0944983125344443</v>
      </c>
      <c r="C26">
        <f>PARS!C26</f>
        <v>-2.3025850929940455</v>
      </c>
      <c r="D26">
        <f>PARS!D26</f>
        <v>-0.99547769679109299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0.78402770828191093</v>
      </c>
    </row>
    <row r="27" spans="1:8" x14ac:dyDescent="0.35">
      <c r="A27" t="s">
        <v>81</v>
      </c>
      <c r="B27">
        <f>PARS!B27*$I$7+G27*(1-$I$7)*C27+(1-G27)*(1-$I$7)*D27</f>
        <v>0.95685973886409204</v>
      </c>
      <c r="C27">
        <f>PARS!C27</f>
        <v>-2.3025850929940455</v>
      </c>
      <c r="D27">
        <f>PARS!D27</f>
        <v>0.99764673942462401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0.64949574120857678</v>
      </c>
    </row>
    <row r="28" spans="1:8" x14ac:dyDescent="0.35">
      <c r="A28" t="s">
        <v>99</v>
      </c>
      <c r="B28">
        <f>PARS!B28*$I$7+G28*(1-$I$7)*C28+(1-G28)*(1-$I$7)*D28</f>
        <v>2000.0000000000002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0.74118893615825787</v>
      </c>
    </row>
    <row r="29" spans="1:8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0.18795579985649868</v>
      </c>
    </row>
    <row r="30" spans="1:8" x14ac:dyDescent="0.35">
      <c r="A30" t="s">
        <v>85</v>
      </c>
      <c r="B30">
        <f>PARS!B30*$I$7+G30*(1-$I$7)*C30+(1-G30)*(1-$I$7)*D30</f>
        <v>0.81489496622334723</v>
      </c>
      <c r="C30">
        <f>PARS!C30</f>
        <v>0</v>
      </c>
      <c r="D30">
        <f>PARS!D30</f>
        <v>0.88460225834958095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0.64656196134736188</v>
      </c>
    </row>
    <row r="31" spans="1:8" x14ac:dyDescent="0.35">
      <c r="A31" t="s">
        <v>82</v>
      </c>
      <c r="B31">
        <f>PARS!B31*$I$7+G31*(1-$I$7)*C31+(1-G31)*(1-$I$7)*D31</f>
        <v>1.5404716671980654</v>
      </c>
      <c r="C31">
        <f>PARS!C31</f>
        <v>0.58778666490211906</v>
      </c>
      <c r="D31">
        <f>PARS!D31</f>
        <v>1.5924995553218699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0.98871365407175749</v>
      </c>
    </row>
    <row r="32" spans="1:8" x14ac:dyDescent="0.35">
      <c r="A32" t="s">
        <v>83</v>
      </c>
      <c r="B32">
        <f>PARS!B32*$I$7+G32*(1-$I$7)*C32+(1-G32)*(1-$I$7)*D32</f>
        <v>0.43589306125396959</v>
      </c>
      <c r="C32">
        <f>PARS!C32</f>
        <v>-1.3862943611198906</v>
      </c>
      <c r="D32">
        <f>PARS!D32</f>
        <v>0.50501025734424898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0.58556171988627748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7.2095284696601869E-2</v>
      </c>
    </row>
    <row r="34" spans="1:8" x14ac:dyDescent="0.35">
      <c r="A34" t="s">
        <v>86</v>
      </c>
      <c r="B34">
        <f>PARS!B34*$I$7+G34*(1-$I$7)*C34+(1-G34)*(1-$I$7)*D34</f>
        <v>0.18694275725767023</v>
      </c>
      <c r="C34">
        <f>PARS!C34</f>
        <v>0</v>
      </c>
      <c r="D34">
        <f>PARS!D34</f>
        <v>0.24085606632549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0.19739008483328413</v>
      </c>
    </row>
    <row r="35" spans="1:8" x14ac:dyDescent="0.35">
      <c r="A35" t="s">
        <v>87</v>
      </c>
      <c r="B35">
        <f>PARS!B35*$I$7+G35*(1-$I$7)*C35+(1-G35)*(1-$I$7)*D35</f>
        <v>-1.1276090650184289</v>
      </c>
      <c r="C35">
        <f>PARS!C35</f>
        <v>-2.3025850929940455</v>
      </c>
      <c r="D35">
        <f>PARS!D35</f>
        <v>-0.99677828313049399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0.94644962698693802</v>
      </c>
    </row>
    <row r="36" spans="1:8" x14ac:dyDescent="0.35">
      <c r="A36" t="s">
        <v>88</v>
      </c>
      <c r="B36">
        <f>PARS!B36*$I$7+G36*(1-$I$7)*C36+(1-G36)*(1-$I$7)*D36</f>
        <v>1.1668419621316661</v>
      </c>
      <c r="C36">
        <f>PARS!C36</f>
        <v>-6.9077552789821368</v>
      </c>
      <c r="D36">
        <f>PARS!D36</f>
        <v>1.71227865973578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5.5550179077438755E-2</v>
      </c>
    </row>
    <row r="37" spans="1:8" x14ac:dyDescent="0.35">
      <c r="A37" t="s">
        <v>101</v>
      </c>
      <c r="B37">
        <f>PARS!B37*$I$7+G37*(1-$I$7)*C37+(1-G37)*(1-$I$7)*D37</f>
        <v>1.7638645336173133</v>
      </c>
      <c r="C37">
        <f>PARS!C37</f>
        <v>-6.9077552789821368</v>
      </c>
      <c r="D37">
        <f>PARS!D37</f>
        <v>2.0039828232760502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0.98772663161729002</v>
      </c>
    </row>
    <row r="38" spans="1:8" x14ac:dyDescent="0.35">
      <c r="A38" s="5" t="s">
        <v>68</v>
      </c>
      <c r="B38">
        <f>PARS!B38*$I$7+G38*(1-$I$7)*C38+(1-G38)*(1-$I$7)*D38</f>
        <v>0.18349358538040178</v>
      </c>
      <c r="C38">
        <f>PARS!C38</f>
        <v>-4.0005334613699206E-2</v>
      </c>
      <c r="D38">
        <f>PARS!D38</f>
        <v>0.19920026416348099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0.3348516520218886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0.18751555065688263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0.45273283891839977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0.45551776013732093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8.8381013335034786E-2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2.5222630011308977E-2</v>
      </c>
    </row>
    <row r="44" spans="1:8" x14ac:dyDescent="0.35">
      <c r="A44" t="s">
        <v>89</v>
      </c>
      <c r="B44">
        <f>PARS!B44*$I$7+G44*(1-$I$7)*C44+(1-G44)*(1-$I$7)*D44</f>
        <v>0.14489999999999997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0.64715866826082724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0.55173483332036066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0.30246370175384396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0.89045675537859448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0.92405238927272648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0.32513276793651913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0.99737181912198636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2.2888897084859416E-2</v>
      </c>
    </row>
    <row r="52" spans="1:8" x14ac:dyDescent="0.35">
      <c r="A52" t="s">
        <v>180</v>
      </c>
      <c r="B52">
        <f>PARS!B52*$I$7+G52*(1-$I$7)*C52+(1-G52)*(1-$I$7)*D52</f>
        <v>0.92210899999999985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0.3535925526269823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0"/>
  <sheetViews>
    <sheetView tabSelected="1" zoomScale="70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13" sqref="C13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36328125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5">
      <c r="A2" t="s">
        <v>77</v>
      </c>
      <c r="B2" s="3">
        <f>'[1]OUTSIDE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-1.6272247041349499</v>
      </c>
      <c r="C8">
        <v>-1.7</v>
      </c>
      <c r="D8">
        <v>-1.6272247041349499</v>
      </c>
      <c r="E8" s="15">
        <f>X8</f>
        <v>0.19647409191330356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0.19647409191330356</v>
      </c>
    </row>
    <row r="9" spans="1:27" x14ac:dyDescent="0.35">
      <c r="A9" t="s">
        <v>91</v>
      </c>
      <c r="B9">
        <v>0.19344349934520899</v>
      </c>
      <c r="C9">
        <f t="shared" ref="C9:C10" si="8">LN(F9)</f>
        <v>0</v>
      </c>
      <c r="D9">
        <v>0.19344349934520899</v>
      </c>
      <c r="E9" s="15">
        <f>X9</f>
        <v>1.2134208255434669</v>
      </c>
      <c r="F9">
        <v>1</v>
      </c>
      <c r="G9">
        <v>1.3</v>
      </c>
      <c r="H9">
        <v>5.1100000000000003</v>
      </c>
      <c r="I9">
        <v>1.1000000000000001</v>
      </c>
      <c r="J9">
        <f t="shared" si="6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1.2134208255434669</v>
      </c>
    </row>
    <row r="10" spans="1:27" ht="15" x14ac:dyDescent="0.4">
      <c r="A10" t="s">
        <v>92</v>
      </c>
      <c r="B10" s="23">
        <v>0.72858791149304403</v>
      </c>
      <c r="C10">
        <f t="shared" si="8"/>
        <v>0.40546510810816438</v>
      </c>
      <c r="D10">
        <v>0.72858791149304403</v>
      </c>
      <c r="E10" s="15">
        <f>X10</f>
        <v>2.0721524780726535</v>
      </c>
      <c r="F10">
        <v>1.5</v>
      </c>
      <c r="G10">
        <v>4</v>
      </c>
      <c r="H10">
        <v>5.12</v>
      </c>
      <c r="I10">
        <v>1.1000000000000001</v>
      </c>
      <c r="J10">
        <f t="shared" si="6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2.0721524780726535</v>
      </c>
    </row>
    <row r="11" spans="1:27" x14ac:dyDescent="0.35">
      <c r="A11" t="s">
        <v>97</v>
      </c>
      <c r="B11">
        <f>B9</f>
        <v>0.19344349934520899</v>
      </c>
      <c r="C11">
        <f>C4</f>
        <v>-0.51082562376599072</v>
      </c>
      <c r="D11">
        <v>0.19344349934520899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x14ac:dyDescent="0.35">
      <c r="A17" t="s">
        <v>76</v>
      </c>
      <c r="B17">
        <v>-1.4605138180998201</v>
      </c>
      <c r="C17">
        <f>LN(-G17)</f>
        <v>-1.5141277326297755</v>
      </c>
      <c r="D17">
        <v>-1.4605138180998201</v>
      </c>
      <c r="E17" s="15">
        <f>X17</f>
        <v>-0.23211697817935592</v>
      </c>
      <c r="F17">
        <v>-0.25</v>
      </c>
      <c r="G17">
        <v>-0.22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-0.23211697817935592</v>
      </c>
    </row>
    <row r="18" spans="1:28" x14ac:dyDescent="0.35">
      <c r="A18" t="s">
        <v>67</v>
      </c>
      <c r="B18">
        <v>0.89480390637532103</v>
      </c>
      <c r="C18">
        <v>0.5</v>
      </c>
      <c r="D18">
        <v>0.89480390637532103</v>
      </c>
      <c r="E18" s="15">
        <f>X18</f>
        <v>24.468559295668197</v>
      </c>
      <c r="F18">
        <v>14.5</v>
      </c>
      <c r="G18">
        <v>18.5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24.468559295668197</v>
      </c>
    </row>
    <row r="19" spans="1:28" x14ac:dyDescent="0.35">
      <c r="A19" t="s">
        <v>78</v>
      </c>
      <c r="B19">
        <v>3.9884274379650999</v>
      </c>
      <c r="C19">
        <f>1-LN(1/(F19-1) -1)</f>
        <v>1</v>
      </c>
      <c r="D19">
        <v>3.9884274379650999</v>
      </c>
      <c r="E19" s="15">
        <f>X19</f>
        <v>1.9520485704192854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1.9520485704192854</v>
      </c>
    </row>
    <row r="20" spans="1:28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x14ac:dyDescent="0.35">
      <c r="A21" t="s">
        <v>189</v>
      </c>
      <c r="B21">
        <v>-0.18050373460861199</v>
      </c>
      <c r="C21">
        <f>F21</f>
        <v>-0.35</v>
      </c>
      <c r="D21">
        <v>-0.18050373460861199</v>
      </c>
      <c r="E21" s="15">
        <f>X21</f>
        <v>-0.18050373460861199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-0.18050373460861199</v>
      </c>
      <c r="AB21" s="14"/>
    </row>
    <row r="22" spans="1:28" x14ac:dyDescent="0.35">
      <c r="A22" t="s">
        <v>80</v>
      </c>
      <c r="B22">
        <v>0.10465686243403</v>
      </c>
      <c r="C22">
        <f>F22</f>
        <v>0</v>
      </c>
      <c r="D22">
        <v>0.10465686243403</v>
      </c>
      <c r="E22" s="15">
        <f>X22</f>
        <v>0.10465686243403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0.10465686243403</v>
      </c>
    </row>
    <row r="23" spans="1:28" x14ac:dyDescent="0.35">
      <c r="A23" t="s">
        <v>81</v>
      </c>
      <c r="B23">
        <v>-1.0885052113448099</v>
      </c>
      <c r="C23">
        <f>LN(F23)</f>
        <v>-2.3025850929940455</v>
      </c>
      <c r="D23">
        <v>-1.0885052113448099</v>
      </c>
      <c r="E23" s="15">
        <f>X23</f>
        <v>0.33671944211435217</v>
      </c>
      <c r="F23">
        <v>0.1</v>
      </c>
      <c r="G23">
        <v>1.1000000000000001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0.33671944211435217</v>
      </c>
    </row>
    <row r="24" spans="1:28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x14ac:dyDescent="0.35">
      <c r="A26" t="s">
        <v>95</v>
      </c>
      <c r="B26">
        <v>-0.99547769679109299</v>
      </c>
      <c r="C26">
        <f>LN(F26)</f>
        <v>-2.3025850929940455</v>
      </c>
      <c r="D26">
        <v>-0.99547769679109299</v>
      </c>
      <c r="E26" s="15">
        <f>X26</f>
        <v>0.36954687101866945</v>
      </c>
      <c r="F26">
        <v>0.1</v>
      </c>
      <c r="G26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0.36954687101866945</v>
      </c>
    </row>
    <row r="27" spans="1:28" x14ac:dyDescent="0.35">
      <c r="A27" t="s">
        <v>70</v>
      </c>
      <c r="B27">
        <v>0.99764673942462401</v>
      </c>
      <c r="C27">
        <f>LN(F27)</f>
        <v>-2.3025850929940455</v>
      </c>
      <c r="D27">
        <v>0.99764673942462401</v>
      </c>
      <c r="E27" s="15">
        <f>X27</f>
        <v>2.7118925237973301</v>
      </c>
      <c r="F27">
        <v>0.1</v>
      </c>
      <c r="G27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2.7118925237973301</v>
      </c>
    </row>
    <row r="28" spans="1:28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0.88460225834958095</v>
      </c>
      <c r="C30">
        <f>LN(F30)</f>
        <v>0</v>
      </c>
      <c r="D30">
        <v>0.88460225834958095</v>
      </c>
      <c r="E30" s="15">
        <f>X30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2.4220208613054854</v>
      </c>
    </row>
    <row r="31" spans="1:28" x14ac:dyDescent="0.35">
      <c r="A31" t="s">
        <v>82</v>
      </c>
      <c r="B31">
        <v>1.5924995553218699</v>
      </c>
      <c r="C31">
        <f>LN(F31)</f>
        <v>0.58778666490211906</v>
      </c>
      <c r="D31">
        <v>1.5924995553218699</v>
      </c>
      <c r="E31" s="15">
        <f>X31</f>
        <v>4.9160214515932923</v>
      </c>
      <c r="F31">
        <v>1.8</v>
      </c>
      <c r="G31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4.9160214515932923</v>
      </c>
    </row>
    <row r="32" spans="1:28" x14ac:dyDescent="0.35">
      <c r="A32" t="s">
        <v>83</v>
      </c>
      <c r="B32">
        <v>0.50501025734424898</v>
      </c>
      <c r="C32">
        <f>-LN(1/F32 -1)</f>
        <v>-1.3862943611198906</v>
      </c>
      <c r="D32">
        <v>0.50501025734424898</v>
      </c>
      <c r="E32" s="15">
        <f>X32</f>
        <v>0.62363603584491722</v>
      </c>
      <c r="F32">
        <v>0.2</v>
      </c>
      <c r="G32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0.62363603584491722</v>
      </c>
    </row>
    <row r="33" spans="1:24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0.24085606632549</v>
      </c>
      <c r="C34">
        <f>F34</f>
        <v>0</v>
      </c>
      <c r="D34">
        <v>0.24085606632549</v>
      </c>
      <c r="E34" s="15">
        <f>B34</f>
        <v>0.24085606632549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7"/>
        <v>1</v>
      </c>
      <c r="X34">
        <f>B34</f>
        <v>0.24085606632549</v>
      </c>
    </row>
    <row r="35" spans="1:24" x14ac:dyDescent="0.35">
      <c r="A35" t="s">
        <v>87</v>
      </c>
      <c r="B35">
        <v>-0.99677828313049399</v>
      </c>
      <c r="C35">
        <f t="shared" ref="C35:C37" si="11">LN(F35)</f>
        <v>-2.3025850929940455</v>
      </c>
      <c r="D35">
        <v>-0.99677828313049399</v>
      </c>
      <c r="E35" s="15">
        <f>X35</f>
        <v>0.3690665558198527</v>
      </c>
      <c r="F35">
        <v>0.1</v>
      </c>
      <c r="G35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7"/>
        <v>1</v>
      </c>
      <c r="X35">
        <f>EXP(B35)</f>
        <v>0.3690665558198527</v>
      </c>
    </row>
    <row r="36" spans="1:24" x14ac:dyDescent="0.35">
      <c r="A36" t="s">
        <v>88</v>
      </c>
      <c r="B36">
        <v>1.71227865973578</v>
      </c>
      <c r="C36">
        <f t="shared" si="11"/>
        <v>-6.9077552789821368</v>
      </c>
      <c r="D36">
        <v>1.71227865973578</v>
      </c>
      <c r="E36" s="15">
        <f>X36</f>
        <v>5.5415744644187992</v>
      </c>
      <c r="F36">
        <v>1E-3</v>
      </c>
      <c r="G36">
        <v>100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7"/>
        <v>1</v>
      </c>
      <c r="X36">
        <f>EXP(B36)</f>
        <v>5.5415744644187992</v>
      </c>
    </row>
    <row r="37" spans="1:24" x14ac:dyDescent="0.35">
      <c r="A37" t="s">
        <v>101</v>
      </c>
      <c r="B37">
        <v>2.0039828232760502</v>
      </c>
      <c r="C37">
        <f t="shared" si="11"/>
        <v>-6.9077552789821368</v>
      </c>
      <c r="D37">
        <v>2.0039828232760502</v>
      </c>
      <c r="E37" s="15">
        <f>X37</f>
        <v>7.4185440872923563</v>
      </c>
      <c r="F37">
        <v>1E-3</v>
      </c>
      <c r="G37">
        <v>100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7"/>
        <v>1</v>
      </c>
      <c r="X37">
        <f>EXP(B37)</f>
        <v>7.4185440872923563</v>
      </c>
    </row>
    <row r="38" spans="1:24" x14ac:dyDescent="0.35">
      <c r="A38" s="5" t="s">
        <v>68</v>
      </c>
      <c r="B38">
        <v>0.19920026416348099</v>
      </c>
      <c r="C38">
        <f>-LN(1/F38 -1)</f>
        <v>-4.0005334613699206E-2</v>
      </c>
      <c r="D38">
        <v>0.19920026416348099</v>
      </c>
      <c r="E38" s="15">
        <f>X38</f>
        <v>0.54963604156036339</v>
      </c>
      <c r="F38">
        <v>0.49</v>
      </c>
      <c r="G38">
        <v>0.56000000000000005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7"/>
        <v>1</v>
      </c>
      <c r="X38">
        <f>1/(1+EXP(-B38))</f>
        <v>0.54963604156036339</v>
      </c>
    </row>
    <row r="39" spans="1:24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7"/>
        <v>1</v>
      </c>
    </row>
    <row r="40" spans="1:24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7"/>
        <v>0</v>
      </c>
      <c r="X41" s="3"/>
    </row>
    <row r="42" spans="1:24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x14ac:dyDescent="0.35">
      <c r="A50" t="s">
        <v>178</v>
      </c>
      <c r="B50">
        <v>1.023617</v>
      </c>
      <c r="C50">
        <f t="shared" ref="C50:C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x14ac:dyDescent="0.35">
      <c r="A53" t="s">
        <v>255</v>
      </c>
      <c r="B53">
        <v>0</v>
      </c>
      <c r="C53">
        <f>B53</f>
        <v>0</v>
      </c>
      <c r="D53"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x14ac:dyDescent="0.35">
      <c r="A54" t="s">
        <v>256</v>
      </c>
      <c r="B54">
        <v>1</v>
      </c>
      <c r="C54">
        <f>B54</f>
        <v>1</v>
      </c>
      <c r="D54"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x14ac:dyDescent="0.35">
      <c r="A55" t="s">
        <v>242</v>
      </c>
      <c r="B55">
        <v>1</v>
      </c>
      <c r="D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x14ac:dyDescent="0.35">
      <c r="A56" t="s">
        <v>263</v>
      </c>
      <c r="B56">
        <v>1</v>
      </c>
      <c r="D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x14ac:dyDescent="0.35">
      <c r="A57" t="s">
        <v>264</v>
      </c>
      <c r="B57">
        <v>0</v>
      </c>
      <c r="D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x14ac:dyDescent="0.35">
      <c r="A58" t="s">
        <v>265</v>
      </c>
      <c r="B58">
        <v>0</v>
      </c>
      <c r="D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x14ac:dyDescent="0.35">
      <c r="A59" t="s">
        <v>266</v>
      </c>
      <c r="B59">
        <v>5.1813471502590662</v>
      </c>
      <c r="D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x14ac:dyDescent="0.35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5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5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5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5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5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5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5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5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5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5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5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1-[2]pinc08!$B$14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2023-02-21T22:40:45Z</dcterms:modified>
</cp:coreProperties>
</file>