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86" documentId="13_ncr:1_{1F6193A1-24F7-47AE-86D6-8C72A9FF5A62}" xr6:coauthVersionLast="47" xr6:coauthVersionMax="47" xr10:uidLastSave="{FC73C3B5-DD0F-4D3B-A9BF-8B24B0794C05}"/>
  <bookViews>
    <workbookView minimized="1"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PARS!$A$1:$V$50</definedName>
    <definedName name="_xlnm._FilterDatabase" localSheetId="2" hidden="1">PARS4!$A$1:$V$50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47" i="3"/>
  <c r="F47" i="14" s="1"/>
  <c r="D47" i="3"/>
  <c r="C47" i="3"/>
  <c r="B47" i="3"/>
  <c r="S47" i="14"/>
  <c r="T47" i="14" s="1"/>
  <c r="U47" i="14" s="1"/>
  <c r="S48" i="14"/>
  <c r="T48" i="14" s="1"/>
  <c r="U48" i="14" s="1"/>
  <c r="P47" i="14"/>
  <c r="G47" i="14"/>
  <c r="E47" i="14"/>
  <c r="B47" i="14" s="1"/>
  <c r="E48" i="14"/>
  <c r="B48" i="14" s="1"/>
  <c r="C48" i="14" s="1"/>
  <c r="D48" i="14" s="1"/>
  <c r="J48" i="14"/>
  <c r="P48" i="14"/>
  <c r="B47" i="11"/>
  <c r="C47" i="11"/>
  <c r="D47" i="11"/>
  <c r="F47" i="11"/>
  <c r="G47" i="11"/>
  <c r="H47" i="11"/>
  <c r="I47" i="11"/>
  <c r="J47" i="11"/>
  <c r="K47" i="11"/>
  <c r="L47" i="11"/>
  <c r="M47" i="11"/>
  <c r="N47" i="11"/>
  <c r="O47" i="11"/>
  <c r="Q47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Q46" i="11"/>
  <c r="C20" i="3"/>
  <c r="C20" i="11" s="1"/>
  <c r="D20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1" i="14"/>
  <c r="E39" i="3"/>
  <c r="E40" i="3"/>
  <c r="E50" i="3"/>
  <c r="E49" i="3"/>
  <c r="E49" i="14" s="1"/>
  <c r="E48" i="3"/>
  <c r="E3" i="14"/>
  <c r="E4" i="14"/>
  <c r="E5" i="14"/>
  <c r="B5" i="14" s="1"/>
  <c r="E6" i="14"/>
  <c r="G6" i="14" s="1"/>
  <c r="E8" i="14"/>
  <c r="E9" i="14"/>
  <c r="B9" i="14" s="1"/>
  <c r="V9" i="14" s="1"/>
  <c r="E10" i="14"/>
  <c r="E11" i="14"/>
  <c r="G11" i="14" s="1"/>
  <c r="D11" i="14" s="1"/>
  <c r="E12" i="14"/>
  <c r="E13" i="14"/>
  <c r="B13" i="14" s="1"/>
  <c r="E14" i="14"/>
  <c r="E15" i="14"/>
  <c r="B15" i="14" s="1"/>
  <c r="V15" i="14" s="1"/>
  <c r="E16" i="14"/>
  <c r="E17" i="14"/>
  <c r="J17" i="14" s="1"/>
  <c r="E18" i="14"/>
  <c r="E19" i="14"/>
  <c r="E20" i="14"/>
  <c r="E21" i="14"/>
  <c r="J21" i="14" s="1"/>
  <c r="E22" i="14"/>
  <c r="E23" i="14"/>
  <c r="E24" i="14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E33" i="14"/>
  <c r="J33" i="14" s="1"/>
  <c r="E34" i="14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0" i="14"/>
  <c r="B40" i="14" s="1"/>
  <c r="C40" i="14" s="1"/>
  <c r="D40" i="14" s="1"/>
  <c r="E41" i="14"/>
  <c r="E42" i="14"/>
  <c r="E43" i="14"/>
  <c r="F43" i="14" s="1"/>
  <c r="C43" i="14" s="1"/>
  <c r="E44" i="14"/>
  <c r="B44" i="14" s="1"/>
  <c r="E45" i="14"/>
  <c r="E46" i="14"/>
  <c r="E50" i="14"/>
  <c r="F50" i="14" s="1"/>
  <c r="E2" i="14"/>
  <c r="G2" i="14" s="1"/>
  <c r="D2" i="14" s="1"/>
  <c r="S50" i="14"/>
  <c r="T50" i="14" s="1"/>
  <c r="U50" i="14" s="1"/>
  <c r="P50" i="14"/>
  <c r="J50" i="14"/>
  <c r="T49" i="14"/>
  <c r="U49" i="14" s="1"/>
  <c r="S49" i="14"/>
  <c r="P49" i="14"/>
  <c r="J49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F44" i="14"/>
  <c r="G44" i="14" s="1"/>
  <c r="D44" i="14" s="1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J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/>
  <c r="C36" i="14"/>
  <c r="S35" i="14"/>
  <c r="T35" i="14" s="1"/>
  <c r="U35" i="14" s="1"/>
  <c r="P35" i="14"/>
  <c r="J35" i="14"/>
  <c r="D35" i="14"/>
  <c r="C35" i="14"/>
  <c r="S34" i="14"/>
  <c r="T34" i="14" s="1"/>
  <c r="U34" i="14" s="1"/>
  <c r="P34" i="14"/>
  <c r="J34" i="14"/>
  <c r="D34" i="14"/>
  <c r="C34" i="14"/>
  <c r="B34" i="14"/>
  <c r="V34" i="14" s="1"/>
  <c r="S33" i="14"/>
  <c r="T33" i="14" s="1"/>
  <c r="U33" i="14" s="1"/>
  <c r="P33" i="14"/>
  <c r="D33" i="14"/>
  <c r="C33" i="14"/>
  <c r="S32" i="14"/>
  <c r="T32" i="14" s="1"/>
  <c r="U32" i="14" s="1"/>
  <c r="P32" i="14"/>
  <c r="J32" i="14"/>
  <c r="F32" i="14"/>
  <c r="G32" i="14" s="1"/>
  <c r="D32" i="14" s="1"/>
  <c r="B32" i="14"/>
  <c r="V32" i="14" s="1"/>
  <c r="S31" i="14"/>
  <c r="T31" i="14" s="1"/>
  <c r="U31" i="14" s="1"/>
  <c r="P31" i="14"/>
  <c r="D31" i="14"/>
  <c r="C31" i="14"/>
  <c r="S30" i="14"/>
  <c r="T30" i="14" s="1"/>
  <c r="U30" i="14" s="1"/>
  <c r="P30" i="14"/>
  <c r="J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B26" i="14"/>
  <c r="V26" i="14" s="1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B24" i="14"/>
  <c r="S23" i="14"/>
  <c r="T23" i="14" s="1"/>
  <c r="U23" i="14" s="1"/>
  <c r="P23" i="14"/>
  <c r="J23" i="14"/>
  <c r="S22" i="14"/>
  <c r="T22" i="14" s="1"/>
  <c r="U22" i="14" s="1"/>
  <c r="P22" i="14"/>
  <c r="J22" i="14"/>
  <c r="D22" i="14"/>
  <c r="C22" i="14"/>
  <c r="B22" i="14"/>
  <c r="V22" i="14" s="1"/>
  <c r="S21" i="14"/>
  <c r="T21" i="14" s="1"/>
  <c r="U21" i="14" s="1"/>
  <c r="P21" i="14"/>
  <c r="D21" i="14"/>
  <c r="C21" i="14"/>
  <c r="B21" i="14"/>
  <c r="V21" i="14" s="1"/>
  <c r="Y20" i="14"/>
  <c r="Z20" i="14" s="1"/>
  <c r="S20" i="14"/>
  <c r="T20" i="14" s="1"/>
  <c r="U20" i="14" s="1"/>
  <c r="P20" i="14"/>
  <c r="J20" i="14"/>
  <c r="D20" i="14"/>
  <c r="C20" i="14"/>
  <c r="B20" i="14"/>
  <c r="V20" i="14" s="1"/>
  <c r="S19" i="14"/>
  <c r="T19" i="14" s="1"/>
  <c r="U19" i="14" s="1"/>
  <c r="P19" i="14"/>
  <c r="J19" i="14"/>
  <c r="D19" i="14"/>
  <c r="C19" i="14"/>
  <c r="B19" i="14"/>
  <c r="T18" i="14"/>
  <c r="U18" i="14" s="1"/>
  <c r="S18" i="14"/>
  <c r="P18" i="14"/>
  <c r="J18" i="14"/>
  <c r="D18" i="14"/>
  <c r="C18" i="14"/>
  <c r="B18" i="14"/>
  <c r="V18" i="14" s="1"/>
  <c r="U17" i="14"/>
  <c r="T17" i="14"/>
  <c r="S17" i="14"/>
  <c r="P17" i="14"/>
  <c r="D17" i="14"/>
  <c r="C17" i="14"/>
  <c r="B17" i="14"/>
  <c r="V17" i="14" s="1"/>
  <c r="S16" i="14"/>
  <c r="T16" i="14" s="1"/>
  <c r="U16" i="14" s="1"/>
  <c r="P16" i="14"/>
  <c r="J16" i="14"/>
  <c r="D16" i="14"/>
  <c r="C16" i="14"/>
  <c r="B16" i="14"/>
  <c r="V16" i="14" s="1"/>
  <c r="S15" i="14"/>
  <c r="T15" i="14" s="1"/>
  <c r="U15" i="14" s="1"/>
  <c r="P15" i="14"/>
  <c r="D15" i="14"/>
  <c r="C15" i="14"/>
  <c r="S14" i="14"/>
  <c r="T14" i="14" s="1"/>
  <c r="U14" i="14" s="1"/>
  <c r="P14" i="14"/>
  <c r="J14" i="14"/>
  <c r="B14" i="14"/>
  <c r="D14" i="14" s="1"/>
  <c r="S13" i="14"/>
  <c r="T13" i="14" s="1"/>
  <c r="U13" i="14" s="1"/>
  <c r="P13" i="14"/>
  <c r="J13" i="14"/>
  <c r="D13" i="14"/>
  <c r="C13" i="14"/>
  <c r="T12" i="14"/>
  <c r="U12" i="14" s="1"/>
  <c r="S12" i="14"/>
  <c r="P12" i="14"/>
  <c r="J12" i="14"/>
  <c r="D12" i="14"/>
  <c r="C12" i="14"/>
  <c r="B12" i="14"/>
  <c r="V12" i="14" s="1"/>
  <c r="U11" i="14"/>
  <c r="T11" i="14"/>
  <c r="S11" i="14"/>
  <c r="P11" i="14"/>
  <c r="J11" i="14"/>
  <c r="S10" i="14"/>
  <c r="T10" i="14" s="1"/>
  <c r="U10" i="14" s="1"/>
  <c r="P10" i="14"/>
  <c r="J10" i="14"/>
  <c r="G10" i="14"/>
  <c r="F10" i="14"/>
  <c r="B10" i="14"/>
  <c r="S9" i="14"/>
  <c r="T9" i="14" s="1"/>
  <c r="U9" i="14" s="1"/>
  <c r="P9" i="14"/>
  <c r="D9" i="14"/>
  <c r="C9" i="14"/>
  <c r="S8" i="14"/>
  <c r="T8" i="14" s="1"/>
  <c r="U8" i="14" s="1"/>
  <c r="P8" i="14"/>
  <c r="J8" i="14"/>
  <c r="D8" i="14"/>
  <c r="C8" i="14"/>
  <c r="B8" i="14"/>
  <c r="V8" i="14" s="1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J4" i="14"/>
  <c r="D4" i="14"/>
  <c r="D5" i="14" s="1"/>
  <c r="C4" i="14"/>
  <c r="C10" i="14" s="1"/>
  <c r="B4" i="14"/>
  <c r="V4" i="14" s="1"/>
  <c r="S3" i="14"/>
  <c r="T3" i="14" s="1"/>
  <c r="U3" i="14" s="1"/>
  <c r="P3" i="14"/>
  <c r="J3" i="14"/>
  <c r="C3" i="14"/>
  <c r="D3" i="14" s="1"/>
  <c r="B3" i="14"/>
  <c r="S2" i="14"/>
  <c r="T2" i="14" s="1"/>
  <c r="U2" i="14" s="1"/>
  <c r="P2" i="14"/>
  <c r="J2" i="14"/>
  <c r="F2" i="14"/>
  <c r="C2" i="14" s="1"/>
  <c r="B2" i="14"/>
  <c r="B20" i="3"/>
  <c r="V20" i="3" s="1"/>
  <c r="E7" i="3"/>
  <c r="J7" i="3" s="1"/>
  <c r="H16" i="1"/>
  <c r="F21" i="1" s="1"/>
  <c r="H21" i="1" s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0" i="3"/>
  <c r="F50" i="3"/>
  <c r="F49" i="3"/>
  <c r="F44" i="3"/>
  <c r="G44" i="3" s="1"/>
  <c r="F43" i="3"/>
  <c r="G43" i="3" s="1"/>
  <c r="G36" i="3"/>
  <c r="F24" i="3"/>
  <c r="G11" i="3"/>
  <c r="F11" i="3"/>
  <c r="G10" i="3"/>
  <c r="G6" i="3"/>
  <c r="E5" i="3"/>
  <c r="J5" i="3" s="1"/>
  <c r="G2" i="3"/>
  <c r="D2" i="3" s="1"/>
  <c r="D2" i="11" s="1"/>
  <c r="F2" i="3"/>
  <c r="C2" i="3" s="1"/>
  <c r="C2" i="11" s="1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8" i="3"/>
  <c r="J49" i="3"/>
  <c r="J50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3" i="3"/>
  <c r="D33" i="11" s="1"/>
  <c r="D16" i="3"/>
  <c r="D16" i="11" s="1"/>
  <c r="C16" i="3"/>
  <c r="C16" i="11" s="1"/>
  <c r="B16" i="3"/>
  <c r="V16" i="3" s="1"/>
  <c r="B2" i="3"/>
  <c r="B2" i="11" s="1"/>
  <c r="B22" i="3"/>
  <c r="C16" i="1"/>
  <c r="B49" i="3"/>
  <c r="B49" i="11" s="1"/>
  <c r="B50" i="3"/>
  <c r="B50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E47" i="11" l="1"/>
  <c r="D47" i="14"/>
  <c r="C47" i="14"/>
  <c r="G48" i="14"/>
  <c r="F48" i="14"/>
  <c r="J15" i="14"/>
  <c r="D41" i="14"/>
  <c r="B11" i="14"/>
  <c r="V11" i="14" s="1"/>
  <c r="B6" i="14"/>
  <c r="C6" i="14" s="1"/>
  <c r="F11" i="14"/>
  <c r="C11" i="14" s="1"/>
  <c r="C14" i="14"/>
  <c r="J31" i="14"/>
  <c r="B43" i="14"/>
  <c r="G50" i="14"/>
  <c r="J5" i="14"/>
  <c r="B36" i="14"/>
  <c r="V36" i="14" s="1"/>
  <c r="G49" i="3"/>
  <c r="J9" i="14"/>
  <c r="J29" i="14"/>
  <c r="J37" i="14"/>
  <c r="B33" i="14"/>
  <c r="V33" i="14" s="1"/>
  <c r="E7" i="14"/>
  <c r="J7" i="14" s="1"/>
  <c r="B39" i="14"/>
  <c r="C39" i="14" s="1"/>
  <c r="D39" i="14" s="1"/>
  <c r="G49" i="14"/>
  <c r="F49" i="14"/>
  <c r="B49" i="14"/>
  <c r="C49" i="14" s="1"/>
  <c r="D49" i="14" s="1"/>
  <c r="B48" i="3"/>
  <c r="B48" i="11" s="1"/>
  <c r="F48" i="3"/>
  <c r="G48" i="3"/>
  <c r="C32" i="14"/>
  <c r="C44" i="14"/>
  <c r="B50" i="14"/>
  <c r="C50" i="14" s="1"/>
  <c r="D50" i="14" s="1"/>
  <c r="D10" i="14"/>
  <c r="G43" i="14"/>
  <c r="D43" i="14" s="1"/>
  <c r="C5" i="14"/>
  <c r="F19" i="1"/>
  <c r="H19" i="1" s="1"/>
  <c r="C32" i="3"/>
  <c r="C32" i="11" s="1"/>
  <c r="X1" i="10"/>
  <c r="B5" i="3"/>
  <c r="B5" i="11" s="1"/>
  <c r="Z26" i="8" a="1"/>
  <c r="Z26" i="8" s="1"/>
  <c r="X24" i="10" s="1"/>
  <c r="B3" i="3"/>
  <c r="B3" i="11" s="1"/>
  <c r="D6" i="14" l="1"/>
  <c r="B7" i="14"/>
  <c r="V7" i="14" s="1"/>
  <c r="F24" i="1"/>
  <c r="F27" i="1" s="1"/>
  <c r="J21" i="1" s="1"/>
  <c r="J19" i="1"/>
  <c r="J24" i="1" s="1"/>
  <c r="J27" i="1" s="1"/>
  <c r="C19" i="3" l="1"/>
  <c r="C19" i="11" s="1"/>
  <c r="D19" i="3"/>
  <c r="D19" i="11" s="1"/>
  <c r="B17" i="2" l="1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8" i="3"/>
  <c r="C48" i="11" s="1"/>
  <c r="C49" i="3"/>
  <c r="C49" i="11" s="1"/>
  <c r="C50" i="3"/>
  <c r="C50" i="11" s="1"/>
  <c r="C39" i="3"/>
  <c r="C39" i="11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8" i="3"/>
  <c r="T48" i="3" s="1"/>
  <c r="S49" i="3"/>
  <c r="T49" i="3" s="1"/>
  <c r="S50" i="3"/>
  <c r="T50" i="3" s="1"/>
  <c r="P48" i="3"/>
  <c r="K48" i="11" s="1"/>
  <c r="P49" i="3"/>
  <c r="K49" i="11" s="1"/>
  <c r="P50" i="3"/>
  <c r="K50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C5" i="3" l="1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0" i="11"/>
  <c r="U50" i="3"/>
  <c r="O22" i="11"/>
  <c r="U33" i="3"/>
  <c r="O49" i="11"/>
  <c r="U49" i="3"/>
  <c r="D39" i="3"/>
  <c r="D39" i="11" s="1"/>
  <c r="O48" i="11"/>
  <c r="U48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8" i="3"/>
  <c r="D48" i="11" s="1"/>
  <c r="D42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9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0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E39" i="11" l="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0" i="11"/>
  <c r="E49" i="11"/>
  <c r="E48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<sst xmlns="http://schemas.openxmlformats.org/spreadsheetml/2006/main" count="693" uniqueCount="253">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</sst>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21.03734690643789</v>
      </c>
      <c r="C2">
        <f>PARS!C2</f>
        <v>21.03734690643789</v>
      </c>
      <c r="D2">
        <f>PARS!D2</f>
        <v>21.03734690643789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0.97029443826445805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0.52513902438263838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0.1412227005732033</v>
      </c>
      <c r="R4">
        <v>0.6</v>
      </c>
      <c r="S4">
        <f ca="1">RAND()</f>
        <v>0.47621649574879343</v>
      </c>
    </row>
    <row r="5" spans="1:19" x14ac:dyDescent="0.35">
      <c r="A5" t="s">
        <v>76</v>
      </c>
      <c r="B5">
        <f>PARS!B5</f>
        <v>-0.22314355131420971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0.27414385051697454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0.21968749125267717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1.7067863687812546E-2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0.11102031032222082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0.9618009723432025</v>
      </c>
    </row>
    <row r="10" spans="1:19" x14ac:dyDescent="0.35">
      <c r="A10" t="s">
        <v>98</v>
      </c>
      <c r="B10">
        <f>PARS!B10</f>
        <v>0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0.37912577471489028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0.59020400900863801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0.20952595118109318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2.8680539210968137E-2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0.44559976361151821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3.5242035830998164E-2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0.67021069975427183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0.12390338042749416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0.55350391965467949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0.58730828032159521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0.5502989446919504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0.34058777863845446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0.78418197916434007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0.40717572340044639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0.25452385561384061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0.51299693832800564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0.66604542972671876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0.6779372749581134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0.11798320799618089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0.5046953534712143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0.46646515275567357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0.21476235614088979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0.89483282072920955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0.72104535063159647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0.73990427559233396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0.41206110949947561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0.67141223027628627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0.17633140323835128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0.75472055979053987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0.36350126940928473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0.41172478113536037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0.47441867472495136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0.1475904540459273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0.84589861910199649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2.8317940339906644E-2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0.5536179876119679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0.48901836572010859</v>
      </c>
    </row>
    <row r="47" spans="1:17" x14ac:dyDescent="0.35">
      <c r="A47" t="s">
        <v>252</v>
      </c>
      <c r="B47">
        <f>PARS!B47</f>
        <v>3.5</v>
      </c>
      <c r="C47">
        <f>PARS!C47</f>
        <v>3.5</v>
      </c>
      <c r="D47">
        <f>PARS!D47</f>
        <v>3.5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0</v>
      </c>
      <c r="K47">
        <f>PARS!P47</f>
        <v>0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0.42716252642512631</v>
      </c>
    </row>
    <row r="48" spans="1:17" x14ac:dyDescent="0.35">
      <c r="A48" t="s">
        <v>179</v>
      </c>
      <c r="B48">
        <f>PARS!B48</f>
        <v>1.0696163149411613</v>
      </c>
      <c r="C48">
        <f>PARS!C48</f>
        <v>1.0696163149411613</v>
      </c>
      <c r="D48">
        <f>PARS!D48</f>
        <v>1.0696163149411613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0.80782005028098203</v>
      </c>
      <c r="Q48">
        <f t="shared" ca="1" si="1"/>
        <v>0.15906289915375138</v>
      </c>
    </row>
    <row r="49" spans="1:17" x14ac:dyDescent="0.35">
      <c r="A49" t="s">
        <v>180</v>
      </c>
      <c r="B49">
        <f>PARS!B49</f>
        <v>0.99381918034015848</v>
      </c>
      <c r="C49">
        <f>PARS!C49</f>
        <v>0.99381918034015848</v>
      </c>
      <c r="D49">
        <f>PARS!D49</f>
        <v>0.99381918034015848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7.2670121740322058E-2</v>
      </c>
      <c r="Q49">
        <f t="shared" ca="1" si="1"/>
        <v>0.16817577479573298</v>
      </c>
    </row>
    <row r="50" spans="1:17" x14ac:dyDescent="0.35">
      <c r="A50" t="s">
        <v>181</v>
      </c>
      <c r="B50">
        <f>PARS!B50</f>
        <v>0.9618468890261952</v>
      </c>
      <c r="C50">
        <f>PARS!C50</f>
        <v>0.9618468890261952</v>
      </c>
      <c r="D50">
        <f>PARS!D50</f>
        <v>0.9618468890261952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0.14486889267994729</v>
      </c>
      <c r="Q50">
        <f t="shared" ca="1" si="1"/>
        <v>0.63869497488118188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0"/>
  <sheetViews>
    <sheetView tabSelected="1" topLeftCell="A23" zoomScale="57" zoomScaleNormal="43" workbookViewId="0">
      <selection activeCell="G46" sqref="G46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0.191/0.8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 t="shared" ref="C20:D20" si="7">-LN(1/F20 -1)*1000</f>
        <v>0</v>
      </c>
      <c r="D20">
        <f t="shared" si="7"/>
        <v>405.46510810816426</v>
      </c>
      <c r="E20" s="17"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-1.6E-2</v>
      </c>
      <c r="C24">
        <f t="shared" si="8"/>
        <v>-0.15</v>
      </c>
      <c r="D24">
        <f t="shared" si="8"/>
        <v>0.05</v>
      </c>
      <c r="E24" s="17"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7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7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-0.3285040669720361</v>
      </c>
      <c r="C33">
        <f t="shared" si="13"/>
        <v>-2.3025850929940455</v>
      </c>
      <c r="D33">
        <f t="shared" si="13"/>
        <v>0.69314718055994529</v>
      </c>
      <c r="E33" s="17">
        <v>0.72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3"/>
        <v>-0.2744368457017603</v>
      </c>
      <c r="C34">
        <f t="shared" si="13"/>
        <v>-0.71334988787746489</v>
      </c>
      <c r="D34">
        <f t="shared" si="13"/>
        <v>-9.4310679471241415E-2</v>
      </c>
      <c r="E34" s="17"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3"/>
        <v>2.145931282948669</v>
      </c>
      <c r="C35">
        <f t="shared" si="13"/>
        <v>-6.9077552789821368</v>
      </c>
      <c r="D35">
        <f t="shared" si="13"/>
        <v>2.9957322735539909</v>
      </c>
      <c r="E35" s="17"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4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3"/>
        <v>1.5040773967762742</v>
      </c>
      <c r="C36">
        <f t="shared" si="13"/>
        <v>-6.9077552789821368</v>
      </c>
      <c r="D36">
        <f t="shared" si="13"/>
        <v>3.1010977891993172</v>
      </c>
      <c r="E36" s="17"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18.56047/10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721.7144/10000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252</v>
      </c>
      <c r="B47" s="17">
        <f>E47</f>
        <v>3.5</v>
      </c>
      <c r="C47" s="17">
        <f>B47</f>
        <v>3.5</v>
      </c>
      <c r="D47" s="17">
        <f>B47</f>
        <v>3.5</v>
      </c>
      <c r="E47" s="17">
        <v>3.5</v>
      </c>
      <c r="F47" s="17">
        <f>E47</f>
        <v>3.5</v>
      </c>
      <c r="G47" s="17">
        <f>E47</f>
        <v>3.5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EXP(0.0673)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EXP(-0.0062)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EXP(-0.0389)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6"/>
        <v>0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3"/>
  <sheetViews>
    <sheetView topLeftCell="A16" zoomScale="57" zoomScaleNormal="43" workbookViewId="0">
      <selection activeCell="G47" sqref="B47:G47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f>PARS!E2</f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f>PARS!E4</f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PARS!E5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PARS!E7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f>PARS!E8</f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f>PARS!E9</f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f>PARS!E10</f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f>PARS!E17</f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f>PARS!E18</f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>-LN(1/F20 -1)</f>
        <v>0</v>
      </c>
      <c r="D20">
        <f>-LN(1/G20 -1)</f>
        <v>0.40546510810816427</v>
      </c>
      <c r="E20" s="17">
        <f>PARS!E20</f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-1.6E-2</v>
      </c>
      <c r="C24">
        <f t="shared" si="7"/>
        <v>-0.15</v>
      </c>
      <c r="D24">
        <f t="shared" si="7"/>
        <v>0.05</v>
      </c>
      <c r="E24" s="17">
        <f>PARS!E24</f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-0.3285040669720361</v>
      </c>
      <c r="C33">
        <f t="shared" si="12"/>
        <v>-2.3025850929940455</v>
      </c>
      <c r="D33">
        <f t="shared" si="12"/>
        <v>0.69314718055994529</v>
      </c>
      <c r="E33" s="17">
        <f>PARS!E33</f>
        <v>0.72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2"/>
        <v>-0.2744368457017603</v>
      </c>
      <c r="C34">
        <f t="shared" si="12"/>
        <v>-0.71334988787746489</v>
      </c>
      <c r="D34">
        <f t="shared" si="12"/>
        <v>-9.4310679471241415E-2</v>
      </c>
      <c r="E34" s="17">
        <f>PARS!E34</f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2"/>
        <v>2.145931282948669</v>
      </c>
      <c r="C35">
        <f t="shared" si="12"/>
        <v>-6.9077552789821368</v>
      </c>
      <c r="D35">
        <f t="shared" si="12"/>
        <v>2.9957322735539909</v>
      </c>
      <c r="E35" s="17">
        <f>PARS!E35</f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3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2"/>
        <v>1.5040773967762742</v>
      </c>
      <c r="C36">
        <f t="shared" si="12"/>
        <v>-6.9077552789821368</v>
      </c>
      <c r="D36">
        <f t="shared" si="12"/>
        <v>3.1010977891993172</v>
      </c>
      <c r="E36" s="17">
        <f>PARS!E36</f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>E47</f>
        <v>3.5</v>
      </c>
      <c r="C47" s="11">
        <f>B47</f>
        <v>3.5</v>
      </c>
      <c r="D47" s="11">
        <f>B47</f>
        <v>3.5</v>
      </c>
      <c r="E47" s="11">
        <f>PARS!E47</f>
        <v>3.5</v>
      </c>
      <c r="F47" s="11">
        <f>PARS!F47</f>
        <v>3.5</v>
      </c>
      <c r="G47" s="11">
        <f>PARS!G47</f>
        <v>3.5</v>
      </c>
      <c r="J47">
        <v>1</v>
      </c>
      <c r="O47">
        <v>1</v>
      </c>
      <c r="P47">
        <f t="shared" si="0"/>
        <v>1</v>
      </c>
      <c r="S47">
        <f t="shared" ref="S47:S48" si="17">L47-Q47</f>
        <v>0</v>
      </c>
      <c r="T47">
        <f t="shared" ref="T47:T48" si="18">S47+N47+Q47+M47</f>
        <v>0</v>
      </c>
      <c r="U47">
        <f t="shared" ref="U47:U48" si="19">T47</f>
        <v>0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PARS!E48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7"/>
        <v>0</v>
      </c>
      <c r="T48">
        <f t="shared" si="18"/>
        <v>0</v>
      </c>
      <c r="U48">
        <f t="shared" si="19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PARS!E49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PARS!E50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249</v>
      </c>
      <c r="B51" s="17">
        <f>E51</f>
        <v>1.1000000000000001</v>
      </c>
      <c r="C51">
        <v>1</v>
      </c>
      <c r="D51">
        <v>1</v>
      </c>
      <c r="E51" s="17">
        <v>1.1000000000000001</v>
      </c>
      <c r="F51">
        <v>1</v>
      </c>
      <c r="G51">
        <v>1</v>
      </c>
    </row>
    <row r="52" spans="1:21" x14ac:dyDescent="0.35">
      <c r="A52" t="s">
        <v>250</v>
      </c>
      <c r="B52" s="11">
        <v>0.35</v>
      </c>
      <c r="E52" s="17">
        <v>0.35</v>
      </c>
    </row>
    <row r="53" spans="1:21" x14ac:dyDescent="0.35">
      <c r="A53" t="s">
        <v>251</v>
      </c>
      <c r="B53" s="11">
        <v>23</v>
      </c>
      <c r="E53" s="17">
        <v>23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62" workbookViewId="0">
      <selection activeCell="B16" sqref="B1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9" workbookViewId="0">
      <selection activeCell="F27" sqref="F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8" x14ac:dyDescent="0.35">
      <c r="A3" t="s">
        <v>9</v>
      </c>
      <c r="B3">
        <v>0.53600000000000003</v>
      </c>
      <c r="C3">
        <v>18.518263999999999</v>
      </c>
    </row>
    <row r="4" spans="1:8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8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8" x14ac:dyDescent="0.35">
      <c r="A6" s="3" t="s">
        <v>12</v>
      </c>
      <c r="E6" t="s">
        <v>13</v>
      </c>
      <c r="F6" t="s">
        <v>112</v>
      </c>
    </row>
    <row r="7" spans="1:8" x14ac:dyDescent="0.35">
      <c r="A7" s="8" t="s">
        <v>14</v>
      </c>
      <c r="E7" t="s">
        <v>245</v>
      </c>
    </row>
    <row r="8" spans="1:8" x14ac:dyDescent="0.35">
      <c r="A8" s="8" t="s">
        <v>15</v>
      </c>
      <c r="E8" t="s">
        <v>16</v>
      </c>
    </row>
    <row r="9" spans="1:8" x14ac:dyDescent="0.35">
      <c r="A9" s="8" t="s">
        <v>17</v>
      </c>
      <c r="E9" t="s">
        <v>18</v>
      </c>
    </row>
    <row r="11" spans="1:8" x14ac:dyDescent="0.35">
      <c r="A11" t="s">
        <v>114</v>
      </c>
      <c r="E11" t="s">
        <v>19</v>
      </c>
    </row>
    <row r="12" spans="1:8" x14ac:dyDescent="0.35">
      <c r="A12" t="s">
        <v>113</v>
      </c>
      <c r="B12" s="9">
        <v>0.4</v>
      </c>
      <c r="E12" t="s">
        <v>19</v>
      </c>
    </row>
    <row r="14" spans="1:8" x14ac:dyDescent="0.35">
      <c r="F14" t="s">
        <v>231</v>
      </c>
    </row>
    <row r="15" spans="1:8" x14ac:dyDescent="0.35">
      <c r="C15" t="s">
        <v>217</v>
      </c>
      <c r="F15" t="s">
        <v>218</v>
      </c>
      <c r="H15" t="s">
        <v>248</v>
      </c>
    </row>
    <row r="16" spans="1:8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4.5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(2269/(24*365))*(0.22)))*EXP(0.0135*H16)</f>
        <v>0.1915620464160101</v>
      </c>
      <c r="H19">
        <f>F19*G27</f>
        <v>3.9137864684566694</v>
      </c>
      <c r="J19">
        <f>H19*(1/(1-0.16))</f>
        <v>4.6592696053055587</v>
      </c>
    </row>
    <row r="20" spans="3:10" x14ac:dyDescent="0.35">
      <c r="F20" t="s">
        <v>219</v>
      </c>
    </row>
    <row r="21" spans="3:10" x14ac:dyDescent="0.35">
      <c r="F21">
        <f>1873/(24*365)*EXP(0.0135*H16)</f>
        <v>0.22720456918535004</v>
      </c>
      <c r="H21">
        <f>F21*G27</f>
        <v>4.6419955575022058</v>
      </c>
      <c r="J21">
        <f>H21*(1/(1-0.16))</f>
        <v>5.5261851875026258</v>
      </c>
    </row>
    <row r="23" spans="3:10" x14ac:dyDescent="0.35">
      <c r="F23" t="s">
        <v>221</v>
      </c>
    </row>
    <row r="24" spans="3:10" x14ac:dyDescent="0.35">
      <c r="F24">
        <f>(F19*(1-F16)+F21*F16)/(1-0.16)</f>
        <v>0.24629280361743056</v>
      </c>
      <c r="J24">
        <f>J19*(1-F16)+J21*F16</f>
        <v>5.0319855112781511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21.03734690643789</v>
      </c>
      <c r="G27">
        <v>20.430907591983047</v>
      </c>
      <c r="J27">
        <f>J24*0.193</f>
        <v>0.97117320367668314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2022-07-20T21:47:22Z</dcterms:modified>
</cp:coreProperties>
</file>