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235" documentId="13_ncr:1_{4D3617C8-0653-4247-B23F-82865318778A}" xr6:coauthVersionLast="47" xr6:coauthVersionMax="47" xr10:uidLastSave="{AC67E01F-ACF3-493C-8F89-CCB75B9F9CCA}"/>
  <bookViews>
    <workbookView xWindow="360" yWindow="170" windowWidth="18840" windowHeight="1063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</externalReferences>
  <definedNames>
    <definedName name="_xlnm._FilterDatabase" localSheetId="3" hidden="1">MOMS!$A$1:$J$59</definedName>
    <definedName name="_xlnm._FilterDatabase" localSheetId="1" hidden="1">PARS!$A$1:$W$54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1" i="8" l="1"/>
  <c r="C54" i="3"/>
  <c r="C53" i="3"/>
  <c r="G49" i="3"/>
  <c r="F49" i="3"/>
  <c r="E49" i="3"/>
  <c r="D3" i="18"/>
  <c r="D2" i="18"/>
  <c r="C2" i="18"/>
  <c r="B2" i="18"/>
  <c r="B1" i="18"/>
  <c r="F25" i="3"/>
  <c r="C23" i="3"/>
  <c r="D23" i="3"/>
  <c r="E34" i="3"/>
  <c r="V35" i="3"/>
  <c r="V34" i="3"/>
  <c r="J34" i="3"/>
  <c r="D34" i="3"/>
  <c r="C34" i="3"/>
  <c r="S4" i="3"/>
  <c r="F4" i="11" s="1"/>
  <c r="P48" i="3"/>
  <c r="P38" i="3"/>
  <c r="S48" i="3" l="1"/>
  <c r="F48" i="11" s="1"/>
  <c r="D29" i="3"/>
  <c r="D29" i="11" s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E35" i="3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P49" i="3"/>
  <c r="T49" i="3" l="1"/>
  <c r="U49" i="3" s="1"/>
  <c r="F49" i="11"/>
  <c r="B39" i="11"/>
  <c r="B28" i="11"/>
  <c r="B29" i="11"/>
  <c r="B24" i="11"/>
  <c r="T48" i="3"/>
  <c r="U48" i="3" s="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G48" i="3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B21" i="11" s="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B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T6" i="3" l="1"/>
  <c r="U6" i="3" s="1"/>
  <c r="F6" i="11"/>
  <c r="B48" i="11"/>
  <c r="E48" i="11" s="1"/>
  <c r="J9" i="14"/>
  <c r="F21" i="1"/>
  <c r="H21" i="1" s="1"/>
  <c r="J21" i="1" s="1"/>
  <c r="J24" i="1" s="1"/>
  <c r="J27" i="1" s="1"/>
  <c r="J36" i="14"/>
  <c r="B35" i="14"/>
  <c r="V35" i="14" s="1"/>
  <c r="J7" i="14"/>
  <c r="J12" i="14"/>
  <c r="F45" i="14"/>
  <c r="G45" i="14" s="1"/>
  <c r="D45" i="14" s="1"/>
  <c r="B2" i="1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F24" i="1" l="1"/>
  <c r="F27" i="1" s="1"/>
  <c r="C45" i="14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1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B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11"/>
  <c r="B34" i="11" s="1"/>
  <c r="D30" i="3"/>
  <c r="D30" i="11" s="1"/>
  <c r="C30" i="3"/>
  <c r="C30" i="11" s="1"/>
  <c r="D32" i="3"/>
  <c r="D32" i="11" s="1"/>
  <c r="C32" i="3"/>
  <c r="C32" i="11" s="1"/>
  <c r="D31" i="3"/>
  <c r="D31" i="11" s="1"/>
  <c r="C31" i="3"/>
  <c r="C31" i="11" s="1"/>
  <c r="D27" i="3"/>
  <c r="D27" i="11" s="1"/>
  <c r="C27" i="3"/>
  <c r="C27" i="11" s="1"/>
  <c r="D4" i="3"/>
  <c r="D4" i="11" s="1"/>
  <c r="C4" i="3"/>
  <c r="C4" i="11" s="1"/>
  <c r="B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P25" i="3"/>
  <c r="B54" i="2"/>
  <c r="B10" i="7"/>
  <c r="S50" i="3"/>
  <c r="S51" i="3"/>
  <c r="S52" i="3"/>
  <c r="T52" i="3" s="1"/>
  <c r="P50" i="3"/>
  <c r="P51" i="3"/>
  <c r="P52" i="3"/>
  <c r="P22" i="3"/>
  <c r="S22" i="3"/>
  <c r="S38" i="3"/>
  <c r="P16" i="3"/>
  <c r="S16" i="3"/>
  <c r="F16" i="11" s="1"/>
  <c r="P19" i="3"/>
  <c r="S19" i="3"/>
  <c r="P20" i="3"/>
  <c r="S20" i="3"/>
  <c r="P21" i="3"/>
  <c r="S21" i="3"/>
  <c r="P8" i="3"/>
  <c r="S8" i="3"/>
  <c r="F8" i="11" s="1"/>
  <c r="P4" i="3"/>
  <c r="T4" i="3"/>
  <c r="U4" i="3" s="1"/>
  <c r="P5" i="3"/>
  <c r="S5" i="3"/>
  <c r="P17" i="3"/>
  <c r="S17" i="3"/>
  <c r="P2" i="3"/>
  <c r="S2" i="3"/>
  <c r="F2" i="11" s="1"/>
  <c r="P23" i="3"/>
  <c r="S23" i="3"/>
  <c r="P24" i="3"/>
  <c r="S24" i="3"/>
  <c r="P26" i="3"/>
  <c r="S26" i="3"/>
  <c r="P27" i="3"/>
  <c r="S27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18" i="3"/>
  <c r="S18" i="3"/>
  <c r="P14" i="3"/>
  <c r="S14" i="3"/>
  <c r="P11" i="3"/>
  <c r="S11" i="3"/>
  <c r="F11" i="11" s="1"/>
  <c r="C15" i="3"/>
  <c r="C15" i="11" s="1"/>
  <c r="D15" i="3"/>
  <c r="D15" i="11" s="1"/>
  <c r="P15" i="3"/>
  <c r="S15" i="3"/>
  <c r="S28" i="3"/>
  <c r="P46" i="3"/>
  <c r="S46" i="3"/>
  <c r="P37" i="3"/>
  <c r="S37" i="3"/>
  <c r="F37" i="11" s="1"/>
  <c r="P29" i="3"/>
  <c r="S29" i="3"/>
  <c r="P47" i="3"/>
  <c r="S47" i="3"/>
  <c r="F47" i="11" s="1"/>
  <c r="P42" i="3"/>
  <c r="S42" i="3"/>
  <c r="P7" i="3"/>
  <c r="S7" i="3"/>
  <c r="F7" i="11" s="1"/>
  <c r="P39" i="3"/>
  <c r="S39" i="3"/>
  <c r="P40" i="3"/>
  <c r="S40" i="3"/>
  <c r="P41" i="3"/>
  <c r="S41" i="3"/>
  <c r="P43" i="3"/>
  <c r="S43" i="3"/>
  <c r="F43" i="11" s="1"/>
  <c r="P3" i="3"/>
  <c r="S3" i="3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B31" i="11" l="1"/>
  <c r="B25" i="11"/>
  <c r="B22" i="11"/>
  <c r="T15" i="3"/>
  <c r="U15" i="3" s="1"/>
  <c r="F15" i="11"/>
  <c r="T18" i="3"/>
  <c r="U18" i="3" s="1"/>
  <c r="F18" i="11"/>
  <c r="T9" i="3"/>
  <c r="U9" i="3" s="1"/>
  <c r="F9" i="11"/>
  <c r="T35" i="3"/>
  <c r="U35" i="3" s="1"/>
  <c r="F35" i="11"/>
  <c r="T32" i="3"/>
  <c r="U32" i="3" s="1"/>
  <c r="F32" i="11"/>
  <c r="T24" i="3"/>
  <c r="U24" i="3" s="1"/>
  <c r="F24" i="11"/>
  <c r="T5" i="3"/>
  <c r="U5" i="3" s="1"/>
  <c r="F5" i="11"/>
  <c r="T20" i="3"/>
  <c r="U20" i="3" s="1"/>
  <c r="F20" i="11"/>
  <c r="T3" i="3"/>
  <c r="U3" i="3" s="1"/>
  <c r="F3" i="11"/>
  <c r="T41" i="3"/>
  <c r="F41" i="11"/>
  <c r="T39" i="3"/>
  <c r="U39" i="3" s="1"/>
  <c r="F39" i="11"/>
  <c r="T42" i="3"/>
  <c r="U42" i="3" s="1"/>
  <c r="F42" i="11"/>
  <c r="T29" i="3"/>
  <c r="U29" i="3" s="1"/>
  <c r="F29" i="11"/>
  <c r="T46" i="3"/>
  <c r="U46" i="3" s="1"/>
  <c r="F46" i="11"/>
  <c r="T51" i="3"/>
  <c r="U51" i="3" s="1"/>
  <c r="F51" i="11"/>
  <c r="T14" i="3"/>
  <c r="U14" i="3" s="1"/>
  <c r="F14" i="11"/>
  <c r="T12" i="3"/>
  <c r="U12" i="3" s="1"/>
  <c r="F12" i="11"/>
  <c r="T10" i="3"/>
  <c r="U10" i="3" s="1"/>
  <c r="F10" i="11"/>
  <c r="T45" i="3"/>
  <c r="U45" i="3" s="1"/>
  <c r="F45" i="11"/>
  <c r="T36" i="3"/>
  <c r="U36" i="3" s="1"/>
  <c r="F36" i="11"/>
  <c r="T34" i="3"/>
  <c r="F34" i="11"/>
  <c r="T33" i="3"/>
  <c r="U33" i="3" s="1"/>
  <c r="F33" i="11"/>
  <c r="T31" i="3"/>
  <c r="U31" i="3" s="1"/>
  <c r="F31" i="11"/>
  <c r="T26" i="3"/>
  <c r="U26" i="3" s="1"/>
  <c r="F26" i="11"/>
  <c r="T23" i="3"/>
  <c r="U23" i="3" s="1"/>
  <c r="F23" i="11"/>
  <c r="T17" i="3"/>
  <c r="U17" i="3" s="1"/>
  <c r="F17" i="11"/>
  <c r="T21" i="3"/>
  <c r="U21" i="3" s="1"/>
  <c r="F21" i="11"/>
  <c r="T19" i="3"/>
  <c r="U19" i="3" s="1"/>
  <c r="F19" i="11"/>
  <c r="T38" i="3"/>
  <c r="U38" i="3" s="1"/>
  <c r="F38" i="11"/>
  <c r="T50" i="3"/>
  <c r="U50" i="3" s="1"/>
  <c r="F50" i="11"/>
  <c r="T25" i="3"/>
  <c r="U25" i="3" s="1"/>
  <c r="F25" i="11"/>
  <c r="B36" i="11"/>
  <c r="E36" i="11" s="1"/>
  <c r="B10" i="11"/>
  <c r="B37" i="11"/>
  <c r="B12" i="11"/>
  <c r="T40" i="3"/>
  <c r="U40" i="3" s="1"/>
  <c r="F40" i="11"/>
  <c r="T28" i="3"/>
  <c r="U28" i="3" s="1"/>
  <c r="F28" i="11"/>
  <c r="T22" i="3"/>
  <c r="U22" i="3" s="1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27" i="11"/>
  <c r="B32" i="11"/>
  <c r="B16" i="11"/>
  <c r="V4" i="3"/>
  <c r="E4" i="3" s="1"/>
  <c r="E22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D40" i="3"/>
  <c r="D40" i="11" s="1"/>
  <c r="B40" i="11" s="1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B52" i="11" s="1"/>
  <c r="C55" i="2"/>
  <c r="BB3" i="8"/>
  <c r="BB1" i="8" s="1"/>
  <c r="C54" i="2"/>
  <c r="C4" i="8"/>
  <c r="A4" i="8" s="1"/>
  <c r="C48" i="2"/>
  <c r="B42" i="11" l="1"/>
  <c r="B11" i="11"/>
  <c r="B5" i="11"/>
  <c r="E5" i="11" s="1"/>
  <c r="D1" i="8"/>
  <c r="D4" i="8" s="1" a="1"/>
  <c r="D4" i="8" s="1"/>
  <c r="B2" i="10" s="1"/>
  <c r="Z4" i="8" a="1"/>
  <c r="Z4" i="8" s="1"/>
  <c r="X2" i="10" s="1"/>
  <c r="J4" i="3"/>
  <c r="E4" i="14"/>
  <c r="E5" i="3"/>
  <c r="E42" i="11"/>
  <c r="E52" i="1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D26" i="8" l="1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<sst xmlns="http://schemas.openxmlformats.org/spreadsheetml/2006/main" count="811" uniqueCount="258">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</sst>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0" fillId="0" borderId="0" xfId="0" applyFont="1"/>
    <xf numFmtId="0" fontId="5" fillId="0" borderId="0" xfId="0" applyFont="1" applyFill="1"/>
    <xf numFmtId="168" fontId="0" fillId="0" borderId="0" xfId="0" applyNumberFormat="1"/>
    <xf numFmtId="168" fontId="0" fillId="5" borderId="0" xfId="0" applyNumberForma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topLeftCell="A7" workbookViewId="0">
      <selection activeCell="E15" sqref="E15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62</v>
      </c>
      <c r="B1" s="18" t="s">
        <v>1</v>
      </c>
      <c r="C1" s="18" t="s">
        <v>63</v>
      </c>
      <c r="D1" s="18" t="s">
        <v>64</v>
      </c>
      <c r="E1" s="18" t="s">
        <v>177</v>
      </c>
      <c r="F1" s="18" t="s">
        <v>176</v>
      </c>
      <c r="G1" s="18" t="s">
        <v>221</v>
      </c>
      <c r="H1" s="18" t="s">
        <v>221</v>
      </c>
      <c r="I1" s="18" t="s">
        <v>249</v>
      </c>
    </row>
    <row r="2" spans="1:9" x14ac:dyDescent="0.35">
      <c r="A2" t="s">
        <v>77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f>VLOOKUP(A2,PARS!A:V,19,0)</f>
        <v>0</v>
      </c>
      <c r="G2">
        <v>0.32882499935764908</v>
      </c>
      <c r="H2">
        <f ca="1">RAND()</f>
        <v>0.3817111392020851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VLOOKUP(A3,PARS!A:V,19,0)</f>
        <v>0</v>
      </c>
      <c r="G3">
        <v>7.8162524621697149E-2</v>
      </c>
      <c r="H3">
        <f t="shared" ref="H3:H52" ca="1" si="1">RAND()</f>
        <v>0.75041772557096831</v>
      </c>
    </row>
    <row r="4" spans="1:9" x14ac:dyDescent="0.35">
      <c r="A4" t="s">
        <v>74</v>
      </c>
      <c r="B4">
        <f>PARS!B4*$I$7+G4*(1-$I$7)*C4+(1-G4)*(1-$I$7)*D4</f>
        <v>-0.27739389278507803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VLOOKUP(A4,PARS!A:V,19,0)</f>
        <v>0</v>
      </c>
      <c r="G4">
        <v>0.24423531605882964</v>
      </c>
      <c r="H4">
        <f t="shared" ca="1" si="1"/>
        <v>0.54836991234640131</v>
      </c>
    </row>
    <row r="5" spans="1:9" x14ac:dyDescent="0.35">
      <c r="A5" t="s">
        <v>75</v>
      </c>
      <c r="B5">
        <f>PARS!B5*$I$7+G5*(1-$I$7)*C5+(1-G5)*(1-$I$7)*D5</f>
        <v>-0.19685773546648264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VLOOKUP(A5,PARS!A:V,19,0)</f>
        <v>0</v>
      </c>
      <c r="G5">
        <v>0.46703805186402381</v>
      </c>
      <c r="H5">
        <f t="shared" ca="1" si="1"/>
        <v>0.34201604233254224</v>
      </c>
    </row>
    <row r="6" spans="1:9" x14ac:dyDescent="0.35">
      <c r="A6" t="s">
        <v>246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f>VLOOKUP(A6,PARS!A:V,19,0)</f>
        <v>0</v>
      </c>
      <c r="G6">
        <v>0.26515003711518037</v>
      </c>
      <c r="H6">
        <f t="shared" ca="1" si="1"/>
        <v>0.89798333088617721</v>
      </c>
      <c r="I6" t="s">
        <v>251</v>
      </c>
    </row>
    <row r="7" spans="1:9" x14ac:dyDescent="0.35">
      <c r="A7" t="s">
        <v>105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f>VLOOKUP(A7,PARS!A:V,19,0)</f>
        <v>0</v>
      </c>
      <c r="G7">
        <v>0.52184375178786868</v>
      </c>
      <c r="H7">
        <f t="shared" ca="1" si="1"/>
        <v>0.24805110888924664</v>
      </c>
      <c r="I7">
        <v>0.8</v>
      </c>
    </row>
    <row r="8" spans="1:9" x14ac:dyDescent="0.35">
      <c r="A8" t="s">
        <v>73</v>
      </c>
      <c r="B8">
        <f>PARS!B8*$I$7+G8*(1-$I$7)*C8+(1-G8)*(1-$I$7)*D8</f>
        <v>-1.2585543643692163</v>
      </c>
      <c r="C8">
        <f>PARS!C8</f>
        <v>-1.6094379124341003</v>
      </c>
      <c r="D8">
        <f>PARS!D8</f>
        <v>-1.0498221244986778</v>
      </c>
      <c r="E8" t="b">
        <f t="shared" si="0"/>
        <v>1</v>
      </c>
      <c r="F8">
        <f>VLOOKUP(A8,PARS!A:V,19,0)</f>
        <v>1</v>
      </c>
      <c r="G8">
        <v>6.0586410155240245E-2</v>
      </c>
      <c r="H8">
        <f t="shared" ca="1" si="1"/>
        <v>0.14281133364671605</v>
      </c>
    </row>
    <row r="9" spans="1:9" x14ac:dyDescent="0.35">
      <c r="A9" t="s">
        <v>91</v>
      </c>
      <c r="B9">
        <f>PARS!B9*$I$7+G9*(1-$I$7)*C9+(1-G9)*(1-$I$7)*D9</f>
        <v>-2.5711795036230306E-2</v>
      </c>
      <c r="C9">
        <f>PARS!C9</f>
        <v>-0.16251892949777494</v>
      </c>
      <c r="D9">
        <f>PARS!D9</f>
        <v>0.40546510810816438</v>
      </c>
      <c r="E9" t="b">
        <f t="shared" si="0"/>
        <v>1</v>
      </c>
      <c r="F9">
        <f>VLOOKUP(A9,PARS!A:V,19,0)</f>
        <v>1</v>
      </c>
      <c r="G9">
        <v>0.84069646518648355</v>
      </c>
      <c r="H9">
        <f t="shared" ca="1" si="1"/>
        <v>0.36427443614376609</v>
      </c>
    </row>
    <row r="10" spans="1:9" x14ac:dyDescent="0.35">
      <c r="A10" t="s">
        <v>92</v>
      </c>
      <c r="B10">
        <f>PARS!B10*$I$7+G10*(1-$I$7)*C10+(1-G10)*(1-$I$7)*D10</f>
        <v>1.7944368662152705</v>
      </c>
      <c r="C10">
        <f>PARS!C10</f>
        <v>0.69314718055994529</v>
      </c>
      <c r="D10">
        <f>PARS!D10</f>
        <v>2.1972245773362196</v>
      </c>
      <c r="E10" t="b">
        <f t="shared" si="0"/>
        <v>1</v>
      </c>
      <c r="F10">
        <f>VLOOKUP(A10,PARS!A:V,19,0)</f>
        <v>1</v>
      </c>
      <c r="G10">
        <v>0.14962012376637079</v>
      </c>
      <c r="H10">
        <f t="shared" ca="1" si="1"/>
        <v>0.21644953270242262</v>
      </c>
    </row>
    <row r="11" spans="1:9" x14ac:dyDescent="0.35">
      <c r="A11" t="s">
        <v>97</v>
      </c>
      <c r="B11">
        <f>PARS!B11*$I$7+G11*(1-$I$7)*C11+(1-G11)*(1-$I$7)*D11</f>
        <v>-8.0799420856953505E-2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f>VLOOKUP(A11,PARS!A:V,19,0)</f>
        <v>0</v>
      </c>
      <c r="G11">
        <v>0.78788074593846891</v>
      </c>
      <c r="H11">
        <f t="shared" ca="1" si="1"/>
        <v>0.83830914288615477</v>
      </c>
    </row>
    <row r="12" spans="1:9" x14ac:dyDescent="0.35">
      <c r="A12" t="s">
        <v>94</v>
      </c>
      <c r="B12">
        <f>PARS!B12*$I$7+G12*(1-$I$7)*C12+(1-G12)*(1-$I$7)*D12</f>
        <v>-1.8052634035960897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f>VLOOKUP(A12,PARS!A:V,19,0)</f>
        <v>0</v>
      </c>
      <c r="G12">
        <v>0.40146147876001714</v>
      </c>
      <c r="H12">
        <f t="shared" ca="1" si="1"/>
        <v>0.13585386780057129</v>
      </c>
    </row>
    <row r="13" spans="1:9" x14ac:dyDescent="0.35">
      <c r="A13" t="s">
        <v>93</v>
      </c>
      <c r="B13">
        <f>PARS!B13*$I$7+G13*(1-$I$7)*C13+(1-G13)*(1-$I$7)*D13</f>
        <v>0.61096221043233789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f>VLOOKUP(A13,PARS!A:V,19,0)</f>
        <v>0</v>
      </c>
      <c r="G13">
        <v>0.44830375139296086</v>
      </c>
      <c r="H13">
        <f t="shared" ca="1" si="1"/>
        <v>0.51164184537561097</v>
      </c>
    </row>
    <row r="14" spans="1:9" x14ac:dyDescent="0.35">
      <c r="A14" t="s">
        <v>96</v>
      </c>
      <c r="B14">
        <f>PARS!B14*$I$7+G14*(1-$I$7)*C14+(1-G14)*(1-$I$7)*D14</f>
        <v>0.12326553106741653</v>
      </c>
      <c r="C14">
        <f>PARS!C14</f>
        <v>0.62810999999999995</v>
      </c>
      <c r="D14">
        <f>PARS!D14</f>
        <v>1.16649</v>
      </c>
      <c r="E14" t="b">
        <f>AND(D14&gt;=B14,B14&gt;=C14,D14&gt;=C14)</f>
        <v>0</v>
      </c>
      <c r="F14">
        <f>VLOOKUP(A14,PARS!A:V,19,0)</f>
        <v>0</v>
      </c>
      <c r="G14">
        <v>0.36045232260918048</v>
      </c>
      <c r="H14">
        <f t="shared" ca="1" si="1"/>
        <v>0.78809176480442666</v>
      </c>
    </row>
    <row r="15" spans="1:9" x14ac:dyDescent="0.35">
      <c r="A15" t="s">
        <v>98</v>
      </c>
      <c r="B15">
        <f>PARS!B15*$I$7+G15*(1-$I$7)*C15+(1-G15)*(1-$I$7)*D15</f>
        <v>0.26146382962848463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f>VLOOKUP(A15,PARS!A:V,19,0)</f>
        <v>0</v>
      </c>
      <c r="G15">
        <v>0.35604447854860521</v>
      </c>
      <c r="H15">
        <f t="shared" ca="1" si="1"/>
        <v>0.26515388162835907</v>
      </c>
    </row>
    <row r="16" spans="1:9" x14ac:dyDescent="0.35">
      <c r="A16" t="s">
        <v>69</v>
      </c>
      <c r="B16">
        <f>PARS!B16*$I$7+G16*(1-$I$7)*C16+(1-G16)*(1-$I$7)*D16</f>
        <v>-2.407388157136888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f>VLOOKUP(A16,PARS!A:V,19,0)</f>
        <v>0</v>
      </c>
      <c r="G16">
        <v>0.57182181184627434</v>
      </c>
      <c r="H16">
        <f t="shared" ca="1" si="1"/>
        <v>0.93996648476670597</v>
      </c>
    </row>
    <row r="17" spans="1:8" x14ac:dyDescent="0.35">
      <c r="A17" t="s">
        <v>76</v>
      </c>
      <c r="B17">
        <f>PARS!B17*$I$7+G17*(1-$I$7)*C17+(1-G17)*(1-$I$7)*D17</f>
        <v>-1.4733905962275653</v>
      </c>
      <c r="C17">
        <f>PARS!C17</f>
        <v>-1.6094379124341003</v>
      </c>
      <c r="D17">
        <f>PARS!D17</f>
        <v>-1.3093333199837622</v>
      </c>
      <c r="E17" t="b">
        <f t="shared" si="0"/>
        <v>1</v>
      </c>
      <c r="F17">
        <f>VLOOKUP(A17,PARS!A:V,19,0)</f>
        <v>1</v>
      </c>
      <c r="G17">
        <v>0.59832834494160281</v>
      </c>
      <c r="H17">
        <f t="shared" ca="1" si="1"/>
        <v>0.89975646534878229</v>
      </c>
    </row>
    <row r="18" spans="1:8" x14ac:dyDescent="0.35">
      <c r="A18" t="s">
        <v>95</v>
      </c>
      <c r="B18">
        <f>PARS!B18*$I$7+G18*(1-$I$7)*C18+(1-G18)*(1-$I$7)*D18</f>
        <v>-0.4422107994838102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f>VLOOKUP(A18,PARS!A:V,19,0)</f>
        <v>1</v>
      </c>
      <c r="G18">
        <v>0.14334843576458089</v>
      </c>
      <c r="H18">
        <f t="shared" ca="1" si="1"/>
        <v>0.71006228677753358</v>
      </c>
    </row>
    <row r="19" spans="1:8" x14ac:dyDescent="0.35">
      <c r="A19" t="s">
        <v>70</v>
      </c>
      <c r="B19">
        <f>PARS!B19*$I$7+G19*(1-$I$7)*C19+(1-G19)*(1-$I$7)*D19</f>
        <v>1.1769318892561462</v>
      </c>
      <c r="C19">
        <f>PARS!C19</f>
        <v>1.6094379124341003</v>
      </c>
      <c r="D19">
        <f>PARS!D19</f>
        <v>2.341805806147327</v>
      </c>
      <c r="E19" t="b">
        <f t="shared" si="0"/>
        <v>0</v>
      </c>
      <c r="F19">
        <f>VLOOKUP(A19,PARS!A:V,19,0)</f>
        <v>1</v>
      </c>
      <c r="G19">
        <v>0.76467897570928367</v>
      </c>
      <c r="H19">
        <f t="shared" ca="1" si="1"/>
        <v>0.30361054362698614</v>
      </c>
    </row>
    <row r="20" spans="1:8" x14ac:dyDescent="0.35">
      <c r="A20" s="6" t="s">
        <v>71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f>VLOOKUP(A20,PARS!A:V,19,0)</f>
        <v>0</v>
      </c>
      <c r="G20">
        <v>0.69024527030746763</v>
      </c>
      <c r="H20">
        <f t="shared" ca="1" si="1"/>
        <v>0.75236930113438061</v>
      </c>
    </row>
    <row r="21" spans="1:8" x14ac:dyDescent="0.35">
      <c r="A21" t="s">
        <v>72</v>
      </c>
      <c r="B21">
        <f>PARS!B21*$I$7+G21*(1-$I$7)*C21+(1-G21)*(1-$I$7)*D21</f>
        <v>0.49993721401589319</v>
      </c>
      <c r="C21">
        <f>PARS!C21</f>
        <v>0</v>
      </c>
      <c r="D21">
        <f>PARS!D21</f>
        <v>2.0067069546215124</v>
      </c>
      <c r="E21" t="b">
        <f t="shared" si="0"/>
        <v>1</v>
      </c>
      <c r="F21">
        <f>VLOOKUP(A21,PARS!A:V,19,0)</f>
        <v>1</v>
      </c>
      <c r="G21">
        <v>9.7934052111141701E-2</v>
      </c>
      <c r="H21">
        <f t="shared" ca="1" si="1"/>
        <v>0.85700408245599646</v>
      </c>
    </row>
    <row r="22" spans="1:8" x14ac:dyDescent="0.35">
      <c r="A22" t="s">
        <v>67</v>
      </c>
      <c r="B22">
        <f>PARS!B22*$I$7+G22*(1-$I$7)*C22+(1-G22)*(1-$I$7)*D22</f>
        <v>0.87173591811184736</v>
      </c>
      <c r="C22">
        <f>PARS!C22</f>
        <v>0.7</v>
      </c>
      <c r="D22">
        <f>PARS!D22</f>
        <v>1.3</v>
      </c>
      <c r="E22" t="b">
        <f t="shared" si="0"/>
        <v>1</v>
      </c>
      <c r="F22">
        <f>VLOOKUP(A22,PARS!A:V,19,0)</f>
        <v>1</v>
      </c>
      <c r="G22">
        <v>0.81511236124932496</v>
      </c>
      <c r="H22">
        <f t="shared" ca="1" si="1"/>
        <v>2.0660691005863985E-2</v>
      </c>
    </row>
    <row r="23" spans="1:8" x14ac:dyDescent="0.35">
      <c r="A23" t="s">
        <v>78</v>
      </c>
      <c r="B23">
        <f>PARS!B23*$I$7+G23*(1-$I$7)*C23+(1-G23)*(1-$I$7)*D23</f>
        <v>2.6781835381955665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f>VLOOKUP(A23,PARS!A:V,19,0)</f>
        <v>1</v>
      </c>
      <c r="G23">
        <v>0.71004691348001658</v>
      </c>
      <c r="H23">
        <f t="shared" ca="1" si="1"/>
        <v>0.60332192673827911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VLOOKUP(A24,PARS!A:V,19,0)</f>
        <v>0</v>
      </c>
      <c r="G24">
        <v>0.30819936397832592</v>
      </c>
      <c r="H24">
        <f t="shared" ca="1" si="1"/>
        <v>0.16679141263595487</v>
      </c>
    </row>
    <row r="25" spans="1:8" x14ac:dyDescent="0.35">
      <c r="A25" t="s">
        <v>189</v>
      </c>
      <c r="B25">
        <f>PARS!B25*$I$7+G25*(1-$I$7)*C25+(1-G25)*(1-$I$7)*D25</f>
        <v>-0.28875574497763346</v>
      </c>
      <c r="C25">
        <f>PARS!C25</f>
        <v>-0.35</v>
      </c>
      <c r="D25">
        <f>PARS!D25</f>
        <v>0.05</v>
      </c>
      <c r="E25" t="b">
        <f t="shared" si="0"/>
        <v>1</v>
      </c>
      <c r="F25">
        <f>VLOOKUP(A25,PARS!A:V,19,0)</f>
        <v>1</v>
      </c>
      <c r="G25">
        <v>0.73444681222041863</v>
      </c>
      <c r="H25">
        <f t="shared" ca="1" si="1"/>
        <v>0.7885344528043452</v>
      </c>
    </row>
    <row r="26" spans="1:8" x14ac:dyDescent="0.35">
      <c r="A26" t="s">
        <v>80</v>
      </c>
      <c r="B26">
        <f>PARS!B26*$I$7+G26*(1-$I$7)*C26+(1-G26)*(1-$I$7)*D26</f>
        <v>0.23471743165699643</v>
      </c>
      <c r="C26">
        <f>PARS!C26</f>
        <v>0</v>
      </c>
      <c r="D26">
        <f>PARS!D26</f>
        <v>0.5</v>
      </c>
      <c r="E26" t="b">
        <f t="shared" si="0"/>
        <v>1</v>
      </c>
      <c r="F26">
        <f>VLOOKUP(A26,PARS!A:V,19,0)</f>
        <v>1</v>
      </c>
      <c r="G26">
        <v>0.25251843888522751</v>
      </c>
      <c r="H26">
        <f t="shared" ca="1" si="1"/>
        <v>0.10428533256019146</v>
      </c>
    </row>
    <row r="27" spans="1:8" x14ac:dyDescent="0.35">
      <c r="A27" t="s">
        <v>81</v>
      </c>
      <c r="B27">
        <f>PARS!B27*$I$7+G27*(1-$I$7)*C27+(1-G27)*(1-$I$7)*D27</f>
        <v>-0.27640924711432391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f>VLOOKUP(A27,PARS!A:V,19,0)</f>
        <v>1</v>
      </c>
      <c r="G27">
        <v>4.1196096346803213E-2</v>
      </c>
      <c r="H27">
        <f t="shared" ca="1" si="1"/>
        <v>0.79062226344954023</v>
      </c>
    </row>
    <row r="28" spans="1:8" x14ac:dyDescent="0.35">
      <c r="A28" t="s">
        <v>99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VLOOKUP(A28,PARS!A:V,19,0)</f>
        <v>0</v>
      </c>
      <c r="G28">
        <v>0.4840617887354417</v>
      </c>
      <c r="H28">
        <f t="shared" ca="1" si="1"/>
        <v>0.51940985047195321</v>
      </c>
    </row>
    <row r="29" spans="1:8" x14ac:dyDescent="0.35">
      <c r="A29" t="s">
        <v>102</v>
      </c>
      <c r="B29">
        <f>PARS!B29*$I$7+G29*(1-$I$7)*C29+(1-G29)*(1-$I$7)*D29</f>
        <v>7.0883129062357636E-2</v>
      </c>
      <c r="C29">
        <f>PARS!C29</f>
        <v>0</v>
      </c>
      <c r="D29">
        <f>PARS!D29</f>
        <v>0.3</v>
      </c>
      <c r="E29" t="b">
        <f t="shared" si="0"/>
        <v>1</v>
      </c>
      <c r="F29">
        <f>VLOOKUP(A29,PARS!A:V,19,0)</f>
        <v>1</v>
      </c>
      <c r="G29">
        <v>7.7764634759959095E-2</v>
      </c>
      <c r="H29">
        <f t="shared" ca="1" si="1"/>
        <v>0.96945211598457848</v>
      </c>
    </row>
    <row r="30" spans="1:8" x14ac:dyDescent="0.35">
      <c r="A30" t="s">
        <v>85</v>
      </c>
      <c r="B30">
        <f>PARS!B30*$I$7+G30*(1-$I$7)*C30+(1-G30)*(1-$I$7)*D30</f>
        <v>0.99545456647135611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VLOOKUP(A30,PARS!A:V,19,0)</f>
        <v>1</v>
      </c>
      <c r="G30">
        <v>0.26266905632175619</v>
      </c>
      <c r="H30">
        <f t="shared" ca="1" si="1"/>
        <v>0.74975916412159405</v>
      </c>
    </row>
    <row r="31" spans="1:8" x14ac:dyDescent="0.35">
      <c r="A31" t="s">
        <v>82</v>
      </c>
      <c r="B31">
        <f>PARS!B31*$I$7+G31*(1-$I$7)*C31+(1-G31)*(1-$I$7)*D31</f>
        <v>1.3604269680704038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VLOOKUP(A31,PARS!A:V,19,0)</f>
        <v>1</v>
      </c>
      <c r="G31">
        <v>0.1726127885883505</v>
      </c>
      <c r="H31">
        <f t="shared" ca="1" si="1"/>
        <v>1.9633597644751921E-2</v>
      </c>
    </row>
    <row r="32" spans="1:8" x14ac:dyDescent="0.35">
      <c r="A32" t="s">
        <v>83</v>
      </c>
      <c r="B32">
        <f>PARS!B32*$I$7+G32*(1-$I$7)*C32+(1-G32)*(1-$I$7)*D32</f>
        <v>1.5909856981170483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VLOOKUP(A32,PARS!A:V,19,0)</f>
        <v>1</v>
      </c>
      <c r="G32">
        <v>0.12181573046723515</v>
      </c>
      <c r="H32">
        <f t="shared" ca="1" si="1"/>
        <v>6.1704959647890467E-2</v>
      </c>
    </row>
    <row r="33" spans="1:8" x14ac:dyDescent="0.35">
      <c r="A33" t="s">
        <v>84</v>
      </c>
      <c r="B33">
        <f>PARS!B33*$I$7+G33*(1-$I$7)*C33+(1-G33)*(1-$I$7)*D33</f>
        <v>0.70559799999999984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VLOOKUP(A33,PARS!A:V,19,0)</f>
        <v>0</v>
      </c>
      <c r="G33">
        <v>0.57337517032149443</v>
      </c>
      <c r="H33">
        <f t="shared" ca="1" si="1"/>
        <v>0.85184167371990605</v>
      </c>
    </row>
    <row r="34" spans="1:8" x14ac:dyDescent="0.35">
      <c r="A34" t="s">
        <v>86</v>
      </c>
      <c r="B34">
        <f>PARS!B34*$I$7+G34*(1-$I$7)*C34+(1-G34)*(1-$I$7)*D34</f>
        <v>0.41809680083076611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VLOOKUP(A34,PARS!A:V,19,0)</f>
        <v>1</v>
      </c>
      <c r="G34">
        <v>0.74613453988410883</v>
      </c>
      <c r="H34">
        <f t="shared" ca="1" si="1"/>
        <v>0.4738262735138723</v>
      </c>
    </row>
    <row r="35" spans="1:8" x14ac:dyDescent="0.35">
      <c r="A35" t="s">
        <v>87</v>
      </c>
      <c r="B35">
        <f>PARS!B35*$I$7+G35*(1-$I$7)*C35+(1-G35)*(1-$I$7)*D35</f>
        <v>-0.21317047894142327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VLOOKUP(A35,PARS!A:V,19,0)</f>
        <v>1</v>
      </c>
      <c r="G35">
        <v>0.33397176596030087</v>
      </c>
      <c r="H35">
        <f t="shared" ca="1" si="1"/>
        <v>0.25351075881652374</v>
      </c>
    </row>
    <row r="36" spans="1:8" x14ac:dyDescent="0.35">
      <c r="A36" t="s">
        <v>88</v>
      </c>
      <c r="B36">
        <f>PARS!B36*$I$7+G36*(1-$I$7)*C36+(1-G36)*(1-$I$7)*D36</f>
        <v>2.8559088890929343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VLOOKUP(A36,PARS!A:V,19,0)</f>
        <v>1</v>
      </c>
      <c r="G36">
        <v>0.21091823283673294</v>
      </c>
      <c r="H36">
        <f t="shared" ca="1" si="1"/>
        <v>0.40171006771531448</v>
      </c>
    </row>
    <row r="37" spans="1:8" x14ac:dyDescent="0.35">
      <c r="A37" t="s">
        <v>101</v>
      </c>
      <c r="B37">
        <f>PARS!B37*$I$7+G37*(1-$I$7)*C37+(1-G37)*(1-$I$7)*D37</f>
        <v>2.5833506250146381</v>
      </c>
      <c r="C37">
        <f>PARS!C37</f>
        <v>-6.9077552789821368</v>
      </c>
      <c r="D37">
        <f>PARS!D37</f>
        <v>4.6051701859880918</v>
      </c>
      <c r="E37" t="b">
        <f t="shared" si="0"/>
        <v>1</v>
      </c>
      <c r="F37">
        <f>VLOOKUP(A37,PARS!A:V,19,0)</f>
        <v>1</v>
      </c>
      <c r="G37">
        <v>8.9813489768021837E-2</v>
      </c>
      <c r="H37">
        <f t="shared" ca="1" si="1"/>
        <v>0.21948198266021612</v>
      </c>
    </row>
    <row r="38" spans="1:8" x14ac:dyDescent="0.35">
      <c r="A38" s="5" t="s">
        <v>68</v>
      </c>
      <c r="B38">
        <f>PARS!B38*$I$7+G38*(1-$I$7)*C38+(1-G38)*(1-$I$7)*D38</f>
        <v>0.24599898940297857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f>VLOOKUP(A38,PARS!A:V,19,0)</f>
        <v>1</v>
      </c>
      <c r="G38">
        <v>0.21887278647004649</v>
      </c>
      <c r="H38">
        <f t="shared" ca="1" si="1"/>
        <v>0.13161362985824077</v>
      </c>
    </row>
    <row r="39" spans="1:8" x14ac:dyDescent="0.35">
      <c r="A39" s="3" t="s">
        <v>106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f>VLOOKUP(A39,PARS!A:V,19,0)</f>
        <v>0</v>
      </c>
      <c r="G39">
        <v>0.11665325171847285</v>
      </c>
      <c r="H39">
        <f t="shared" ca="1" si="1"/>
        <v>0.49704635804593489</v>
      </c>
    </row>
    <row r="40" spans="1:8" x14ac:dyDescent="0.35">
      <c r="A40" t="s">
        <v>107</v>
      </c>
      <c r="B40">
        <f>PARS!B40*$I$7+G40*(1-$I$7)*C40+(1-G40)*(1-$I$7)*D40</f>
        <v>1.8427000000000002</v>
      </c>
      <c r="C40">
        <f>PARS!C40</f>
        <v>1.8427</v>
      </c>
      <c r="D40">
        <f>PARS!D40</f>
        <v>1.8427</v>
      </c>
      <c r="E40" t="b">
        <f t="shared" si="0"/>
        <v>1</v>
      </c>
      <c r="F40">
        <f>VLOOKUP(A40,PARS!A:V,19,0)</f>
        <v>0</v>
      </c>
      <c r="G40">
        <v>0.97820706309520367</v>
      </c>
      <c r="H40">
        <f t="shared" ca="1" si="1"/>
        <v>6.4476056773797086E-2</v>
      </c>
    </row>
    <row r="41" spans="1:8" x14ac:dyDescent="0.35">
      <c r="A41" t="s">
        <v>108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f>VLOOKUP(A41,PARS!A:V,19,0)</f>
        <v>0</v>
      </c>
      <c r="G41">
        <v>0.1320182023944263</v>
      </c>
      <c r="H41">
        <f t="shared" ca="1" si="1"/>
        <v>0.45231527550275086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VLOOKUP(A42,PARS!A:V,19,0)</f>
        <v>0</v>
      </c>
      <c r="G42">
        <v>0.1834403536406547</v>
      </c>
      <c r="H42">
        <f t="shared" ca="1" si="1"/>
        <v>0.54274587654729334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VLOOKUP(A43,PARS!A:V,19,0)</f>
        <v>0</v>
      </c>
      <c r="G43">
        <v>0.78294488432759923</v>
      </c>
      <c r="H43">
        <f t="shared" ca="1" si="1"/>
        <v>0.11255446133074454</v>
      </c>
    </row>
    <row r="44" spans="1:8" x14ac:dyDescent="0.35">
      <c r="A44" t="s">
        <v>89</v>
      </c>
      <c r="B44">
        <f>PARS!B44*$I$7+G44*(1-$I$7)*C44+(1-G44)*(1-$I$7)*D44</f>
        <v>0.14490000000000003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VLOOKUP(A44,PARS!A:V,19,0)</f>
        <v>0</v>
      </c>
      <c r="G44">
        <v>0.87463241858760121</v>
      </c>
      <c r="H44">
        <f t="shared" ca="1" si="1"/>
        <v>0.27121635390182208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VLOOKUP(A45,PARS!A:V,19,0)</f>
        <v>0</v>
      </c>
      <c r="G45">
        <v>0.21688465275193025</v>
      </c>
      <c r="H45">
        <f t="shared" ca="1" si="1"/>
        <v>0.47439017615261614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VLOOKUP(A46,PARS!A:V,19,0)</f>
        <v>0</v>
      </c>
      <c r="G46">
        <v>3.2051223423599673E-2</v>
      </c>
      <c r="H46">
        <f t="shared" ca="1" si="1"/>
        <v>0.53179042992488901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VLOOKUP(A47,PARS!A:V,19,0)</f>
        <v>0</v>
      </c>
      <c r="G47">
        <v>0.39287424395105086</v>
      </c>
      <c r="H47">
        <f t="shared" ca="1" si="1"/>
        <v>0.40045251696878481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VLOOKUP(A48,PARS!A:V,19,0)</f>
        <v>0</v>
      </c>
      <c r="G48">
        <v>0.14761782707694227</v>
      </c>
      <c r="H48">
        <f t="shared" ca="1" si="1"/>
        <v>0.79127092575118108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VLOOKUP(A49,PARS!A:V,19,0)</f>
        <v>0</v>
      </c>
      <c r="G49">
        <v>0.53305550257061785</v>
      </c>
      <c r="H49">
        <f t="shared" ca="1" si="1"/>
        <v>5.5060483121306736E-2</v>
      </c>
    </row>
    <row r="50" spans="1:8" x14ac:dyDescent="0.35">
      <c r="A50" t="s">
        <v>178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f>VLOOKUP(A50,PARS!A:V,19,0)</f>
        <v>0</v>
      </c>
      <c r="G50">
        <v>0.65218464719258884</v>
      </c>
      <c r="H50">
        <f t="shared" ca="1" si="1"/>
        <v>0.8072435305774428</v>
      </c>
    </row>
    <row r="51" spans="1:8" x14ac:dyDescent="0.35">
      <c r="A51" t="s">
        <v>179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f>VLOOKUP(A51,PARS!A:V,19,0)</f>
        <v>0</v>
      </c>
      <c r="G51">
        <v>0.72199519468706974</v>
      </c>
      <c r="H51">
        <f t="shared" ca="1" si="1"/>
        <v>9.7689253591750735E-2</v>
      </c>
    </row>
    <row r="52" spans="1:8" x14ac:dyDescent="0.35">
      <c r="A52" t="s">
        <v>180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0.39040561314024003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Z54"/>
  <sheetViews>
    <sheetView tabSelected="1" topLeftCell="A8" zoomScale="96" zoomScaleNormal="96" workbookViewId="0">
      <selection activeCell="F38" sqref="F38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62</v>
      </c>
      <c r="B1" t="s">
        <v>1</v>
      </c>
      <c r="C1" t="s">
        <v>63</v>
      </c>
      <c r="D1" t="s">
        <v>64</v>
      </c>
      <c r="E1" s="16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  <c r="W1" t="s">
        <v>249</v>
      </c>
    </row>
    <row r="2" spans="1:23" hidden="1" x14ac:dyDescent="0.35">
      <c r="A2" t="s">
        <v>77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hidden="1" x14ac:dyDescent="0.35">
      <c r="A3" t="s">
        <v>110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hidden="1" x14ac:dyDescent="0.35">
      <c r="A4" t="s">
        <v>74</v>
      </c>
      <c r="B4" s="7">
        <v>-0.35</v>
      </c>
      <c r="C4" s="7">
        <f>LN(F4)</f>
        <v>-0.51082562376599072</v>
      </c>
      <c r="D4" s="7">
        <f>LN(G4)</f>
        <v>0.18232155679395459</v>
      </c>
      <c r="E4" s="16">
        <f>V4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Q4">
        <v>1</v>
      </c>
      <c r="S4">
        <f>L4-Q4</f>
        <v>0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3" hidden="1" x14ac:dyDescent="0.35">
      <c r="A5" t="s">
        <v>75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hidden="1" x14ac:dyDescent="0.35">
      <c r="A6" t="s">
        <v>246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hidden="1" x14ac:dyDescent="0.35">
      <c r="A7" t="s">
        <v>105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73</v>
      </c>
      <c r="B8">
        <v>-1.30226114642255</v>
      </c>
      <c r="C8">
        <f t="shared" ref="C8:D10" si="6">LN(F8)</f>
        <v>-1.6094379124341003</v>
      </c>
      <c r="D8">
        <f t="shared" si="6"/>
        <v>-1.0498221244986778</v>
      </c>
      <c r="E8" s="16">
        <f t="shared" ref="E8:E10" si="7">V8</f>
        <v>0.27191625491832611</v>
      </c>
      <c r="F8">
        <v>0.2</v>
      </c>
      <c r="G8">
        <v>0.35</v>
      </c>
      <c r="H8">
        <v>1.1000000000000001</v>
      </c>
      <c r="I8">
        <v>1.1000000000000001</v>
      </c>
      <c r="J8">
        <f>1/E8</f>
        <v>3.677602871885552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0.27191625491832611</v>
      </c>
    </row>
    <row r="9" spans="1:23" x14ac:dyDescent="0.35">
      <c r="A9" t="s">
        <v>91</v>
      </c>
      <c r="B9">
        <v>-1.4130477647913999E-2</v>
      </c>
      <c r="C9">
        <f t="shared" si="6"/>
        <v>-0.16251892949777494</v>
      </c>
      <c r="D9">
        <f t="shared" si="6"/>
        <v>0.40546510810816438</v>
      </c>
      <c r="E9" s="16">
        <f t="shared" si="7"/>
        <v>0.98596888896817536</v>
      </c>
      <c r="F9">
        <v>0.85</v>
      </c>
      <c r="G9">
        <v>1.5</v>
      </c>
      <c r="H9">
        <v>1.1100000000000001</v>
      </c>
      <c r="I9">
        <v>1.1000000000000001</v>
      </c>
      <c r="J9">
        <f t="shared" ref="J9:J22" si="9">1/E9</f>
        <v>1.0142307847527605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0.98596888896817536</v>
      </c>
    </row>
    <row r="10" spans="1:23" x14ac:dyDescent="0.35">
      <c r="A10" t="s">
        <v>92</v>
      </c>
      <c r="B10">
        <v>1.75</v>
      </c>
      <c r="C10">
        <f t="shared" si="6"/>
        <v>0.69314718055994529</v>
      </c>
      <c r="D10">
        <f t="shared" si="6"/>
        <v>2.1972245773362196</v>
      </c>
      <c r="E10" s="16">
        <f t="shared" si="7"/>
        <v>5.7546026760057307</v>
      </c>
      <c r="F10">
        <v>2</v>
      </c>
      <c r="G10">
        <v>9</v>
      </c>
      <c r="H10">
        <v>1.1200000000000001</v>
      </c>
      <c r="I10">
        <v>1.1000000000000001</v>
      </c>
      <c r="J10">
        <f t="shared" si="9"/>
        <v>0.17377394345044511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5.7546026760057307</v>
      </c>
    </row>
    <row r="11" spans="1:23" hidden="1" x14ac:dyDescent="0.35">
      <c r="A11" t="s">
        <v>97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0.98596888896817536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1.0142307847527605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hidden="1" x14ac:dyDescent="0.35">
      <c r="A12" t="s">
        <v>94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hidden="1" x14ac:dyDescent="0.35">
      <c r="A13" t="s">
        <v>93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hidden="1" x14ac:dyDescent="0.35">
      <c r="A14" t="s">
        <v>96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hidden="1" x14ac:dyDescent="0.35">
      <c r="A15" t="s">
        <v>98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hidden="1" x14ac:dyDescent="0.35">
      <c r="A16" t="s">
        <v>69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76</v>
      </c>
      <c r="B17">
        <v>-1.4695146442609699</v>
      </c>
      <c r="C17">
        <f>LN(-G17)</f>
        <v>-1.6094379124341003</v>
      </c>
      <c r="D17">
        <f>LN(-F17)</f>
        <v>-1.3093333199837622</v>
      </c>
      <c r="E17" s="16">
        <f t="shared" ref="E17:E19" si="10">V17</f>
        <v>-0.23003710792668597</v>
      </c>
      <c r="F17">
        <v>-0.27</v>
      </c>
      <c r="G17">
        <v>-0.2</v>
      </c>
      <c r="H17">
        <v>1.4</v>
      </c>
      <c r="I17">
        <v>1.4</v>
      </c>
      <c r="J17">
        <f t="shared" si="9"/>
        <v>-4.3471247270188478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-0.23003710792668597</v>
      </c>
    </row>
    <row r="18" spans="1:26" x14ac:dyDescent="0.35">
      <c r="A18" t="s">
        <v>95</v>
      </c>
      <c r="B18">
        <v>-0.50961659480395805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0.60072585607931228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1.6646528360317032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0.60072585607931228</v>
      </c>
    </row>
    <row r="19" spans="1:26" x14ac:dyDescent="0.35">
      <c r="A19" t="s">
        <v>70</v>
      </c>
      <c r="B19">
        <v>1.0257199927351</v>
      </c>
      <c r="C19">
        <f t="shared" si="11"/>
        <v>1.6094379124341003</v>
      </c>
      <c r="D19">
        <f t="shared" si="11"/>
        <v>2.341805806147327</v>
      </c>
      <c r="E19" s="16">
        <f t="shared" si="10"/>
        <v>2.7891028716234589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0.35853822753333148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2.7891028716234589</v>
      </c>
    </row>
    <row r="20" spans="1:26" hidden="1" x14ac:dyDescent="0.35">
      <c r="A20" s="6" t="s">
        <v>71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72</v>
      </c>
      <c r="B21">
        <v>0.17237601473091199</v>
      </c>
      <c r="C21">
        <f>-LN(1/F21 -1)*10</f>
        <v>0</v>
      </c>
      <c r="D21">
        <f>-LN(1/G21 -1)*10</f>
        <v>2.0067069546215124</v>
      </c>
      <c r="E21" s="16">
        <f t="shared" ref="E21:E23" si="12">V21</f>
        <v>0.50430929366533772</v>
      </c>
      <c r="F21">
        <v>0.5</v>
      </c>
      <c r="G21">
        <v>0.55000000000000004</v>
      </c>
      <c r="H21">
        <v>4.0999999999999996</v>
      </c>
      <c r="I21">
        <v>4.0999999999999996</v>
      </c>
      <c r="J21">
        <f>10/(E21*(1-E21))</f>
        <v>40.002971422620476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1">
        <f>1/(1+EXP(-B21/10))</f>
        <v>0.50430929366533772</v>
      </c>
      <c r="W21" t="s">
        <v>240</v>
      </c>
      <c r="Z21" s="15"/>
    </row>
    <row r="22" spans="1:26" x14ac:dyDescent="0.35">
      <c r="A22" t="s">
        <v>67</v>
      </c>
      <c r="B22">
        <v>0.88693675182720799</v>
      </c>
      <c r="C22">
        <v>0.7</v>
      </c>
      <c r="D22">
        <v>1.3</v>
      </c>
      <c r="E22" s="16">
        <f t="shared" si="12"/>
        <v>24.276816581846973</v>
      </c>
      <c r="F22">
        <v>14.5</v>
      </c>
      <c r="G22">
        <v>18.5</v>
      </c>
      <c r="H22">
        <v>4</v>
      </c>
      <c r="I22">
        <v>4</v>
      </c>
      <c r="J22">
        <f t="shared" si="9"/>
        <v>4.1191562189737498E-2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24.276816581846973</v>
      </c>
    </row>
    <row r="23" spans="1:26" x14ac:dyDescent="0.35">
      <c r="A23" t="s">
        <v>78</v>
      </c>
      <c r="B23">
        <v>2.5970707062680001</v>
      </c>
      <c r="C23">
        <f>1-LN(1/(F23-1) -1)</f>
        <v>1</v>
      </c>
      <c r="D23">
        <f>1-LN(1/(G23-1) -1)</f>
        <v>7.9067547786486871</v>
      </c>
      <c r="E23" s="16">
        <f t="shared" si="12"/>
        <v>1.831608577656993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7.1410335664799129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1.831608577656993</v>
      </c>
    </row>
    <row r="24" spans="1:26" hidden="1" x14ac:dyDescent="0.35">
      <c r="A24" t="s">
        <v>79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189</v>
      </c>
      <c r="B25">
        <v>-0.3</v>
      </c>
      <c r="C25">
        <f t="shared" ref="C25:D26" si="13">F25</f>
        <v>-0.35</v>
      </c>
      <c r="D25">
        <f t="shared" si="13"/>
        <v>0.05</v>
      </c>
      <c r="E25" s="16">
        <f t="shared" ref="E25:E27" si="14">V25</f>
        <v>-0.3</v>
      </c>
      <c r="F25">
        <f>-0.35</f>
        <v>-0.35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-0.3</v>
      </c>
    </row>
    <row r="26" spans="1:26" x14ac:dyDescent="0.35">
      <c r="A26" t="s">
        <v>80</v>
      </c>
      <c r="B26">
        <v>0.19996159443189901</v>
      </c>
      <c r="C26">
        <f t="shared" si="13"/>
        <v>0</v>
      </c>
      <c r="D26">
        <f t="shared" si="13"/>
        <v>0.5</v>
      </c>
      <c r="E26" s="16">
        <f t="shared" si="14"/>
        <v>0.19996159443189901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0.19996159443189901</v>
      </c>
    </row>
    <row r="27" spans="1:26" x14ac:dyDescent="0.35">
      <c r="A27" t="s">
        <v>81</v>
      </c>
      <c r="B27">
        <v>-0.49925986961319002</v>
      </c>
      <c r="C27">
        <f>LN(F27)</f>
        <v>-1.2039728043259361</v>
      </c>
      <c r="D27">
        <f>LN(G27)</f>
        <v>0.69314718055994529</v>
      </c>
      <c r="E27" s="16">
        <f t="shared" si="14"/>
        <v>0.60697973765203295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1.6475014534558916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0.60697973765203295</v>
      </c>
    </row>
    <row r="28" spans="1:26" hidden="1" x14ac:dyDescent="0.35">
      <c r="A28" t="s">
        <v>99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102</v>
      </c>
      <c r="B29">
        <v>1.9436258934943999E-2</v>
      </c>
      <c r="C29">
        <f>F29</f>
        <v>0</v>
      </c>
      <c r="D29">
        <f>G29</f>
        <v>0.3</v>
      </c>
      <c r="E29" s="16">
        <f t="shared" ref="E29:E32" si="16">V29</f>
        <v>1.9436258934943999E-2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1.9436258934943999E-2</v>
      </c>
    </row>
    <row r="30" spans="1:26" x14ac:dyDescent="0.35">
      <c r="A30" t="s">
        <v>85</v>
      </c>
      <c r="B30">
        <v>0.81987639821000602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2.2702192170312609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0.44048609601133071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2.2702192170312609</v>
      </c>
    </row>
    <row r="31" spans="1:26" x14ac:dyDescent="0.35">
      <c r="A31" t="s">
        <v>82</v>
      </c>
      <c r="B31">
        <v>1.19888647147446</v>
      </c>
      <c r="C31">
        <f t="shared" si="17"/>
        <v>0.58778666490211906</v>
      </c>
      <c r="D31">
        <f t="shared" si="17"/>
        <v>2.3025850929940459</v>
      </c>
      <c r="E31" s="16">
        <f t="shared" si="16"/>
        <v>3.3164219354536217</v>
      </c>
      <c r="F31">
        <v>1.8</v>
      </c>
      <c r="G31">
        <v>10</v>
      </c>
      <c r="H31">
        <v>4.01</v>
      </c>
      <c r="I31">
        <v>5.0199999999999996</v>
      </c>
      <c r="J31">
        <f t="shared" si="18"/>
        <v>0.30152978706046929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3.3164219354536217</v>
      </c>
    </row>
    <row r="32" spans="1:26" x14ac:dyDescent="0.35">
      <c r="A32" t="s">
        <v>83</v>
      </c>
      <c r="B32">
        <v>0.51459938767458402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0.62588405783870393</v>
      </c>
      <c r="F32">
        <v>0.2</v>
      </c>
      <c r="G32">
        <v>0.999</v>
      </c>
      <c r="H32">
        <v>5.01</v>
      </c>
      <c r="I32">
        <v>5.03</v>
      </c>
      <c r="J32">
        <f>1/(E32*(1-E32))</f>
        <v>4.2707081645425982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0.62588405783870393</v>
      </c>
    </row>
    <row r="33" spans="1:22" hidden="1" x14ac:dyDescent="0.35">
      <c r="A33" t="s">
        <v>84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86</v>
      </c>
      <c r="B34" s="3">
        <v>0.39568827098051201</v>
      </c>
      <c r="C34">
        <f>F34</f>
        <v>0</v>
      </c>
      <c r="D34">
        <f>G34</f>
        <v>2</v>
      </c>
      <c r="E34" s="16">
        <f>B34</f>
        <v>0.39568827098051201</v>
      </c>
      <c r="F34">
        <v>0</v>
      </c>
      <c r="G34">
        <v>2</v>
      </c>
      <c r="H34">
        <v>6</v>
      </c>
      <c r="I34">
        <v>6</v>
      </c>
      <c r="J34">
        <f>1</f>
        <v>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B34</f>
        <v>0.39568827098051201</v>
      </c>
    </row>
    <row r="35" spans="1:22" x14ac:dyDescent="0.35">
      <c r="A35" t="s">
        <v>87</v>
      </c>
      <c r="B35">
        <v>-0.141726298711007</v>
      </c>
      <c r="C35">
        <f t="shared" ref="C35:D37" si="20">LN(F35)</f>
        <v>-2.3025850929940455</v>
      </c>
      <c r="D35">
        <f t="shared" si="20"/>
        <v>0.40546510810816438</v>
      </c>
      <c r="E35" s="16">
        <f t="shared" ref="E35:E38" si="21">V35</f>
        <v>0.86785875804293044</v>
      </c>
      <c r="F35">
        <v>0.1</v>
      </c>
      <c r="G35">
        <v>1.5</v>
      </c>
      <c r="H35">
        <v>6.01</v>
      </c>
      <c r="I35">
        <v>6</v>
      </c>
      <c r="J35">
        <f t="shared" ref="J35:J37" si="22">1/E35</f>
        <v>1.1522612299898378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0.86785875804293044</v>
      </c>
    </row>
    <row r="36" spans="1:22" x14ac:dyDescent="0.35">
      <c r="A36" t="s">
        <v>88</v>
      </c>
      <c r="B36">
        <v>3.0256650383322801</v>
      </c>
      <c r="C36">
        <f t="shared" si="20"/>
        <v>-6.9077552789821368</v>
      </c>
      <c r="D36">
        <f t="shared" si="20"/>
        <v>4.6051701859880918</v>
      </c>
      <c r="E36" s="16">
        <f t="shared" si="21"/>
        <v>20.607705068870697</v>
      </c>
      <c r="F36">
        <v>1E-3</v>
      </c>
      <c r="G36">
        <v>100</v>
      </c>
      <c r="H36">
        <v>6.02</v>
      </c>
      <c r="I36">
        <v>6</v>
      </c>
      <c r="J36">
        <f t="shared" si="22"/>
        <v>4.8525539193132489E-2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20.607705068870697</v>
      </c>
    </row>
    <row r="37" spans="1:22" x14ac:dyDescent="0.35">
      <c r="A37" t="s">
        <v>101</v>
      </c>
      <c r="B37">
        <v>2.3363997381332999</v>
      </c>
      <c r="C37">
        <f t="shared" si="20"/>
        <v>-6.9077552789821368</v>
      </c>
      <c r="D37">
        <f t="shared" si="20"/>
        <v>4.6051701859880918</v>
      </c>
      <c r="E37" s="16">
        <f t="shared" si="21"/>
        <v>10.34392859213624</v>
      </c>
      <c r="F37">
        <v>1E-3</v>
      </c>
      <c r="G37">
        <v>100</v>
      </c>
      <c r="H37">
        <v>6.03</v>
      </c>
      <c r="I37">
        <v>6</v>
      </c>
      <c r="J37">
        <f t="shared" si="22"/>
        <v>9.6675067996914582E-2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10.34392859213624</v>
      </c>
    </row>
    <row r="38" spans="1:22" x14ac:dyDescent="0.35">
      <c r="A38" s="5" t="s">
        <v>68</v>
      </c>
      <c r="B38">
        <v>0.144225902340328</v>
      </c>
      <c r="C38">
        <f>-LN(1/F38 -1)</f>
        <v>-4.0005334613699206E-2</v>
      </c>
      <c r="D38">
        <f>-LN(1/G38 -1)</f>
        <v>0.84729786038720356</v>
      </c>
      <c r="E38" s="16">
        <f t="shared" si="21"/>
        <v>0.53599410409254322</v>
      </c>
      <c r="F38">
        <v>0.49</v>
      </c>
      <c r="G38">
        <v>0.7</v>
      </c>
      <c r="H38">
        <v>87</v>
      </c>
      <c r="I38">
        <v>87</v>
      </c>
      <c r="J38">
        <f>1/(E38*(1-E38))</f>
        <v>4.0208371931007303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0.53599410409254322</v>
      </c>
    </row>
    <row r="39" spans="1:22" hidden="1" x14ac:dyDescent="0.35">
      <c r="A39" s="3" t="s">
        <v>106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hidden="1" x14ac:dyDescent="0.35">
      <c r="A40" t="s">
        <v>107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hidden="1" x14ac:dyDescent="0.35">
      <c r="A41" t="s">
        <v>108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hidden="1" x14ac:dyDescent="0.35">
      <c r="A42" t="s">
        <v>104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hidden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hidden="1" x14ac:dyDescent="0.35">
      <c r="A44" t="s">
        <v>89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hidden="1" x14ac:dyDescent="0.35">
      <c r="A45" t="s">
        <v>90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hidden="1" x14ac:dyDescent="0.35">
      <c r="A46" t="s">
        <v>100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hidden="1" x14ac:dyDescent="0.35">
      <c r="A47" t="s">
        <v>103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hidden="1" x14ac:dyDescent="0.35">
      <c r="A48" t="s">
        <v>245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O48">
        <v>0</v>
      </c>
      <c r="P48">
        <f t="shared" si="0"/>
        <v>0</v>
      </c>
      <c r="S48">
        <f t="shared" ref="S48:U48" si="26">SUM(O48:R48)</f>
        <v>0</v>
      </c>
      <c r="T48">
        <f t="shared" si="26"/>
        <v>0</v>
      </c>
      <c r="U48">
        <f t="shared" si="26"/>
        <v>0</v>
      </c>
    </row>
    <row r="49" spans="1:21" hidden="1" x14ac:dyDescent="0.35">
      <c r="A49" t="s">
        <v>247</v>
      </c>
      <c r="B49" s="14">
        <v>0</v>
      </c>
      <c r="C49" s="14">
        <f t="shared" ref="C49:D49" si="27">F49</f>
        <v>0</v>
      </c>
      <c r="D49" s="14">
        <f t="shared" si="27"/>
        <v>0</v>
      </c>
      <c r="E49" s="14">
        <f>IF(E48=3.5,0.0135,IF(OR(E48=3.7,E48=7),0,1))</f>
        <v>0</v>
      </c>
      <c r="F49" s="14">
        <f>IF(E48=3.5,0.0135,IF(OR(E48=3.7,E48=7),0,1))</f>
        <v>0</v>
      </c>
      <c r="G49" s="14">
        <f>IF(E48=3.5,0.0135,IF(OR(E48=3.7,E48=7),0,1))</f>
        <v>0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hidden="1" x14ac:dyDescent="0.35">
      <c r="A50" t="s">
        <v>178</v>
      </c>
      <c r="B50">
        <v>1.0696163149411613</v>
      </c>
      <c r="C50">
        <f t="shared" ref="C50:D54" si="32">B50</f>
        <v>1.0696163149411613</v>
      </c>
      <c r="D50">
        <f t="shared" si="32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hidden="1" x14ac:dyDescent="0.35">
      <c r="A51" t="s">
        <v>179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hidden="1" x14ac:dyDescent="0.35">
      <c r="A52" t="s">
        <v>180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  <row r="53" spans="1:21" x14ac:dyDescent="0.35">
      <c r="A53" t="s">
        <v>255</v>
      </c>
      <c r="B53">
        <v>0</v>
      </c>
      <c r="C53">
        <f t="shared" si="32"/>
        <v>0</v>
      </c>
    </row>
    <row r="54" spans="1:21" x14ac:dyDescent="0.35">
      <c r="A54" t="s">
        <v>256</v>
      </c>
      <c r="B54">
        <v>1</v>
      </c>
      <c r="C54">
        <f t="shared" si="32"/>
        <v>1</v>
      </c>
    </row>
  </sheetData>
  <autoFilter ref="A1:W54" xr:uid="{D6333A1E-4CCC-47DA-98C3-E7945B8628B8}">
    <filterColumn colId="18">
      <filters blank="1"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6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6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5">
      <c r="A5" t="s">
        <v>75</v>
      </c>
      <c r="B5" s="7">
        <f>LN(E5)</f>
        <v>-0.35</v>
      </c>
      <c r="C5">
        <f>C4</f>
        <v>-0.51082562376599072</v>
      </c>
      <c r="D5">
        <f>D4</f>
        <v>0.18232155679395459</v>
      </c>
      <c r="E5" s="16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73</v>
      </c>
      <c r="B8">
        <f t="shared" ref="B8:D10" si="6">LN(E8)</f>
        <v>-1.30226114642255</v>
      </c>
      <c r="C8">
        <f t="shared" si="6"/>
        <v>-2.3025850929940455</v>
      </c>
      <c r="D8">
        <f t="shared" si="6"/>
        <v>-0.916290731874155</v>
      </c>
      <c r="E8" s="16">
        <f>PARS!E8</f>
        <v>0.27191625491832611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3.677602871885552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0.27191625491832611</v>
      </c>
    </row>
    <row r="9" spans="1:22" x14ac:dyDescent="0.35">
      <c r="A9" t="s">
        <v>91</v>
      </c>
      <c r="B9">
        <f t="shared" si="6"/>
        <v>-1.4130477647913997E-2</v>
      </c>
      <c r="C9">
        <f t="shared" si="6"/>
        <v>-0.16251892949777494</v>
      </c>
      <c r="D9">
        <f t="shared" si="6"/>
        <v>0.69314718055994529</v>
      </c>
      <c r="E9" s="16">
        <f>PARS!E9</f>
        <v>0.98596888896817536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1.0142307847527605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0.98596888896817536</v>
      </c>
    </row>
    <row r="10" spans="1:22" x14ac:dyDescent="0.35">
      <c r="A10" t="s">
        <v>92</v>
      </c>
      <c r="B10">
        <f t="shared" si="6"/>
        <v>1.75</v>
      </c>
      <c r="C10">
        <f t="shared" si="6"/>
        <v>0.69314718055994529</v>
      </c>
      <c r="D10">
        <f t="shared" si="6"/>
        <v>1.791759469228055</v>
      </c>
      <c r="E10" s="16">
        <f>PARS!E10</f>
        <v>5.7546026760057307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0.17377394345044511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5.7546026760057307</v>
      </c>
    </row>
    <row r="11" spans="1:22" x14ac:dyDescent="0.35">
      <c r="A11" t="s">
        <v>97</v>
      </c>
      <c r="B11">
        <f>LN(E11)</f>
        <v>-1.4130477647913997E-2</v>
      </c>
      <c r="C11">
        <f>C4</f>
        <v>-0.51082562376599072</v>
      </c>
      <c r="D11">
        <f>D4</f>
        <v>0.18232155679395459</v>
      </c>
      <c r="E11" s="16">
        <f>PARS!E11</f>
        <v>0.98596888896817536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1.0142307847527605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93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96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76</v>
      </c>
      <c r="B17">
        <f>LN(-E17)</f>
        <v>-1.4695146442609699</v>
      </c>
      <c r="C17">
        <f>LN(-G17)</f>
        <v>-2.3025850929940455</v>
      </c>
      <c r="D17">
        <f>LN(-F17)</f>
        <v>-1.1647520911726548</v>
      </c>
      <c r="E17" s="16">
        <f>PARS!E17</f>
        <v>-0.23003710792668597</v>
      </c>
      <c r="F17">
        <v>-0.312</v>
      </c>
      <c r="G17">
        <v>-0.1</v>
      </c>
      <c r="H17">
        <v>1.4</v>
      </c>
      <c r="I17">
        <v>1.4</v>
      </c>
      <c r="J17">
        <f t="shared" si="8"/>
        <v>-4.3471247270188478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-0.23003710792668597</v>
      </c>
    </row>
    <row r="18" spans="1:26" x14ac:dyDescent="0.35">
      <c r="A18" t="s">
        <v>95</v>
      </c>
      <c r="B18">
        <f t="shared" ref="B18:D19" si="9">LN(E18)</f>
        <v>-0.50961659480395805</v>
      </c>
      <c r="C18">
        <f t="shared" si="9"/>
        <v>-1.2039728043259361</v>
      </c>
      <c r="D18">
        <f t="shared" si="9"/>
        <v>-0.43078291609245423</v>
      </c>
      <c r="E18" s="16">
        <f>PARS!E18</f>
        <v>0.60072585607931228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1.6646528360317032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0.60072585607931228</v>
      </c>
    </row>
    <row r="19" spans="1:26" x14ac:dyDescent="0.35">
      <c r="A19" t="s">
        <v>70</v>
      </c>
      <c r="B19">
        <f t="shared" si="9"/>
        <v>1.0257199927351</v>
      </c>
      <c r="C19">
        <f t="shared" si="9"/>
        <v>1.6094379124341003</v>
      </c>
      <c r="D19">
        <f t="shared" si="9"/>
        <v>2.341805806147327</v>
      </c>
      <c r="E19" s="16">
        <f>PARS!E19</f>
        <v>2.7891028716234589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0.35853822753333148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2.7891028716234589</v>
      </c>
    </row>
    <row r="20" spans="1:26" x14ac:dyDescent="0.35">
      <c r="A20" s="6" t="s">
        <v>71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>
        <f>-LN(1/E21 -1)*1000</f>
        <v>17.237601473091068</v>
      </c>
      <c r="C21">
        <f>-LN(1/F21 -1)</f>
        <v>0</v>
      </c>
      <c r="D21">
        <f>-LN(1/G21 -1)</f>
        <v>0.40546510810816427</v>
      </c>
      <c r="E21" s="16">
        <f>PARS!E21</f>
        <v>0.50430929366533772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4000.2971422620471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0.50430929366533772</v>
      </c>
      <c r="W21" t="s">
        <v>240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67</v>
      </c>
      <c r="B22">
        <f>LN(E22/10)</f>
        <v>0.88693675182720799</v>
      </c>
      <c r="C22">
        <f>LN(F22/10)</f>
        <v>0.37156355643248301</v>
      </c>
      <c r="D22">
        <f>LN(G22/10)</f>
        <v>0.61518563909023349</v>
      </c>
      <c r="E22" s="16">
        <f>PARS!E22</f>
        <v>24.276816581846973</v>
      </c>
      <c r="F22">
        <v>14.5</v>
      </c>
      <c r="G22">
        <v>18.5</v>
      </c>
      <c r="H22">
        <v>4</v>
      </c>
      <c r="I22">
        <v>4</v>
      </c>
      <c r="J22">
        <f t="shared" si="8"/>
        <v>4.1191562189737498E-2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24.276816581846973</v>
      </c>
    </row>
    <row r="23" spans="1:26" x14ac:dyDescent="0.35">
      <c r="A23" t="s">
        <v>78</v>
      </c>
      <c r="B23">
        <f>1-LN(1/(E23-1) -1)</f>
        <v>2.5970707062679992</v>
      </c>
      <c r="C23">
        <f>1-LN(1/(F23-1) -1)</f>
        <v>1</v>
      </c>
      <c r="D23">
        <f>1-LN(1/(G23-1) -1)</f>
        <v>7.9067547786486871</v>
      </c>
      <c r="E23" s="16">
        <f>PARS!E23</f>
        <v>1.831608577656993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7.1410335664799129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1.831608577656993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-0.3</v>
      </c>
      <c r="C25">
        <f t="shared" si="10"/>
        <v>-0.15</v>
      </c>
      <c r="D25">
        <f t="shared" si="10"/>
        <v>0.05</v>
      </c>
      <c r="E25" s="16">
        <f>PARS!E25</f>
        <v>-0.3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0.19996159443189901</v>
      </c>
      <c r="C26">
        <f t="shared" si="10"/>
        <v>0</v>
      </c>
      <c r="D26">
        <f t="shared" si="10"/>
        <v>0.5</v>
      </c>
      <c r="E26" s="16">
        <f>PARS!E26</f>
        <v>0.19996159443189901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-0.49925986961319013</v>
      </c>
      <c r="C27">
        <f>LN(F27)</f>
        <v>-0.35667494393873245</v>
      </c>
      <c r="D27">
        <f>LN(G27)</f>
        <v>1.0986122886681098</v>
      </c>
      <c r="E27" s="16">
        <f>PARS!E27</f>
        <v>0.60697973765203295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1.6475014534558916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0.60697973765203295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6">
        <f>PARS!E29</f>
        <v>1.9436258934943999E-2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0.81987639821000591</v>
      </c>
      <c r="C30">
        <f t="shared" si="12"/>
        <v>0</v>
      </c>
      <c r="D30">
        <f t="shared" si="12"/>
        <v>2.3025850929940459</v>
      </c>
      <c r="E30" s="16">
        <f>PARS!E30</f>
        <v>2.2702192170312609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0.44048609601133071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2.2702192170312609</v>
      </c>
    </row>
    <row r="31" spans="1:26" x14ac:dyDescent="0.35">
      <c r="A31" t="s">
        <v>82</v>
      </c>
      <c r="B31">
        <f t="shared" si="12"/>
        <v>1.19888647147446</v>
      </c>
      <c r="C31">
        <f t="shared" si="12"/>
        <v>0.58778666490211906</v>
      </c>
      <c r="D31">
        <f t="shared" si="12"/>
        <v>1.3862943611198906</v>
      </c>
      <c r="E31" s="16">
        <f>PARS!E31</f>
        <v>3.3164219354536217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0.30152978706046929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3.3164219354536217</v>
      </c>
    </row>
    <row r="32" spans="1:26" x14ac:dyDescent="0.35">
      <c r="A32" t="s">
        <v>83</v>
      </c>
      <c r="B32">
        <f t="shared" ref="B32:D32" si="14">-LN(1/E32 -1)</f>
        <v>0.51459938767458424</v>
      </c>
      <c r="C32">
        <f t="shared" si="14"/>
        <v>-2.1972245773362196</v>
      </c>
      <c r="D32">
        <f t="shared" si="14"/>
        <v>6.9067547786484651</v>
      </c>
      <c r="E32" s="16">
        <f>PARS!E32</f>
        <v>0.62588405783870393</v>
      </c>
      <c r="F32">
        <v>0.1</v>
      </c>
      <c r="G32">
        <v>0.999</v>
      </c>
      <c r="H32">
        <v>5.01</v>
      </c>
      <c r="I32">
        <v>5.03</v>
      </c>
      <c r="J32">
        <f>1/(E32*(1-E32))</f>
        <v>4.2707081645425982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0.62588405783870393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-0.92712857222159617</v>
      </c>
      <c r="C34">
        <f t="shared" si="15"/>
        <v>-2.3025850929940455</v>
      </c>
      <c r="D34">
        <f t="shared" si="15"/>
        <v>0.69314718055994529</v>
      </c>
      <c r="E34" s="16">
        <f>PARS!E34</f>
        <v>0.39568827098051201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2.5272419562045871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0.39568827098051201</v>
      </c>
    </row>
    <row r="35" spans="1:22" x14ac:dyDescent="0.35">
      <c r="A35" t="s">
        <v>87</v>
      </c>
      <c r="B35">
        <f t="shared" si="15"/>
        <v>-0.141726298711007</v>
      </c>
      <c r="C35">
        <f t="shared" si="15"/>
        <v>-0.71334988787746489</v>
      </c>
      <c r="D35">
        <f t="shared" si="15"/>
        <v>-9.4310679471241415E-2</v>
      </c>
      <c r="E35" s="16">
        <f>PARS!E35</f>
        <v>0.86785875804293044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1.1522612299898378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0.86785875804293044</v>
      </c>
    </row>
    <row r="36" spans="1:22" x14ac:dyDescent="0.35">
      <c r="A36" t="s">
        <v>88</v>
      </c>
      <c r="B36">
        <f t="shared" si="15"/>
        <v>3.0256650383322801</v>
      </c>
      <c r="C36">
        <f t="shared" si="15"/>
        <v>-6.9077552789821368</v>
      </c>
      <c r="D36">
        <f t="shared" si="15"/>
        <v>2.9957322735539909</v>
      </c>
      <c r="E36" s="16">
        <f>PARS!E36</f>
        <v>20.607705068870697</v>
      </c>
      <c r="F36">
        <v>1E-3</v>
      </c>
      <c r="G36">
        <v>20</v>
      </c>
      <c r="H36">
        <v>6.02</v>
      </c>
      <c r="I36">
        <v>6</v>
      </c>
      <c r="J36">
        <f t="shared" si="16"/>
        <v>4.8525539193132489E-2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20.607705068870697</v>
      </c>
    </row>
    <row r="37" spans="1:22" x14ac:dyDescent="0.35">
      <c r="A37" t="s">
        <v>101</v>
      </c>
      <c r="B37">
        <f t="shared" si="15"/>
        <v>2.3363997381332999</v>
      </c>
      <c r="C37">
        <f t="shared" si="15"/>
        <v>-6.9077552789821368</v>
      </c>
      <c r="D37">
        <f t="shared" si="15"/>
        <v>3.1010977891993172</v>
      </c>
      <c r="E37" s="16">
        <f>PARS!E37</f>
        <v>10.34392859213624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9.6675067996914582E-2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10.34392859213624</v>
      </c>
    </row>
    <row r="38" spans="1:22" x14ac:dyDescent="0.35">
      <c r="A38" s="5" t="s">
        <v>68</v>
      </c>
      <c r="B38">
        <f>-LN(1/E38 -1)</f>
        <v>0.14422590234032762</v>
      </c>
      <c r="C38">
        <f>-LN(1/F38 -1)</f>
        <v>-4.0005334613699206E-2</v>
      </c>
      <c r="D38">
        <f>-LN(1/G38 -1)</f>
        <v>0.84729786038720356</v>
      </c>
      <c r="E38" s="16">
        <f>PARS!E38</f>
        <v>0.53599410409254322</v>
      </c>
      <c r="F38">
        <v>0.49</v>
      </c>
      <c r="G38">
        <v>0.7</v>
      </c>
      <c r="H38">
        <v>87</v>
      </c>
      <c r="I38">
        <v>87</v>
      </c>
      <c r="J38">
        <f>1/(E38*(1-E38))</f>
        <v>4.0208371931007303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0.53599410409254322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0</v>
      </c>
      <c r="G49" s="11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243</v>
      </c>
      <c r="B54" s="11">
        <v>0.35</v>
      </c>
      <c r="E54" s="16">
        <v>0.35</v>
      </c>
    </row>
    <row r="55" spans="1:21" x14ac:dyDescent="0.35">
      <c r="A55" t="s">
        <v>244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topLeftCell="A28" workbookViewId="0">
      <selection activeCell="D16" sqref="D1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207</v>
      </c>
      <c r="H1" t="s">
        <v>239</v>
      </c>
      <c r="I1" t="s">
        <v>249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G8">
        <v>7</v>
      </c>
    </row>
    <row r="9" spans="1:9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G12">
        <v>11</v>
      </c>
    </row>
    <row r="13" spans="1:9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G15">
        <v>14</v>
      </c>
    </row>
    <row r="16" spans="1:9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235</v>
      </c>
    </row>
    <row r="26" spans="1:9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38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5">
      <c r="A29" t="s">
        <v>37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40</v>
      </c>
      <c r="B30" t="s">
        <v>161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187</v>
      </c>
    </row>
    <row r="32" spans="1:9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220</v>
      </c>
    </row>
    <row r="45" spans="1:9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G46">
        <v>54</v>
      </c>
      <c r="I46" t="s">
        <v>187</v>
      </c>
    </row>
    <row r="47" spans="1:9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G47">
        <v>55</v>
      </c>
      <c r="I47" t="s">
        <v>187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59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222</v>
      </c>
    </row>
    <row r="50" spans="1:9" x14ac:dyDescent="0.35">
      <c r="A50" t="s">
        <v>173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186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109</v>
      </c>
      <c r="B56" t="s">
        <v>109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223</v>
      </c>
      <c r="B57" t="s">
        <v>223</v>
      </c>
      <c r="C57">
        <v>0.59019820000000001</v>
      </c>
      <c r="G57">
        <v>99</v>
      </c>
    </row>
    <row r="58" spans="1:9" x14ac:dyDescent="0.35">
      <c r="A58" t="s">
        <v>210</v>
      </c>
      <c r="B58" t="s">
        <v>210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104</v>
      </c>
      <c r="B59" t="s">
        <v>104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B1" zoomScale="54" workbookViewId="0">
      <selection activeCell="N27" sqref="N27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1.1120638601167137E-2</v>
      </c>
      <c r="AC2">
        <f>W_!AE4</f>
        <v>-1.0856364736574479E-2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5.7465723558549939E-2</v>
      </c>
      <c r="AC3">
        <f>W_!AE5</f>
        <v>-2.2740594276661735E-2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5.8500582260305363E-2</v>
      </c>
      <c r="AC4">
        <f>W_!AE6</f>
        <v>-1.9796768839078834E-2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1.5978754682270884</v>
      </c>
      <c r="AC5">
        <f>W_!AE7</f>
        <v>-0.87607887716069666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-0.37961447023920591</v>
      </c>
      <c r="AC6">
        <f>W_!AE8</f>
        <v>0.18669293914315824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-1.5316292028184437</v>
      </c>
      <c r="AC7">
        <f>W_!AE9</f>
        <v>0.35439963698789345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-1.0587160634080521</v>
      </c>
      <c r="AC8">
        <f>W_!AE10</f>
        <v>0.58062355257976017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-1.4241089987216606</v>
      </c>
      <c r="AC9">
        <f>W_!AE11</f>
        <v>0.41998025725414134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0.5916883281457328</v>
      </c>
      <c r="AC10">
        <f>W_!AE12</f>
        <v>-0.16480122239871248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0.55661365563797793</v>
      </c>
      <c r="AC11">
        <f>W_!AE13</f>
        <v>-0.33940528463947311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-0.11873628576337801</v>
      </c>
      <c r="AC12">
        <f>W_!AE14</f>
        <v>8.0955028520515018E-2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-0.33067702290437861</v>
      </c>
      <c r="AC13">
        <f>W_!AE15</f>
        <v>-9.4442981367711745E-2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0.35448973920254301</v>
      </c>
      <c r="AC14">
        <f>W_!AE16</f>
        <v>-6.1986878543308435E-2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1.7893252618361308</v>
      </c>
      <c r="AC15">
        <f>W_!AE17</f>
        <v>-0.2840784652643028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1.2087939938498651</v>
      </c>
      <c r="AC16">
        <f>W_!AE18</f>
        <v>-0.72892203949111611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2.4935135626117153E-4</v>
      </c>
      <c r="AC17">
        <f>W_!AE19</f>
        <v>-4.32860236244976E-5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-3.1993599246746762E-4</v>
      </c>
      <c r="AC18">
        <f>W_!AE20</f>
        <v>3.4683442208539141E-5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-8.0981993143914167E-4</v>
      </c>
      <c r="AC19">
        <f>W_!AE21</f>
        <v>7.1635698698451649E-4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-0.15842144668616739</v>
      </c>
      <c r="AC20">
        <f>W_!AE22</f>
        <v>5.2589233889671287E-2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-0.15670330343563502</v>
      </c>
      <c r="AC21">
        <f>W_!AE23</f>
        <v>4.9332897575672739E-2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-0.1211536226455921</v>
      </c>
      <c r="AC22">
        <f>W_!AE24</f>
        <v>3.8463151853160994E-2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-0.10605880609680045</v>
      </c>
      <c r="AC23">
        <f>W_!AE25</f>
        <v>3.0382363811040768E-2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-9.8841824007271484E-2</v>
      </c>
      <c r="AC24">
        <f>W_!AE26</f>
        <v>2.800468772355837E-2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-0.12466321364447695</v>
      </c>
      <c r="AC25">
        <f>W_!AE27</f>
        <v>3.8400038204872582E-2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-1.1722398196842721E-2</v>
      </c>
      <c r="AC26">
        <f>W_!AE28</f>
        <v>-4.6993922108649264E-3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-2.1697555582579874E-3</v>
      </c>
      <c r="AC27">
        <f>W_!AE29</f>
        <v>1.454092108364588E-4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1.1120638601167137E-2</v>
      </c>
      <c r="C28">
        <f>W_!E30</f>
        <v>5.7465723558549939E-2</v>
      </c>
      <c r="D28">
        <f>W_!F30</f>
        <v>5.8500582260305363E-2</v>
      </c>
      <c r="E28">
        <f>W_!G30</f>
        <v>1.5978754682270884</v>
      </c>
      <c r="F28">
        <f>W_!H30</f>
        <v>-0.37961447023920591</v>
      </c>
      <c r="G28">
        <f>W_!I30</f>
        <v>-1.5316292028184437</v>
      </c>
      <c r="H28">
        <f>W_!J30</f>
        <v>-1.0587160634080521</v>
      </c>
      <c r="I28">
        <f>W_!K30</f>
        <v>-1.4241089987216606</v>
      </c>
      <c r="J28">
        <f>W_!L30</f>
        <v>0.5916883281457328</v>
      </c>
      <c r="K28">
        <f>W_!M30</f>
        <v>0.55661365563797793</v>
      </c>
      <c r="L28">
        <f>W_!N30</f>
        <v>-0.11873628576337801</v>
      </c>
      <c r="M28">
        <f>W_!O30</f>
        <v>-0.33067702290437861</v>
      </c>
      <c r="N28">
        <f>W_!P30</f>
        <v>0.35448973920254301</v>
      </c>
      <c r="O28">
        <f>W_!Q30</f>
        <v>1.7893252618361308</v>
      </c>
      <c r="P28">
        <f>W_!R30</f>
        <v>1.2087939938498651</v>
      </c>
      <c r="Q28">
        <f>W_!S30</f>
        <v>2.4935135626117153E-4</v>
      </c>
      <c r="R28">
        <f>W_!T30</f>
        <v>-3.1993599246746762E-4</v>
      </c>
      <c r="S28">
        <f>W_!U30</f>
        <v>-8.0981993143914167E-4</v>
      </c>
      <c r="T28">
        <f>W_!V30</f>
        <v>-0.15842144668616739</v>
      </c>
      <c r="U28">
        <f>W_!W30</f>
        <v>-0.15670330343563502</v>
      </c>
      <c r="V28">
        <f>W_!X30</f>
        <v>-0.1211536226455921</v>
      </c>
      <c r="W28">
        <f>W_!Y30</f>
        <v>-0.10605880609680045</v>
      </c>
      <c r="X28">
        <f>W_!Z30</f>
        <v>-9.8841824007271484E-2</v>
      </c>
      <c r="Y28">
        <f>W_!AA30</f>
        <v>-0.12466321364447695</v>
      </c>
      <c r="Z28">
        <f>W_!AB30</f>
        <v>-1.1722398196842721E-2</v>
      </c>
      <c r="AA28">
        <f>W_!AC30</f>
        <v>-2.1697555582579874E-3</v>
      </c>
      <c r="AB28">
        <f>W_!AD30</f>
        <v>0.11218643815081542</v>
      </c>
      <c r="AC28">
        <f>W_!AE30</f>
        <v>-1.2559456697822158E-2</v>
      </c>
      <c r="AD28">
        <f>W_!AF30</f>
        <v>-1.3910654820947048</v>
      </c>
      <c r="AE28">
        <f>W_!AG30</f>
        <v>-1.2355389628069444</v>
      </c>
      <c r="AF28">
        <f>W_!AH30</f>
        <v>-6.9508329069773072E-3</v>
      </c>
      <c r="AG28">
        <f>W_!AI30</f>
        <v>-5.9385522052711071E-3</v>
      </c>
      <c r="AH28">
        <f>W_!AJ30</f>
        <v>1.9608210300325239E-5</v>
      </c>
      <c r="AI28">
        <f>W_!AK30</f>
        <v>8.8356409204996458E-3</v>
      </c>
      <c r="AJ28">
        <f>W_!AL30</f>
        <v>7.9869357603279151E-2</v>
      </c>
      <c r="AK28">
        <f>W_!AM30</f>
        <v>1.8613511355224901E-2</v>
      </c>
      <c r="AL28">
        <f>W_!AN30</f>
        <v>9.9502695000046088E-4</v>
      </c>
      <c r="AM28">
        <f>W_!AO30</f>
        <v>6.6774872344638428E-5</v>
      </c>
      <c r="AN28">
        <f>W_!AP30</f>
        <v>1.5995115741144597</v>
      </c>
      <c r="AO28">
        <f>W_!AQ30</f>
        <v>1.2807364788973084</v>
      </c>
      <c r="AP28">
        <f>W_!AR30</f>
        <v>-0.6473681595934716</v>
      </c>
      <c r="AQ28">
        <f>W_!AS30</f>
        <v>1.3819304361533458E-5</v>
      </c>
      <c r="AR28">
        <f>W_!AT30</f>
        <v>-3.3539437825656993E-4</v>
      </c>
      <c r="AS28">
        <f>W_!AU30</f>
        <v>0</v>
      </c>
      <c r="AT28">
        <f>W_!AV30</f>
        <v>-0.46841435787807428</v>
      </c>
      <c r="AU28">
        <f>W_!AW30</f>
        <v>-4.4893874654978239E-2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-1.0856364736574479E-2</v>
      </c>
      <c r="C29">
        <f>W_!E31</f>
        <v>-2.2740594276661735E-2</v>
      </c>
      <c r="D29">
        <f>W_!F31</f>
        <v>-1.9796768839078834E-2</v>
      </c>
      <c r="E29">
        <f>W_!G31</f>
        <v>-0.87607887716069666</v>
      </c>
      <c r="F29">
        <f>W_!H31</f>
        <v>0.18669293914315824</v>
      </c>
      <c r="G29">
        <f>W_!I31</f>
        <v>0.35439963698789345</v>
      </c>
      <c r="H29">
        <f>W_!J31</f>
        <v>0.58062355257976017</v>
      </c>
      <c r="I29">
        <f>W_!K31</f>
        <v>0.41998025725414134</v>
      </c>
      <c r="J29">
        <f>W_!L31</f>
        <v>-0.16480122239871248</v>
      </c>
      <c r="K29">
        <f>W_!M31</f>
        <v>-0.33940528463947311</v>
      </c>
      <c r="L29">
        <f>W_!N31</f>
        <v>8.0955028520515018E-2</v>
      </c>
      <c r="M29">
        <f>W_!O31</f>
        <v>-9.4442981367711745E-2</v>
      </c>
      <c r="N29">
        <f>W_!P31</f>
        <v>-6.1986878543308435E-2</v>
      </c>
      <c r="O29">
        <f>W_!Q31</f>
        <v>-0.2840784652643028</v>
      </c>
      <c r="P29">
        <f>W_!R31</f>
        <v>-0.72892203949111611</v>
      </c>
      <c r="Q29">
        <f>W_!S31</f>
        <v>-4.32860236244976E-5</v>
      </c>
      <c r="R29">
        <f>W_!T31</f>
        <v>3.4683442208539141E-5</v>
      </c>
      <c r="S29">
        <f>W_!U31</f>
        <v>7.1635698698451649E-4</v>
      </c>
      <c r="T29">
        <f>W_!V31</f>
        <v>5.2589233889671287E-2</v>
      </c>
      <c r="U29">
        <f>W_!W31</f>
        <v>4.9332897575672739E-2</v>
      </c>
      <c r="V29">
        <f>W_!X31</f>
        <v>3.8463151853160994E-2</v>
      </c>
      <c r="W29">
        <f>W_!Y31</f>
        <v>3.0382363811040768E-2</v>
      </c>
      <c r="X29">
        <f>W_!Z31</f>
        <v>2.800468772355837E-2</v>
      </c>
      <c r="Y29">
        <f>W_!AA31</f>
        <v>3.8400038204872582E-2</v>
      </c>
      <c r="Z29">
        <f>W_!AB31</f>
        <v>-4.6993922108649264E-3</v>
      </c>
      <c r="AA29">
        <f>W_!AC31</f>
        <v>1.454092108364588E-4</v>
      </c>
      <c r="AB29">
        <f>W_!AD31</f>
        <v>-1.2559456697822158E-2</v>
      </c>
      <c r="AC29">
        <f>W_!AE31</f>
        <v>1.4108403489128936E-2</v>
      </c>
      <c r="AD29">
        <f>W_!AF31</f>
        <v>0.69790886107729866</v>
      </c>
      <c r="AE29">
        <f>W_!AG31</f>
        <v>0.61535372878720829</v>
      </c>
      <c r="AF29">
        <f>W_!AH31</f>
        <v>1.7768969300216095E-3</v>
      </c>
      <c r="AG29">
        <f>W_!AI31</f>
        <v>9.9280446389821765E-5</v>
      </c>
      <c r="AH29">
        <f>W_!AJ31</f>
        <v>-1.2156864570322913E-5</v>
      </c>
      <c r="AI29">
        <f>W_!AK31</f>
        <v>-1.9849536273787275E-2</v>
      </c>
      <c r="AJ29">
        <f>W_!AL31</f>
        <v>-4.4929283912412799E-2</v>
      </c>
      <c r="AK29">
        <f>W_!AM31</f>
        <v>1.1283488864600505E-2</v>
      </c>
      <c r="AL29">
        <f>W_!AN31</f>
        <v>3.5612535473795461E-3</v>
      </c>
      <c r="AM29">
        <f>W_!AO31</f>
        <v>4.3056006181750027E-5</v>
      </c>
      <c r="AN29">
        <f>W_!AP31</f>
        <v>-0.3349119612062047</v>
      </c>
      <c r="AO29">
        <f>W_!AQ31</f>
        <v>-0.22498822743100544</v>
      </c>
      <c r="AP29">
        <f>W_!AR31</f>
        <v>0.25658995229365361</v>
      </c>
      <c r="AQ29">
        <f>W_!AS31</f>
        <v>1.6075914081657559E-5</v>
      </c>
      <c r="AR29">
        <f>W_!AT31</f>
        <v>-1.6448824494051584E-5</v>
      </c>
      <c r="AS29">
        <f>W_!AU31</f>
        <v>0</v>
      </c>
      <c r="AT29">
        <f>W_!AV31</f>
        <v>0.30131173146962315</v>
      </c>
      <c r="AU29">
        <f>W_!AW31</f>
        <v>1.0481922184634977E-2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-1.3910654820947048</v>
      </c>
      <c r="AC30">
        <f>W_!AE32</f>
        <v>0.69790886107729866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-1.2355389628069444</v>
      </c>
      <c r="AC31">
        <f>W_!AE33</f>
        <v>0.61535372878720829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-6.9508329069773072E-3</v>
      </c>
      <c r="AC32">
        <f>W_!AE34</f>
        <v>1.7768969300216095E-3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-5.9385522052711071E-3</v>
      </c>
      <c r="AC33">
        <f>W_!AE35</f>
        <v>9.9280446389821765E-5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1.9608210300325239E-5</v>
      </c>
      <c r="AC34">
        <f>W_!AE36</f>
        <v>-1.2156864570322913E-5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8.8356409204996458E-3</v>
      </c>
      <c r="AC35">
        <f>W_!AE37</f>
        <v>-1.9849536273787275E-2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7.9869357603279151E-2</v>
      </c>
      <c r="AC36">
        <f>W_!AE38</f>
        <v>-4.4929283912412799E-2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1.8613511355224901E-2</v>
      </c>
      <c r="AC37">
        <f>W_!AE39</f>
        <v>1.1283488864600505E-2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9.9502695000046088E-4</v>
      </c>
      <c r="AC38">
        <f>W_!AE40</f>
        <v>3.5612535473795461E-3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6.6774872344638428E-5</v>
      </c>
      <c r="AC39">
        <f>W_!AE41</f>
        <v>4.3056006181750027E-5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1.5995115741144597</v>
      </c>
      <c r="AC40">
        <f>W_!AE42</f>
        <v>-0.3349119612062047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1.2807364788973084</v>
      </c>
      <c r="AC41">
        <f>W_!AE43</f>
        <v>-0.22498822743100544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-0.6473681595934716</v>
      </c>
      <c r="AC42">
        <f>W_!AE44</f>
        <v>0.25658995229365361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1.3819304361533458E-5</v>
      </c>
      <c r="AC43">
        <f>W_!AE45</f>
        <v>1.6075914081657559E-5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-3.3539437825656993E-4</v>
      </c>
      <c r="AC44">
        <f>W_!AE46</f>
        <v>-1.6448824494051584E-5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-0.46841435787807428</v>
      </c>
      <c r="AC46">
        <f>W_!AE48</f>
        <v>0.30131173146962315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-4.4893874654978239E-2</v>
      </c>
      <c r="AC47">
        <f>W_!AE49</f>
        <v>1.0481922184634977E-2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V1" zoomScale="65" workbookViewId="0">
      <selection activeCell="AP1" sqref="AP1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3" bestFit="1" customWidth="1"/>
    <col min="5" max="5" width="16.81640625" style="23" bestFit="1" customWidth="1"/>
    <col min="6" max="24" width="10.6328125" style="23" customWidth="1"/>
    <col min="25" max="25" width="19.6328125" style="23" bestFit="1" customWidth="1"/>
    <col min="26" max="26" width="19" style="23" customWidth="1"/>
    <col min="27" max="27" width="14.453125" style="23" bestFit="1" customWidth="1"/>
    <col min="28" max="36" width="10.6328125" style="23" customWidth="1"/>
    <col min="37" max="37" width="14.36328125" style="23" bestFit="1" customWidth="1"/>
    <col min="38" max="39" width="10.6328125" style="23" customWidth="1"/>
    <col min="40" max="40" width="19.1796875" style="23" bestFit="1" customWidth="1"/>
    <col min="41" max="46" width="10.6328125" style="23" customWidth="1"/>
    <col min="47" max="47" width="23.90625" style="23" bestFit="1" customWidth="1"/>
    <col min="48" max="49" width="17.54296875" style="23" bestFit="1" customWidth="1"/>
    <col min="50" max="50" width="11.36328125" style="23" bestFit="1" customWidth="1"/>
    <col min="51" max="51" width="12.54296875" style="23" bestFit="1" customWidth="1"/>
    <col min="52" max="52" width="12" style="23" bestFit="1" customWidth="1"/>
    <col min="53" max="53" width="12.90625" style="23" bestFit="1" customWidth="1"/>
    <col min="54" max="54" width="13.453125" style="23" bestFit="1" customWidth="1"/>
    <col min="55" max="55" width="12" style="23" bestFit="1" customWidth="1"/>
    <col min="56" max="56" width="11.36328125" style="23" bestFit="1" customWidth="1"/>
    <col min="57" max="57" width="12.54296875" style="23" bestFit="1" customWidth="1"/>
  </cols>
  <sheetData>
    <row r="1" spans="1:57" x14ac:dyDescent="0.35">
      <c r="A1" s="20"/>
      <c r="B1" s="20"/>
      <c r="C1" s="20"/>
      <c r="D1" s="23">
        <f>MATCH(D3,W_psid!$B$1:$CZ$1,0)</f>
        <v>6</v>
      </c>
      <c r="E1" s="23">
        <f>MATCH(E3,W_psid!$B$1:$CZ$1,0)</f>
        <v>13</v>
      </c>
      <c r="F1" s="23">
        <f>MATCH(F3,W_psid!$B$1:$CZ$1,0)</f>
        <v>14</v>
      </c>
      <c r="G1" s="23">
        <f>MATCH(G3,W_psid!$B$1:$CZ$1,0)</f>
        <v>45</v>
      </c>
      <c r="H1" s="23">
        <f>MATCH(H3,W_psid!$B$1:$CZ$1,0)</f>
        <v>43</v>
      </c>
      <c r="I1" s="23">
        <f>MATCH(I3,W_psid!$B$1:$CZ$1,0)</f>
        <v>44</v>
      </c>
      <c r="J1" s="23">
        <f>MATCH(J3,W_psid!$B$1:$CZ$1,0)</f>
        <v>46</v>
      </c>
      <c r="K1" s="23">
        <f>MATCH(K3,W_psid!$B$1:$CZ$1,0)</f>
        <v>38</v>
      </c>
      <c r="L1" s="23">
        <f>MATCH(L3,W_psid!$B$1:$CZ$1,0)</f>
        <v>49</v>
      </c>
      <c r="M1" s="23">
        <f>MATCH(M3,W_psid!$B$1:$CZ$1,0)</f>
        <v>50</v>
      </c>
      <c r="N1" s="23">
        <f>MATCH(N3,W_psid!$B$1:$CZ$1,0)</f>
        <v>51</v>
      </c>
      <c r="O1" s="23">
        <f>MATCH(O3,W_psid!$B$1:$CZ$1,0)</f>
        <v>52</v>
      </c>
      <c r="P1" s="23">
        <f>MATCH(P3,W_psid!$B$1:$CZ$1,0)</f>
        <v>53</v>
      </c>
      <c r="Q1" s="23">
        <f>MATCH(Q3,W_psid!$B$1:$CZ$1,0)</f>
        <v>54</v>
      </c>
      <c r="R1" s="23">
        <f>MATCH(R3,W_psid!$B$1:$CZ$1,0)</f>
        <v>39</v>
      </c>
      <c r="S1" s="23">
        <f>MATCH(S3,W_psid!$B$1:$CZ$1,0)</f>
        <v>35</v>
      </c>
      <c r="T1" s="23">
        <f>MATCH(T3,W_psid!$B$1:$CZ$1,0)</f>
        <v>34</v>
      </c>
      <c r="U1" s="23">
        <f>MATCH(U3,W_psid!$B$1:$CZ$1,0)</f>
        <v>87</v>
      </c>
      <c r="V1" s="23">
        <f>MATCH(V3,W_psid!$B$1:$CZ$1,0)</f>
        <v>29</v>
      </c>
      <c r="W1" s="23">
        <f>MATCH(W3,W_psid!$B$1:$CZ$1,0)</f>
        <v>24</v>
      </c>
      <c r="X1" s="23">
        <f>MATCH(X3,W_psid!$B$1:$CZ$1,0)</f>
        <v>55</v>
      </c>
      <c r="Y1" s="23">
        <f>MATCH(Y3,W_psid!$B$1:$CZ$1,0)</f>
        <v>56</v>
      </c>
      <c r="Z1" s="23">
        <f>MATCH(Z3,W_psid!$B$1:$CZ$1,0)</f>
        <v>74</v>
      </c>
      <c r="AA1" s="23">
        <f>MATCH(AA3,W_psid!$B$1:$CZ$1,0)</f>
        <v>58</v>
      </c>
      <c r="AB1" s="23">
        <f>MATCH(AB3,W_psid!$B$1:$CZ$1,0)</f>
        <v>59</v>
      </c>
      <c r="AC1" s="23">
        <f>MATCH(AC3,W_psid!$B$1:$CZ$1,0)</f>
        <v>33</v>
      </c>
      <c r="AD1" s="23">
        <f>MATCH(AD3,W_psid!$B$1:$CZ$1,0)</f>
        <v>26</v>
      </c>
      <c r="AE1" s="23">
        <f>MATCH(AE3,W_psid!$B$1:$CZ$1,0)</f>
        <v>25</v>
      </c>
      <c r="AF1" s="23">
        <f>MATCH(AF3,W_psid!$B$1:$CZ$1,0)</f>
        <v>63</v>
      </c>
      <c r="AG1" s="23">
        <f>MATCH(AG3,W_psid!$B$1:$CZ$1,0)</f>
        <v>64</v>
      </c>
      <c r="AH1" s="23">
        <f>MATCH(AH3,W_psid!$B$1:$CZ$1,0)</f>
        <v>60</v>
      </c>
      <c r="AI1" s="23">
        <f>MATCH(AI3,W_psid!$B$1:$CZ$1,0)</f>
        <v>91</v>
      </c>
      <c r="AJ1" s="23">
        <f>MATCH(AJ3,W_psid!$B$1:$CZ$1,0)</f>
        <v>93</v>
      </c>
      <c r="AK1" s="23">
        <f>MATCH(AK3,W_psid!$B$1:$CZ$1,0)</f>
        <v>89</v>
      </c>
      <c r="AL1" s="23">
        <f>MATCH(AL3,W_psid!$B$1:$CZ$1,0)</f>
        <v>97</v>
      </c>
      <c r="AM1" s="23">
        <f>MATCH(AM3,W_psid!$B$1:$CZ$1,0)</f>
        <v>99</v>
      </c>
      <c r="AN1" s="23">
        <f>MATCH(AN3,W_psid!$B$1:$CZ$1,0)</f>
        <v>90</v>
      </c>
      <c r="AO1" s="23">
        <f>MATCH(AO3,W_psid!$B$1:$CZ$1,0)</f>
        <v>92</v>
      </c>
      <c r="AP1" s="23">
        <f>MATCH(AP3,W_psid!$B$1:$CZ$1,0)</f>
        <v>88</v>
      </c>
      <c r="AQ1" s="23">
        <f>MATCH(AQ3,W_psid!$B$1:$CZ$1,0)</f>
        <v>96</v>
      </c>
      <c r="AR1" s="23">
        <f>MATCH(AR3,W_psid!$B$1:$CZ$1,0)</f>
        <v>98</v>
      </c>
      <c r="AS1" s="23">
        <f>MATCH(AS3,W_psid!$B$1:$CZ$1,0)</f>
        <v>103</v>
      </c>
      <c r="AT1" s="23">
        <f>MATCH(AT3,W_psid!$B$1:$CZ$1,0)</f>
        <v>102</v>
      </c>
      <c r="AU1" s="23">
        <f>MATCH(AU3,W_psid!$B$1:$CZ$1,0)</f>
        <v>17</v>
      </c>
      <c r="AV1" s="23">
        <f>MATCH(AV3,W_psid!$B$1:$CZ$1,0)</f>
        <v>68</v>
      </c>
      <c r="AW1" s="23">
        <f>MATCH(AW3,W_psid!$B$1:$CZ$1,0)</f>
        <v>72</v>
      </c>
      <c r="AX1" s="23">
        <f>MATCH(AX3,W_other!$B$1:$CT$1,0)</f>
        <v>7</v>
      </c>
      <c r="AY1" s="23">
        <f>MATCH(AY3,W_other!$B$1:$CT$1,0)</f>
        <v>5</v>
      </c>
      <c r="AZ1" s="23">
        <f>MATCH(AZ3,W_other!$B$1:$CT$1,0)</f>
        <v>1</v>
      </c>
      <c r="BA1" s="23">
        <f>MATCH(BA3,W_other!$B$1:$CT$1,0)</f>
        <v>2</v>
      </c>
      <c r="BB1" s="23">
        <f>MATCH(BB3,W_other!$B$1:$CT$1,0)</f>
        <v>4</v>
      </c>
      <c r="BC1" s="23">
        <f>MATCH(BC3,W_other!$B$1:$CT$1,0)</f>
        <v>3</v>
      </c>
      <c r="BD1" s="23">
        <f>MATCH(BD3,W_other!$B$1:$CT$1,0)</f>
        <v>8</v>
      </c>
      <c r="BE1" s="23">
        <f>MATCH(BE3,W_other!$B$1:$CT$1,0)</f>
        <v>6</v>
      </c>
    </row>
    <row r="2" spans="1:57" x14ac:dyDescent="0.35">
      <c r="A2" s="20"/>
      <c r="B2" s="20"/>
      <c r="C2" s="20"/>
      <c r="D2" s="23" t="str">
        <f>MOMS!$A$2</f>
        <v>scommiles</v>
      </c>
      <c r="E2" s="23" t="str">
        <f>MOMS!$A$3</f>
        <v>shcommiles_dif</v>
      </c>
      <c r="F2" s="23" t="str">
        <f>MOMS!$A$4</f>
        <v>swcommiles_difw</v>
      </c>
      <c r="G2" s="23" t="str">
        <f>MOMS!$A$5</f>
        <v>whours_pww_dif</v>
      </c>
      <c r="H2" s="23" t="str">
        <f>MOMS!$A$6</f>
        <v>hhours_pww</v>
      </c>
      <c r="I2" s="23" t="str">
        <f>MOMS!$A$7</f>
        <v>hhours_pwn_dif</v>
      </c>
      <c r="J2" s="23" t="str">
        <f>MOMS!$A$8</f>
        <v>whours_pnw_difwpww</v>
      </c>
      <c r="K2" s="23" t="str">
        <f>MOMS!$A$9</f>
        <v>shours</v>
      </c>
      <c r="L2" s="23" t="str">
        <f>MOMS!$A$10</f>
        <v>whwk_pww</v>
      </c>
      <c r="M2" s="23" t="str">
        <f>MOMS!$A$11</f>
        <v>whwk_pwn_dif</v>
      </c>
      <c r="N2" s="23" t="str">
        <f>MOMS!$A$12</f>
        <v>whwk_pnw_dif</v>
      </c>
      <c r="O2" s="23" t="str">
        <f>MOMS!$A$13</f>
        <v>hhwk_pww_dif</v>
      </c>
      <c r="P2" s="23" t="str">
        <f>MOMS!$A$14</f>
        <v>hhwk_pwn_difhpww</v>
      </c>
      <c r="Q2" s="23" t="str">
        <f>MOMS!$A$15</f>
        <v>hhwk_pnw_difhpww</v>
      </c>
      <c r="R2" s="23" t="str">
        <f>MOMS!$A$16</f>
        <v>shwk</v>
      </c>
      <c r="S2" s="23" t="str">
        <f>MOMS!$A$17</f>
        <v>wlfp_dif</v>
      </c>
      <c r="T2" s="23" t="str">
        <f>MOMS!$A$18</f>
        <v>hlfp</v>
      </c>
      <c r="U2" s="23" t="str">
        <f>MOMS!$A$19</f>
        <v>wagegap_hw_withn</v>
      </c>
      <c r="V2" s="23" t="str">
        <f>MOMS!$A$20</f>
        <v>hdj</v>
      </c>
      <c r="W2" s="23" t="str">
        <f>MOMS!$A$21</f>
        <v>hdo</v>
      </c>
      <c r="X2" s="23" t="str">
        <f>MOMS!$A$22</f>
        <v>d_jobjob_all_psid</v>
      </c>
      <c r="Y2" s="23" t="str">
        <f>MOMS!$A$23</f>
        <v>d_jobjob_within_psid</v>
      </c>
      <c r="Z2" s="23" t="str">
        <f>MOMS!$A$24</f>
        <v>d_jobjob_hwithin_psid</v>
      </c>
      <c r="AA2" s="23" t="str">
        <f>MOMS!$A$25</f>
        <v>d_jobjob_hw</v>
      </c>
      <c r="AB2" s="23" t="str">
        <f>MOMS!$A$26</f>
        <v>d_jobjob_hw_actual</v>
      </c>
      <c r="AC2" s="23" t="str">
        <f>MOMS!$A$27</f>
        <v>scity_dif</v>
      </c>
      <c r="AD2" s="23" t="str">
        <f>MOMS!$A$28</f>
        <v>sdo_dif</v>
      </c>
      <c r="AE2" s="23" t="str">
        <f>MOMS!$A$29</f>
        <v>wdo_dif</v>
      </c>
      <c r="AF2" s="23" t="str">
        <f>MOMS!$A$30</f>
        <v>do_sd</v>
      </c>
      <c r="AG2" s="23" t="str">
        <f>MOMS!$A31</f>
        <v>dj_sd</v>
      </c>
      <c r="AH2" s="23" t="str">
        <f>MOMS!$A$32</f>
        <v>abs_hdo_wdo</v>
      </c>
      <c r="AI2" s="23" t="str">
        <f>MOMS!$A$33</f>
        <v>betacom_w</v>
      </c>
      <c r="AJ2" s="23" t="str">
        <f>MOMS!$A$34</f>
        <v>betalfp_w</v>
      </c>
      <c r="AK2" s="23" t="str">
        <f>MOMS!$A$35</f>
        <v>betahrs_w</v>
      </c>
      <c r="AL2" s="23" t="str">
        <f>MOMS!$A$36</f>
        <v>betahrs0_w</v>
      </c>
      <c r="AM2" s="23" t="str">
        <f>MOMS!$A$37</f>
        <v>betahwk_w</v>
      </c>
      <c r="AN2" s="23" t="str">
        <f>MOMS!$A$38</f>
        <v>betacom</v>
      </c>
      <c r="AO2" s="23" t="str">
        <f>MOMS!$A$39</f>
        <v>betalfp</v>
      </c>
      <c r="AP2" s="23" t="str">
        <f>MOMS!$A$40</f>
        <v>betahrs</v>
      </c>
      <c r="AQ2" s="23" t="str">
        <f>MOMS!$A$41</f>
        <v>betahrs0</v>
      </c>
      <c r="AR2" s="23" t="str">
        <f>MOMS!$A$42</f>
        <v>betahwk</v>
      </c>
      <c r="AS2" s="23" t="str">
        <f>MOMS!$A$43</f>
        <v>betalwg_w</v>
      </c>
      <c r="AT2" s="23" t="str">
        <f>MOMS!$A$44</f>
        <v>betalwg</v>
      </c>
      <c r="AU2" s="23" t="str">
        <f>MOMS!$A$45</f>
        <v>b</v>
      </c>
      <c r="AV2" s="23" t="str">
        <f>MOMS!$A$46</f>
        <v>commiles_sd</v>
      </c>
      <c r="AW2" s="23" t="str">
        <f>MOMS!$A$47</f>
        <v>sd_hdo_wdo</v>
      </c>
      <c r="AX2" s="23" t="str">
        <f>MOMS!$A$48</f>
        <v>NLY_</v>
      </c>
      <c r="AY2" s="23" t="str">
        <f>MOMS!$A$49</f>
        <v>shouseexp</v>
      </c>
      <c r="AZ2" s="23" t="str">
        <f>MOMS!$A$50</f>
        <v>scity</v>
      </c>
      <c r="BA2" s="23" t="str">
        <f>MOMS!$A$51</f>
        <v>sjobscity</v>
      </c>
      <c r="BB2" s="23" t="str">
        <f>MOMS!$A$52</f>
        <v>p_gradient</v>
      </c>
      <c r="BC2" s="23" t="str">
        <f>MOMS!$A$53</f>
        <v>p_gradient_simple</v>
      </c>
      <c r="BD2" s="23" t="str">
        <f>MOMS!$A$54</f>
        <v>snmarried</v>
      </c>
      <c r="BE2" s="23" t="str">
        <f>MOMS!$A$55</f>
        <v>L</v>
      </c>
    </row>
    <row r="3" spans="1:57" x14ac:dyDescent="0.35">
      <c r="A3" s="20"/>
      <c r="B3" s="20"/>
      <c r="C3" s="20"/>
      <c r="D3" s="23" t="str">
        <f>VLOOKUP(D2,MOMS!$A:$B,2,0)</f>
        <v>scommiles</v>
      </c>
      <c r="E3" s="23" t="str">
        <f>VLOOKUP(E2,MOMS!$A:$B,2,0)</f>
        <v>shcommiles_dif_ec</v>
      </c>
      <c r="F3" s="23" t="str">
        <f>VLOOKUP(F2,MOMS!$A:$B,2,0)</f>
        <v>swcommiles_difw_ec</v>
      </c>
      <c r="G3" s="23" t="str">
        <f>VLOOKUP(G2,MOMS!$A:$B,2,0)</f>
        <v>whours_pww_dif</v>
      </c>
      <c r="H3" s="23" t="str">
        <f>VLOOKUP(H2,MOMS!$A:$B,2,0)</f>
        <v>hhours_pww</v>
      </c>
      <c r="I3" s="23" t="str">
        <f>VLOOKUP(I2,MOMS!$A:$B,2,0)</f>
        <v>hhours_pwn_dif</v>
      </c>
      <c r="J3" s="23" t="str">
        <f>VLOOKUP(J2,MOMS!$A:$B,2,0)</f>
        <v>whours_pnw_difwpww</v>
      </c>
      <c r="K3" s="23" t="str">
        <f>VLOOKUP(K2,MOMS!$A:$B,2,0)</f>
        <v>shours</v>
      </c>
      <c r="L3" s="23" t="str">
        <f>VLOOKUP(L2,MOMS!$A:$B,2,0)</f>
        <v>whwk_pww</v>
      </c>
      <c r="M3" s="23" t="str">
        <f>VLOOKUP(M2,MOMS!$A:$B,2,0)</f>
        <v>whwk_pwn_dif</v>
      </c>
      <c r="N3" s="23" t="str">
        <f>VLOOKUP(N2,MOMS!$A:$B,2,0)</f>
        <v>whwk_pnw_dif</v>
      </c>
      <c r="O3" s="23" t="str">
        <f>VLOOKUP(O2,MOMS!$A:$B,2,0)</f>
        <v>hhwk_pww_dif</v>
      </c>
      <c r="P3" s="23" t="str">
        <f>VLOOKUP(P2,MOMS!$A:$B,2,0)</f>
        <v>hhwk_pwn_difhpww</v>
      </c>
      <c r="Q3" s="23" t="str">
        <f>VLOOKUP(Q2,MOMS!$A:$B,2,0)</f>
        <v>hhwk_pnw_difhpww</v>
      </c>
      <c r="R3" s="23" t="str">
        <f>VLOOKUP(R2,MOMS!$A:$B,2,0)</f>
        <v>shwk</v>
      </c>
      <c r="S3" s="23" t="str">
        <f>VLOOKUP(S2,MOMS!$A:$B,2,0)</f>
        <v>wlfp_dif</v>
      </c>
      <c r="T3" s="23" t="str">
        <f>VLOOKUP(T2,MOMS!$A:$B,2,0)</f>
        <v>hlfp</v>
      </c>
      <c r="U3" s="23" t="str">
        <f>VLOOKUP(U2,MOMS!$A:$B,2,0)</f>
        <v>wagegap_hw_within_1990</v>
      </c>
      <c r="V3" s="23" t="str">
        <f>VLOOKUP(V2,MOMS!$A:$B,2,0)</f>
        <v>hdj</v>
      </c>
      <c r="W3" s="23" t="str">
        <f>VLOOKUP(W2,MOMS!$A:$B,2,0)</f>
        <v>hdo</v>
      </c>
      <c r="X3" s="23" t="str">
        <f>VLOOKUP(X2,MOMS!$A:$B,2,0)</f>
        <v>d_jobjob_all_psid</v>
      </c>
      <c r="Y3" s="23" t="str">
        <f>VLOOKUP(Y2,MOMS!$A:$B,2,0)</f>
        <v>d_jobjob_within_psid</v>
      </c>
      <c r="Z3" s="23" t="str">
        <f>VLOOKUP(Z2,MOMS!$A:$B,2,0)</f>
        <v>d_jobjob_hwithin_psid</v>
      </c>
      <c r="AA3" s="23" t="str">
        <f>VLOOKUP(AA2,MOMS!$A:$B,2,0)</f>
        <v>d_jobjob_hw</v>
      </c>
      <c r="AB3" s="23" t="str">
        <f>VLOOKUP(AB2,MOMS!$A:$B,2,0)</f>
        <v>d_jobjob_hw_actual</v>
      </c>
      <c r="AC3" s="23" t="str">
        <f>VLOOKUP(AC2,MOMS!$A:$B,2,0)</f>
        <v>scity_dif_ec</v>
      </c>
      <c r="AD3" s="23" t="str">
        <f>VLOOKUP(AD2,MOMS!$A:$B,2,0)</f>
        <v>sdo_dif</v>
      </c>
      <c r="AE3" s="23" t="str">
        <f>VLOOKUP(AE2,MOMS!$A:$B,2,0)</f>
        <v>wdo_dif</v>
      </c>
      <c r="AF3" s="23" t="str">
        <f>VLOOKUP(AF2,MOMS!$A:$B,2,0)</f>
        <v>do_sd_inmsa</v>
      </c>
      <c r="AG3" s="23" t="str">
        <f>VLOOKUP(AG2,MOMS!$A:$B,2,0)</f>
        <v>dj_sd_inmsa</v>
      </c>
      <c r="AH3" s="23" t="str">
        <f>VLOOKUP(AH2,MOMS!$A:$B,2,0)</f>
        <v>abs_hdo_wdo</v>
      </c>
      <c r="AI3" s="23" t="str">
        <f>VLOOKUP(AI2,MOMS!$A:$B,2,0)</f>
        <v>betacom_w</v>
      </c>
      <c r="AJ3" s="23" t="str">
        <f>VLOOKUP(AJ2,MOMS!$A:$B,2,0)</f>
        <v>betalfp_w</v>
      </c>
      <c r="AK3" s="23" t="str">
        <f>VLOOKUP(AK2,MOMS!$A:$B,2,0)</f>
        <v>betahrs_w</v>
      </c>
      <c r="AL3" s="23" t="str">
        <f>VLOOKUP(AL2,MOMS!$A:$B,2,0)</f>
        <v>betahrs0_w</v>
      </c>
      <c r="AM3" s="23" t="str">
        <f>VLOOKUP(AM2,MOMS!$A:$B,2,0)</f>
        <v>betahwk_w</v>
      </c>
      <c r="AN3" s="23" t="str">
        <f>VLOOKUP(AN2,MOMS!$A:$B,2,0)</f>
        <v>betacom</v>
      </c>
      <c r="AO3" s="23" t="str">
        <f>VLOOKUP(AO2,MOMS!$A:$B,2,0)</f>
        <v>betalfp</v>
      </c>
      <c r="AP3" s="23" t="str">
        <f>VLOOKUP(AP2,MOMS!$A:$B,2,0)</f>
        <v>betahrs</v>
      </c>
      <c r="AQ3" s="23" t="str">
        <f>VLOOKUP(AQ2,MOMS!$A:$B,2,0)</f>
        <v>betahrs0</v>
      </c>
      <c r="AR3" s="23" t="str">
        <f>VLOOKUP(AR2,MOMS!$A:$B,2,0)</f>
        <v>betahwk</v>
      </c>
      <c r="AS3" s="23" t="str">
        <f>VLOOKUP(AS2,MOMS!$A:$B,2,0)</f>
        <v>betalwg_w</v>
      </c>
      <c r="AT3" s="23" t="str">
        <f>VLOOKUP(AT2,MOMS!$A:$B,2,0)</f>
        <v>betalwg</v>
      </c>
      <c r="AU3" s="23" t="str">
        <f>VLOOKUP(AU2,MOMS!$A:$B,2,0)</f>
        <v>beta_meansmm</v>
      </c>
      <c r="AV3" s="23" t="str">
        <f>VLOOKUP(AV2,MOMS!$A:$B,2,0)</f>
        <v>commiles_sd_inmsa</v>
      </c>
      <c r="AW3" s="23" t="str">
        <f>VLOOKUP(AW2,MOMS!$A:$B,2,0)</f>
        <v>sd_hdo_wdo_inmsa</v>
      </c>
      <c r="AX3" s="23" t="str">
        <f>VLOOKUP(AX2,MOMS!$A:$B,2,0)</f>
        <v>NLY_</v>
      </c>
      <c r="AY3" s="23" t="str">
        <f>VLOOKUP(AY2,MOMS!$A:$B,2,0)</f>
        <v>shouseexp</v>
      </c>
      <c r="AZ3" s="23" t="str">
        <f>VLOOKUP(AZ2,MOMS!$A:$B,2,0)</f>
        <v>scity</v>
      </c>
      <c r="BA3" s="23" t="str">
        <f>VLOOKUP(BA2,MOMS!$A:$B,2,0)</f>
        <v>sjobscity</v>
      </c>
      <c r="BB3" s="23" t="str">
        <f>VLOOKUP(BB2,MOMS!$A:$B,2,0)</f>
        <v>p_gradient</v>
      </c>
      <c r="BC3" s="23" t="str">
        <f>VLOOKUP(BC2,MOMS!$A:$B,2,0)</f>
        <v>p_gradient_simple</v>
      </c>
      <c r="BD3" s="23" t="str">
        <f>VLOOKUP(BD2,MOMS!$A:$B,2,0)</f>
        <v>snmarried</v>
      </c>
      <c r="BE3" s="23" t="str">
        <f>VLOOKUP(BE2,MOMS!$A:$B,2,0)</f>
        <v>L</v>
      </c>
    </row>
    <row r="4" spans="1:57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3" cm="1">
        <f t="array" ref="D4">INDEX(W_psid!$B$2:$CZ$104,W_!$A4,W_!D$1)/Ns!$B$1</f>
        <v>7.5300563715577959E-2</v>
      </c>
      <c r="E4" s="23" cm="1">
        <f t="array" ref="E4">INDEX(W_psid!$B$2:$CZ$104,W_!$A4,W_!E$1)/Ns!$B$1</f>
        <v>6.719527683986469E-2</v>
      </c>
      <c r="F4" s="23" cm="1">
        <f t="array" ref="F4">INDEX(W_psid!$B$2:$CZ$104,W_!$A4,W_!F$1)/Ns!$B$1</f>
        <v>6.3261032102279569E-2</v>
      </c>
      <c r="G4" s="23" cm="1">
        <f t="array" ref="G4">INDEX(W_psid!$B$2:$CZ$104,W_!$A4,W_!G$1)/Ns!$B$1</f>
        <v>1.5121189894780687</v>
      </c>
      <c r="H4" s="23" cm="1">
        <f t="array" ref="H4">INDEX(W_psid!$B$2:$CZ$104,W_!$A4,W_!H$1)/Ns!$B$1</f>
        <v>-0.54504013440802601</v>
      </c>
      <c r="I4" s="23" cm="1">
        <f t="array" ref="I4">INDEX(W_psid!$B$2:$CZ$104,W_!$A4,W_!I$1)/Ns!$B$1</f>
        <v>-0.57029501241005631</v>
      </c>
      <c r="J4" s="23" cm="1">
        <f t="array" ref="J4">INDEX(W_psid!$B$2:$CZ$104,W_!$A4,W_!J$1)/Ns!$B$1</f>
        <v>-1.301953497977993</v>
      </c>
      <c r="K4" s="23" cm="1">
        <f t="array" ref="K4">INDEX(W_psid!$B$2:$CZ$104,W_!$A4,W_!K$1)/Ns!$B$1</f>
        <v>-0.79294674678165655</v>
      </c>
      <c r="L4" s="23" cm="1">
        <f t="array" ref="L4">INDEX(W_psid!$B$2:$CZ$104,W_!$A4,W_!L$1)/Ns!$B$1</f>
        <v>-0.61849866154989741</v>
      </c>
      <c r="M4" s="23" cm="1">
        <f t="array" ref="M4">INDEX(W_psid!$B$2:$CZ$104,W_!$A4,W_!M$1)/Ns!$B$1</f>
        <v>0.32194302547290743</v>
      </c>
      <c r="N4" s="23" cm="1">
        <f t="array" ref="N4">INDEX(W_psid!$B$2:$CZ$104,W_!$A4,W_!N$1)/Ns!$B$1</f>
        <v>1.0007256124847201E-2</v>
      </c>
      <c r="O4" s="23" cm="1">
        <f t="array" ref="O4">INDEX(W_psid!$B$2:$CZ$104,W_!$A4,W_!O$1)/Ns!$B$1</f>
        <v>1.0531141259652548</v>
      </c>
      <c r="P4" s="23" cm="1">
        <f t="array" ref="P4">INDEX(W_psid!$B$2:$CZ$104,W_!$A4,W_!P$1)/Ns!$B$1</f>
        <v>0.25951679073077683</v>
      </c>
      <c r="Q4" s="23" cm="1">
        <f t="array" ref="Q4">INDEX(W_psid!$B$2:$CZ$104,W_!$A4,W_!Q$1)/Ns!$B$1</f>
        <v>0.12674004597105881</v>
      </c>
      <c r="R4" s="23" cm="1">
        <f t="array" ref="R4">INDEX(W_psid!$B$2:$CZ$104,W_!$A4,W_!R$1)/Ns!$B$1</f>
        <v>0.58147363910938721</v>
      </c>
      <c r="S4" s="23" cm="1">
        <f t="array" ref="S4">INDEX(W_psid!$B$2:$CZ$104,W_!$A4,W_!S$1)/Ns!$B$1</f>
        <v>1.6404555638092091E-4</v>
      </c>
      <c r="T4" s="23" cm="1">
        <f t="array" ref="T4">INDEX(W_psid!$B$2:$CZ$104,W_!$A4,W_!T$1)/Ns!$B$1</f>
        <v>-9.1815233339457756E-5</v>
      </c>
      <c r="U4" s="23" cm="1">
        <f t="array" ref="U4">INDEX(W_psid!$B$2:$CZ$104,W_!$A4,W_!U$1)/Ns!$B$1</f>
        <v>-9.0630980388274943E-4</v>
      </c>
      <c r="V4" s="23" cm="1">
        <f t="array" ref="V4">INDEX(W_psid!$B$2:$CZ$104,W_!$A4,W_!V$1)/Ns!$B$1</f>
        <v>-3.2270510508470546E-2</v>
      </c>
      <c r="W4" s="23" cm="1">
        <f t="array" ref="W4">INDEX(W_psid!$B$2:$CZ$104,W_!$A4,W_!W$1)/Ns!$B$1</f>
        <v>-3.1786486264284194E-2</v>
      </c>
      <c r="X4" s="23" cm="1">
        <f t="array" ref="X4">INDEX(W_psid!$B$2:$CZ$104,W_!$A4,W_!X$1)/Ns!$B$1</f>
        <v>-5.4902005932268981E-2</v>
      </c>
      <c r="Y4" s="23" cm="1">
        <f t="array" ref="Y4">INDEX(W_psid!$B$2:$CZ$104,W_!$A4,W_!Y$1)/Ns!$B$1</f>
        <v>-3.9006774329265193E-2</v>
      </c>
      <c r="Z4" s="23" cm="1">
        <f t="array" ref="Z4">INDEX(W_psid!$B$2:$CZ$104,W_!$A4,W_!Z$1)/Ns!$B$1</f>
        <v>-3.6933688140424893E-2</v>
      </c>
      <c r="AA4" s="23" cm="1">
        <f t="array" ref="AA4">INDEX(W_psid!$B$2:$CZ$104,W_!$A4,W_!AA$1)/Ns!$B$1</f>
        <v>-5.0280306713128643E-2</v>
      </c>
      <c r="AB4" s="23" cm="1">
        <f t="array" ref="AB4">INDEX(W_psid!$B$2:$CZ$104,W_!$A4,W_!AB$1)/Ns!$B$1</f>
        <v>1.1667639812260747E-2</v>
      </c>
      <c r="AC4" s="23" cm="1">
        <f t="array" ref="AC4">INDEX(W_psid!$B$2:$CZ$104,W_!$A4,W_!AC$1)/Ns!$B$1</f>
        <v>-1.2920083692881078E-4</v>
      </c>
      <c r="AD4" s="23" cm="1">
        <f t="array" ref="AD4">INDEX(W_psid!$B$2:$CZ$104,W_!$A4,W_!AD$1)/Ns!$B$1</f>
        <v>1.1120638601167137E-2</v>
      </c>
      <c r="AE4" s="23" cm="1">
        <f t="array" ref="AE4">INDEX(W_psid!$B$2:$CZ$104,W_!$A4,W_!AE$1)/Ns!$B$1</f>
        <v>-1.0856364736574479E-2</v>
      </c>
      <c r="AF4" s="23" cm="1">
        <f t="array" ref="AF4">INDEX(W_psid!$B$2:$CZ$104,W_!$A4,W_!AF$1)/Ns!$B$1</f>
        <v>-1.0464585743741353</v>
      </c>
      <c r="AG4" s="23" cm="1">
        <f t="array" ref="AG4">INDEX(W_psid!$B$2:$CZ$104,W_!$A4,W_!AG$1)/Ns!$B$1</f>
        <v>-0.94032595329383661</v>
      </c>
      <c r="AH4" s="23" cm="1">
        <f t="array" ref="AH4">INDEX(W_psid!$B$2:$CZ$104,W_!$A4,W_!AH$1)/Ns!$B$1</f>
        <v>-8.4879076514409032E-4</v>
      </c>
      <c r="AI4" s="23" cm="1">
        <f t="array" ref="AI4">INDEX(W_psid!$B$2:$CZ$104,W_!$A4,W_!AI$1)/Ns!$B$1</f>
        <v>4.9453706138347098E-4</v>
      </c>
      <c r="AJ4" s="23" cm="1">
        <f t="array" ref="AJ4">INDEX(W_psid!$B$2:$CZ$104,W_!$A4,W_!AJ$1)/Ns!$B$1</f>
        <v>2.0348400898520773E-5</v>
      </c>
      <c r="AK4" s="23" cm="1">
        <f t="array" ref="AK4">INDEX(W_psid!$B$2:$CZ$104,W_!$A4,W_!AK$1)/Ns!$B$1</f>
        <v>8.9085890674188026E-2</v>
      </c>
      <c r="AL4" s="23" cm="1">
        <f t="array" ref="AL4">INDEX(W_psid!$B$2:$CZ$104,W_!$A4,W_!AL$1)/Ns!$B$1</f>
        <v>0.14021692764172106</v>
      </c>
      <c r="AM4" s="23" cm="1">
        <f t="array" ref="AM4">INDEX(W_psid!$B$2:$CZ$104,W_!$A4,W_!AM$1)/Ns!$B$1</f>
        <v>-2.8461074889114219E-2</v>
      </c>
      <c r="AN4" s="23" cm="1">
        <f t="array" ref="AN4">INDEX(W_psid!$B$2:$CZ$104,W_!$A4,W_!AN$1)/Ns!$B$1</f>
        <v>-5.3623203356500913E-3</v>
      </c>
      <c r="AO4" s="23" cm="1">
        <f t="array" ref="AO4">INDEX(W_psid!$B$2:$CZ$104,W_!$A4,W_!AO$1)/Ns!$B$1</f>
        <v>-2.8598718190060682E-5</v>
      </c>
      <c r="AP4" s="23" cm="1">
        <f t="array" ref="AP4">INDEX(W_psid!$B$2:$CZ$104,W_!$A4,W_!AP$1)/Ns!$B$1</f>
        <v>0.78019229937178458</v>
      </c>
      <c r="AQ4" s="23" cm="1">
        <f t="array" ref="AQ4">INDEX(W_psid!$B$2:$CZ$104,W_!$A4,W_!AQ$1)/Ns!$B$1</f>
        <v>0.63581028402348438</v>
      </c>
      <c r="AR4" s="23" cm="1">
        <f t="array" ref="AR4">INDEX(W_psid!$B$2:$CZ$104,W_!$A4,W_!AR$1)/Ns!$B$1</f>
        <v>-0.40230270245290478</v>
      </c>
      <c r="AS4" s="23" cm="1">
        <f t="array" ref="AS4">INDEX(W_psid!$B$2:$CZ$104,W_!$A4,W_!AS$1)/Ns!$B$1</f>
        <v>-2.2280172019381602E-5</v>
      </c>
      <c r="AT4" s="23" cm="1">
        <f t="array" ref="AT4">INDEX(W_psid!$B$2:$CZ$104,W_!$A4,W_!AT$1)/Ns!$B$1</f>
        <v>4.2417394142281895E-4</v>
      </c>
      <c r="AU4" s="23" cm="1">
        <f t="array" ref="AU4">INDEX(W_psid!$B$2:$CZ$104,W_!$A4,W_!AU$1)/Ns!$B$1</f>
        <v>0</v>
      </c>
      <c r="AV4" s="23" cm="1">
        <f t="array" ref="AV4">INDEX(W_psid!$B$2:$CZ$104,W_!$A4,W_!AV$1)/Ns!$B$1</f>
        <v>-0.7520384173790714</v>
      </c>
      <c r="AW4" s="23" cm="1">
        <f t="array" ref="AW4">INDEX(W_psid!$B$2:$CZ$104,W_!$A4,W_!AW$1)/Ns!$B$1</f>
        <v>-5.4548963219724555E-3</v>
      </c>
      <c r="AX4" s="23">
        <v>0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</row>
    <row r="5" spans="1:57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3" cm="1">
        <f t="array" ref="D5">INDEX(W_psid!$B$2:$CZ$104,W_!$A5,W_!D$1)/Ns!$B$1</f>
        <v>6.719527683986469E-2</v>
      </c>
      <c r="E5" s="23" cm="1">
        <f t="array" ref="E5">INDEX(W_psid!$B$2:$CZ$104,W_!$A5,W_!E$1)/Ns!$B$1</f>
        <v>0.3825806493622162</v>
      </c>
      <c r="F5" s="23" cm="1">
        <f t="array" ref="F5">INDEX(W_psid!$B$2:$CZ$104,W_!$A5,W_!F$1)/Ns!$B$1</f>
        <v>9.5290250759793027E-2</v>
      </c>
      <c r="G5" s="23" cm="1">
        <f t="array" ref="G5">INDEX(W_psid!$B$2:$CZ$104,W_!$A5,W_!G$1)/Ns!$B$1</f>
        <v>1.7484295967526231</v>
      </c>
      <c r="H5" s="23" cm="1">
        <f t="array" ref="H5">INDEX(W_psid!$B$2:$CZ$104,W_!$A5,W_!H$1)/Ns!$B$1</f>
        <v>-1.0470861789299808</v>
      </c>
      <c r="I5" s="23" cm="1">
        <f t="array" ref="I5">INDEX(W_psid!$B$2:$CZ$104,W_!$A5,W_!I$1)/Ns!$B$1</f>
        <v>-1.1484730796570566</v>
      </c>
      <c r="J5" s="23" cm="1">
        <f t="array" ref="J5">INDEX(W_psid!$B$2:$CZ$104,W_!$A5,W_!J$1)/Ns!$B$1</f>
        <v>-3.1000008729327018</v>
      </c>
      <c r="K5" s="23" cm="1">
        <f t="array" ref="K5">INDEX(W_psid!$B$2:$CZ$104,W_!$A5,W_!K$1)/Ns!$B$1</f>
        <v>-0.9338532033434005</v>
      </c>
      <c r="L5" s="23" cm="1">
        <f t="array" ref="L5">INDEX(W_psid!$B$2:$CZ$104,W_!$A5,W_!L$1)/Ns!$B$1</f>
        <v>1.7579156101273763</v>
      </c>
      <c r="M5" s="23" cm="1">
        <f t="array" ref="M5">INDEX(W_psid!$B$2:$CZ$104,W_!$A5,W_!M$1)/Ns!$B$1</f>
        <v>1.3459515553354398</v>
      </c>
      <c r="N5" s="23" cm="1">
        <f t="array" ref="N5">INDEX(W_psid!$B$2:$CZ$104,W_!$A5,W_!N$1)/Ns!$B$1</f>
        <v>-0.42692396150362272</v>
      </c>
      <c r="O5" s="23" cm="1">
        <f t="array" ref="O5">INDEX(W_psid!$B$2:$CZ$104,W_!$A5,W_!O$1)/Ns!$B$1</f>
        <v>-0.54290346208305751</v>
      </c>
      <c r="P5" s="23" cm="1">
        <f t="array" ref="P5">INDEX(W_psid!$B$2:$CZ$104,W_!$A5,W_!P$1)/Ns!$B$1</f>
        <v>0.16674849669600575</v>
      </c>
      <c r="Q5" s="23" cm="1">
        <f t="array" ref="Q5">INDEX(W_psid!$B$2:$CZ$104,W_!$A5,W_!Q$1)/Ns!$B$1</f>
        <v>-4.9665912563076802</v>
      </c>
      <c r="R5" s="23" cm="1">
        <f t="array" ref="R5">INDEX(W_psid!$B$2:$CZ$104,W_!$A5,W_!R$1)/Ns!$B$1</f>
        <v>2.5999301537871151</v>
      </c>
      <c r="S5" s="23" cm="1">
        <f t="array" ref="S5">INDEX(W_psid!$B$2:$CZ$104,W_!$A5,W_!S$1)/Ns!$B$1</f>
        <v>3.8235820130903087E-4</v>
      </c>
      <c r="T5" s="23" cm="1">
        <f t="array" ref="T5">INDEX(W_psid!$B$2:$CZ$104,W_!$A5,W_!T$1)/Ns!$B$1</f>
        <v>-1.239233749965128E-4</v>
      </c>
      <c r="U5" s="23" cm="1">
        <f t="array" ref="U5">INDEX(W_psid!$B$2:$CZ$104,W_!$A5,W_!U$1)/Ns!$B$1</f>
        <v>-4.1851442665314887E-3</v>
      </c>
      <c r="V5" s="23" cm="1">
        <f t="array" ref="V5">INDEX(W_psid!$B$2:$CZ$104,W_!$A5,W_!V$1)/Ns!$B$1</f>
        <v>-0.22250883854526451</v>
      </c>
      <c r="W5" s="23" cm="1">
        <f t="array" ref="W5">INDEX(W_psid!$B$2:$CZ$104,W_!$A5,W_!W$1)/Ns!$B$1</f>
        <v>-0.2074652143915704</v>
      </c>
      <c r="X5" s="23" cm="1">
        <f t="array" ref="X5">INDEX(W_psid!$B$2:$CZ$104,W_!$A5,W_!X$1)/Ns!$B$1</f>
        <v>-0.23826414211331268</v>
      </c>
      <c r="Y5" s="23" cm="1">
        <f t="array" ref="Y5">INDEX(W_psid!$B$2:$CZ$104,W_!$A5,W_!Y$1)/Ns!$B$1</f>
        <v>-0.21303895626676525</v>
      </c>
      <c r="Z5" s="23" cm="1">
        <f t="array" ref="Z5">INDEX(W_psid!$B$2:$CZ$104,W_!$A5,W_!Z$1)/Ns!$B$1</f>
        <v>-0.19354170291956091</v>
      </c>
      <c r="AA5" s="23" cm="1">
        <f t="array" ref="AA5">INDEX(W_psid!$B$2:$CZ$104,W_!$A5,W_!AA$1)/Ns!$B$1</f>
        <v>-0.24818652255884066</v>
      </c>
      <c r="AB5" s="23" cm="1">
        <f t="array" ref="AB5">INDEX(W_psid!$B$2:$CZ$104,W_!$A5,W_!AB$1)/Ns!$B$1</f>
        <v>-1.6933649872898024E-3</v>
      </c>
      <c r="AC5" s="23" cm="1">
        <f t="array" ref="AC5">INDEX(W_psid!$B$2:$CZ$104,W_!$A5,W_!AC$1)/Ns!$B$1</f>
        <v>1.1961015787948022E-4</v>
      </c>
      <c r="AD5" s="23" cm="1">
        <f t="array" ref="AD5">INDEX(W_psid!$B$2:$CZ$104,W_!$A5,W_!AD$1)/Ns!$B$1</f>
        <v>5.7465723558549939E-2</v>
      </c>
      <c r="AE5" s="23" cm="1">
        <f t="array" ref="AE5">INDEX(W_psid!$B$2:$CZ$104,W_!$A5,W_!AE$1)/Ns!$B$1</f>
        <v>-2.2740594276661735E-2</v>
      </c>
      <c r="AF5" s="23" cm="1">
        <f t="array" ref="AF5">INDEX(W_psid!$B$2:$CZ$104,W_!$A5,W_!AF$1)/Ns!$B$1</f>
        <v>-2.2876864466641882</v>
      </c>
      <c r="AG5" s="23" cm="1">
        <f t="array" ref="AG5">INDEX(W_psid!$B$2:$CZ$104,W_!$A5,W_!AG$1)/Ns!$B$1</f>
        <v>-1.9870213895599973</v>
      </c>
      <c r="AH5" s="23" cm="1">
        <f t="array" ref="AH5">INDEX(W_psid!$B$2:$CZ$104,W_!$A5,W_!AH$1)/Ns!$B$1</f>
        <v>-1.059240996512001E-2</v>
      </c>
      <c r="AI5" s="23" cm="1">
        <f t="array" ref="AI5">INDEX(W_psid!$B$2:$CZ$104,W_!$A5,W_!AI$1)/Ns!$B$1</f>
        <v>-4.0730295313961429E-3</v>
      </c>
      <c r="AJ5" s="23" cm="1">
        <f t="array" ref="AJ5">INDEX(W_psid!$B$2:$CZ$104,W_!$A5,W_!AJ$1)/Ns!$B$1</f>
        <v>7.3560517490551801E-5</v>
      </c>
      <c r="AK5" s="23" cm="1">
        <f t="array" ref="AK5">INDEX(W_psid!$B$2:$CZ$104,W_!$A5,W_!AK$1)/Ns!$B$1</f>
        <v>0.15224834406318549</v>
      </c>
      <c r="AL5" s="23" cm="1">
        <f t="array" ref="AL5">INDEX(W_psid!$B$2:$CZ$104,W_!$A5,W_!AL$1)/Ns!$B$1</f>
        <v>0.30377692678966633</v>
      </c>
      <c r="AM5" s="23" cm="1">
        <f t="array" ref="AM5">INDEX(W_psid!$B$2:$CZ$104,W_!$A5,W_!AM$1)/Ns!$B$1</f>
        <v>5.1505124469242505E-2</v>
      </c>
      <c r="AN5" s="23" cm="1">
        <f t="array" ref="AN5">INDEX(W_psid!$B$2:$CZ$104,W_!$A5,W_!AN$1)/Ns!$B$1</f>
        <v>-8.6294955870413297E-3</v>
      </c>
      <c r="AO5" s="23" cm="1">
        <f t="array" ref="AO5">INDEX(W_psid!$B$2:$CZ$104,W_!$A5,W_!AO$1)/Ns!$B$1</f>
        <v>-4.4798889089126627E-4</v>
      </c>
      <c r="AP5" s="23" cm="1">
        <f t="array" ref="AP5">INDEX(W_psid!$B$2:$CZ$104,W_!$A5,W_!AP$1)/Ns!$B$1</f>
        <v>1.3961660478597249</v>
      </c>
      <c r="AQ5" s="23" cm="1">
        <f t="array" ref="AQ5">INDEX(W_psid!$B$2:$CZ$104,W_!$A5,W_!AQ$1)/Ns!$B$1</f>
        <v>0.63941277867111612</v>
      </c>
      <c r="AR5" s="23" cm="1">
        <f t="array" ref="AR5">INDEX(W_psid!$B$2:$CZ$104,W_!$A5,W_!AR$1)/Ns!$B$1</f>
        <v>-1.1831974263430594</v>
      </c>
      <c r="AS5" s="23" cm="1">
        <f t="array" ref="AS5">INDEX(W_psid!$B$2:$CZ$104,W_!$A5,W_!AS$1)/Ns!$B$1</f>
        <v>1.5478065331958623E-5</v>
      </c>
      <c r="AT5" s="23" cm="1">
        <f t="array" ref="AT5">INDEX(W_psid!$B$2:$CZ$104,W_!$A5,W_!AT$1)/Ns!$B$1</f>
        <v>-2.756414468033688E-4</v>
      </c>
      <c r="AU5" s="23" cm="1">
        <f t="array" ref="AU5">INDEX(W_psid!$B$2:$CZ$104,W_!$A5,W_!AU$1)/Ns!$B$1</f>
        <v>0</v>
      </c>
      <c r="AV5" s="23" cm="1">
        <f t="array" ref="AV5">INDEX(W_psid!$B$2:$CZ$104,W_!$A5,W_!AV$1)/Ns!$B$1</f>
        <v>-2.1094164463100538</v>
      </c>
      <c r="AW5" s="23" cm="1">
        <f t="array" ref="AW5">INDEX(W_psid!$B$2:$CZ$104,W_!$A5,W_!AW$1)/Ns!$B$1</f>
        <v>-7.1100079091587359E-2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</row>
    <row r="6" spans="1:57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3" cm="1">
        <f t="array" ref="D6">INDEX(W_psid!$B$2:$CZ$104,W_!$A6,W_!D$1)/Ns!$B$1</f>
        <v>6.3261032102279569E-2</v>
      </c>
      <c r="E6" s="23" cm="1">
        <f t="array" ref="E6">INDEX(W_psid!$B$2:$CZ$104,W_!$A6,W_!E$1)/Ns!$B$1</f>
        <v>9.5290250759793027E-2</v>
      </c>
      <c r="F6" s="23" cm="1">
        <f t="array" ref="F6">INDEX(W_psid!$B$2:$CZ$104,W_!$A6,W_!F$1)/Ns!$B$1</f>
        <v>0.32983799260423913</v>
      </c>
      <c r="G6" s="23" cm="1">
        <f t="array" ref="G6">INDEX(W_psid!$B$2:$CZ$104,W_!$A6,W_!G$1)/Ns!$B$1</f>
        <v>2.9986091904777292</v>
      </c>
      <c r="H6" s="23" cm="1">
        <f t="array" ref="H6">INDEX(W_psid!$B$2:$CZ$104,W_!$A6,W_!H$1)/Ns!$B$1</f>
        <v>-0.83793795586952635</v>
      </c>
      <c r="I6" s="23" cm="1">
        <f t="array" ref="I6">INDEX(W_psid!$B$2:$CZ$104,W_!$A6,W_!I$1)/Ns!$B$1</f>
        <v>-2.3417754309289687</v>
      </c>
      <c r="J6" s="23" cm="1">
        <f t="array" ref="J6">INDEX(W_psid!$B$2:$CZ$104,W_!$A6,W_!J$1)/Ns!$B$1</f>
        <v>-0.88094023907733265</v>
      </c>
      <c r="K6" s="23" cm="1">
        <f t="array" ref="K6">INDEX(W_psid!$B$2:$CZ$104,W_!$A6,W_!K$1)/Ns!$B$1</f>
        <v>-1.5268409310377236</v>
      </c>
      <c r="L6" s="23" cm="1">
        <f t="array" ref="L6">INDEX(W_psid!$B$2:$CZ$104,W_!$A6,W_!L$1)/Ns!$B$1</f>
        <v>3.7441485855105899E-2</v>
      </c>
      <c r="M6" s="23" cm="1">
        <f t="array" ref="M6">INDEX(W_psid!$B$2:$CZ$104,W_!$A6,W_!M$1)/Ns!$B$1</f>
        <v>-2.3671720241378482</v>
      </c>
      <c r="N6" s="23" cm="1">
        <f t="array" ref="N6">INDEX(W_psid!$B$2:$CZ$104,W_!$A6,W_!N$1)/Ns!$B$1</f>
        <v>-0.45224137177027246</v>
      </c>
      <c r="O6" s="23" cm="1">
        <f t="array" ref="O6">INDEX(W_psid!$B$2:$CZ$104,W_!$A6,W_!O$1)/Ns!$B$1</f>
        <v>0.36012500387789165</v>
      </c>
      <c r="P6" s="23" cm="1">
        <f t="array" ref="P6">INDEX(W_psid!$B$2:$CZ$104,W_!$A6,W_!P$1)/Ns!$B$1</f>
        <v>0.52896066799456121</v>
      </c>
      <c r="Q6" s="23" cm="1">
        <f t="array" ref="Q6">INDEX(W_psid!$B$2:$CZ$104,W_!$A6,W_!Q$1)/Ns!$B$1</f>
        <v>-0.23660096325698426</v>
      </c>
      <c r="R6" s="23" cm="1">
        <f t="array" ref="R6">INDEX(W_psid!$B$2:$CZ$104,W_!$A6,W_!R$1)/Ns!$B$1</f>
        <v>3.187599065670534</v>
      </c>
      <c r="S6" s="23" cm="1">
        <f t="array" ref="S6">INDEX(W_psid!$B$2:$CZ$104,W_!$A6,W_!S$1)/Ns!$B$1</f>
        <v>3.080766292763718E-4</v>
      </c>
      <c r="T6" s="23" cm="1">
        <f t="array" ref="T6">INDEX(W_psid!$B$2:$CZ$104,W_!$A6,W_!T$1)/Ns!$B$1</f>
        <v>-2.2057124625434873E-4</v>
      </c>
      <c r="U6" s="23" cm="1">
        <f t="array" ref="U6">INDEX(W_psid!$B$2:$CZ$104,W_!$A6,W_!U$1)/Ns!$B$1</f>
        <v>-1.0414560855824247E-3</v>
      </c>
      <c r="V6" s="23" cm="1">
        <f t="array" ref="V6">INDEX(W_psid!$B$2:$CZ$104,W_!$A6,W_!V$1)/Ns!$B$1</f>
        <v>-0.23256324679938939</v>
      </c>
      <c r="W6" s="23" cm="1">
        <f t="array" ref="W6">INDEX(W_psid!$B$2:$CZ$104,W_!$A6,W_!W$1)/Ns!$B$1</f>
        <v>-0.23054149884791014</v>
      </c>
      <c r="X6" s="23" cm="1">
        <f t="array" ref="X6">INDEX(W_psid!$B$2:$CZ$104,W_!$A6,W_!X$1)/Ns!$B$1</f>
        <v>-8.1706624139918471E-2</v>
      </c>
      <c r="Y6" s="23" cm="1">
        <f t="array" ref="Y6">INDEX(W_psid!$B$2:$CZ$104,W_!$A6,W_!Y$1)/Ns!$B$1</f>
        <v>-4.2781579052046471E-2</v>
      </c>
      <c r="Z6" s="23" cm="1">
        <f t="array" ref="Z6">INDEX(W_psid!$B$2:$CZ$104,W_!$A6,W_!Z$1)/Ns!$B$1</f>
        <v>-4.3256858499435093E-2</v>
      </c>
      <c r="AA6" s="23" cm="1">
        <f t="array" ref="AA6">INDEX(W_psid!$B$2:$CZ$104,W_!$A6,W_!AA$1)/Ns!$B$1</f>
        <v>-7.8149522684286349E-2</v>
      </c>
      <c r="AB6" s="23" cm="1">
        <f t="array" ref="AB6">INDEX(W_psid!$B$2:$CZ$104,W_!$A6,W_!AB$1)/Ns!$B$1</f>
        <v>3.58038613716308E-3</v>
      </c>
      <c r="AC6" s="23" cm="1">
        <f t="array" ref="AC6">INDEX(W_psid!$B$2:$CZ$104,W_!$A6,W_!AC$1)/Ns!$B$1</f>
        <v>-2.8972199090760119E-3</v>
      </c>
      <c r="AD6" s="23" cm="1">
        <f t="array" ref="AD6">INDEX(W_psid!$B$2:$CZ$104,W_!$A6,W_!AD$1)/Ns!$B$1</f>
        <v>5.8500582260305363E-2</v>
      </c>
      <c r="AE6" s="23" cm="1">
        <f t="array" ref="AE6">INDEX(W_psid!$B$2:$CZ$104,W_!$A6,W_!AE$1)/Ns!$B$1</f>
        <v>-1.9796768839078834E-2</v>
      </c>
      <c r="AF6" s="23" cm="1">
        <f t="array" ref="AF6">INDEX(W_psid!$B$2:$CZ$104,W_!$A6,W_!AF$1)/Ns!$B$1</f>
        <v>-3.3203917938204288</v>
      </c>
      <c r="AG6" s="23" cm="1">
        <f t="array" ref="AG6">INDEX(W_psid!$B$2:$CZ$104,W_!$A6,W_!AG$1)/Ns!$B$1</f>
        <v>-3.0369812641366121</v>
      </c>
      <c r="AH6" s="23" cm="1">
        <f t="array" ref="AH6">INDEX(W_psid!$B$2:$CZ$104,W_!$A6,W_!AH$1)/Ns!$B$1</f>
        <v>-4.2578016101899518E-3</v>
      </c>
      <c r="AI6" s="23" cm="1">
        <f t="array" ref="AI6">INDEX(W_psid!$B$2:$CZ$104,W_!$A6,W_!AI$1)/Ns!$B$1</f>
        <v>-4.8963317057525262E-3</v>
      </c>
      <c r="AJ6" s="23" cm="1">
        <f t="array" ref="AJ6">INDEX(W_psid!$B$2:$CZ$104,W_!$A6,W_!AJ$1)/Ns!$B$1</f>
        <v>8.2055668442183562E-5</v>
      </c>
      <c r="AK6" s="23" cm="1">
        <f t="array" ref="AK6">INDEX(W_psid!$B$2:$CZ$104,W_!$A6,W_!AK$1)/Ns!$B$1</f>
        <v>0.32674575618329021</v>
      </c>
      <c r="AL6" s="23" cm="1">
        <f t="array" ref="AL6">INDEX(W_psid!$B$2:$CZ$104,W_!$A6,W_!AL$1)/Ns!$B$1</f>
        <v>0.44813250237325675</v>
      </c>
      <c r="AM6" s="23" cm="1">
        <f t="array" ref="AM6">INDEX(W_psid!$B$2:$CZ$104,W_!$A6,W_!AM$1)/Ns!$B$1</f>
        <v>-8.8305435662053844E-2</v>
      </c>
      <c r="AN6" s="23" cm="1">
        <f t="array" ref="AN6">INDEX(W_psid!$B$2:$CZ$104,W_!$A6,W_!AN$1)/Ns!$B$1</f>
        <v>-1.1023985276747516E-2</v>
      </c>
      <c r="AO6" s="23" cm="1">
        <f t="array" ref="AO6">INDEX(W_psid!$B$2:$CZ$104,W_!$A6,W_!AO$1)/Ns!$B$1</f>
        <v>8.1145447449764235E-5</v>
      </c>
      <c r="AP6" s="23" cm="1">
        <f t="array" ref="AP6">INDEX(W_psid!$B$2:$CZ$104,W_!$A6,W_!AP$1)/Ns!$B$1</f>
        <v>0.88764832509860148</v>
      </c>
      <c r="AQ6" s="23" cm="1">
        <f t="array" ref="AQ6">INDEX(W_psid!$B$2:$CZ$104,W_!$A6,W_!AQ$1)/Ns!$B$1</f>
        <v>1.2906369533533169</v>
      </c>
      <c r="AR6" s="23" cm="1">
        <f t="array" ref="AR6">INDEX(W_psid!$B$2:$CZ$104,W_!$A6,W_!AR$1)/Ns!$B$1</f>
        <v>-1.2623895991841376</v>
      </c>
      <c r="AS6" s="23" cm="1">
        <f t="array" ref="AS6">INDEX(W_psid!$B$2:$CZ$104,W_!$A6,W_!AS$1)/Ns!$B$1</f>
        <v>-1.8002352793176632E-5</v>
      </c>
      <c r="AT6" s="23" cm="1">
        <f t="array" ref="AT6">INDEX(W_psid!$B$2:$CZ$104,W_!$A6,W_!AT$1)/Ns!$B$1</f>
        <v>5.4582229857315671E-4</v>
      </c>
      <c r="AU6" s="23" cm="1">
        <f t="array" ref="AU6">INDEX(W_psid!$B$2:$CZ$104,W_!$A6,W_!AU$1)/Ns!$B$1</f>
        <v>0</v>
      </c>
      <c r="AV6" s="23" cm="1">
        <f t="array" ref="AV6">INDEX(W_psid!$B$2:$CZ$104,W_!$A6,W_!AV$1)/Ns!$B$1</f>
        <v>-1.7462127499138047</v>
      </c>
      <c r="AW6" s="23" cm="1">
        <f t="array" ref="AW6">INDEX(W_psid!$B$2:$CZ$104,W_!$A6,W_!AW$1)/Ns!$B$1</f>
        <v>4.2593638033966881E-3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</row>
    <row r="7" spans="1:57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3" cm="1">
        <f t="array" ref="D7">INDEX(W_psid!$B$2:$CZ$104,W_!$A7,W_!D$1)/Ns!$B$1</f>
        <v>1.5121189894780687</v>
      </c>
      <c r="E7" s="23" cm="1">
        <f t="array" ref="E7">INDEX(W_psid!$B$2:$CZ$104,W_!$A7,W_!E$1)/Ns!$B$1</f>
        <v>1.7484295967526231</v>
      </c>
      <c r="F7" s="23" cm="1">
        <f t="array" ref="F7">INDEX(W_psid!$B$2:$CZ$104,W_!$A7,W_!F$1)/Ns!$B$1</f>
        <v>2.9986091904777292</v>
      </c>
      <c r="G7" s="23" cm="1">
        <f t="array" ref="G7">INDEX(W_psid!$B$2:$CZ$104,W_!$A7,W_!G$1)/Ns!$B$1</f>
        <v>289.5150244218101</v>
      </c>
      <c r="H7" s="23" cm="1">
        <f t="array" ref="H7">INDEX(W_psid!$B$2:$CZ$104,W_!$A7,W_!H$1)/Ns!$B$1</f>
        <v>-58.399066556791297</v>
      </c>
      <c r="I7" s="23" cm="1">
        <f t="array" ref="I7">INDEX(W_psid!$B$2:$CZ$104,W_!$A7,W_!I$1)/Ns!$B$1</f>
        <v>-41.136810372366263</v>
      </c>
      <c r="J7" s="23" cm="1">
        <f t="array" ref="J7">INDEX(W_psid!$B$2:$CZ$104,W_!$A7,W_!J$1)/Ns!$B$1</f>
        <v>-121.42686928567561</v>
      </c>
      <c r="K7" s="23" cm="1">
        <f t="array" ref="K7">INDEX(W_psid!$B$2:$CZ$104,W_!$A7,W_!K$1)/Ns!$B$1</f>
        <v>-38.12142933445984</v>
      </c>
      <c r="L7" s="23" cm="1">
        <f t="array" ref="L7">INDEX(W_psid!$B$2:$CZ$104,W_!$A7,W_!L$1)/Ns!$B$1</f>
        <v>-41.168266947399168</v>
      </c>
      <c r="M7" s="23" cm="1">
        <f t="array" ref="M7">INDEX(W_psid!$B$2:$CZ$104,W_!$A7,W_!M$1)/Ns!$B$1</f>
        <v>15.834850378806623</v>
      </c>
      <c r="N7" s="23" cm="1">
        <f t="array" ref="N7">INDEX(W_psid!$B$2:$CZ$104,W_!$A7,W_!N$1)/Ns!$B$1</f>
        <v>-5.0167886346806672</v>
      </c>
      <c r="O7" s="23" cm="1">
        <f t="array" ref="O7">INDEX(W_psid!$B$2:$CZ$104,W_!$A7,W_!O$1)/Ns!$B$1</f>
        <v>55.168622581061264</v>
      </c>
      <c r="P7" s="23" cm="1">
        <f t="array" ref="P7">INDEX(W_psid!$B$2:$CZ$104,W_!$A7,W_!P$1)/Ns!$B$1</f>
        <v>4.8563948713868914</v>
      </c>
      <c r="Q7" s="23" cm="1">
        <f t="array" ref="Q7">INDEX(W_psid!$B$2:$CZ$104,W_!$A7,W_!Q$1)/Ns!$B$1</f>
        <v>-57.742872783374089</v>
      </c>
      <c r="R7" s="23" cm="1">
        <f t="array" ref="R7">INDEX(W_psid!$B$2:$CZ$104,W_!$A7,W_!R$1)/Ns!$B$1</f>
        <v>75.793313992170354</v>
      </c>
      <c r="S7" s="23" cm="1">
        <f t="array" ref="S7">INDEX(W_psid!$B$2:$CZ$104,W_!$A7,W_!S$1)/Ns!$B$1</f>
        <v>4.9694127889082354E-2</v>
      </c>
      <c r="T7" s="23" cm="1">
        <f t="array" ref="T7">INDEX(W_psid!$B$2:$CZ$104,W_!$A7,W_!T$1)/Ns!$B$1</f>
        <v>-9.3678146378609346E-3</v>
      </c>
      <c r="U7" s="23" cm="1">
        <f t="array" ref="U7">INDEX(W_psid!$B$2:$CZ$104,W_!$A7,W_!U$1)/Ns!$B$1</f>
        <v>5.5124757218783314E-2</v>
      </c>
      <c r="V7" s="23" cm="1">
        <f t="array" ref="V7">INDEX(W_psid!$B$2:$CZ$104,W_!$A7,W_!V$1)/Ns!$B$1</f>
        <v>-10.156293304889534</v>
      </c>
      <c r="W7" s="23" cm="1">
        <f t="array" ref="W7">INDEX(W_psid!$B$2:$CZ$104,W_!$A7,W_!W$1)/Ns!$B$1</f>
        <v>-10.036088588048495</v>
      </c>
      <c r="X7" s="23" cm="1">
        <f t="array" ref="X7">INDEX(W_psid!$B$2:$CZ$104,W_!$A7,W_!X$1)/Ns!$B$1</f>
        <v>-5.8114909165292792</v>
      </c>
      <c r="Y7" s="23" cm="1">
        <f t="array" ref="Y7">INDEX(W_psid!$B$2:$CZ$104,W_!$A7,W_!Y$1)/Ns!$B$1</f>
        <v>-4.4112061587029512</v>
      </c>
      <c r="Z7" s="23" cm="1">
        <f t="array" ref="Z7">INDEX(W_psid!$B$2:$CZ$104,W_!$A7,W_!Z$1)/Ns!$B$1</f>
        <v>-3.8019539374599161</v>
      </c>
      <c r="AA7" s="23" cm="1">
        <f t="array" ref="AA7">INDEX(W_psid!$B$2:$CZ$104,W_!$A7,W_!AA$1)/Ns!$B$1</f>
        <v>-5.2502841497510673</v>
      </c>
      <c r="AB7" s="23" cm="1">
        <f t="array" ref="AB7">INDEX(W_psid!$B$2:$CZ$104,W_!$A7,W_!AB$1)/Ns!$B$1</f>
        <v>0.20663652693768039</v>
      </c>
      <c r="AC7" s="23" cm="1">
        <f t="array" ref="AC7">INDEX(W_psid!$B$2:$CZ$104,W_!$A7,W_!AC$1)/Ns!$B$1</f>
        <v>-4.0340478389971235E-2</v>
      </c>
      <c r="AD7" s="23" cm="1">
        <f t="array" ref="AD7">INDEX(W_psid!$B$2:$CZ$104,W_!$A7,W_!AD$1)/Ns!$B$1</f>
        <v>1.5978754682270884</v>
      </c>
      <c r="AE7" s="23" cm="1">
        <f t="array" ref="AE7">INDEX(W_psid!$B$2:$CZ$104,W_!$A7,W_!AE$1)/Ns!$B$1</f>
        <v>-0.87607887716069666</v>
      </c>
      <c r="AF7" s="23" cm="1">
        <f t="array" ref="AF7">INDEX(W_psid!$B$2:$CZ$104,W_!$A7,W_!AF$1)/Ns!$B$1</f>
        <v>-123.54837249714191</v>
      </c>
      <c r="AG7" s="23" cm="1">
        <f t="array" ref="AG7">INDEX(W_psid!$B$2:$CZ$104,W_!$A7,W_!AG$1)/Ns!$B$1</f>
        <v>-112.23045756153341</v>
      </c>
      <c r="AH7" s="23" cm="1">
        <f t="array" ref="AH7">INDEX(W_psid!$B$2:$CZ$104,W_!$A7,W_!AH$1)/Ns!$B$1</f>
        <v>-0.25002223925863598</v>
      </c>
      <c r="AI7" s="23" cm="1">
        <f t="array" ref="AI7">INDEX(W_psid!$B$2:$CZ$104,W_!$A7,W_!AI$1)/Ns!$B$1</f>
        <v>-0.20023714802509623</v>
      </c>
      <c r="AJ7" s="23" cm="1">
        <f t="array" ref="AJ7">INDEX(W_psid!$B$2:$CZ$104,W_!$A7,W_!AJ$1)/Ns!$B$1</f>
        <v>3.9009449369285963E-3</v>
      </c>
      <c r="AK7" s="23" cm="1">
        <f t="array" ref="AK7">INDEX(W_psid!$B$2:$CZ$104,W_!$A7,W_!AK$1)/Ns!$B$1</f>
        <v>9.6845008567579391</v>
      </c>
      <c r="AL7" s="23" cm="1">
        <f t="array" ref="AL7">INDEX(W_psid!$B$2:$CZ$104,W_!$A7,W_!AL$1)/Ns!$B$1</f>
        <v>17.449720940823376</v>
      </c>
      <c r="AM7" s="23" cm="1">
        <f t="array" ref="AM7">INDEX(W_psid!$B$2:$CZ$104,W_!$A7,W_!AM$1)/Ns!$B$1</f>
        <v>-4.3639392008010383</v>
      </c>
      <c r="AN7" s="23" cm="1">
        <f t="array" ref="AN7">INDEX(W_psid!$B$2:$CZ$104,W_!$A7,W_!AN$1)/Ns!$B$1</f>
        <v>-0.59736431841097892</v>
      </c>
      <c r="AO7" s="23" cm="1">
        <f t="array" ref="AO7">INDEX(W_psid!$B$2:$CZ$104,W_!$A7,W_!AO$1)/Ns!$B$1</f>
        <v>-2.9786419284305401E-3</v>
      </c>
      <c r="AP7" s="23" cm="1">
        <f t="array" ref="AP7">INDEX(W_psid!$B$2:$CZ$104,W_!$A7,W_!AP$1)/Ns!$B$1</f>
        <v>38.251949018252837</v>
      </c>
      <c r="AQ7" s="23" cm="1">
        <f t="array" ref="AQ7">INDEX(W_psid!$B$2:$CZ$104,W_!$A7,W_!AQ$1)/Ns!$B$1</f>
        <v>29.208661238095363</v>
      </c>
      <c r="AR7" s="23" cm="1">
        <f t="array" ref="AR7">INDEX(W_psid!$B$2:$CZ$104,W_!$A7,W_!AR$1)/Ns!$B$1</f>
        <v>-38.757353197480946</v>
      </c>
      <c r="AS7" s="23" cm="1">
        <f t="array" ref="AS7">INDEX(W_psid!$B$2:$CZ$104,W_!$A7,W_!AS$1)/Ns!$B$1</f>
        <v>-2.1940925594440817E-3</v>
      </c>
      <c r="AT7" s="23" cm="1">
        <f t="array" ref="AT7">INDEX(W_psid!$B$2:$CZ$104,W_!$A7,W_!AT$1)/Ns!$B$1</f>
        <v>2.1997341341296179E-2</v>
      </c>
      <c r="AU7" s="23" cm="1">
        <f t="array" ref="AU7">INDEX(W_psid!$B$2:$CZ$104,W_!$A7,W_!AU$1)/Ns!$B$1</f>
        <v>0</v>
      </c>
      <c r="AV7" s="23" cm="1">
        <f t="array" ref="AV7">INDEX(W_psid!$B$2:$CZ$104,W_!$A7,W_!AV$1)/Ns!$B$1</f>
        <v>-41.982175406508176</v>
      </c>
      <c r="AW7" s="23" cm="1">
        <f t="array" ref="AW7">INDEX(W_psid!$B$2:$CZ$104,W_!$A7,W_!AW$1)/Ns!$B$1</f>
        <v>0.39892294125107586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</row>
    <row r="8" spans="1:57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3" cm="1">
        <f t="array" ref="D8">INDEX(W_psid!$B$2:$CZ$104,W_!$A8,W_!D$1)/Ns!$B$1</f>
        <v>-0.54504013440802601</v>
      </c>
      <c r="E8" s="23" cm="1">
        <f t="array" ref="E8">INDEX(W_psid!$B$2:$CZ$104,W_!$A8,W_!E$1)/Ns!$B$1</f>
        <v>-1.0470861789299808</v>
      </c>
      <c r="F8" s="23" cm="1">
        <f t="array" ref="F8">INDEX(W_psid!$B$2:$CZ$104,W_!$A8,W_!F$1)/Ns!$B$1</f>
        <v>-0.83793795586952635</v>
      </c>
      <c r="G8" s="23" cm="1">
        <f t="array" ref="G8">INDEX(W_psid!$B$2:$CZ$104,W_!$A8,W_!G$1)/Ns!$B$1</f>
        <v>-58.399066556791297</v>
      </c>
      <c r="H8" s="23" cm="1">
        <f t="array" ref="H8">INDEX(W_psid!$B$2:$CZ$104,W_!$A8,W_!H$1)/Ns!$B$1</f>
        <v>74.5809427348388</v>
      </c>
      <c r="I8" s="23" cm="1">
        <f t="array" ref="I8">INDEX(W_psid!$B$2:$CZ$104,W_!$A8,W_!I$1)/Ns!$B$1</f>
        <v>-4.526712423842878</v>
      </c>
      <c r="J8" s="23" cm="1">
        <f t="array" ref="J8">INDEX(W_psid!$B$2:$CZ$104,W_!$A8,W_!J$1)/Ns!$B$1</f>
        <v>20.131856988675171</v>
      </c>
      <c r="K8" s="23" cm="1">
        <f t="array" ref="K8">INDEX(W_psid!$B$2:$CZ$104,W_!$A8,W_!K$1)/Ns!$B$1</f>
        <v>31.45389986712031</v>
      </c>
      <c r="L8" s="23" cm="1">
        <f t="array" ref="L8">INDEX(W_psid!$B$2:$CZ$104,W_!$A8,W_!L$1)/Ns!$B$1</f>
        <v>-23.515948830923715</v>
      </c>
      <c r="M8" s="23" cm="1">
        <f t="array" ref="M8">INDEX(W_psid!$B$2:$CZ$104,W_!$A8,W_!M$1)/Ns!$B$1</f>
        <v>-20.724064457615274</v>
      </c>
      <c r="N8" s="23" cm="1">
        <f t="array" ref="N8">INDEX(W_psid!$B$2:$CZ$104,W_!$A8,W_!N$1)/Ns!$B$1</f>
        <v>9.6536928921084151</v>
      </c>
      <c r="O8" s="23" cm="1">
        <f t="array" ref="O8">INDEX(W_psid!$B$2:$CZ$104,W_!$A8,W_!O$1)/Ns!$B$1</f>
        <v>15.265138809707166</v>
      </c>
      <c r="P8" s="23" cm="1">
        <f t="array" ref="P8">INDEX(W_psid!$B$2:$CZ$104,W_!$A8,W_!P$1)/Ns!$B$1</f>
        <v>-7.569602816461571</v>
      </c>
      <c r="Q8" s="23" cm="1">
        <f t="array" ref="Q8">INDEX(W_psid!$B$2:$CZ$104,W_!$A8,W_!Q$1)/Ns!$B$1</f>
        <v>-48.456880860037323</v>
      </c>
      <c r="R8" s="23" cm="1">
        <f t="array" ref="R8">INDEX(W_psid!$B$2:$CZ$104,W_!$A8,W_!R$1)/Ns!$B$1</f>
        <v>-23.210982420542383</v>
      </c>
      <c r="S8" s="23" cm="1">
        <f t="array" ref="S8">INDEX(W_psid!$B$2:$CZ$104,W_!$A8,W_!S$1)/Ns!$B$1</f>
        <v>2.2897992100573707E-3</v>
      </c>
      <c r="T8" s="23" cm="1">
        <f t="array" ref="T8">INDEX(W_psid!$B$2:$CZ$104,W_!$A8,W_!T$1)/Ns!$B$1</f>
        <v>5.4200651509371308E-3</v>
      </c>
      <c r="U8" s="23" cm="1">
        <f t="array" ref="U8">INDEX(W_psid!$B$2:$CZ$104,W_!$A8,W_!U$1)/Ns!$B$1</f>
        <v>4.2319125724907092E-2</v>
      </c>
      <c r="V8" s="23" cm="1">
        <f t="array" ref="V8">INDEX(W_psid!$B$2:$CZ$104,W_!$A8,W_!V$1)/Ns!$B$1</f>
        <v>2.6085869553976395</v>
      </c>
      <c r="W8" s="23" cm="1">
        <f t="array" ref="W8">INDEX(W_psid!$B$2:$CZ$104,W_!$A8,W_!W$1)/Ns!$B$1</f>
        <v>2.5828791666323592</v>
      </c>
      <c r="X8" s="23" cm="1">
        <f t="array" ref="X8">INDEX(W_psid!$B$2:$CZ$104,W_!$A8,W_!X$1)/Ns!$B$1</f>
        <v>1.7136865009747146</v>
      </c>
      <c r="Y8" s="23" cm="1">
        <f t="array" ref="Y8">INDEX(W_psid!$B$2:$CZ$104,W_!$A8,W_!Y$1)/Ns!$B$1</f>
        <v>1.7963035176988975</v>
      </c>
      <c r="Z8" s="23" cm="1">
        <f t="array" ref="Z8">INDEX(W_psid!$B$2:$CZ$104,W_!$A8,W_!Z$1)/Ns!$B$1</f>
        <v>1.9238626097394409</v>
      </c>
      <c r="AA8" s="23" cm="1">
        <f t="array" ref="AA8">INDEX(W_psid!$B$2:$CZ$104,W_!$A8,W_!AA$1)/Ns!$B$1</f>
        <v>2.0515247937380416</v>
      </c>
      <c r="AB8" s="23" cm="1">
        <f t="array" ref="AB8">INDEX(W_psid!$B$2:$CZ$104,W_!$A8,W_!AB$1)/Ns!$B$1</f>
        <v>0.71081346536024348</v>
      </c>
      <c r="AC8" s="23" cm="1">
        <f t="array" ref="AC8">INDEX(W_psid!$B$2:$CZ$104,W_!$A8,W_!AC$1)/Ns!$B$1</f>
        <v>2.1270513805484583E-2</v>
      </c>
      <c r="AD8" s="23" cm="1">
        <f t="array" ref="AD8">INDEX(W_psid!$B$2:$CZ$104,W_!$A8,W_!AD$1)/Ns!$B$1</f>
        <v>-0.37961447023920591</v>
      </c>
      <c r="AE8" s="23" cm="1">
        <f t="array" ref="AE8">INDEX(W_psid!$B$2:$CZ$104,W_!$A8,W_!AE$1)/Ns!$B$1</f>
        <v>0.18669293914315824</v>
      </c>
      <c r="AF8" s="23" cm="1">
        <f t="array" ref="AF8">INDEX(W_psid!$B$2:$CZ$104,W_!$A8,W_!AF$1)/Ns!$B$1</f>
        <v>28.908313366023034</v>
      </c>
      <c r="AG8" s="23" cm="1">
        <f t="array" ref="AG8">INDEX(W_psid!$B$2:$CZ$104,W_!$A8,W_!AG$1)/Ns!$B$1</f>
        <v>26.80701487485868</v>
      </c>
      <c r="AH8" s="23" cm="1">
        <f t="array" ref="AH8">INDEX(W_psid!$B$2:$CZ$104,W_!$A8,W_!AH$1)/Ns!$B$1</f>
        <v>0.13730988708007258</v>
      </c>
      <c r="AI8" s="23" cm="1">
        <f t="array" ref="AI8">INDEX(W_psid!$B$2:$CZ$104,W_!$A8,W_!AI$1)/Ns!$B$1</f>
        <v>4.4966380764230499E-2</v>
      </c>
      <c r="AJ8" s="23" cm="1">
        <f t="array" ref="AJ8">INDEX(W_psid!$B$2:$CZ$104,W_!$A8,W_!AJ$1)/Ns!$B$1</f>
        <v>-4.9854796004483867E-4</v>
      </c>
      <c r="AK8" s="23" cm="1">
        <f t="array" ref="AK8">INDEX(W_psid!$B$2:$CZ$104,W_!$A8,W_!AK$1)/Ns!$B$1</f>
        <v>-1.3021487116769972</v>
      </c>
      <c r="AL8" s="23" cm="1">
        <f t="array" ref="AL8">INDEX(W_psid!$B$2:$CZ$104,W_!$A8,W_!AL$1)/Ns!$B$1</f>
        <v>-2.7962130401665544</v>
      </c>
      <c r="AM8" s="23" cm="1">
        <f t="array" ref="AM8">INDEX(W_psid!$B$2:$CZ$104,W_!$A8,W_!AM$1)/Ns!$B$1</f>
        <v>-0.6773253472438856</v>
      </c>
      <c r="AN8" s="23" cm="1">
        <f t="array" ref="AN8">INDEX(W_psid!$B$2:$CZ$104,W_!$A8,W_!AN$1)/Ns!$B$1</f>
        <v>-0.17962414737248109</v>
      </c>
      <c r="AO8" s="23" cm="1">
        <f t="array" ref="AO8">INDEX(W_psid!$B$2:$CZ$104,W_!$A8,W_!AO$1)/Ns!$B$1</f>
        <v>-8.5093612571747468E-4</v>
      </c>
      <c r="AP8" s="23" cm="1">
        <f t="array" ref="AP8">INDEX(W_psid!$B$2:$CZ$104,W_!$A8,W_!AP$1)/Ns!$B$1</f>
        <v>2.5138056360901047</v>
      </c>
      <c r="AQ8" s="23" cm="1">
        <f t="array" ref="AQ8">INDEX(W_psid!$B$2:$CZ$104,W_!$A8,W_!AQ$1)/Ns!$B$1</f>
        <v>3.5500448759195637</v>
      </c>
      <c r="AR8" s="23" cm="1">
        <f t="array" ref="AR8">INDEX(W_psid!$B$2:$CZ$104,W_!$A8,W_!AR$1)/Ns!$B$1</f>
        <v>16.65563956510692</v>
      </c>
      <c r="AS8" s="23" cm="1">
        <f t="array" ref="AS8">INDEX(W_psid!$B$2:$CZ$104,W_!$A8,W_!AS$1)/Ns!$B$1</f>
        <v>1.3486814913574866E-3</v>
      </c>
      <c r="AT8" s="23" cm="1">
        <f t="array" ref="AT8">INDEX(W_psid!$B$2:$CZ$104,W_!$A8,W_!AT$1)/Ns!$B$1</f>
        <v>-1.1092964699444183E-2</v>
      </c>
      <c r="AU8" s="23" cm="1">
        <f t="array" ref="AU8">INDEX(W_psid!$B$2:$CZ$104,W_!$A8,W_!AU$1)/Ns!$B$1</f>
        <v>0</v>
      </c>
      <c r="AV8" s="23" cm="1">
        <f t="array" ref="AV8">INDEX(W_psid!$B$2:$CZ$104,W_!$A8,W_!AV$1)/Ns!$B$1</f>
        <v>21.083875855888977</v>
      </c>
      <c r="AW8" s="23" cm="1">
        <f t="array" ref="AW8">INDEX(W_psid!$B$2:$CZ$104,W_!$A8,W_!AW$1)/Ns!$B$1</f>
        <v>1.3543894767043383</v>
      </c>
      <c r="AX8" s="23">
        <v>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</row>
    <row r="9" spans="1:57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3" cm="1">
        <f t="array" ref="D9">INDEX(W_psid!$B$2:$CZ$104,W_!$A9,W_!D$1)/Ns!$B$1</f>
        <v>-0.57029501241005631</v>
      </c>
      <c r="E9" s="23" cm="1">
        <f t="array" ref="E9">INDEX(W_psid!$B$2:$CZ$104,W_!$A9,W_!E$1)/Ns!$B$1</f>
        <v>-1.1484730796570566</v>
      </c>
      <c r="F9" s="23" cm="1">
        <f t="array" ref="F9">INDEX(W_psid!$B$2:$CZ$104,W_!$A9,W_!F$1)/Ns!$B$1</f>
        <v>-2.3417754309289687</v>
      </c>
      <c r="G9" s="23" cm="1">
        <f t="array" ref="G9">INDEX(W_psid!$B$2:$CZ$104,W_!$A9,W_!G$1)/Ns!$B$1</f>
        <v>-41.136810372366263</v>
      </c>
      <c r="H9" s="23" cm="1">
        <f t="array" ref="H9">INDEX(W_psid!$B$2:$CZ$104,W_!$A9,W_!H$1)/Ns!$B$1</f>
        <v>-4.526712423842878</v>
      </c>
      <c r="I9" s="23" cm="1">
        <f t="array" ref="I9">INDEX(W_psid!$B$2:$CZ$104,W_!$A9,W_!I$1)/Ns!$B$1</f>
        <v>131.33951303891945</v>
      </c>
      <c r="J9" s="23" cm="1">
        <f t="array" ref="J9">INDEX(W_psid!$B$2:$CZ$104,W_!$A9,W_!J$1)/Ns!$B$1</f>
        <v>34.997074368930612</v>
      </c>
      <c r="K9" s="23" cm="1">
        <f t="array" ref="K9">INDEX(W_psid!$B$2:$CZ$104,W_!$A9,W_!K$1)/Ns!$B$1</f>
        <v>49.061854066289406</v>
      </c>
      <c r="L9" s="23" cm="1">
        <f t="array" ref="L9">INDEX(W_psid!$B$2:$CZ$104,W_!$A9,W_!L$1)/Ns!$B$1</f>
        <v>-12.712775843558386</v>
      </c>
      <c r="M9" s="23" cm="1">
        <f t="array" ref="M9">INDEX(W_psid!$B$2:$CZ$104,W_!$A9,W_!M$1)/Ns!$B$1</f>
        <v>4.3532291031472248</v>
      </c>
      <c r="N9" s="23" cm="1">
        <f t="array" ref="N9">INDEX(W_psid!$B$2:$CZ$104,W_!$A9,W_!N$1)/Ns!$B$1</f>
        <v>-1.2732683769027242</v>
      </c>
      <c r="O9" s="23" cm="1">
        <f t="array" ref="O9">INDEX(W_psid!$B$2:$CZ$104,W_!$A9,W_!O$1)/Ns!$B$1</f>
        <v>-4.7110310739290773</v>
      </c>
      <c r="P9" s="23" cm="1">
        <f t="array" ref="P9">INDEX(W_psid!$B$2:$CZ$104,W_!$A9,W_!P$1)/Ns!$B$1</f>
        <v>-19.288366748009036</v>
      </c>
      <c r="Q9" s="23" cm="1">
        <f t="array" ref="Q9">INDEX(W_psid!$B$2:$CZ$104,W_!$A9,W_!Q$1)/Ns!$B$1</f>
        <v>-27.546353260961382</v>
      </c>
      <c r="R9" s="23" cm="1">
        <f t="array" ref="R9">INDEX(W_psid!$B$2:$CZ$104,W_!$A9,W_!R$1)/Ns!$B$1</f>
        <v>-60.73926256592047</v>
      </c>
      <c r="S9" s="23" cm="1">
        <f t="array" ref="S9">INDEX(W_psid!$B$2:$CZ$104,W_!$A9,W_!S$1)/Ns!$B$1</f>
        <v>-6.3913429607830334E-3</v>
      </c>
      <c r="T9" s="23" cm="1">
        <f t="array" ref="T9">INDEX(W_psid!$B$2:$CZ$104,W_!$A9,W_!T$1)/Ns!$B$1</f>
        <v>4.3960023066412727E-3</v>
      </c>
      <c r="U9" s="23" cm="1">
        <f t="array" ref="U9">INDEX(W_psid!$B$2:$CZ$104,W_!$A9,W_!U$1)/Ns!$B$1</f>
        <v>2.6141971792049912E-2</v>
      </c>
      <c r="V9" s="23" cm="1">
        <f t="array" ref="V9">INDEX(W_psid!$B$2:$CZ$104,W_!$A9,W_!V$1)/Ns!$B$1</f>
        <v>3.7387747459842724</v>
      </c>
      <c r="W9" s="23" cm="1">
        <f t="array" ref="W9">INDEX(W_psid!$B$2:$CZ$104,W_!$A9,W_!W$1)/Ns!$B$1</f>
        <v>3.6524572663500954</v>
      </c>
      <c r="X9" s="23" cm="1">
        <f t="array" ref="X9">INDEX(W_psid!$B$2:$CZ$104,W_!$A9,W_!X$1)/Ns!$B$1</f>
        <v>2.0513962496968969</v>
      </c>
      <c r="Y9" s="23" cm="1">
        <f t="array" ref="Y9">INDEX(W_psid!$B$2:$CZ$104,W_!$A9,W_!Y$1)/Ns!$B$1</f>
        <v>1.4232654763757566</v>
      </c>
      <c r="Z9" s="23" cm="1">
        <f t="array" ref="Z9">INDEX(W_psid!$B$2:$CZ$104,W_!$A9,W_!Z$1)/Ns!$B$1</f>
        <v>0.99366597020066527</v>
      </c>
      <c r="AA9" s="23" cm="1">
        <f t="array" ref="AA9">INDEX(W_psid!$B$2:$CZ$104,W_!$A9,W_!AA$1)/Ns!$B$1</f>
        <v>1.7922196911394588</v>
      </c>
      <c r="AB9" s="23" cm="1">
        <f t="array" ref="AB9">INDEX(W_psid!$B$2:$CZ$104,W_!$A9,W_!AB$1)/Ns!$B$1</f>
        <v>-0.67205558716935032</v>
      </c>
      <c r="AC9" s="23" cm="1">
        <f t="array" ref="AC9">INDEX(W_psid!$B$2:$CZ$104,W_!$A9,W_!AC$1)/Ns!$B$1</f>
        <v>2.6909181382250905E-2</v>
      </c>
      <c r="AD9" s="23" cm="1">
        <f t="array" ref="AD9">INDEX(W_psid!$B$2:$CZ$104,W_!$A9,W_!AD$1)/Ns!$B$1</f>
        <v>-1.5316292028184437</v>
      </c>
      <c r="AE9" s="23" cm="1">
        <f t="array" ref="AE9">INDEX(W_psid!$B$2:$CZ$104,W_!$A9,W_!AE$1)/Ns!$B$1</f>
        <v>0.35439963698789345</v>
      </c>
      <c r="AF9" s="23" cm="1">
        <f t="array" ref="AF9">INDEX(W_psid!$B$2:$CZ$104,W_!$A9,W_!AF$1)/Ns!$B$1</f>
        <v>51.845177441440271</v>
      </c>
      <c r="AG9" s="23" cm="1">
        <f t="array" ref="AG9">INDEX(W_psid!$B$2:$CZ$104,W_!$A9,W_!AG$1)/Ns!$B$1</f>
        <v>45.063780527790215</v>
      </c>
      <c r="AH9" s="23" cm="1">
        <f t="array" ref="AH9">INDEX(W_psid!$B$2:$CZ$104,W_!$A9,W_!AH$1)/Ns!$B$1</f>
        <v>0.11090465530879039</v>
      </c>
      <c r="AI9" s="23" cm="1">
        <f t="array" ref="AI9">INDEX(W_psid!$B$2:$CZ$104,W_!$A9,W_!AI$1)/Ns!$B$1</f>
        <v>8.5553593942637132E-2</v>
      </c>
      <c r="AJ9" s="23" cm="1">
        <f t="array" ref="AJ9">INDEX(W_psid!$B$2:$CZ$104,W_!$A9,W_!AJ$1)/Ns!$B$1</f>
        <v>-1.6772834508330245E-3</v>
      </c>
      <c r="AK9" s="23" cm="1">
        <f t="array" ref="AK9">INDEX(W_psid!$B$2:$CZ$104,W_!$A9,W_!AK$1)/Ns!$B$1</f>
        <v>-5.8160138972161999</v>
      </c>
      <c r="AL9" s="23" cm="1">
        <f t="array" ref="AL9">INDEX(W_psid!$B$2:$CZ$104,W_!$A9,W_!AL$1)/Ns!$B$1</f>
        <v>-8.7611688845451337</v>
      </c>
      <c r="AM9" s="23" cm="1">
        <f t="array" ref="AM9">INDEX(W_psid!$B$2:$CZ$104,W_!$A9,W_!AM$1)/Ns!$B$1</f>
        <v>1.6149390164666908</v>
      </c>
      <c r="AN9" s="23" cm="1">
        <f t="array" ref="AN9">INDEX(W_psid!$B$2:$CZ$104,W_!$A9,W_!AN$1)/Ns!$B$1</f>
        <v>0.25407926025586514</v>
      </c>
      <c r="AO9" s="23" cm="1">
        <f t="array" ref="AO9">INDEX(W_psid!$B$2:$CZ$104,W_!$A9,W_!AO$1)/Ns!$B$1</f>
        <v>7.0343246419764475E-3</v>
      </c>
      <c r="AP9" s="23" cm="1">
        <f t="array" ref="AP9">INDEX(W_psid!$B$2:$CZ$104,W_!$A9,W_!AP$1)/Ns!$B$1</f>
        <v>-10.577590245927539</v>
      </c>
      <c r="AQ9" s="23" cm="1">
        <f t="array" ref="AQ9">INDEX(W_psid!$B$2:$CZ$104,W_!$A9,W_!AQ$1)/Ns!$B$1</f>
        <v>6.177235352163331</v>
      </c>
      <c r="AR9" s="23" cm="1">
        <f t="array" ref="AR9">INDEX(W_psid!$B$2:$CZ$104,W_!$A9,W_!AR$1)/Ns!$B$1</f>
        <v>9.0633200993681093</v>
      </c>
      <c r="AS9" s="23" cm="1">
        <f t="array" ref="AS9">INDEX(W_psid!$B$2:$CZ$104,W_!$A9,W_!AS$1)/Ns!$B$1</f>
        <v>8.5430689106581379E-4</v>
      </c>
      <c r="AT9" s="23" cm="1">
        <f t="array" ref="AT9">INDEX(W_psid!$B$2:$CZ$104,W_!$A9,W_!AT$1)/Ns!$B$1</f>
        <v>-1.1951702949294478E-3</v>
      </c>
      <c r="AU9" s="23" cm="1">
        <f t="array" ref="AU9">INDEX(W_psid!$B$2:$CZ$104,W_!$A9,W_!AU$1)/Ns!$B$1</f>
        <v>0</v>
      </c>
      <c r="AV9" s="23" cm="1">
        <f t="array" ref="AV9">INDEX(W_psid!$B$2:$CZ$104,W_!$A9,W_!AV$1)/Ns!$B$1</f>
        <v>28.935042558319978</v>
      </c>
      <c r="AW9" s="23" cm="1">
        <f t="array" ref="AW9">INDEX(W_psid!$B$2:$CZ$104,W_!$A9,W_!AW$1)/Ns!$B$1</f>
        <v>0.6349885477885564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</row>
    <row r="10" spans="1:57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3" cm="1">
        <f t="array" ref="D10">INDEX(W_psid!$B$2:$CZ$104,W_!$A10,W_!D$1)/Ns!$B$1</f>
        <v>-1.301953497977993</v>
      </c>
      <c r="E10" s="23" cm="1">
        <f t="array" ref="E10">INDEX(W_psid!$B$2:$CZ$104,W_!$A10,W_!E$1)/Ns!$B$1</f>
        <v>-3.1000008729327018</v>
      </c>
      <c r="F10" s="23" cm="1">
        <f t="array" ref="F10">INDEX(W_psid!$B$2:$CZ$104,W_!$A10,W_!F$1)/Ns!$B$1</f>
        <v>-0.88094023907733265</v>
      </c>
      <c r="G10" s="23" cm="1">
        <f t="array" ref="G10">INDEX(W_psid!$B$2:$CZ$104,W_!$A10,W_!G$1)/Ns!$B$1</f>
        <v>-121.42686928567561</v>
      </c>
      <c r="H10" s="23" cm="1">
        <f t="array" ref="H10">INDEX(W_psid!$B$2:$CZ$104,W_!$A10,W_!H$1)/Ns!$B$1</f>
        <v>20.131856988675171</v>
      </c>
      <c r="I10" s="23" cm="1">
        <f t="array" ref="I10">INDEX(W_psid!$B$2:$CZ$104,W_!$A10,W_!I$1)/Ns!$B$1</f>
        <v>34.997074368930612</v>
      </c>
      <c r="J10" s="23" cm="1">
        <f t="array" ref="J10">INDEX(W_psid!$B$2:$CZ$104,W_!$A10,W_!J$1)/Ns!$B$1</f>
        <v>284.29686865096215</v>
      </c>
      <c r="K10" s="23" cm="1">
        <f t="array" ref="K10">INDEX(W_psid!$B$2:$CZ$104,W_!$A10,W_!K$1)/Ns!$B$1</f>
        <v>71.356284432079391</v>
      </c>
      <c r="L10" s="23" cm="1">
        <f t="array" ref="L10">INDEX(W_psid!$B$2:$CZ$104,W_!$A10,W_!L$1)/Ns!$B$1</f>
        <v>-16.044922041587068</v>
      </c>
      <c r="M10" s="23" cm="1">
        <f t="array" ref="M10">INDEX(W_psid!$B$2:$CZ$104,W_!$A10,W_!M$1)/Ns!$B$1</f>
        <v>-16.832330713577036</v>
      </c>
      <c r="N10" s="23" cm="1">
        <f t="array" ref="N10">INDEX(W_psid!$B$2:$CZ$104,W_!$A10,W_!N$1)/Ns!$B$1</f>
        <v>-11.836556259264706</v>
      </c>
      <c r="O10" s="23" cm="1">
        <f t="array" ref="O10">INDEX(W_psid!$B$2:$CZ$104,W_!$A10,W_!O$1)/Ns!$B$1</f>
        <v>-0.89453648228895044</v>
      </c>
      <c r="P10" s="23" cm="1">
        <f t="array" ref="P10">INDEX(W_psid!$B$2:$CZ$104,W_!$A10,W_!P$1)/Ns!$B$1</f>
        <v>-1.4485804295053126</v>
      </c>
      <c r="Q10" s="23" cm="1">
        <f t="array" ref="Q10">INDEX(W_psid!$B$2:$CZ$104,W_!$A10,W_!Q$1)/Ns!$B$1</f>
        <v>116.85998602606817</v>
      </c>
      <c r="R10" s="23" cm="1">
        <f t="array" ref="R10">INDEX(W_psid!$B$2:$CZ$104,W_!$A10,W_!R$1)/Ns!$B$1</f>
        <v>-77.290311344460576</v>
      </c>
      <c r="S10" s="23" cm="1">
        <f t="array" ref="S10">INDEX(W_psid!$B$2:$CZ$104,W_!$A10,W_!S$1)/Ns!$B$1</f>
        <v>-8.0873265758053918E-3</v>
      </c>
      <c r="T10" s="23" cm="1">
        <f t="array" ref="T10">INDEX(W_psid!$B$2:$CZ$104,W_!$A10,W_!T$1)/Ns!$B$1</f>
        <v>7.1650301256946953E-3</v>
      </c>
      <c r="U10" s="23" cm="1">
        <f t="array" ref="U10">INDEX(W_psid!$B$2:$CZ$104,W_!$A10,W_!U$1)/Ns!$B$1</f>
        <v>2.3101827422388768E-2</v>
      </c>
      <c r="V10" s="23" cm="1">
        <f t="array" ref="V10">INDEX(W_psid!$B$2:$CZ$104,W_!$A10,W_!V$1)/Ns!$B$1</f>
        <v>2.8415236040266367</v>
      </c>
      <c r="W10" s="23" cm="1">
        <f t="array" ref="W10">INDEX(W_psid!$B$2:$CZ$104,W_!$A10,W_!W$1)/Ns!$B$1</f>
        <v>2.6580224261719252</v>
      </c>
      <c r="X10" s="23" cm="1">
        <f t="array" ref="X10">INDEX(W_psid!$B$2:$CZ$104,W_!$A10,W_!X$1)/Ns!$B$1</f>
        <v>2.4828175663095302</v>
      </c>
      <c r="Y10" s="23" cm="1">
        <f t="array" ref="Y10">INDEX(W_psid!$B$2:$CZ$104,W_!$A10,W_!Y$1)/Ns!$B$1</f>
        <v>1.2466420215588472</v>
      </c>
      <c r="Z10" s="23" cm="1">
        <f t="array" ref="Z10">INDEX(W_psid!$B$2:$CZ$104,W_!$A10,W_!Z$1)/Ns!$B$1</f>
        <v>0.65501321087979469</v>
      </c>
      <c r="AA10" s="23" cm="1">
        <f t="array" ref="AA10">INDEX(W_psid!$B$2:$CZ$104,W_!$A10,W_!AA$1)/Ns!$B$1</f>
        <v>1.8945768461738386</v>
      </c>
      <c r="AB10" s="23" cm="1">
        <f t="array" ref="AB10">INDEX(W_psid!$B$2:$CZ$104,W_!$A10,W_!AB$1)/Ns!$B$1</f>
        <v>-1.427222675609257</v>
      </c>
      <c r="AC10" s="23" cm="1">
        <f t="array" ref="AC10">INDEX(W_psid!$B$2:$CZ$104,W_!$A10,W_!AC$1)/Ns!$B$1</f>
        <v>-1.9885355931804311E-2</v>
      </c>
      <c r="AD10" s="23" cm="1">
        <f t="array" ref="AD10">INDEX(W_psid!$B$2:$CZ$104,W_!$A10,W_!AD$1)/Ns!$B$1</f>
        <v>-1.0587160634080521</v>
      </c>
      <c r="AE10" s="23" cm="1">
        <f t="array" ref="AE10">INDEX(W_psid!$B$2:$CZ$104,W_!$A10,W_!AE$1)/Ns!$B$1</f>
        <v>0.58062355257976017</v>
      </c>
      <c r="AF10" s="23" cm="1">
        <f t="array" ref="AF10">INDEX(W_psid!$B$2:$CZ$104,W_!$A10,W_!AF$1)/Ns!$B$1</f>
        <v>52.3821762171278</v>
      </c>
      <c r="AG10" s="23" cm="1">
        <f t="array" ref="AG10">INDEX(W_psid!$B$2:$CZ$104,W_!$A10,W_!AG$1)/Ns!$B$1</f>
        <v>44.432289848033982</v>
      </c>
      <c r="AH10" s="23" cm="1">
        <f t="array" ref="AH10">INDEX(W_psid!$B$2:$CZ$104,W_!$A10,W_!AH$1)/Ns!$B$1</f>
        <v>5.2979720223526795E-2</v>
      </c>
      <c r="AI10" s="23" cm="1">
        <f t="array" ref="AI10">INDEX(W_psid!$B$2:$CZ$104,W_!$A10,W_!AI$1)/Ns!$B$1</f>
        <v>0.10926641859152236</v>
      </c>
      <c r="AJ10" s="23" cm="1">
        <f t="array" ref="AJ10">INDEX(W_psid!$B$2:$CZ$104,W_!$A10,W_!AJ$1)/Ns!$B$1</f>
        <v>-1.8123753928289941E-3</v>
      </c>
      <c r="AK10" s="23" cm="1">
        <f t="array" ref="AK10">INDEX(W_psid!$B$2:$CZ$104,W_!$A10,W_!AK$1)/Ns!$B$1</f>
        <v>-4.5835942392348343</v>
      </c>
      <c r="AL10" s="23" cm="1">
        <f t="array" ref="AL10">INDEX(W_psid!$B$2:$CZ$104,W_!$A10,W_!AL$1)/Ns!$B$1</f>
        <v>-8.6321741005811301</v>
      </c>
      <c r="AM10" s="23" cm="1">
        <f t="array" ref="AM10">INDEX(W_psid!$B$2:$CZ$104,W_!$A10,W_!AM$1)/Ns!$B$1</f>
        <v>1.9954229263422412</v>
      </c>
      <c r="AN10" s="23" cm="1">
        <f t="array" ref="AN10">INDEX(W_psid!$B$2:$CZ$104,W_!$A10,W_!AN$1)/Ns!$B$1</f>
        <v>0.36221517568126227</v>
      </c>
      <c r="AO10" s="23" cm="1">
        <f t="array" ref="AO10">INDEX(W_psid!$B$2:$CZ$104,W_!$A10,W_!AO$1)/Ns!$B$1</f>
        <v>4.9341955940738957E-3</v>
      </c>
      <c r="AP10" s="23" cm="1">
        <f t="array" ref="AP10">INDEX(W_psid!$B$2:$CZ$104,W_!$A10,W_!AP$1)/Ns!$B$1</f>
        <v>-42.827532147009741</v>
      </c>
      <c r="AQ10" s="23" cm="1">
        <f t="array" ref="AQ10">INDEX(W_psid!$B$2:$CZ$104,W_!$A10,W_!AQ$1)/Ns!$B$1</f>
        <v>-30.056665982105834</v>
      </c>
      <c r="AR10" s="23" cm="1">
        <f t="array" ref="AR10">INDEX(W_psid!$B$2:$CZ$104,W_!$A10,W_!AR$1)/Ns!$B$1</f>
        <v>24.21310693932935</v>
      </c>
      <c r="AS10" s="23" cm="1">
        <f t="array" ref="AS10">INDEX(W_psid!$B$2:$CZ$104,W_!$A10,W_!AS$1)/Ns!$B$1</f>
        <v>3.4385646535548442E-4</v>
      </c>
      <c r="AT10" s="23" cm="1">
        <f t="array" ref="AT10">INDEX(W_psid!$B$2:$CZ$104,W_!$A10,W_!AT$1)/Ns!$B$1</f>
        <v>-7.6583882507152493E-3</v>
      </c>
      <c r="AU10" s="23" cm="1">
        <f t="array" ref="AU10">INDEX(W_psid!$B$2:$CZ$104,W_!$A10,W_!AU$1)/Ns!$B$1</f>
        <v>0</v>
      </c>
      <c r="AV10" s="23" cm="1">
        <f t="array" ref="AV10">INDEX(W_psid!$B$2:$CZ$104,W_!$A10,W_!AV$1)/Ns!$B$1</f>
        <v>10.869401176670483</v>
      </c>
      <c r="AW10" s="23" cm="1">
        <f t="array" ref="AW10">INDEX(W_psid!$B$2:$CZ$104,W_!$A10,W_!AW$1)/Ns!$B$1</f>
        <v>-0.35129325722644195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</row>
    <row r="11" spans="1:57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3" cm="1">
        <f t="array" ref="D11">INDEX(W_psid!$B$2:$CZ$104,W_!$A11,W_!D$1)/Ns!$B$1</f>
        <v>-0.79294674678165655</v>
      </c>
      <c r="E11" s="23" cm="1">
        <f t="array" ref="E11">INDEX(W_psid!$B$2:$CZ$104,W_!$A11,W_!E$1)/Ns!$B$1</f>
        <v>-0.9338532033434005</v>
      </c>
      <c r="F11" s="23" cm="1">
        <f t="array" ref="F11">INDEX(W_psid!$B$2:$CZ$104,W_!$A11,W_!F$1)/Ns!$B$1</f>
        <v>-1.5268409310377236</v>
      </c>
      <c r="G11" s="23" cm="1">
        <f t="array" ref="G11">INDEX(W_psid!$B$2:$CZ$104,W_!$A11,W_!G$1)/Ns!$B$1</f>
        <v>-38.12142933445984</v>
      </c>
      <c r="H11" s="23" cm="1">
        <f t="array" ref="H11">INDEX(W_psid!$B$2:$CZ$104,W_!$A11,W_!H$1)/Ns!$B$1</f>
        <v>31.45389986712031</v>
      </c>
      <c r="I11" s="23" cm="1">
        <f t="array" ref="I11">INDEX(W_psid!$B$2:$CZ$104,W_!$A11,W_!I$1)/Ns!$B$1</f>
        <v>49.061854066289406</v>
      </c>
      <c r="J11" s="23" cm="1">
        <f t="array" ref="J11">INDEX(W_psid!$B$2:$CZ$104,W_!$A11,W_!J$1)/Ns!$B$1</f>
        <v>71.356284432079391</v>
      </c>
      <c r="K11" s="23" cm="1">
        <f t="array" ref="K11">INDEX(W_psid!$B$2:$CZ$104,W_!$A11,W_!K$1)/Ns!$B$1</f>
        <v>200.58312634351103</v>
      </c>
      <c r="L11" s="23" cm="1">
        <f t="array" ref="L11">INDEX(W_psid!$B$2:$CZ$104,W_!$A11,W_!L$1)/Ns!$B$1</f>
        <v>-21.084628018220076</v>
      </c>
      <c r="M11" s="23" cm="1">
        <f t="array" ref="M11">INDEX(W_psid!$B$2:$CZ$104,W_!$A11,W_!M$1)/Ns!$B$1</f>
        <v>-45.990647098090598</v>
      </c>
      <c r="N11" s="23" cm="1">
        <f t="array" ref="N11">INDEX(W_psid!$B$2:$CZ$104,W_!$A11,W_!N$1)/Ns!$B$1</f>
        <v>-6.789814296711814</v>
      </c>
      <c r="O11" s="23" cm="1">
        <f t="array" ref="O11">INDEX(W_psid!$B$2:$CZ$104,W_!$A11,W_!O$1)/Ns!$B$1</f>
        <v>-7.5370449037801572</v>
      </c>
      <c r="P11" s="23" cm="1">
        <f t="array" ref="P11">INDEX(W_psid!$B$2:$CZ$104,W_!$A11,W_!P$1)/Ns!$B$1</f>
        <v>-16.497327389197729</v>
      </c>
      <c r="Q11" s="23" cm="1">
        <f t="array" ref="Q11">INDEX(W_psid!$B$2:$CZ$104,W_!$A11,W_!Q$1)/Ns!$B$1</f>
        <v>18.250627336894446</v>
      </c>
      <c r="R11" s="23" cm="1">
        <f t="array" ref="R11">INDEX(W_psid!$B$2:$CZ$104,W_!$A11,W_!R$1)/Ns!$B$1</f>
        <v>-100.04894826827858</v>
      </c>
      <c r="S11" s="23" cm="1">
        <f t="array" ref="S11">INDEX(W_psid!$B$2:$CZ$104,W_!$A11,W_!S$1)/Ns!$B$1</f>
        <v>-7.932224065922729E-3</v>
      </c>
      <c r="T11" s="23" cm="1">
        <f t="array" ref="T11">INDEX(W_psid!$B$2:$CZ$104,W_!$A11,W_!T$1)/Ns!$B$1</f>
        <v>5.5629652391202562E-3</v>
      </c>
      <c r="U11" s="23" cm="1">
        <f t="array" ref="U11">INDEX(W_psid!$B$2:$CZ$104,W_!$A11,W_!U$1)/Ns!$B$1</f>
        <v>6.7896328942665868E-2</v>
      </c>
      <c r="V11" s="23" cm="1">
        <f t="array" ref="V11">INDEX(W_psid!$B$2:$CZ$104,W_!$A11,W_!V$1)/Ns!$B$1</f>
        <v>4.8932721023164856</v>
      </c>
      <c r="W11" s="23" cm="1">
        <f t="array" ref="W11">INDEX(W_psid!$B$2:$CZ$104,W_!$A11,W_!W$1)/Ns!$B$1</f>
        <v>4.8135437542066128</v>
      </c>
      <c r="X11" s="23" cm="1">
        <f t="array" ref="X11">INDEX(W_psid!$B$2:$CZ$104,W_!$A11,W_!X$1)/Ns!$B$1</f>
        <v>4.0361119251143176</v>
      </c>
      <c r="Y11" s="23" cm="1">
        <f t="array" ref="Y11">INDEX(W_psid!$B$2:$CZ$104,W_!$A11,W_!Y$1)/Ns!$B$1</f>
        <v>3.1550534952839455</v>
      </c>
      <c r="Z11" s="23" cm="1">
        <f t="array" ref="Z11">INDEX(W_psid!$B$2:$CZ$104,W_!$A11,W_!Z$1)/Ns!$B$1</f>
        <v>2.8415736612521116</v>
      </c>
      <c r="AA11" s="23" cm="1">
        <f t="array" ref="AA11">INDEX(W_psid!$B$2:$CZ$104,W_!$A11,W_!AA$1)/Ns!$B$1</f>
        <v>3.7601388726232878</v>
      </c>
      <c r="AB11" s="23" cm="1">
        <f t="array" ref="AB11">INDEX(W_psid!$B$2:$CZ$104,W_!$A11,W_!AB$1)/Ns!$B$1</f>
        <v>-7.3617456280690358E-2</v>
      </c>
      <c r="AC11" s="23" cm="1">
        <f t="array" ref="AC11">INDEX(W_psid!$B$2:$CZ$104,W_!$A11,W_!AC$1)/Ns!$B$1</f>
        <v>8.3958042269926692E-3</v>
      </c>
      <c r="AD11" s="23" cm="1">
        <f t="array" ref="AD11">INDEX(W_psid!$B$2:$CZ$104,W_!$A11,W_!AD$1)/Ns!$B$1</f>
        <v>-1.4241089987216606</v>
      </c>
      <c r="AE11" s="23" cm="1">
        <f t="array" ref="AE11">INDEX(W_psid!$B$2:$CZ$104,W_!$A11,W_!AE$1)/Ns!$B$1</f>
        <v>0.41998025725414134</v>
      </c>
      <c r="AF11" s="23" cm="1">
        <f t="array" ref="AF11">INDEX(W_psid!$B$2:$CZ$104,W_!$A11,W_!AF$1)/Ns!$B$1</f>
        <v>54.921637570637408</v>
      </c>
      <c r="AG11" s="23" cm="1">
        <f t="array" ref="AG11">INDEX(W_psid!$B$2:$CZ$104,W_!$A11,W_!AG$1)/Ns!$B$1</f>
        <v>46.650929217172575</v>
      </c>
      <c r="AH11" s="23" cm="1">
        <f t="array" ref="AH11">INDEX(W_psid!$B$2:$CZ$104,W_!$A11,W_!AH$1)/Ns!$B$1</f>
        <v>0.1458308263057925</v>
      </c>
      <c r="AI11" s="23" cm="1">
        <f t="array" ref="AI11">INDEX(W_psid!$B$2:$CZ$104,W_!$A11,W_!AI$1)/Ns!$B$1</f>
        <v>6.1821735569757605E-2</v>
      </c>
      <c r="AJ11" s="23" cm="1">
        <f t="array" ref="AJ11">INDEX(W_psid!$B$2:$CZ$104,W_!$A11,W_!AJ$1)/Ns!$B$1</f>
        <v>-3.4508351909658222E-4</v>
      </c>
      <c r="AK11" s="23" cm="1">
        <f t="array" ref="AK11">INDEX(W_psid!$B$2:$CZ$104,W_!$A11,W_!AK$1)/Ns!$B$1</f>
        <v>-3.5354752189726661</v>
      </c>
      <c r="AL11" s="23" cm="1">
        <f t="array" ref="AL11">INDEX(W_psid!$B$2:$CZ$104,W_!$A11,W_!AL$1)/Ns!$B$1</f>
        <v>-4.3601617038206903</v>
      </c>
      <c r="AM11" s="23" cm="1">
        <f t="array" ref="AM11">INDEX(W_psid!$B$2:$CZ$104,W_!$A11,W_!AM$1)/Ns!$B$1</f>
        <v>-0.89512704722000325</v>
      </c>
      <c r="AN11" s="23" cm="1">
        <f t="array" ref="AN11">INDEX(W_psid!$B$2:$CZ$104,W_!$A11,W_!AN$1)/Ns!$B$1</f>
        <v>0.19066363843696074</v>
      </c>
      <c r="AO11" s="23" cm="1">
        <f t="array" ref="AO11">INDEX(W_psid!$B$2:$CZ$104,W_!$A11,W_!AO$1)/Ns!$B$1</f>
        <v>-1.9079729319314588E-3</v>
      </c>
      <c r="AP11" s="23" cm="1">
        <f t="array" ref="AP11">INDEX(W_psid!$B$2:$CZ$104,W_!$A11,W_!AP$1)/Ns!$B$1</f>
        <v>-24.755393801206246</v>
      </c>
      <c r="AQ11" s="23" cm="1">
        <f t="array" ref="AQ11">INDEX(W_psid!$B$2:$CZ$104,W_!$A11,W_!AQ$1)/Ns!$B$1</f>
        <v>-18.800107075499536</v>
      </c>
      <c r="AR11" s="23" cm="1">
        <f t="array" ref="AR11">INDEX(W_psid!$B$2:$CZ$104,W_!$A11,W_!AR$1)/Ns!$B$1</f>
        <v>13.811580375231909</v>
      </c>
      <c r="AS11" s="23" cm="1">
        <f t="array" ref="AS11">INDEX(W_psid!$B$2:$CZ$104,W_!$A11,W_!AS$1)/Ns!$B$1</f>
        <v>-1.5758266968334396E-4</v>
      </c>
      <c r="AT11" s="23" cm="1">
        <f t="array" ref="AT11">INDEX(W_psid!$B$2:$CZ$104,W_!$A11,W_!AT$1)/Ns!$B$1</f>
        <v>6.1975189143148434E-3</v>
      </c>
      <c r="AU11" s="23" cm="1">
        <f t="array" ref="AU11">INDEX(W_psid!$B$2:$CZ$104,W_!$A11,W_!AU$1)/Ns!$B$1</f>
        <v>0</v>
      </c>
      <c r="AV11" s="23" cm="1">
        <f t="array" ref="AV11">INDEX(W_psid!$B$2:$CZ$104,W_!$A11,W_!AV$1)/Ns!$B$1</f>
        <v>24.342941174552273</v>
      </c>
      <c r="AW11" s="23" cm="1">
        <f t="array" ref="AW11">INDEX(W_psid!$B$2:$CZ$104,W_!$A11,W_!AW$1)/Ns!$B$1</f>
        <v>0.89610685505077003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</row>
    <row r="12" spans="1:57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3" cm="1">
        <f t="array" ref="D12">INDEX(W_psid!$B$2:$CZ$104,W_!$A12,W_!D$1)/Ns!$B$1</f>
        <v>-0.61849866154989741</v>
      </c>
      <c r="E12" s="23" cm="1">
        <f t="array" ref="E12">INDEX(W_psid!$B$2:$CZ$104,W_!$A12,W_!E$1)/Ns!$B$1</f>
        <v>1.7579156101273763</v>
      </c>
      <c r="F12" s="23" cm="1">
        <f t="array" ref="F12">INDEX(W_psid!$B$2:$CZ$104,W_!$A12,W_!F$1)/Ns!$B$1</f>
        <v>3.7441485855105899E-2</v>
      </c>
      <c r="G12" s="23" cm="1">
        <f t="array" ref="G12">INDEX(W_psid!$B$2:$CZ$104,W_!$A12,W_!G$1)/Ns!$B$1</f>
        <v>-41.168266947399168</v>
      </c>
      <c r="H12" s="23" cm="1">
        <f t="array" ref="H12">INDEX(W_psid!$B$2:$CZ$104,W_!$A12,W_!H$1)/Ns!$B$1</f>
        <v>-23.515948830923715</v>
      </c>
      <c r="I12" s="23" cm="1">
        <f t="array" ref="I12">INDEX(W_psid!$B$2:$CZ$104,W_!$A12,W_!I$1)/Ns!$B$1</f>
        <v>-12.712775843558386</v>
      </c>
      <c r="J12" s="23" cm="1">
        <f t="array" ref="J12">INDEX(W_psid!$B$2:$CZ$104,W_!$A12,W_!J$1)/Ns!$B$1</f>
        <v>-16.044922041587068</v>
      </c>
      <c r="K12" s="23" cm="1">
        <f t="array" ref="K12">INDEX(W_psid!$B$2:$CZ$104,W_!$A12,W_!K$1)/Ns!$B$1</f>
        <v>-21.084628018220076</v>
      </c>
      <c r="L12" s="23" cm="1">
        <f t="array" ref="L12">INDEX(W_psid!$B$2:$CZ$104,W_!$A12,W_!L$1)/Ns!$B$1</f>
        <v>134.7770193489537</v>
      </c>
      <c r="M12" s="23" cm="1">
        <f t="array" ref="M12">INDEX(W_psid!$B$2:$CZ$104,W_!$A12,W_!M$1)/Ns!$B$1</f>
        <v>28.433228391226642</v>
      </c>
      <c r="N12" s="23" cm="1">
        <f t="array" ref="N12">INDEX(W_psid!$B$2:$CZ$104,W_!$A12,W_!N$1)/Ns!$B$1</f>
        <v>-4.5343429805533928</v>
      </c>
      <c r="O12" s="23" cm="1">
        <f t="array" ref="O12">INDEX(W_psid!$B$2:$CZ$104,W_!$A12,W_!O$1)/Ns!$B$1</f>
        <v>-120.73923043440932</v>
      </c>
      <c r="P12" s="23" cm="1">
        <f t="array" ref="P12">INDEX(W_psid!$B$2:$CZ$104,W_!$A12,W_!P$1)/Ns!$B$1</f>
        <v>3.1850819479994379</v>
      </c>
      <c r="Q12" s="23" cm="1">
        <f t="array" ref="Q12">INDEX(W_psid!$B$2:$CZ$104,W_!$A12,W_!Q$1)/Ns!$B$1</f>
        <v>33.990228906505429</v>
      </c>
      <c r="R12" s="23" cm="1">
        <f t="array" ref="R12">INDEX(W_psid!$B$2:$CZ$104,W_!$A12,W_!R$1)/Ns!$B$1</f>
        <v>46.000542130549448</v>
      </c>
      <c r="S12" s="23" cm="1">
        <f t="array" ref="S12">INDEX(W_psid!$B$2:$CZ$104,W_!$A12,W_!S$1)/Ns!$B$1</f>
        <v>-2.2014829407432934E-2</v>
      </c>
      <c r="T12" s="23" cm="1">
        <f t="array" ref="T12">INDEX(W_psid!$B$2:$CZ$104,W_!$A12,W_!T$1)/Ns!$B$1</f>
        <v>-1.0741556656109234E-3</v>
      </c>
      <c r="U12" s="23" cm="1">
        <f t="array" ref="U12">INDEX(W_psid!$B$2:$CZ$104,W_!$A12,W_!U$1)/Ns!$B$1</f>
        <v>-7.4383076206799376E-2</v>
      </c>
      <c r="V12" s="23" cm="1">
        <f t="array" ref="V12">INDEX(W_psid!$B$2:$CZ$104,W_!$A12,W_!V$1)/Ns!$B$1</f>
        <v>-2.0571030328086159</v>
      </c>
      <c r="W12" s="23" cm="1">
        <f t="array" ref="W12">INDEX(W_psid!$B$2:$CZ$104,W_!$A12,W_!W$1)/Ns!$B$1</f>
        <v>-1.7868481187691316</v>
      </c>
      <c r="X12" s="23" cm="1">
        <f t="array" ref="X12">INDEX(W_psid!$B$2:$CZ$104,W_!$A12,W_!X$1)/Ns!$B$1</f>
        <v>-3.284848680577098</v>
      </c>
      <c r="Y12" s="23" cm="1">
        <f t="array" ref="Y12">INDEX(W_psid!$B$2:$CZ$104,W_!$A12,W_!Y$1)/Ns!$B$1</f>
        <v>-3.3601319574868058</v>
      </c>
      <c r="Z12" s="23" cm="1">
        <f t="array" ref="Z12">INDEX(W_psid!$B$2:$CZ$104,W_!$A12,W_!Z$1)/Ns!$B$1</f>
        <v>-2.8555642531062055</v>
      </c>
      <c r="AA12" s="23" cm="1">
        <f t="array" ref="AA12">INDEX(W_psid!$B$2:$CZ$104,W_!$A12,W_!AA$1)/Ns!$B$1</f>
        <v>-3.2299626627949154</v>
      </c>
      <c r="AB12" s="23" cm="1">
        <f t="array" ref="AB12">INDEX(W_psid!$B$2:$CZ$104,W_!$A12,W_!AB$1)/Ns!$B$1</f>
        <v>-0.50605218775696437</v>
      </c>
      <c r="AC12" s="23" cm="1">
        <f t="array" ref="AC12">INDEX(W_psid!$B$2:$CZ$104,W_!$A12,W_!AC$1)/Ns!$B$1</f>
        <v>-2.5097596019104933E-2</v>
      </c>
      <c r="AD12" s="23" cm="1">
        <f t="array" ref="AD12">INDEX(W_psid!$B$2:$CZ$104,W_!$A12,W_!AD$1)/Ns!$B$1</f>
        <v>0.5916883281457328</v>
      </c>
      <c r="AE12" s="23" cm="1">
        <f t="array" ref="AE12">INDEX(W_psid!$B$2:$CZ$104,W_!$A12,W_!AE$1)/Ns!$B$1</f>
        <v>-0.16480122239871248</v>
      </c>
      <c r="AF12" s="23" cm="1">
        <f t="array" ref="AF12">INDEX(W_psid!$B$2:$CZ$104,W_!$A12,W_!AF$1)/Ns!$B$1</f>
        <v>-5.3063829625496872</v>
      </c>
      <c r="AG12" s="23" cm="1">
        <f t="array" ref="AG12">INDEX(W_psid!$B$2:$CZ$104,W_!$A12,W_!AG$1)/Ns!$B$1</f>
        <v>-3.2278634343480892</v>
      </c>
      <c r="AH12" s="23" cm="1">
        <f t="array" ref="AH12">INDEX(W_psid!$B$2:$CZ$104,W_!$A12,W_!AH$1)/Ns!$B$1</f>
        <v>-7.784244932106095E-2</v>
      </c>
      <c r="AI12" s="23" cm="1">
        <f t="array" ref="AI12">INDEX(W_psid!$B$2:$CZ$104,W_!$A12,W_!AI$1)/Ns!$B$1</f>
        <v>-1.8517955555324553E-2</v>
      </c>
      <c r="AJ12" s="23" cm="1">
        <f t="array" ref="AJ12">INDEX(W_psid!$B$2:$CZ$104,W_!$A12,W_!AJ$1)/Ns!$B$1</f>
        <v>5.0370915490814347E-4</v>
      </c>
      <c r="AK12" s="23" cm="1">
        <f t="array" ref="AK12">INDEX(W_psid!$B$2:$CZ$104,W_!$A12,W_!AK$1)/Ns!$B$1</f>
        <v>1.5508882361500211</v>
      </c>
      <c r="AL12" s="23" cm="1">
        <f t="array" ref="AL12">INDEX(W_psid!$B$2:$CZ$104,W_!$A12,W_!AL$1)/Ns!$B$1</f>
        <v>2.2943901123318047</v>
      </c>
      <c r="AM12" s="23" cm="1">
        <f t="array" ref="AM12">INDEX(W_psid!$B$2:$CZ$104,W_!$A12,W_!AM$1)/Ns!$B$1</f>
        <v>0.85770556198722403</v>
      </c>
      <c r="AN12" s="23" cm="1">
        <f t="array" ref="AN12">INDEX(W_psid!$B$2:$CZ$104,W_!$A12,W_!AN$1)/Ns!$B$1</f>
        <v>9.4590071681646334E-2</v>
      </c>
      <c r="AO12" s="23" cm="1">
        <f t="array" ref="AO12">INDEX(W_psid!$B$2:$CZ$104,W_!$A12,W_!AO$1)/Ns!$B$1</f>
        <v>-3.9737506886554494E-3</v>
      </c>
      <c r="AP12" s="23" cm="1">
        <f t="array" ref="AP12">INDEX(W_psid!$B$2:$CZ$104,W_!$A12,W_!AP$1)/Ns!$B$1</f>
        <v>-1.0280702068389354</v>
      </c>
      <c r="AQ12" s="23" cm="1">
        <f t="array" ref="AQ12">INDEX(W_psid!$B$2:$CZ$104,W_!$A12,W_!AQ$1)/Ns!$B$1</f>
        <v>-7.7122028628801713</v>
      </c>
      <c r="AR12" s="23" cm="1">
        <f t="array" ref="AR12">INDEX(W_psid!$B$2:$CZ$104,W_!$A12,W_!AR$1)/Ns!$B$1</f>
        <v>-6.2786813841680171</v>
      </c>
      <c r="AS12" s="23" cm="1">
        <f t="array" ref="AS12">INDEX(W_psid!$B$2:$CZ$104,W_!$A12,W_!AS$1)/Ns!$B$1</f>
        <v>2.4228228084715968E-3</v>
      </c>
      <c r="AT12" s="23" cm="1">
        <f t="array" ref="AT12">INDEX(W_psid!$B$2:$CZ$104,W_!$A12,W_!AT$1)/Ns!$B$1</f>
        <v>-2.2900639527555337E-2</v>
      </c>
      <c r="AU12" s="23" cm="1">
        <f t="array" ref="AU12">INDEX(W_psid!$B$2:$CZ$104,W_!$A12,W_!AU$1)/Ns!$B$1</f>
        <v>0</v>
      </c>
      <c r="AV12" s="23" cm="1">
        <f t="array" ref="AV12">INDEX(W_psid!$B$2:$CZ$104,W_!$A12,W_!AV$1)/Ns!$B$1</f>
        <v>-9.7978525834385159</v>
      </c>
      <c r="AW12" s="23" cm="1">
        <f t="array" ref="AW12">INDEX(W_psid!$B$2:$CZ$104,W_!$A12,W_!AW$1)/Ns!$B$1</f>
        <v>-1.2658683220624518</v>
      </c>
      <c r="AX12" s="23">
        <v>0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</row>
    <row r="13" spans="1:57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3" cm="1">
        <f t="array" ref="D13">INDEX(W_psid!$B$2:$CZ$104,W_!$A13,W_!D$1)/Ns!$B$1</f>
        <v>0.32194302547290743</v>
      </c>
      <c r="E13" s="23" cm="1">
        <f t="array" ref="E13">INDEX(W_psid!$B$2:$CZ$104,W_!$A13,W_!E$1)/Ns!$B$1</f>
        <v>1.3459515553354398</v>
      </c>
      <c r="F13" s="23" cm="1">
        <f t="array" ref="F13">INDEX(W_psid!$B$2:$CZ$104,W_!$A13,W_!F$1)/Ns!$B$1</f>
        <v>-2.3671720241378482</v>
      </c>
      <c r="G13" s="23" cm="1">
        <f t="array" ref="G13">INDEX(W_psid!$B$2:$CZ$104,W_!$A13,W_!G$1)/Ns!$B$1</f>
        <v>15.834850378806623</v>
      </c>
      <c r="H13" s="23" cm="1">
        <f t="array" ref="H13">INDEX(W_psid!$B$2:$CZ$104,W_!$A13,W_!H$1)/Ns!$B$1</f>
        <v>-20.724064457615274</v>
      </c>
      <c r="I13" s="23" cm="1">
        <f t="array" ref="I13">INDEX(W_psid!$B$2:$CZ$104,W_!$A13,W_!I$1)/Ns!$B$1</f>
        <v>4.3532291031472248</v>
      </c>
      <c r="J13" s="23" cm="1">
        <f t="array" ref="J13">INDEX(W_psid!$B$2:$CZ$104,W_!$A13,W_!J$1)/Ns!$B$1</f>
        <v>-16.832330713577036</v>
      </c>
      <c r="K13" s="23" cm="1">
        <f t="array" ref="K13">INDEX(W_psid!$B$2:$CZ$104,W_!$A13,W_!K$1)/Ns!$B$1</f>
        <v>-45.990647098090598</v>
      </c>
      <c r="L13" s="23" cm="1">
        <f t="array" ref="L13">INDEX(W_psid!$B$2:$CZ$104,W_!$A13,W_!L$1)/Ns!$B$1</f>
        <v>28.433228391226642</v>
      </c>
      <c r="M13" s="23" cm="1">
        <f t="array" ref="M13">INDEX(W_psid!$B$2:$CZ$104,W_!$A13,W_!M$1)/Ns!$B$1</f>
        <v>196.47859280798747</v>
      </c>
      <c r="N13" s="23" cm="1">
        <f t="array" ref="N13">INDEX(W_psid!$B$2:$CZ$104,W_!$A13,W_!N$1)/Ns!$B$1</f>
        <v>0.77215358819383584</v>
      </c>
      <c r="O13" s="23" cm="1">
        <f t="array" ref="O13">INDEX(W_psid!$B$2:$CZ$104,W_!$A13,W_!O$1)/Ns!$B$1</f>
        <v>-5.3432020747206153</v>
      </c>
      <c r="P13" s="23" cm="1">
        <f t="array" ref="P13">INDEX(W_psid!$B$2:$CZ$104,W_!$A13,W_!P$1)/Ns!$B$1</f>
        <v>20.115140426348905</v>
      </c>
      <c r="Q13" s="23" cm="1">
        <f t="array" ref="Q13">INDEX(W_psid!$B$2:$CZ$104,W_!$A13,W_!Q$1)/Ns!$B$1</f>
        <v>30.475213992747385</v>
      </c>
      <c r="R13" s="23" cm="1">
        <f t="array" ref="R13">INDEX(W_psid!$B$2:$CZ$104,W_!$A13,W_!R$1)/Ns!$B$1</f>
        <v>28.739326402269835</v>
      </c>
      <c r="S13" s="23" cm="1">
        <f t="array" ref="S13">INDEX(W_psid!$B$2:$CZ$104,W_!$A13,W_!S$1)/Ns!$B$1</f>
        <v>1.9033316093118426E-3</v>
      </c>
      <c r="T13" s="23" cm="1">
        <f t="array" ref="T13">INDEX(W_psid!$B$2:$CZ$104,W_!$A13,W_!T$1)/Ns!$B$1</f>
        <v>9.7389171218511031E-4</v>
      </c>
      <c r="U13" s="23" cm="1">
        <f t="array" ref="U13">INDEX(W_psid!$B$2:$CZ$104,W_!$A13,W_!U$1)/Ns!$B$1</f>
        <v>-8.1320252723595179E-2</v>
      </c>
      <c r="V13" s="23" cm="1">
        <f t="array" ref="V13">INDEX(W_psid!$B$2:$CZ$104,W_!$A13,W_!V$1)/Ns!$B$1</f>
        <v>-0.74843833634327028</v>
      </c>
      <c r="W13" s="23" cm="1">
        <f t="array" ref="W13">INDEX(W_psid!$B$2:$CZ$104,W_!$A13,W_!W$1)/Ns!$B$1</f>
        <v>-0.62950708823542323</v>
      </c>
      <c r="X13" s="23" cm="1">
        <f t="array" ref="X13">INDEX(W_psid!$B$2:$CZ$104,W_!$A13,W_!X$1)/Ns!$B$1</f>
        <v>-2.9620137594063776</v>
      </c>
      <c r="Y13" s="23" cm="1">
        <f t="array" ref="Y13">INDEX(W_psid!$B$2:$CZ$104,W_!$A13,W_!Y$1)/Ns!$B$1</f>
        <v>-2.7828884143803916</v>
      </c>
      <c r="Z13" s="23" cm="1">
        <f t="array" ref="Z13">INDEX(W_psid!$B$2:$CZ$104,W_!$A13,W_!Z$1)/Ns!$B$1</f>
        <v>-2.44393638010389</v>
      </c>
      <c r="AA13" s="23" cm="1">
        <f t="array" ref="AA13">INDEX(W_psid!$B$2:$CZ$104,W_!$A13,W_!AA$1)/Ns!$B$1</f>
        <v>-2.8650949668843966</v>
      </c>
      <c r="AB13" s="23" cm="1">
        <f t="array" ref="AB13">INDEX(W_psid!$B$2:$CZ$104,W_!$A13,W_!AB$1)/Ns!$B$1</f>
        <v>0.26557819816815292</v>
      </c>
      <c r="AC13" s="23" cm="1">
        <f t="array" ref="AC13">INDEX(W_psid!$B$2:$CZ$104,W_!$A13,W_!AC$1)/Ns!$B$1</f>
        <v>1.7068047962214502E-2</v>
      </c>
      <c r="AD13" s="23" cm="1">
        <f t="array" ref="AD13">INDEX(W_psid!$B$2:$CZ$104,W_!$A13,W_!AD$1)/Ns!$B$1</f>
        <v>0.55661365563797793</v>
      </c>
      <c r="AE13" s="23" cm="1">
        <f t="array" ref="AE13">INDEX(W_psid!$B$2:$CZ$104,W_!$A13,W_!AE$1)/Ns!$B$1</f>
        <v>-0.33940528463947311</v>
      </c>
      <c r="AF13" s="23" cm="1">
        <f t="array" ref="AF13">INDEX(W_psid!$B$2:$CZ$104,W_!$A13,W_!AF$1)/Ns!$B$1</f>
        <v>-22.107499942753158</v>
      </c>
      <c r="AG13" s="23" cm="1">
        <f t="array" ref="AG13">INDEX(W_psid!$B$2:$CZ$104,W_!$A13,W_!AG$1)/Ns!$B$1</f>
        <v>-17.064284485574564</v>
      </c>
      <c r="AH13" s="23" cm="1">
        <f t="array" ref="AH13">INDEX(W_psid!$B$2:$CZ$104,W_!$A13,W_!AH$1)/Ns!$B$1</f>
        <v>-2.2444978045422538E-2</v>
      </c>
      <c r="AI13" s="23" cm="1">
        <f t="array" ref="AI13">INDEX(W_psid!$B$2:$CZ$104,W_!$A13,W_!AI$1)/Ns!$B$1</f>
        <v>0.12289817287191754</v>
      </c>
      <c r="AJ13" s="23" cm="1">
        <f t="array" ref="AJ13">INDEX(W_psid!$B$2:$CZ$104,W_!$A13,W_!AJ$1)/Ns!$B$1</f>
        <v>-1.4944448934027957E-3</v>
      </c>
      <c r="AK13" s="23" cm="1">
        <f t="array" ref="AK13">INDEX(W_psid!$B$2:$CZ$104,W_!$A13,W_!AK$1)/Ns!$B$1</f>
        <v>-2.363642981037807</v>
      </c>
      <c r="AL13" s="23" cm="1">
        <f t="array" ref="AL13">INDEX(W_psid!$B$2:$CZ$104,W_!$A13,W_!AL$1)/Ns!$B$1</f>
        <v>-4.5559895958142986</v>
      </c>
      <c r="AM13" s="23" cm="1">
        <f t="array" ref="AM13">INDEX(W_psid!$B$2:$CZ$104,W_!$A13,W_!AM$1)/Ns!$B$1</f>
        <v>2.2288258055699006</v>
      </c>
      <c r="AN13" s="23" cm="1">
        <f t="array" ref="AN13">INDEX(W_psid!$B$2:$CZ$104,W_!$A13,W_!AN$1)/Ns!$B$1</f>
        <v>2.0952311896691785E-2</v>
      </c>
      <c r="AO13" s="23" cm="1">
        <f t="array" ref="AO13">INDEX(W_psid!$B$2:$CZ$104,W_!$A13,W_!AO$1)/Ns!$B$1</f>
        <v>-2.2152197060234551E-4</v>
      </c>
      <c r="AP13" s="23" cm="1">
        <f t="array" ref="AP13">INDEX(W_psid!$B$2:$CZ$104,W_!$A13,W_!AP$1)/Ns!$B$1</f>
        <v>22.674530878758258</v>
      </c>
      <c r="AQ13" s="23" cm="1">
        <f t="array" ref="AQ13">INDEX(W_psid!$B$2:$CZ$104,W_!$A13,W_!AQ$1)/Ns!$B$1</f>
        <v>12.15459471988361</v>
      </c>
      <c r="AR13" s="23" cm="1">
        <f t="array" ref="AR13">INDEX(W_psid!$B$2:$CZ$104,W_!$A13,W_!AR$1)/Ns!$B$1</f>
        <v>0.91473757891688467</v>
      </c>
      <c r="AS13" s="23" cm="1">
        <f t="array" ref="AS13">INDEX(W_psid!$B$2:$CZ$104,W_!$A13,W_!AS$1)/Ns!$B$1</f>
        <v>8.0843652449672247E-4</v>
      </c>
      <c r="AT13" s="23" cm="1">
        <f t="array" ref="AT13">INDEX(W_psid!$B$2:$CZ$104,W_!$A13,W_!AT$1)/Ns!$B$1</f>
        <v>-8.9051696866563317E-3</v>
      </c>
      <c r="AU13" s="23" cm="1">
        <f t="array" ref="AU13">INDEX(W_psid!$B$2:$CZ$104,W_!$A13,W_!AU$1)/Ns!$B$1</f>
        <v>0</v>
      </c>
      <c r="AV13" s="23" cm="1">
        <f t="array" ref="AV13">INDEX(W_psid!$B$2:$CZ$104,W_!$A13,W_!AV$1)/Ns!$B$1</f>
        <v>-30.740531624322113</v>
      </c>
      <c r="AW13" s="23" cm="1">
        <f t="array" ref="AW13">INDEX(W_psid!$B$2:$CZ$104,W_!$A13,W_!AW$1)/Ns!$B$1</f>
        <v>-0.76993934161583721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</row>
    <row r="14" spans="1:57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3" cm="1">
        <f t="array" ref="D14">INDEX(W_psid!$B$2:$CZ$104,W_!$A14,W_!D$1)/Ns!$B$1</f>
        <v>1.0007256124847201E-2</v>
      </c>
      <c r="E14" s="23" cm="1">
        <f t="array" ref="E14">INDEX(W_psid!$B$2:$CZ$104,W_!$A14,W_!E$1)/Ns!$B$1</f>
        <v>-0.42692396150362272</v>
      </c>
      <c r="F14" s="23" cm="1">
        <f t="array" ref="F14">INDEX(W_psid!$B$2:$CZ$104,W_!$A14,W_!F$1)/Ns!$B$1</f>
        <v>-0.45224137177027246</v>
      </c>
      <c r="G14" s="23" cm="1">
        <f t="array" ref="G14">INDEX(W_psid!$B$2:$CZ$104,W_!$A14,W_!G$1)/Ns!$B$1</f>
        <v>-5.0167886346806672</v>
      </c>
      <c r="H14" s="23" cm="1">
        <f t="array" ref="H14">INDEX(W_psid!$B$2:$CZ$104,W_!$A14,W_!H$1)/Ns!$B$1</f>
        <v>9.6536928921084151</v>
      </c>
      <c r="I14" s="23" cm="1">
        <f t="array" ref="I14">INDEX(W_psid!$B$2:$CZ$104,W_!$A14,W_!I$1)/Ns!$B$1</f>
        <v>-1.2732683769027242</v>
      </c>
      <c r="J14" s="23" cm="1">
        <f t="array" ref="J14">INDEX(W_psid!$B$2:$CZ$104,W_!$A14,W_!J$1)/Ns!$B$1</f>
        <v>-11.836556259264706</v>
      </c>
      <c r="K14" s="23" cm="1">
        <f t="array" ref="K14">INDEX(W_psid!$B$2:$CZ$104,W_!$A14,W_!K$1)/Ns!$B$1</f>
        <v>-6.789814296711814</v>
      </c>
      <c r="L14" s="23" cm="1">
        <f t="array" ref="L14">INDEX(W_psid!$B$2:$CZ$104,W_!$A14,W_!L$1)/Ns!$B$1</f>
        <v>-4.5343429805533928</v>
      </c>
      <c r="M14" s="23" cm="1">
        <f t="array" ref="M14">INDEX(W_psid!$B$2:$CZ$104,W_!$A14,W_!M$1)/Ns!$B$1</f>
        <v>0.77215358819383584</v>
      </c>
      <c r="N14" s="23" cm="1">
        <f t="array" ref="N14">INDEX(W_psid!$B$2:$CZ$104,W_!$A14,W_!N$1)/Ns!$B$1</f>
        <v>13.387819178564218</v>
      </c>
      <c r="O14" s="23" cm="1">
        <f t="array" ref="O14">INDEX(W_psid!$B$2:$CZ$104,W_!$A14,W_!O$1)/Ns!$B$1</f>
        <v>-1.6837003330846676</v>
      </c>
      <c r="P14" s="23" cm="1">
        <f t="array" ref="P14">INDEX(W_psid!$B$2:$CZ$104,W_!$A14,W_!P$1)/Ns!$B$1</f>
        <v>1.0245440926399632</v>
      </c>
      <c r="Q14" s="23" cm="1">
        <f t="array" ref="Q14">INDEX(W_psid!$B$2:$CZ$104,W_!$A14,W_!Q$1)/Ns!$B$1</f>
        <v>-48.287100899821624</v>
      </c>
      <c r="R14" s="23" cm="1">
        <f t="array" ref="R14">INDEX(W_psid!$B$2:$CZ$104,W_!$A14,W_!R$1)/Ns!$B$1</f>
        <v>0.75693212338701454</v>
      </c>
      <c r="S14" s="23" cm="1">
        <f t="array" ref="S14">INDEX(W_psid!$B$2:$CZ$104,W_!$A14,W_!S$1)/Ns!$B$1</f>
        <v>-2.0903175277505303E-3</v>
      </c>
      <c r="T14" s="23" cm="1">
        <f t="array" ref="T14">INDEX(W_psid!$B$2:$CZ$104,W_!$A14,W_!T$1)/Ns!$B$1</f>
        <v>6.4961390225632429E-4</v>
      </c>
      <c r="U14" s="23" cm="1">
        <f t="array" ref="U14">INDEX(W_psid!$B$2:$CZ$104,W_!$A14,W_!U$1)/Ns!$B$1</f>
        <v>1.4391069248797602E-2</v>
      </c>
      <c r="V14" s="23" cm="1">
        <f t="array" ref="V14">INDEX(W_psid!$B$2:$CZ$104,W_!$A14,W_!V$1)/Ns!$B$1</f>
        <v>0.50716367865579814</v>
      </c>
      <c r="W14" s="23" cm="1">
        <f t="array" ref="W14">INDEX(W_psid!$B$2:$CZ$104,W_!$A14,W_!W$1)/Ns!$B$1</f>
        <v>0.4858693400339224</v>
      </c>
      <c r="X14" s="23" cm="1">
        <f t="array" ref="X14">INDEX(W_psid!$B$2:$CZ$104,W_!$A14,W_!X$1)/Ns!$B$1</f>
        <v>8.330105698212753E-2</v>
      </c>
      <c r="Y14" s="23" cm="1">
        <f t="array" ref="Y14">INDEX(W_psid!$B$2:$CZ$104,W_!$A14,W_!Y$1)/Ns!$B$1</f>
        <v>7.2890918368422625E-2</v>
      </c>
      <c r="Z14" s="23" cm="1">
        <f t="array" ref="Z14">INDEX(W_psid!$B$2:$CZ$104,W_!$A14,W_!Z$1)/Ns!$B$1</f>
        <v>0.16380543880850273</v>
      </c>
      <c r="AA14" s="23" cm="1">
        <f t="array" ref="AA14">INDEX(W_psid!$B$2:$CZ$104,W_!$A14,W_!AA$1)/Ns!$B$1</f>
        <v>0.24654757717993914</v>
      </c>
      <c r="AB14" s="23" cm="1">
        <f t="array" ref="AB14">INDEX(W_psid!$B$2:$CZ$104,W_!$A14,W_!AB$1)/Ns!$B$1</f>
        <v>0.35602398877403924</v>
      </c>
      <c r="AC14" s="23" cm="1">
        <f t="array" ref="AC14">INDEX(W_psid!$B$2:$CZ$104,W_!$A14,W_!AC$1)/Ns!$B$1</f>
        <v>6.8646629791664516E-3</v>
      </c>
      <c r="AD14" s="23" cm="1">
        <f t="array" ref="AD14">INDEX(W_psid!$B$2:$CZ$104,W_!$A14,W_!AD$1)/Ns!$B$1</f>
        <v>-0.11873628576337801</v>
      </c>
      <c r="AE14" s="23" cm="1">
        <f t="array" ref="AE14">INDEX(W_psid!$B$2:$CZ$104,W_!$A14,W_!AE$1)/Ns!$B$1</f>
        <v>8.0955028520515018E-2</v>
      </c>
      <c r="AF14" s="23" cm="1">
        <f t="array" ref="AF14">INDEX(W_psid!$B$2:$CZ$104,W_!$A14,W_!AF$1)/Ns!$B$1</f>
        <v>8.2429462752879576</v>
      </c>
      <c r="AG14" s="23" cm="1">
        <f t="array" ref="AG14">INDEX(W_psid!$B$2:$CZ$104,W_!$A14,W_!AG$1)/Ns!$B$1</f>
        <v>8.0194735152615628</v>
      </c>
      <c r="AH14" s="23" cm="1">
        <f t="array" ref="AH14">INDEX(W_psid!$B$2:$CZ$104,W_!$A14,W_!AH$1)/Ns!$B$1</f>
        <v>3.3783956275549157E-2</v>
      </c>
      <c r="AI14" s="23" cm="1">
        <f t="array" ref="AI14">INDEX(W_psid!$B$2:$CZ$104,W_!$A14,W_!AI$1)/Ns!$B$1</f>
        <v>-1.0768392840734536E-2</v>
      </c>
      <c r="AJ14" s="23" cm="1">
        <f t="array" ref="AJ14">INDEX(W_psid!$B$2:$CZ$104,W_!$A14,W_!AJ$1)/Ns!$B$1</f>
        <v>5.6828490397741646E-5</v>
      </c>
      <c r="AK14" s="23" cm="1">
        <f t="array" ref="AK14">INDEX(W_psid!$B$2:$CZ$104,W_!$A14,W_!AK$1)/Ns!$B$1</f>
        <v>0.41982301174556053</v>
      </c>
      <c r="AL14" s="23" cm="1">
        <f t="array" ref="AL14">INDEX(W_psid!$B$2:$CZ$104,W_!$A14,W_!AL$1)/Ns!$B$1</f>
        <v>0.57374104647262947</v>
      </c>
      <c r="AM14" s="23" cm="1">
        <f t="array" ref="AM14">INDEX(W_psid!$B$2:$CZ$104,W_!$A14,W_!AM$1)/Ns!$B$1</f>
        <v>-0.42925235078162455</v>
      </c>
      <c r="AN14" s="23" cm="1">
        <f t="array" ref="AN14">INDEX(W_psid!$B$2:$CZ$104,W_!$A14,W_!AN$1)/Ns!$B$1</f>
        <v>-0.20504726432727796</v>
      </c>
      <c r="AO14" s="23" cm="1">
        <f t="array" ref="AO14">INDEX(W_psid!$B$2:$CZ$104,W_!$A14,W_!AO$1)/Ns!$B$1</f>
        <v>1.6238967737109888E-3</v>
      </c>
      <c r="AP14" s="23" cm="1">
        <f t="array" ref="AP14">INDEX(W_psid!$B$2:$CZ$104,W_!$A14,W_!AP$1)/Ns!$B$1</f>
        <v>0.64671794178374431</v>
      </c>
      <c r="AQ14" s="23" cm="1">
        <f t="array" ref="AQ14">INDEX(W_psid!$B$2:$CZ$104,W_!$A14,W_!AQ$1)/Ns!$B$1</f>
        <v>3.7448439410466765</v>
      </c>
      <c r="AR14" s="23" cm="1">
        <f t="array" ref="AR14">INDEX(W_psid!$B$2:$CZ$104,W_!$A14,W_!AR$1)/Ns!$B$1</f>
        <v>0.42345146679983864</v>
      </c>
      <c r="AS14" s="23" cm="1">
        <f t="array" ref="AS14">INDEX(W_psid!$B$2:$CZ$104,W_!$A14,W_!AS$1)/Ns!$B$1</f>
        <v>4.4392322980419015E-4</v>
      </c>
      <c r="AT14" s="23" cm="1">
        <f t="array" ref="AT14">INDEX(W_psid!$B$2:$CZ$104,W_!$A14,W_!AT$1)/Ns!$B$1</f>
        <v>-3.3595282986962731E-3</v>
      </c>
      <c r="AU14" s="23" cm="1">
        <f t="array" ref="AU14">INDEX(W_psid!$B$2:$CZ$104,W_!$A14,W_!AU$1)/Ns!$B$1</f>
        <v>0</v>
      </c>
      <c r="AV14" s="23" cm="1">
        <f t="array" ref="AV14">INDEX(W_psid!$B$2:$CZ$104,W_!$A14,W_!AV$1)/Ns!$B$1</f>
        <v>11.500296885428261</v>
      </c>
      <c r="AW14" s="23" cm="1">
        <f t="array" ref="AW14">INDEX(W_psid!$B$2:$CZ$104,W_!$A14,W_!AW$1)/Ns!$B$1</f>
        <v>0.25001019800871183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</row>
    <row r="15" spans="1:57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3" cm="1">
        <f t="array" ref="D15">INDEX(W_psid!$B$2:$CZ$104,W_!$A15,W_!D$1)/Ns!$B$1</f>
        <v>1.0531141259652548</v>
      </c>
      <c r="E15" s="23" cm="1">
        <f t="array" ref="E15">INDEX(W_psid!$B$2:$CZ$104,W_!$A15,W_!E$1)/Ns!$B$1</f>
        <v>-0.54290346208305751</v>
      </c>
      <c r="F15" s="23" cm="1">
        <f t="array" ref="F15">INDEX(W_psid!$B$2:$CZ$104,W_!$A15,W_!F$1)/Ns!$B$1</f>
        <v>0.36012500387789165</v>
      </c>
      <c r="G15" s="23" cm="1">
        <f t="array" ref="G15">INDEX(W_psid!$B$2:$CZ$104,W_!$A15,W_!G$1)/Ns!$B$1</f>
        <v>55.168622581061264</v>
      </c>
      <c r="H15" s="23" cm="1">
        <f t="array" ref="H15">INDEX(W_psid!$B$2:$CZ$104,W_!$A15,W_!H$1)/Ns!$B$1</f>
        <v>15.265138809707166</v>
      </c>
      <c r="I15" s="23" cm="1">
        <f t="array" ref="I15">INDEX(W_psid!$B$2:$CZ$104,W_!$A15,W_!I$1)/Ns!$B$1</f>
        <v>-4.7110310739290773</v>
      </c>
      <c r="J15" s="23" cm="1">
        <f t="array" ref="J15">INDEX(W_psid!$B$2:$CZ$104,W_!$A15,W_!J$1)/Ns!$B$1</f>
        <v>-0.89453648228895044</v>
      </c>
      <c r="K15" s="23" cm="1">
        <f t="array" ref="K15">INDEX(W_psid!$B$2:$CZ$104,W_!$A15,W_!K$1)/Ns!$B$1</f>
        <v>-7.5370449037801572</v>
      </c>
      <c r="L15" s="23" cm="1">
        <f t="array" ref="L15">INDEX(W_psid!$B$2:$CZ$104,W_!$A15,W_!L$1)/Ns!$B$1</f>
        <v>-120.73923043440932</v>
      </c>
      <c r="M15" s="23" cm="1">
        <f t="array" ref="M15">INDEX(W_psid!$B$2:$CZ$104,W_!$A15,W_!M$1)/Ns!$B$1</f>
        <v>-5.3432020747206153</v>
      </c>
      <c r="N15" s="23" cm="1">
        <f t="array" ref="N15">INDEX(W_psid!$B$2:$CZ$104,W_!$A15,W_!N$1)/Ns!$B$1</f>
        <v>-1.6837003330846676</v>
      </c>
      <c r="O15" s="23" cm="1">
        <f t="array" ref="O15">INDEX(W_psid!$B$2:$CZ$104,W_!$A15,W_!O$1)/Ns!$B$1</f>
        <v>140.17435338032743</v>
      </c>
      <c r="P15" s="23" cm="1">
        <f t="array" ref="P15">INDEX(W_psid!$B$2:$CZ$104,W_!$A15,W_!P$1)/Ns!$B$1</f>
        <v>-2.9376769243129752</v>
      </c>
      <c r="Q15" s="23" cm="1">
        <f t="array" ref="Q15">INDEX(W_psid!$B$2:$CZ$104,W_!$A15,W_!Q$1)/Ns!$B$1</f>
        <v>-13.512058873063335</v>
      </c>
      <c r="R15" s="23" cm="1">
        <f t="array" ref="R15">INDEX(W_psid!$B$2:$CZ$104,W_!$A15,W_!R$1)/Ns!$B$1</f>
        <v>-20.6857952975983</v>
      </c>
      <c r="S15" s="23" cm="1">
        <f t="array" ref="S15">INDEX(W_psid!$B$2:$CZ$104,W_!$A15,W_!S$1)/Ns!$B$1</f>
        <v>2.3224491819608475E-2</v>
      </c>
      <c r="T15" s="23" cm="1">
        <f t="array" ref="T15">INDEX(W_psid!$B$2:$CZ$104,W_!$A15,W_!T$1)/Ns!$B$1</f>
        <v>-5.4019871641474413E-4</v>
      </c>
      <c r="U15" s="23" cm="1">
        <f t="array" ref="U15">INDEX(W_psid!$B$2:$CZ$104,W_!$A15,W_!U$1)/Ns!$B$1</f>
        <v>2.9863648737288553E-2</v>
      </c>
      <c r="V15" s="23" cm="1">
        <f t="array" ref="V15">INDEX(W_psid!$B$2:$CZ$104,W_!$A15,W_!V$1)/Ns!$B$1</f>
        <v>-5.2266666446561381E-2</v>
      </c>
      <c r="W15" s="23" cm="1">
        <f t="array" ref="W15">INDEX(W_psid!$B$2:$CZ$104,W_!$A15,W_!W$1)/Ns!$B$1</f>
        <v>-0.30167905961548969</v>
      </c>
      <c r="X15" s="23" cm="1">
        <f t="array" ref="X15">INDEX(W_psid!$B$2:$CZ$104,W_!$A15,W_!X$1)/Ns!$B$1</f>
        <v>1.6559341647018948</v>
      </c>
      <c r="Y15" s="23" cm="1">
        <f t="array" ref="Y15">INDEX(W_psid!$B$2:$CZ$104,W_!$A15,W_!Y$1)/Ns!$B$1</f>
        <v>1.9609119999708657</v>
      </c>
      <c r="Z15" s="23" cm="1">
        <f t="array" ref="Z15">INDEX(W_psid!$B$2:$CZ$104,W_!$A15,W_!Z$1)/Ns!$B$1</f>
        <v>1.5197799181983216</v>
      </c>
      <c r="AA15" s="23" cm="1">
        <f t="array" ref="AA15">INDEX(W_psid!$B$2:$CZ$104,W_!$A15,W_!AA$1)/Ns!$B$1</f>
        <v>1.5919291159276721</v>
      </c>
      <c r="AB15" s="23" cm="1">
        <f t="array" ref="AB15">INDEX(W_psid!$B$2:$CZ$104,W_!$A15,W_!AB$1)/Ns!$B$1</f>
        <v>4.8548480290894029E-2</v>
      </c>
      <c r="AC15" s="23" cm="1">
        <f t="array" ref="AC15">INDEX(W_psid!$B$2:$CZ$104,W_!$A15,W_!AC$1)/Ns!$B$1</f>
        <v>4.503093804871678E-2</v>
      </c>
      <c r="AD15" s="23" cm="1">
        <f t="array" ref="AD15">INDEX(W_psid!$B$2:$CZ$104,W_!$A15,W_!AD$1)/Ns!$B$1</f>
        <v>-0.33067702290437861</v>
      </c>
      <c r="AE15" s="23" cm="1">
        <f t="array" ref="AE15">INDEX(W_psid!$B$2:$CZ$104,W_!$A15,W_!AE$1)/Ns!$B$1</f>
        <v>-9.4442981367711745E-2</v>
      </c>
      <c r="AF15" s="23" cm="1">
        <f t="array" ref="AF15">INDEX(W_psid!$B$2:$CZ$104,W_!$A15,W_!AF$1)/Ns!$B$1</f>
        <v>-21.648413594580806</v>
      </c>
      <c r="AG15" s="23" cm="1">
        <f t="array" ref="AG15">INDEX(W_psid!$B$2:$CZ$104,W_!$A15,W_!AG$1)/Ns!$B$1</f>
        <v>-19.195060326575124</v>
      </c>
      <c r="AH15" s="23" cm="1">
        <f t="array" ref="AH15">INDEX(W_psid!$B$2:$CZ$104,W_!$A15,W_!AH$1)/Ns!$B$1</f>
        <v>3.8262370924965185E-2</v>
      </c>
      <c r="AI15" s="23" cm="1">
        <f t="array" ref="AI15">INDEX(W_psid!$B$2:$CZ$104,W_!$A15,W_!AI$1)/Ns!$B$1</f>
        <v>5.732041008199168E-2</v>
      </c>
      <c r="AJ15" s="23" cm="1">
        <f t="array" ref="AJ15">INDEX(W_psid!$B$2:$CZ$104,W_!$A15,W_!AJ$1)/Ns!$B$1</f>
        <v>-3.8106056129042951E-4</v>
      </c>
      <c r="AK15" s="23" cm="1">
        <f t="array" ref="AK15">INDEX(W_psid!$B$2:$CZ$104,W_!$A15,W_!AK$1)/Ns!$B$1</f>
        <v>-0.81966717897400898</v>
      </c>
      <c r="AL15" s="23" cm="1">
        <f t="array" ref="AL15">INDEX(W_psid!$B$2:$CZ$104,W_!$A15,W_!AL$1)/Ns!$B$1</f>
        <v>-1.4224655266011572</v>
      </c>
      <c r="AM15" s="23" cm="1">
        <f t="array" ref="AM15">INDEX(W_psid!$B$2:$CZ$104,W_!$A15,W_!AM$1)/Ns!$B$1</f>
        <v>-0.53975292499347238</v>
      </c>
      <c r="AN15" s="23" cm="1">
        <f t="array" ref="AN15">INDEX(W_psid!$B$2:$CZ$104,W_!$A15,W_!AN$1)/Ns!$B$1</f>
        <v>-0.11030683653697052</v>
      </c>
      <c r="AO15" s="23" cm="1">
        <f t="array" ref="AO15">INDEX(W_psid!$B$2:$CZ$104,W_!$A15,W_!AO$1)/Ns!$B$1</f>
        <v>-6.5912781929759713E-5</v>
      </c>
      <c r="AP15" s="23" cm="1">
        <f t="array" ref="AP15">INDEX(W_psid!$B$2:$CZ$104,W_!$A15,W_!AP$1)/Ns!$B$1</f>
        <v>13.77640660501863</v>
      </c>
      <c r="AQ15" s="23" cm="1">
        <f t="array" ref="AQ15">INDEX(W_psid!$B$2:$CZ$104,W_!$A15,W_!AQ$1)/Ns!$B$1</f>
        <v>9.7475784829171754</v>
      </c>
      <c r="AR15" s="23" cm="1">
        <f t="array" ref="AR15">INDEX(W_psid!$B$2:$CZ$104,W_!$A15,W_!AR$1)/Ns!$B$1</f>
        <v>1.6825050014821856</v>
      </c>
      <c r="AS15" s="23" cm="1">
        <f t="array" ref="AS15">INDEX(W_psid!$B$2:$CZ$104,W_!$A15,W_!AS$1)/Ns!$B$1</f>
        <v>-2.6007390919419496E-3</v>
      </c>
      <c r="AT15" s="23" cm="1">
        <f t="array" ref="AT15">INDEX(W_psid!$B$2:$CZ$104,W_!$A15,W_!AT$1)/Ns!$B$1</f>
        <v>2.3954240972004121E-2</v>
      </c>
      <c r="AU15" s="23" cm="1">
        <f t="array" ref="AU15">INDEX(W_psid!$B$2:$CZ$104,W_!$A15,W_!AU$1)/Ns!$B$1</f>
        <v>0</v>
      </c>
      <c r="AV15" s="23" cm="1">
        <f t="array" ref="AV15">INDEX(W_psid!$B$2:$CZ$104,W_!$A15,W_!AV$1)/Ns!$B$1</f>
        <v>-13.675057620330946</v>
      </c>
      <c r="AW15" s="23" cm="1">
        <f t="array" ref="AW15">INDEX(W_psid!$B$2:$CZ$104,W_!$A15,W_!AW$1)/Ns!$B$1</f>
        <v>1.0079393811256363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</row>
    <row r="16" spans="1:57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3" cm="1">
        <f t="array" ref="D16">INDEX(W_psid!$B$2:$CZ$104,W_!$A16,W_!D$1)/Ns!$B$1</f>
        <v>0.25951679073077683</v>
      </c>
      <c r="E16" s="23" cm="1">
        <f t="array" ref="E16">INDEX(W_psid!$B$2:$CZ$104,W_!$A16,W_!E$1)/Ns!$B$1</f>
        <v>0.16674849669600575</v>
      </c>
      <c r="F16" s="23" cm="1">
        <f t="array" ref="F16">INDEX(W_psid!$B$2:$CZ$104,W_!$A16,W_!F$1)/Ns!$B$1</f>
        <v>0.52896066799456121</v>
      </c>
      <c r="G16" s="23" cm="1">
        <f t="array" ref="G16">INDEX(W_psid!$B$2:$CZ$104,W_!$A16,W_!G$1)/Ns!$B$1</f>
        <v>4.8563948713868914</v>
      </c>
      <c r="H16" s="23" cm="1">
        <f t="array" ref="H16">INDEX(W_psid!$B$2:$CZ$104,W_!$A16,W_!H$1)/Ns!$B$1</f>
        <v>-7.569602816461571</v>
      </c>
      <c r="I16" s="23" cm="1">
        <f t="array" ref="I16">INDEX(W_psid!$B$2:$CZ$104,W_!$A16,W_!I$1)/Ns!$B$1</f>
        <v>-19.288366748009036</v>
      </c>
      <c r="J16" s="23" cm="1">
        <f t="array" ref="J16">INDEX(W_psid!$B$2:$CZ$104,W_!$A16,W_!J$1)/Ns!$B$1</f>
        <v>-1.4485804295053126</v>
      </c>
      <c r="K16" s="23" cm="1">
        <f t="array" ref="K16">INDEX(W_psid!$B$2:$CZ$104,W_!$A16,W_!K$1)/Ns!$B$1</f>
        <v>-16.497327389197729</v>
      </c>
      <c r="L16" s="23" cm="1">
        <f t="array" ref="L16">INDEX(W_psid!$B$2:$CZ$104,W_!$A16,W_!L$1)/Ns!$B$1</f>
        <v>3.1850819479994379</v>
      </c>
      <c r="M16" s="23" cm="1">
        <f t="array" ref="M16">INDEX(W_psid!$B$2:$CZ$104,W_!$A16,W_!M$1)/Ns!$B$1</f>
        <v>20.115140426348905</v>
      </c>
      <c r="N16" s="23" cm="1">
        <f t="array" ref="N16">INDEX(W_psid!$B$2:$CZ$104,W_!$A16,W_!N$1)/Ns!$B$1</f>
        <v>1.0245440926399632</v>
      </c>
      <c r="O16" s="23" cm="1">
        <f t="array" ref="O16">INDEX(W_psid!$B$2:$CZ$104,W_!$A16,W_!O$1)/Ns!$B$1</f>
        <v>-2.9376769243129752</v>
      </c>
      <c r="P16" s="23" cm="1">
        <f t="array" ref="P16">INDEX(W_psid!$B$2:$CZ$104,W_!$A16,W_!P$1)/Ns!$B$1</f>
        <v>39.755640359284904</v>
      </c>
      <c r="Q16" s="23" cm="1">
        <f t="array" ref="Q16">INDEX(W_psid!$B$2:$CZ$104,W_!$A16,W_!Q$1)/Ns!$B$1</f>
        <v>39.26749590875535</v>
      </c>
      <c r="R16" s="23" cm="1">
        <f t="array" ref="R16">INDEX(W_psid!$B$2:$CZ$104,W_!$A16,W_!R$1)/Ns!$B$1</f>
        <v>12.179150355047694</v>
      </c>
      <c r="S16" s="23" cm="1">
        <f t="array" ref="S16">INDEX(W_psid!$B$2:$CZ$104,W_!$A16,W_!S$1)/Ns!$B$1</f>
        <v>3.2804675357705815E-4</v>
      </c>
      <c r="T16" s="23" cm="1">
        <f t="array" ref="T16">INDEX(W_psid!$B$2:$CZ$104,W_!$A16,W_!T$1)/Ns!$B$1</f>
        <v>2.2650969176257947E-3</v>
      </c>
      <c r="U16" s="23" cm="1">
        <f t="array" ref="U16">INDEX(W_psid!$B$2:$CZ$104,W_!$A16,W_!U$1)/Ns!$B$1</f>
        <v>1.0534664335000513E-2</v>
      </c>
      <c r="V16" s="23" cm="1">
        <f t="array" ref="V16">INDEX(W_psid!$B$2:$CZ$104,W_!$A16,W_!V$1)/Ns!$B$1</f>
        <v>-0.60345799539401734</v>
      </c>
      <c r="W16" s="23" cm="1">
        <f t="array" ref="W16">INDEX(W_psid!$B$2:$CZ$104,W_!$A16,W_!W$1)/Ns!$B$1</f>
        <v>-0.58589294803888126</v>
      </c>
      <c r="X16" s="23" cm="1">
        <f t="array" ref="X16">INDEX(W_psid!$B$2:$CZ$104,W_!$A16,W_!X$1)/Ns!$B$1</f>
        <v>-0.66488421677028631</v>
      </c>
      <c r="Y16" s="23" cm="1">
        <f t="array" ref="Y16">INDEX(W_psid!$B$2:$CZ$104,W_!$A16,W_!Y$1)/Ns!$B$1</f>
        <v>-0.50122753531170938</v>
      </c>
      <c r="Z16" s="23" cm="1">
        <f t="array" ref="Z16">INDEX(W_psid!$B$2:$CZ$104,W_!$A16,W_!Z$1)/Ns!$B$1</f>
        <v>-0.38891122972257697</v>
      </c>
      <c r="AA16" s="23" cm="1">
        <f t="array" ref="AA16">INDEX(W_psid!$B$2:$CZ$104,W_!$A16,W_!AA$1)/Ns!$B$1</f>
        <v>-0.70168542407958212</v>
      </c>
      <c r="AB16" s="23" cm="1">
        <f t="array" ref="AB16">INDEX(W_psid!$B$2:$CZ$104,W_!$A16,W_!AB$1)/Ns!$B$1</f>
        <v>1.48498572933203E-2</v>
      </c>
      <c r="AC16" s="23" cm="1">
        <f t="array" ref="AC16">INDEX(W_psid!$B$2:$CZ$104,W_!$A16,W_!AC$1)/Ns!$B$1</f>
        <v>-1.0203518063208095E-2</v>
      </c>
      <c r="AD16" s="23" cm="1">
        <f t="array" ref="AD16">INDEX(W_psid!$B$2:$CZ$104,W_!$A16,W_!AD$1)/Ns!$B$1</f>
        <v>0.35448973920254301</v>
      </c>
      <c r="AE16" s="23" cm="1">
        <f t="array" ref="AE16">INDEX(W_psid!$B$2:$CZ$104,W_!$A16,W_!AE$1)/Ns!$B$1</f>
        <v>-6.1986878543308435E-2</v>
      </c>
      <c r="AF16" s="23" cm="1">
        <f t="array" ref="AF16">INDEX(W_psid!$B$2:$CZ$104,W_!$A16,W_!AF$1)/Ns!$B$1</f>
        <v>-12.294416310687279</v>
      </c>
      <c r="AG16" s="23" cm="1">
        <f t="array" ref="AG16">INDEX(W_psid!$B$2:$CZ$104,W_!$A16,W_!AG$1)/Ns!$B$1</f>
        <v>-9.5652237032338512</v>
      </c>
      <c r="AH16" s="23" cm="1">
        <f t="array" ref="AH16">INDEX(W_psid!$B$2:$CZ$104,W_!$A16,W_!AH$1)/Ns!$B$1</f>
        <v>-6.2171600398451016E-2</v>
      </c>
      <c r="AI16" s="23" cm="1">
        <f t="array" ref="AI16">INDEX(W_psid!$B$2:$CZ$104,W_!$A16,W_!AI$1)/Ns!$B$1</f>
        <v>6.3074251424118336E-2</v>
      </c>
      <c r="AJ16" s="23" cm="1">
        <f t="array" ref="AJ16">INDEX(W_psid!$B$2:$CZ$104,W_!$A16,W_!AJ$1)/Ns!$B$1</f>
        <v>-2.0768676717635486E-4</v>
      </c>
      <c r="AK16" s="23" cm="1">
        <f t="array" ref="AK16">INDEX(W_psid!$B$2:$CZ$104,W_!$A16,W_!AK$1)/Ns!$B$1</f>
        <v>-5.3276783834579362E-3</v>
      </c>
      <c r="AL16" s="23" cm="1">
        <f t="array" ref="AL16">INDEX(W_psid!$B$2:$CZ$104,W_!$A16,W_!AL$1)/Ns!$B$1</f>
        <v>-3.9445329933461462E-2</v>
      </c>
      <c r="AM16" s="23" cm="1">
        <f t="array" ref="AM16">INDEX(W_psid!$B$2:$CZ$104,W_!$A16,W_!AM$1)/Ns!$B$1</f>
        <v>0.24521314630293212</v>
      </c>
      <c r="AN16" s="23" cm="1">
        <f t="array" ref="AN16">INDEX(W_psid!$B$2:$CZ$104,W_!$A16,W_!AN$1)/Ns!$B$1</f>
        <v>-9.1463954627892932E-2</v>
      </c>
      <c r="AO16" s="23" cm="1">
        <f t="array" ref="AO16">INDEX(W_psid!$B$2:$CZ$104,W_!$A16,W_!AO$1)/Ns!$B$1</f>
        <v>2.1294941760165173E-3</v>
      </c>
      <c r="AP16" s="23" cm="1">
        <f t="array" ref="AP16">INDEX(W_psid!$B$2:$CZ$104,W_!$A16,W_!AP$1)/Ns!$B$1</f>
        <v>5.7317873816886031</v>
      </c>
      <c r="AQ16" s="23" cm="1">
        <f t="array" ref="AQ16">INDEX(W_psid!$B$2:$CZ$104,W_!$A16,W_!AQ$1)/Ns!$B$1</f>
        <v>4.5180039198399236</v>
      </c>
      <c r="AR16" s="23" cm="1">
        <f t="array" ref="AR16">INDEX(W_psid!$B$2:$CZ$104,W_!$A16,W_!AR$1)/Ns!$B$1</f>
        <v>-1.8926461945954194</v>
      </c>
      <c r="AS16" s="23" cm="1">
        <f t="array" ref="AS16">INDEX(W_psid!$B$2:$CZ$104,W_!$A16,W_!AS$1)/Ns!$B$1</f>
        <v>2.1905977817385771E-5</v>
      </c>
      <c r="AT16" s="23" cm="1">
        <f t="array" ref="AT16">INDEX(W_psid!$B$2:$CZ$104,W_!$A16,W_!AT$1)/Ns!$B$1</f>
        <v>-4.8459647724024696E-3</v>
      </c>
      <c r="AU16" s="23" cm="1">
        <f t="array" ref="AU16">INDEX(W_psid!$B$2:$CZ$104,W_!$A16,W_!AU$1)/Ns!$B$1</f>
        <v>0</v>
      </c>
      <c r="AV16" s="23" cm="1">
        <f t="array" ref="AV16">INDEX(W_psid!$B$2:$CZ$104,W_!$A16,W_!AV$1)/Ns!$B$1</f>
        <v>-17.023527871051975</v>
      </c>
      <c r="AW16" s="23" cm="1">
        <f t="array" ref="AW16">INDEX(W_psid!$B$2:$CZ$104,W_!$A16,W_!AW$1)/Ns!$B$1</f>
        <v>-0.90333909039851346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</row>
    <row r="17" spans="1:57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3" cm="1">
        <f t="array" ref="D17">INDEX(W_psid!$B$2:$CZ$104,W_!$A17,W_!D$1)/Ns!$B$1</f>
        <v>0.12674004597105881</v>
      </c>
      <c r="E17" s="23" cm="1">
        <f t="array" ref="E17">INDEX(W_psid!$B$2:$CZ$104,W_!$A17,W_!E$1)/Ns!$B$1</f>
        <v>-4.9665912563076802</v>
      </c>
      <c r="F17" s="23" cm="1">
        <f t="array" ref="F17">INDEX(W_psid!$B$2:$CZ$104,W_!$A17,W_!F$1)/Ns!$B$1</f>
        <v>-0.23660096325698426</v>
      </c>
      <c r="G17" s="23" cm="1">
        <f t="array" ref="G17">INDEX(W_psid!$B$2:$CZ$104,W_!$A17,W_!G$1)/Ns!$B$1</f>
        <v>-57.742872783374089</v>
      </c>
      <c r="H17" s="23" cm="1">
        <f t="array" ref="H17">INDEX(W_psid!$B$2:$CZ$104,W_!$A17,W_!H$1)/Ns!$B$1</f>
        <v>-48.456880860037323</v>
      </c>
      <c r="I17" s="23" cm="1">
        <f t="array" ref="I17">INDEX(W_psid!$B$2:$CZ$104,W_!$A17,W_!I$1)/Ns!$B$1</f>
        <v>-27.546353260961382</v>
      </c>
      <c r="J17" s="23" cm="1">
        <f t="array" ref="J17">INDEX(W_psid!$B$2:$CZ$104,W_!$A17,W_!J$1)/Ns!$B$1</f>
        <v>116.85998602606817</v>
      </c>
      <c r="K17" s="23" cm="1">
        <f t="array" ref="K17">INDEX(W_psid!$B$2:$CZ$104,W_!$A17,W_!K$1)/Ns!$B$1</f>
        <v>18.250627336894446</v>
      </c>
      <c r="L17" s="23" cm="1">
        <f t="array" ref="L17">INDEX(W_psid!$B$2:$CZ$104,W_!$A17,W_!L$1)/Ns!$B$1</f>
        <v>33.990228906505429</v>
      </c>
      <c r="M17" s="23" cm="1">
        <f t="array" ref="M17">INDEX(W_psid!$B$2:$CZ$104,W_!$A17,W_!M$1)/Ns!$B$1</f>
        <v>30.475213992747385</v>
      </c>
      <c r="N17" s="23" cm="1">
        <f t="array" ref="N17">INDEX(W_psid!$B$2:$CZ$104,W_!$A17,W_!N$1)/Ns!$B$1</f>
        <v>-48.287100899821624</v>
      </c>
      <c r="O17" s="23" cm="1">
        <f t="array" ref="O17">INDEX(W_psid!$B$2:$CZ$104,W_!$A17,W_!O$1)/Ns!$B$1</f>
        <v>-13.512058873063335</v>
      </c>
      <c r="P17" s="23" cm="1">
        <f t="array" ref="P17">INDEX(W_psid!$B$2:$CZ$104,W_!$A17,W_!P$1)/Ns!$B$1</f>
        <v>39.26749590875535</v>
      </c>
      <c r="Q17" s="23" cm="1">
        <f t="array" ref="Q17">INDEX(W_psid!$B$2:$CZ$104,W_!$A17,W_!Q$1)/Ns!$B$1</f>
        <v>1196.221132877668</v>
      </c>
      <c r="R17" s="23" cm="1">
        <f t="array" ref="R17">INDEX(W_psid!$B$2:$CZ$104,W_!$A17,W_!R$1)/Ns!$B$1</f>
        <v>-36.546885381844099</v>
      </c>
      <c r="S17" s="23" cm="1">
        <f t="array" ref="S17">INDEX(W_psid!$B$2:$CZ$104,W_!$A17,W_!S$1)/Ns!$B$1</f>
        <v>-2.8674714563664314E-2</v>
      </c>
      <c r="T17" s="23" cm="1">
        <f t="array" ref="T17">INDEX(W_psid!$B$2:$CZ$104,W_!$A17,W_!T$1)/Ns!$B$1</f>
        <v>-7.6495774892767912E-3</v>
      </c>
      <c r="U17" s="23" cm="1">
        <f t="array" ref="U17">INDEX(W_psid!$B$2:$CZ$104,W_!$A17,W_!U$1)/Ns!$B$1</f>
        <v>-6.5648957022688081E-2</v>
      </c>
      <c r="V17" s="23" cm="1">
        <f t="array" ref="V17">INDEX(W_psid!$B$2:$CZ$104,W_!$A17,W_!V$1)/Ns!$B$1</f>
        <v>4.7452178569251844</v>
      </c>
      <c r="W17" s="23" cm="1">
        <f t="array" ref="W17">INDEX(W_psid!$B$2:$CZ$104,W_!$A17,W_!W$1)/Ns!$B$1</f>
        <v>4.6386406284693908</v>
      </c>
      <c r="X17" s="23" cm="1">
        <f t="array" ref="X17">INDEX(W_psid!$B$2:$CZ$104,W_!$A17,W_!X$1)/Ns!$B$1</f>
        <v>3.7943099820373307</v>
      </c>
      <c r="Y17" s="23" cm="1">
        <f t="array" ref="Y17">INDEX(W_psid!$B$2:$CZ$104,W_!$A17,W_!Y$1)/Ns!$B$1</f>
        <v>3.0791799905168427</v>
      </c>
      <c r="Z17" s="23" cm="1">
        <f t="array" ref="Z17">INDEX(W_psid!$B$2:$CZ$104,W_!$A17,W_!Z$1)/Ns!$B$1</f>
        <v>2.5180846926311444</v>
      </c>
      <c r="AA17" s="23" cm="1">
        <f t="array" ref="AA17">INDEX(W_psid!$B$2:$CZ$104,W_!$A17,W_!AA$1)/Ns!$B$1</f>
        <v>2.9535308097887731</v>
      </c>
      <c r="AB17" s="23" cm="1">
        <f t="array" ref="AB17">INDEX(W_psid!$B$2:$CZ$104,W_!$A17,W_!AB$1)/Ns!$B$1</f>
        <v>-0.64289349934593021</v>
      </c>
      <c r="AC17" s="23" cm="1">
        <f t="array" ref="AC17">INDEX(W_psid!$B$2:$CZ$104,W_!$A17,W_!AC$1)/Ns!$B$1</f>
        <v>-7.0677233342985576E-2</v>
      </c>
      <c r="AD17" s="23" cm="1">
        <f t="array" ref="AD17">INDEX(W_psid!$B$2:$CZ$104,W_!$A17,W_!AD$1)/Ns!$B$1</f>
        <v>1.7893252618361308</v>
      </c>
      <c r="AE17" s="23" cm="1">
        <f t="array" ref="AE17">INDEX(W_psid!$B$2:$CZ$104,W_!$A17,W_!AE$1)/Ns!$B$1</f>
        <v>-0.2840784652643028</v>
      </c>
      <c r="AF17" s="23" cm="1">
        <f t="array" ref="AF17">INDEX(W_psid!$B$2:$CZ$104,W_!$A17,W_!AF$1)/Ns!$B$1</f>
        <v>21.471606413558508</v>
      </c>
      <c r="AG17" s="23" cm="1">
        <f t="array" ref="AG17">INDEX(W_psid!$B$2:$CZ$104,W_!$A17,W_!AG$1)/Ns!$B$1</f>
        <v>17.300620369107168</v>
      </c>
      <c r="AH17" s="23" cm="1">
        <f t="array" ref="AH17">INDEX(W_psid!$B$2:$CZ$104,W_!$A17,W_!AH$1)/Ns!$B$1</f>
        <v>0.23441409181538292</v>
      </c>
      <c r="AI17" s="23" cm="1">
        <f t="array" ref="AI17">INDEX(W_psid!$B$2:$CZ$104,W_!$A17,W_!AI$1)/Ns!$B$1</f>
        <v>0.10485019971983607</v>
      </c>
      <c r="AJ17" s="23" cm="1">
        <f t="array" ref="AJ17">INDEX(W_psid!$B$2:$CZ$104,W_!$A17,W_!AJ$1)/Ns!$B$1</f>
        <v>-3.4205728603731193E-3</v>
      </c>
      <c r="AK17" s="23" cm="1">
        <f t="array" ref="AK17">INDEX(W_psid!$B$2:$CZ$104,W_!$A17,W_!AK$1)/Ns!$B$1</f>
        <v>-4.3623033080328684</v>
      </c>
      <c r="AL17" s="23" cm="1">
        <f t="array" ref="AL17">INDEX(W_psid!$B$2:$CZ$104,W_!$A17,W_!AL$1)/Ns!$B$1</f>
        <v>-10.705116349676027</v>
      </c>
      <c r="AM17" s="23" cm="1">
        <f t="array" ref="AM17">INDEX(W_psid!$B$2:$CZ$104,W_!$A17,W_!AM$1)/Ns!$B$1</f>
        <v>1.9844590314666792</v>
      </c>
      <c r="AN17" s="23" cm="1">
        <f t="array" ref="AN17">INDEX(W_psid!$B$2:$CZ$104,W_!$A17,W_!AN$1)/Ns!$B$1</f>
        <v>1.15446283087839</v>
      </c>
      <c r="AO17" s="23" cm="1">
        <f t="array" ref="AO17">INDEX(W_psid!$B$2:$CZ$104,W_!$A17,W_!AO$1)/Ns!$B$1</f>
        <v>9.6556002898318741E-3</v>
      </c>
      <c r="AP17" s="23" cm="1">
        <f t="array" ref="AP17">INDEX(W_psid!$B$2:$CZ$104,W_!$A17,W_!AP$1)/Ns!$B$1</f>
        <v>-26.738741444666946</v>
      </c>
      <c r="AQ17" s="23" cm="1">
        <f t="array" ref="AQ17">INDEX(W_psid!$B$2:$CZ$104,W_!$A17,W_!AQ$1)/Ns!$B$1</f>
        <v>-21.997133848896411</v>
      </c>
      <c r="AR17" s="23" cm="1">
        <f t="array" ref="AR17">INDEX(W_psid!$B$2:$CZ$104,W_!$A17,W_!AR$1)/Ns!$B$1</f>
        <v>22.27021139019115</v>
      </c>
      <c r="AS17" s="23" cm="1">
        <f t="array" ref="AS17">INDEX(W_psid!$B$2:$CZ$104,W_!$A17,W_!AS$1)/Ns!$B$1</f>
        <v>-1.7659525279157752E-3</v>
      </c>
      <c r="AT17" s="23" cm="1">
        <f t="array" ref="AT17">INDEX(W_psid!$B$2:$CZ$104,W_!$A17,W_!AT$1)/Ns!$B$1</f>
        <v>1.9844823230092942E-2</v>
      </c>
      <c r="AU17" s="23" cm="1">
        <f t="array" ref="AU17">INDEX(W_psid!$B$2:$CZ$104,W_!$A17,W_!AU$1)/Ns!$B$1</f>
        <v>0</v>
      </c>
      <c r="AV17" s="23" cm="1">
        <f t="array" ref="AV17">INDEX(W_psid!$B$2:$CZ$104,W_!$A17,W_!AV$1)/Ns!$B$1</f>
        <v>-14.554650270386208</v>
      </c>
      <c r="AW17" s="23" cm="1">
        <f t="array" ref="AW17">INDEX(W_psid!$B$2:$CZ$104,W_!$A17,W_!AW$1)/Ns!$B$1</f>
        <v>-1.4179029096202442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</row>
    <row r="18" spans="1:57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3" cm="1">
        <f t="array" ref="D18">INDEX(W_psid!$B$2:$CZ$104,W_!$A18,W_!D$1)/Ns!$B$1</f>
        <v>0.58147363910938721</v>
      </c>
      <c r="E18" s="23" cm="1">
        <f t="array" ref="E18">INDEX(W_psid!$B$2:$CZ$104,W_!$A18,W_!E$1)/Ns!$B$1</f>
        <v>2.5999301537871151</v>
      </c>
      <c r="F18" s="23" cm="1">
        <f t="array" ref="F18">INDEX(W_psid!$B$2:$CZ$104,W_!$A18,W_!F$1)/Ns!$B$1</f>
        <v>3.187599065670534</v>
      </c>
      <c r="G18" s="23" cm="1">
        <f t="array" ref="G18">INDEX(W_psid!$B$2:$CZ$104,W_!$A18,W_!G$1)/Ns!$B$1</f>
        <v>75.793313992170354</v>
      </c>
      <c r="H18" s="23" cm="1">
        <f t="array" ref="H18">INDEX(W_psid!$B$2:$CZ$104,W_!$A18,W_!H$1)/Ns!$B$1</f>
        <v>-23.210982420542383</v>
      </c>
      <c r="I18" s="23" cm="1">
        <f t="array" ref="I18">INDEX(W_psid!$B$2:$CZ$104,W_!$A18,W_!I$1)/Ns!$B$1</f>
        <v>-60.73926256592047</v>
      </c>
      <c r="J18" s="23" cm="1">
        <f t="array" ref="J18">INDEX(W_psid!$B$2:$CZ$104,W_!$A18,W_!J$1)/Ns!$B$1</f>
        <v>-77.290311344460576</v>
      </c>
      <c r="K18" s="23" cm="1">
        <f t="array" ref="K18">INDEX(W_psid!$B$2:$CZ$104,W_!$A18,W_!K$1)/Ns!$B$1</f>
        <v>-100.04894826827858</v>
      </c>
      <c r="L18" s="23" cm="1">
        <f t="array" ref="L18">INDEX(W_psid!$B$2:$CZ$104,W_!$A18,W_!L$1)/Ns!$B$1</f>
        <v>46.000542130549448</v>
      </c>
      <c r="M18" s="23" cm="1">
        <f t="array" ref="M18">INDEX(W_psid!$B$2:$CZ$104,W_!$A18,W_!M$1)/Ns!$B$1</f>
        <v>28.739326402269835</v>
      </c>
      <c r="N18" s="23" cm="1">
        <f t="array" ref="N18">INDEX(W_psid!$B$2:$CZ$104,W_!$A18,W_!N$1)/Ns!$B$1</f>
        <v>0.75693212338701454</v>
      </c>
      <c r="O18" s="23" cm="1">
        <f t="array" ref="O18">INDEX(W_psid!$B$2:$CZ$104,W_!$A18,W_!O$1)/Ns!$B$1</f>
        <v>-20.6857952975983</v>
      </c>
      <c r="P18" s="23" cm="1">
        <f t="array" ref="P18">INDEX(W_psid!$B$2:$CZ$104,W_!$A18,W_!P$1)/Ns!$B$1</f>
        <v>12.179150355047694</v>
      </c>
      <c r="Q18" s="23" cm="1">
        <f t="array" ref="Q18">INDEX(W_psid!$B$2:$CZ$104,W_!$A18,W_!Q$1)/Ns!$B$1</f>
        <v>-36.546885381844099</v>
      </c>
      <c r="R18" s="23" cm="1">
        <f t="array" ref="R18">INDEX(W_psid!$B$2:$CZ$104,W_!$A18,W_!R$1)/Ns!$B$1</f>
        <v>172.59021886853046</v>
      </c>
      <c r="S18" s="23" cm="1">
        <f t="array" ref="S18">INDEX(W_psid!$B$2:$CZ$104,W_!$A18,W_!S$1)/Ns!$B$1</f>
        <v>-1.0999822460285463E-3</v>
      </c>
      <c r="T18" s="23" cm="1">
        <f t="array" ref="T18">INDEX(W_psid!$B$2:$CZ$104,W_!$A18,W_!T$1)/Ns!$B$1</f>
        <v>-5.4282230657870106E-3</v>
      </c>
      <c r="U18" s="23" cm="1">
        <f t="array" ref="U18">INDEX(W_psid!$B$2:$CZ$104,W_!$A18,W_!U$1)/Ns!$B$1</f>
        <v>-8.1372034850398414E-2</v>
      </c>
      <c r="V18" s="23" cm="1">
        <f t="array" ref="V18">INDEX(W_psid!$B$2:$CZ$104,W_!$A18,W_!V$1)/Ns!$B$1</f>
        <v>-4.7229924117265272</v>
      </c>
      <c r="W18" s="23" cm="1">
        <f t="array" ref="W18">INDEX(W_psid!$B$2:$CZ$104,W_!$A18,W_!W$1)/Ns!$B$1</f>
        <v>-4.5023767824796144</v>
      </c>
      <c r="X18" s="23" cm="1">
        <f t="array" ref="X18">INDEX(W_psid!$B$2:$CZ$104,W_!$A18,W_!X$1)/Ns!$B$1</f>
        <v>-2.7750068472985956</v>
      </c>
      <c r="Y18" s="23" cm="1">
        <f t="array" ref="Y18">INDEX(W_psid!$B$2:$CZ$104,W_!$A18,W_!Y$1)/Ns!$B$1</f>
        <v>-1.4263818249980713</v>
      </c>
      <c r="Z18" s="23" cm="1">
        <f t="array" ref="Z18">INDEX(W_psid!$B$2:$CZ$104,W_!$A18,W_!Z$1)/Ns!$B$1</f>
        <v>-0.95768702618199031</v>
      </c>
      <c r="AA18" s="23" cm="1">
        <f t="array" ref="AA18">INDEX(W_psid!$B$2:$CZ$104,W_!$A18,W_!AA$1)/Ns!$B$1</f>
        <v>-2.2817064415570103</v>
      </c>
      <c r="AB18" s="23" cm="1">
        <f t="array" ref="AB18">INDEX(W_psid!$B$2:$CZ$104,W_!$A18,W_!AB$1)/Ns!$B$1</f>
        <v>1.3231156122718926</v>
      </c>
      <c r="AC18" s="23" cm="1">
        <f t="array" ref="AC18">INDEX(W_psid!$B$2:$CZ$104,W_!$A18,W_!AC$1)/Ns!$B$1</f>
        <v>-9.7776653537335039E-3</v>
      </c>
      <c r="AD18" s="23" cm="1">
        <f t="array" ref="AD18">INDEX(W_psid!$B$2:$CZ$104,W_!$A18,W_!AD$1)/Ns!$B$1</f>
        <v>1.2087939938498651</v>
      </c>
      <c r="AE18" s="23" cm="1">
        <f t="array" ref="AE18">INDEX(W_psid!$B$2:$CZ$104,W_!$A18,W_!AE$1)/Ns!$B$1</f>
        <v>-0.72892203949111611</v>
      </c>
      <c r="AF18" s="23" cm="1">
        <f t="array" ref="AF18">INDEX(W_psid!$B$2:$CZ$104,W_!$A18,W_!AF$1)/Ns!$B$1</f>
        <v>-74.093544163415288</v>
      </c>
      <c r="AG18" s="23" cm="1">
        <f t="array" ref="AG18">INDEX(W_psid!$B$2:$CZ$104,W_!$A18,W_!AG$1)/Ns!$B$1</f>
        <v>-63.043721017964131</v>
      </c>
      <c r="AH18" s="23" cm="1">
        <f t="array" ref="AH18">INDEX(W_psid!$B$2:$CZ$104,W_!$A18,W_!AH$1)/Ns!$B$1</f>
        <v>-0.18049677139967293</v>
      </c>
      <c r="AI18" s="23" cm="1">
        <f t="array" ref="AI18">INDEX(W_psid!$B$2:$CZ$104,W_!$A18,W_!AI$1)/Ns!$B$1</f>
        <v>-0.10599222346925073</v>
      </c>
      <c r="AJ18" s="23" cm="1">
        <f t="array" ref="AJ18">INDEX(W_psid!$B$2:$CZ$104,W_!$A18,W_!AJ$1)/Ns!$B$1</f>
        <v>1.3924503344605447E-3</v>
      </c>
      <c r="AK18" s="23" cm="1">
        <f t="array" ref="AK18">INDEX(W_psid!$B$2:$CZ$104,W_!$A18,W_!AK$1)/Ns!$B$1</f>
        <v>7.2720216023545996</v>
      </c>
      <c r="AL18" s="23" cm="1">
        <f t="array" ref="AL18">INDEX(W_psid!$B$2:$CZ$104,W_!$A18,W_!AL$1)/Ns!$B$1</f>
        <v>8.7639010884126165</v>
      </c>
      <c r="AM18" s="23" cm="1">
        <f t="array" ref="AM18">INDEX(W_psid!$B$2:$CZ$104,W_!$A18,W_!AM$1)/Ns!$B$1</f>
        <v>-2.1608060285536097</v>
      </c>
      <c r="AN18" s="23" cm="1">
        <f t="array" ref="AN18">INDEX(W_psid!$B$2:$CZ$104,W_!$A18,W_!AN$1)/Ns!$B$1</f>
        <v>-0.55193326065494019</v>
      </c>
      <c r="AO18" s="23" cm="1">
        <f t="array" ref="AO18">INDEX(W_psid!$B$2:$CZ$104,W_!$A18,W_!AO$1)/Ns!$B$1</f>
        <v>-2.2757596970095326E-3</v>
      </c>
      <c r="AP18" s="23" cm="1">
        <f t="array" ref="AP18">INDEX(W_psid!$B$2:$CZ$104,W_!$A18,W_!AP$1)/Ns!$B$1</f>
        <v>7.9021873126290432</v>
      </c>
      <c r="AQ18" s="23" cm="1">
        <f t="array" ref="AQ18">INDEX(W_psid!$B$2:$CZ$104,W_!$A18,W_!AQ$1)/Ns!$B$1</f>
        <v>6.8769408639930028</v>
      </c>
      <c r="AR18" s="23" cm="1">
        <f t="array" ref="AR18">INDEX(W_psid!$B$2:$CZ$104,W_!$A18,W_!AR$1)/Ns!$B$1</f>
        <v>-18.682074008353883</v>
      </c>
      <c r="AS18" s="23" cm="1">
        <f t="array" ref="AS18">INDEX(W_psid!$B$2:$CZ$104,W_!$A18,W_!AS$1)/Ns!$B$1</f>
        <v>-2.0982141386123604E-4</v>
      </c>
      <c r="AT18" s="23" cm="1">
        <f t="array" ref="AT18">INDEX(W_psid!$B$2:$CZ$104,W_!$A18,W_!AT$1)/Ns!$B$1</f>
        <v>5.0376286904272151E-3</v>
      </c>
      <c r="AU18" s="23" cm="1">
        <f t="array" ref="AU18">INDEX(W_psid!$B$2:$CZ$104,W_!$A18,W_!AU$1)/Ns!$B$1</f>
        <v>0</v>
      </c>
      <c r="AV18" s="23" cm="1">
        <f t="array" ref="AV18">INDEX(W_psid!$B$2:$CZ$104,W_!$A18,W_!AV$1)/Ns!$B$1</f>
        <v>-32.777396461746335</v>
      </c>
      <c r="AW18" s="23" cm="1">
        <f t="array" ref="AW18">INDEX(W_psid!$B$2:$CZ$104,W_!$A18,W_!AW$1)/Ns!$B$1</f>
        <v>-0.72184564319645494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</row>
    <row r="19" spans="1:57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3" cm="1">
        <f t="array" ref="D19">INDEX(W_psid!$B$2:$CZ$104,W_!$A19,W_!D$1)/Ns!$B$1</f>
        <v>1.6404555638092091E-4</v>
      </c>
      <c r="E19" s="23" cm="1">
        <f t="array" ref="E19">INDEX(W_psid!$B$2:$CZ$104,W_!$A19,W_!E$1)/Ns!$B$1</f>
        <v>3.8235820130903087E-4</v>
      </c>
      <c r="F19" s="23" cm="1">
        <f t="array" ref="F19">INDEX(W_psid!$B$2:$CZ$104,W_!$A19,W_!F$1)/Ns!$B$1</f>
        <v>3.080766292763718E-4</v>
      </c>
      <c r="G19" s="23" cm="1">
        <f t="array" ref="G19">INDEX(W_psid!$B$2:$CZ$104,W_!$A19,W_!G$1)/Ns!$B$1</f>
        <v>4.9694127889082354E-2</v>
      </c>
      <c r="H19" s="23" cm="1">
        <f t="array" ref="H19">INDEX(W_psid!$B$2:$CZ$104,W_!$A19,W_!H$1)/Ns!$B$1</f>
        <v>2.2897992100573707E-3</v>
      </c>
      <c r="I19" s="23" cm="1">
        <f t="array" ref="I19">INDEX(W_psid!$B$2:$CZ$104,W_!$A19,W_!I$1)/Ns!$B$1</f>
        <v>-6.3913429607830334E-3</v>
      </c>
      <c r="J19" s="23" cm="1">
        <f t="array" ref="J19">INDEX(W_psid!$B$2:$CZ$104,W_!$A19,W_!J$1)/Ns!$B$1</f>
        <v>-8.0873265758053918E-3</v>
      </c>
      <c r="K19" s="23" cm="1">
        <f t="array" ref="K19">INDEX(W_psid!$B$2:$CZ$104,W_!$A19,W_!K$1)/Ns!$B$1</f>
        <v>-7.932224065922729E-3</v>
      </c>
      <c r="L19" s="23" cm="1">
        <f t="array" ref="L19">INDEX(W_psid!$B$2:$CZ$104,W_!$A19,W_!L$1)/Ns!$B$1</f>
        <v>-2.2014829407432934E-2</v>
      </c>
      <c r="M19" s="23" cm="1">
        <f t="array" ref="M19">INDEX(W_psid!$B$2:$CZ$104,W_!$A19,W_!M$1)/Ns!$B$1</f>
        <v>1.9033316093118426E-3</v>
      </c>
      <c r="N19" s="23" cm="1">
        <f t="array" ref="N19">INDEX(W_psid!$B$2:$CZ$104,W_!$A19,W_!N$1)/Ns!$B$1</f>
        <v>-2.0903175277505303E-3</v>
      </c>
      <c r="O19" s="23" cm="1">
        <f t="array" ref="O19">INDEX(W_psid!$B$2:$CZ$104,W_!$A19,W_!O$1)/Ns!$B$1</f>
        <v>2.3224491819608475E-2</v>
      </c>
      <c r="P19" s="23" cm="1">
        <f t="array" ref="P19">INDEX(W_psid!$B$2:$CZ$104,W_!$A19,W_!P$1)/Ns!$B$1</f>
        <v>3.2804675357705815E-4</v>
      </c>
      <c r="Q19" s="23" cm="1">
        <f t="array" ref="Q19">INDEX(W_psid!$B$2:$CZ$104,W_!$A19,W_!Q$1)/Ns!$B$1</f>
        <v>-2.8674714563664314E-2</v>
      </c>
      <c r="R19" s="23" cm="1">
        <f t="array" ref="R19">INDEX(W_psid!$B$2:$CZ$104,W_!$A19,W_!R$1)/Ns!$B$1</f>
        <v>-1.0999822460285463E-3</v>
      </c>
      <c r="S19" s="23" cm="1">
        <f t="array" ref="S19">INDEX(W_psid!$B$2:$CZ$104,W_!$A19,W_!S$1)/Ns!$B$1</f>
        <v>3.3085821809979652E-5</v>
      </c>
      <c r="T19" s="23" cm="1">
        <f t="array" ref="T19">INDEX(W_psid!$B$2:$CZ$104,W_!$A19,W_!T$1)/Ns!$B$1</f>
        <v>-9.3087667180557145E-7</v>
      </c>
      <c r="U19" s="23" cm="1">
        <f t="array" ref="U19">INDEX(W_psid!$B$2:$CZ$104,W_!$A19,W_!U$1)/Ns!$B$1</f>
        <v>1.8030500715817416E-5</v>
      </c>
      <c r="V19" s="23" cm="1">
        <f t="array" ref="V19">INDEX(W_psid!$B$2:$CZ$104,W_!$A19,W_!V$1)/Ns!$B$1</f>
        <v>-2.4608355312733823E-3</v>
      </c>
      <c r="W19" s="23" cm="1">
        <f t="array" ref="W19">INDEX(W_psid!$B$2:$CZ$104,W_!$A19,W_!W$1)/Ns!$B$1</f>
        <v>-2.4444750438491489E-3</v>
      </c>
      <c r="X19" s="23" cm="1">
        <f t="array" ref="X19">INDEX(W_psid!$B$2:$CZ$104,W_!$A19,W_!X$1)/Ns!$B$1</f>
        <v>-2.0275152773063074E-3</v>
      </c>
      <c r="Y19" s="23" cm="1">
        <f t="array" ref="Y19">INDEX(W_psid!$B$2:$CZ$104,W_!$A19,W_!Y$1)/Ns!$B$1</f>
        <v>-1.7938199019546517E-3</v>
      </c>
      <c r="Z19" s="23" cm="1">
        <f t="array" ref="Z19">INDEX(W_psid!$B$2:$CZ$104,W_!$A19,W_!Z$1)/Ns!$B$1</f>
        <v>-1.6919525015474202E-3</v>
      </c>
      <c r="AA19" s="23" cm="1">
        <f t="array" ref="AA19">INDEX(W_psid!$B$2:$CZ$104,W_!$A19,W_!AA$1)/Ns!$B$1</f>
        <v>-1.916312540180216E-3</v>
      </c>
      <c r="AB19" s="23" cm="1">
        <f t="array" ref="AB19">INDEX(W_psid!$B$2:$CZ$104,W_!$A19,W_!AB$1)/Ns!$B$1</f>
        <v>-4.386765345687592E-4</v>
      </c>
      <c r="AC19" s="23" cm="1">
        <f t="array" ref="AC19">INDEX(W_psid!$B$2:$CZ$104,W_!$A19,W_!AC$1)/Ns!$B$1</f>
        <v>-8.0640938680217363E-6</v>
      </c>
      <c r="AD19" s="23" cm="1">
        <f t="array" ref="AD19">INDEX(W_psid!$B$2:$CZ$104,W_!$A19,W_!AD$1)/Ns!$B$1</f>
        <v>2.4935135626117153E-4</v>
      </c>
      <c r="AE19" s="23" cm="1">
        <f t="array" ref="AE19">INDEX(W_psid!$B$2:$CZ$104,W_!$A19,W_!AE$1)/Ns!$B$1</f>
        <v>-4.32860236244976E-5</v>
      </c>
      <c r="AF19" s="23" cm="1">
        <f t="array" ref="AF19">INDEX(W_psid!$B$2:$CZ$104,W_!$A19,W_!AF$1)/Ns!$B$1</f>
        <v>-2.0093577529196344E-2</v>
      </c>
      <c r="AG19" s="23" cm="1">
        <f t="array" ref="AG19">INDEX(W_psid!$B$2:$CZ$104,W_!$A19,W_!AG$1)/Ns!$B$1</f>
        <v>-1.8480624435300578E-2</v>
      </c>
      <c r="AH19" s="23" cm="1">
        <f t="array" ref="AH19">INDEX(W_psid!$B$2:$CZ$104,W_!$A19,W_!AH$1)/Ns!$B$1</f>
        <v>-2.7050326154582082E-5</v>
      </c>
      <c r="AI19" s="23" cm="1">
        <f t="array" ref="AI19">INDEX(W_psid!$B$2:$CZ$104,W_!$A19,W_!AI$1)/Ns!$B$1</f>
        <v>-2.652402622634618E-5</v>
      </c>
      <c r="AJ19" s="23" cm="1">
        <f t="array" ref="AJ19">INDEX(W_psid!$B$2:$CZ$104,W_!$A19,W_!AJ$1)/Ns!$B$1</f>
        <v>7.7944824096572342E-7</v>
      </c>
      <c r="AK19" s="23" cm="1">
        <f t="array" ref="AK19">INDEX(W_psid!$B$2:$CZ$104,W_!$A19,W_!AK$1)/Ns!$B$1</f>
        <v>2.4339433856142927E-3</v>
      </c>
      <c r="AL19" s="23" cm="1">
        <f t="array" ref="AL19">INDEX(W_psid!$B$2:$CZ$104,W_!$A19,W_!AL$1)/Ns!$B$1</f>
        <v>3.9418319682392421E-3</v>
      </c>
      <c r="AM19" s="23" cm="1">
        <f t="array" ref="AM19">INDEX(W_psid!$B$2:$CZ$104,W_!$A19,W_!AM$1)/Ns!$B$1</f>
        <v>-8.9001213500686466E-4</v>
      </c>
      <c r="AN19" s="23" cm="1">
        <f t="array" ref="AN19">INDEX(W_psid!$B$2:$CZ$104,W_!$A19,W_!AN$1)/Ns!$B$1</f>
        <v>-1.1840998320993241E-4</v>
      </c>
      <c r="AO19" s="23" cm="1">
        <f t="array" ref="AO19">INDEX(W_psid!$B$2:$CZ$104,W_!$A19,W_!AO$1)/Ns!$B$1</f>
        <v>-1.7349786237770195E-6</v>
      </c>
      <c r="AP19" s="23" cm="1">
        <f t="array" ref="AP19">INDEX(W_psid!$B$2:$CZ$104,W_!$A19,W_!AP$1)/Ns!$B$1</f>
        <v>9.3063231139873005E-3</v>
      </c>
      <c r="AQ19" s="23" cm="1">
        <f t="array" ref="AQ19">INDEX(W_psid!$B$2:$CZ$104,W_!$A19,W_!AQ$1)/Ns!$B$1</f>
        <v>3.1678833704185359E-3</v>
      </c>
      <c r="AR19" s="23" cm="1">
        <f t="array" ref="AR19">INDEX(W_psid!$B$2:$CZ$104,W_!$A19,W_!AR$1)/Ns!$B$1</f>
        <v>-2.120257135105697E-3</v>
      </c>
      <c r="AS19" s="23" cm="1">
        <f t="array" ref="AS19">INDEX(W_psid!$B$2:$CZ$104,W_!$A19,W_!AS$1)/Ns!$B$1</f>
        <v>1.869428923516468E-7</v>
      </c>
      <c r="AT19" s="23" cm="1">
        <f t="array" ref="AT19">INDEX(W_psid!$B$2:$CZ$104,W_!$A19,W_!AT$1)/Ns!$B$1</f>
        <v>3.1425332741081251E-7</v>
      </c>
      <c r="AU19" s="23" cm="1">
        <f t="array" ref="AU19">INDEX(W_psid!$B$2:$CZ$104,W_!$A19,W_!AU$1)/Ns!$B$1</f>
        <v>0</v>
      </c>
      <c r="AV19" s="23" cm="1">
        <f t="array" ref="AV19">INDEX(W_psid!$B$2:$CZ$104,W_!$A19,W_!AV$1)/Ns!$B$1</f>
        <v>-8.5244534945116569E-3</v>
      </c>
      <c r="AW19" s="23" cm="1">
        <f t="array" ref="AW19">INDEX(W_psid!$B$2:$CZ$104,W_!$A19,W_!AW$1)/Ns!$B$1</f>
        <v>5.6263534237016132E-4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</row>
    <row r="20" spans="1:57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3" cm="1">
        <f t="array" ref="D20">INDEX(W_psid!$B$2:$CZ$104,W_!$A20,W_!D$1)/Ns!$B$1</f>
        <v>-9.1815233339457756E-5</v>
      </c>
      <c r="E20" s="23" cm="1">
        <f t="array" ref="E20">INDEX(W_psid!$B$2:$CZ$104,W_!$A20,W_!E$1)/Ns!$B$1</f>
        <v>-1.239233749965128E-4</v>
      </c>
      <c r="F20" s="23" cm="1">
        <f t="array" ref="F20">INDEX(W_psid!$B$2:$CZ$104,W_!$A20,W_!F$1)/Ns!$B$1</f>
        <v>-2.2057124625434873E-4</v>
      </c>
      <c r="G20" s="23" cm="1">
        <f t="array" ref="G20">INDEX(W_psid!$B$2:$CZ$104,W_!$A20,W_!G$1)/Ns!$B$1</f>
        <v>-9.3678146378609346E-3</v>
      </c>
      <c r="H20" s="23" cm="1">
        <f t="array" ref="H20">INDEX(W_psid!$B$2:$CZ$104,W_!$A20,W_!H$1)/Ns!$B$1</f>
        <v>5.4200651509371308E-3</v>
      </c>
      <c r="I20" s="23" cm="1">
        <f t="array" ref="I20">INDEX(W_psid!$B$2:$CZ$104,W_!$A20,W_!I$1)/Ns!$B$1</f>
        <v>4.3960023066412727E-3</v>
      </c>
      <c r="J20" s="23" cm="1">
        <f t="array" ref="J20">INDEX(W_psid!$B$2:$CZ$104,W_!$A20,W_!J$1)/Ns!$B$1</f>
        <v>7.1650301256946953E-3</v>
      </c>
      <c r="K20" s="23" cm="1">
        <f t="array" ref="K20">INDEX(W_psid!$B$2:$CZ$104,W_!$A20,W_!K$1)/Ns!$B$1</f>
        <v>5.5629652391202562E-3</v>
      </c>
      <c r="L20" s="23" cm="1">
        <f t="array" ref="L20">INDEX(W_psid!$B$2:$CZ$104,W_!$A20,W_!L$1)/Ns!$B$1</f>
        <v>-1.0741556656109234E-3</v>
      </c>
      <c r="M20" s="23" cm="1">
        <f t="array" ref="M20">INDEX(W_psid!$B$2:$CZ$104,W_!$A20,W_!M$1)/Ns!$B$1</f>
        <v>9.7389171218511031E-4</v>
      </c>
      <c r="N20" s="23" cm="1">
        <f t="array" ref="N20">INDEX(W_psid!$B$2:$CZ$104,W_!$A20,W_!N$1)/Ns!$B$1</f>
        <v>6.4961390225632429E-4</v>
      </c>
      <c r="O20" s="23" cm="1">
        <f t="array" ref="O20">INDEX(W_psid!$B$2:$CZ$104,W_!$A20,W_!O$1)/Ns!$B$1</f>
        <v>-5.4019871641474413E-4</v>
      </c>
      <c r="P20" s="23" cm="1">
        <f t="array" ref="P20">INDEX(W_psid!$B$2:$CZ$104,W_!$A20,W_!P$1)/Ns!$B$1</f>
        <v>2.2650969176257947E-3</v>
      </c>
      <c r="Q20" s="23" cm="1">
        <f t="array" ref="Q20">INDEX(W_psid!$B$2:$CZ$104,W_!$A20,W_!Q$1)/Ns!$B$1</f>
        <v>-7.6495774892767912E-3</v>
      </c>
      <c r="R20" s="23" cm="1">
        <f t="array" ref="R20">INDEX(W_psid!$B$2:$CZ$104,W_!$A20,W_!R$1)/Ns!$B$1</f>
        <v>-5.4282230657870106E-3</v>
      </c>
      <c r="S20" s="23" cm="1">
        <f t="array" ref="S20">INDEX(W_psid!$B$2:$CZ$104,W_!$A20,W_!S$1)/Ns!$B$1</f>
        <v>-9.3087667180557145E-7</v>
      </c>
      <c r="T20" s="23" cm="1">
        <f t="array" ref="T20">INDEX(W_psid!$B$2:$CZ$104,W_!$A20,W_!T$1)/Ns!$B$1</f>
        <v>3.7630141980514969E-6</v>
      </c>
      <c r="U20" s="23" cm="1">
        <f t="array" ref="U20">INDEX(W_psid!$B$2:$CZ$104,W_!$A20,W_!U$1)/Ns!$B$1</f>
        <v>5.56850185849165E-6</v>
      </c>
      <c r="V20" s="23" cm="1">
        <f t="array" ref="V20">INDEX(W_psid!$B$2:$CZ$104,W_!$A20,W_!V$1)/Ns!$B$1</f>
        <v>5.6888508642920926E-4</v>
      </c>
      <c r="W20" s="23" cm="1">
        <f t="array" ref="W20">INDEX(W_psid!$B$2:$CZ$104,W_!$A20,W_!W$1)/Ns!$B$1</f>
        <v>5.7403701464231688E-4</v>
      </c>
      <c r="X20" s="23" cm="1">
        <f t="array" ref="X20">INDEX(W_psid!$B$2:$CZ$104,W_!$A20,W_!X$1)/Ns!$B$1</f>
        <v>3.3395174630067482E-4</v>
      </c>
      <c r="Y20" s="23" cm="1">
        <f t="array" ref="Y20">INDEX(W_psid!$B$2:$CZ$104,W_!$A20,W_!Y$1)/Ns!$B$1</f>
        <v>2.8988782191916978E-4</v>
      </c>
      <c r="Z20" s="23" cm="1">
        <f t="array" ref="Z20">INDEX(W_psid!$B$2:$CZ$104,W_!$A20,W_!Z$1)/Ns!$B$1</f>
        <v>2.8922697934674889E-4</v>
      </c>
      <c r="AA20" s="23" cm="1">
        <f t="array" ref="AA20">INDEX(W_psid!$B$2:$CZ$104,W_!$A20,W_!AA$1)/Ns!$B$1</f>
        <v>3.2500607097535317E-4</v>
      </c>
      <c r="AB20" s="23" cm="1">
        <f t="array" ref="AB20">INDEX(W_psid!$B$2:$CZ$104,W_!$A20,W_!AB$1)/Ns!$B$1</f>
        <v>8.8627850296082842E-5</v>
      </c>
      <c r="AC20" s="23" cm="1">
        <f t="array" ref="AC20">INDEX(W_psid!$B$2:$CZ$104,W_!$A20,W_!AC$1)/Ns!$B$1</f>
        <v>6.402012045040773E-6</v>
      </c>
      <c r="AD20" s="23" cm="1">
        <f t="array" ref="AD20">INDEX(W_psid!$B$2:$CZ$104,W_!$A20,W_!AD$1)/Ns!$B$1</f>
        <v>-3.1993599246746762E-4</v>
      </c>
      <c r="AE20" s="23" cm="1">
        <f t="array" ref="AE20">INDEX(W_psid!$B$2:$CZ$104,W_!$A20,W_!AE$1)/Ns!$B$1</f>
        <v>3.4683442208539141E-5</v>
      </c>
      <c r="AF20" s="23" cm="1">
        <f t="array" ref="AF20">INDEX(W_psid!$B$2:$CZ$104,W_!$A20,W_!AF$1)/Ns!$B$1</f>
        <v>6.3006164722277675E-3</v>
      </c>
      <c r="AG20" s="23" cm="1">
        <f t="array" ref="AG20">INDEX(W_psid!$B$2:$CZ$104,W_!$A20,W_!AG$1)/Ns!$B$1</f>
        <v>5.8366682468646135E-3</v>
      </c>
      <c r="AH20" s="23" cm="1">
        <f t="array" ref="AH20">INDEX(W_psid!$B$2:$CZ$104,W_!$A20,W_!AH$1)/Ns!$B$1</f>
        <v>2.707219385102754E-5</v>
      </c>
      <c r="AI20" s="23" cm="1">
        <f t="array" ref="AI20">INDEX(W_psid!$B$2:$CZ$104,W_!$A20,W_!AI$1)/Ns!$B$1</f>
        <v>2.4412677031538338E-5</v>
      </c>
      <c r="AJ20" s="23" cm="1">
        <f t="array" ref="AJ20">INDEX(W_psid!$B$2:$CZ$104,W_!$A20,W_!AJ$1)/Ns!$B$1</f>
        <v>2.1506769084584918E-9</v>
      </c>
      <c r="AK20" s="23" cm="1">
        <f t="array" ref="AK20">INDEX(W_psid!$B$2:$CZ$104,W_!$A20,W_!AK$1)/Ns!$B$1</f>
        <v>-1.2312013403957343E-5</v>
      </c>
      <c r="AL20" s="23" cm="1">
        <f t="array" ref="AL20">INDEX(W_psid!$B$2:$CZ$104,W_!$A20,W_!AL$1)/Ns!$B$1</f>
        <v>-1.632940465147422E-4</v>
      </c>
      <c r="AM20" s="23" cm="1">
        <f t="array" ref="AM20">INDEX(W_psid!$B$2:$CZ$104,W_!$A20,W_!AM$1)/Ns!$B$1</f>
        <v>-2.5694311619734271E-5</v>
      </c>
      <c r="AN20" s="23" cm="1">
        <f t="array" ref="AN20">INDEX(W_psid!$B$2:$CZ$104,W_!$A20,W_!AN$1)/Ns!$B$1</f>
        <v>-9.7657821818359184E-6</v>
      </c>
      <c r="AO20" s="23" cm="1">
        <f t="array" ref="AO20">INDEX(W_psid!$B$2:$CZ$104,W_!$A20,W_!AO$1)/Ns!$B$1</f>
        <v>-4.7172317334649043E-7</v>
      </c>
      <c r="AP20" s="23" cm="1">
        <f t="array" ref="AP20">INDEX(W_psid!$B$2:$CZ$104,W_!$A20,W_!AP$1)/Ns!$B$1</f>
        <v>-4.8244033191779459E-3</v>
      </c>
      <c r="AQ20" s="23" cm="1">
        <f t="array" ref="AQ20">INDEX(W_psid!$B$2:$CZ$104,W_!$A20,W_!AQ$1)/Ns!$B$1</f>
        <v>-4.3353401870465666E-3</v>
      </c>
      <c r="AR20" s="23" cm="1">
        <f t="array" ref="AR20">INDEX(W_psid!$B$2:$CZ$104,W_!$A20,W_!AR$1)/Ns!$B$1</f>
        <v>3.5203935395045466E-3</v>
      </c>
      <c r="AS20" s="23" cm="1">
        <f t="array" ref="AS20">INDEX(W_psid!$B$2:$CZ$104,W_!$A20,W_!AS$1)/Ns!$B$1</f>
        <v>2.0892220021972877E-7</v>
      </c>
      <c r="AT20" s="23" cm="1">
        <f t="array" ref="AT20">INDEX(W_psid!$B$2:$CZ$104,W_!$A20,W_!AT$1)/Ns!$B$1</f>
        <v>-1.4533876281593218E-6</v>
      </c>
      <c r="AU20" s="23" cm="1">
        <f t="array" ref="AU20">INDEX(W_psid!$B$2:$CZ$104,W_!$A20,W_!AU$1)/Ns!$B$1</f>
        <v>0</v>
      </c>
      <c r="AV20" s="23" cm="1">
        <f t="array" ref="AV20">INDEX(W_psid!$B$2:$CZ$104,W_!$A20,W_!AV$1)/Ns!$B$1</f>
        <v>9.372630188177846E-4</v>
      </c>
      <c r="AW20" s="23" cm="1">
        <f t="array" ref="AW20">INDEX(W_psid!$B$2:$CZ$104,W_!$A20,W_!AW$1)/Ns!$B$1</f>
        <v>1.6881099785479381E-4</v>
      </c>
      <c r="AX20" s="23">
        <v>0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</row>
    <row r="21" spans="1:57" x14ac:dyDescent="0.35">
      <c r="A21" s="20">
        <f>MATCH(C21,W_psid!$A$2:$A$104,0)</f>
        <v>87</v>
      </c>
      <c r="B21" s="20" t="str">
        <f>MOMS!$A$19</f>
        <v>wagegap_hw_withn</v>
      </c>
      <c r="C21" s="20" t="str">
        <f>MOMS!$B$19</f>
        <v>wagegap_hw_within_1990</v>
      </c>
      <c r="D21" s="23" cm="1">
        <f t="array" ref="D21">INDEX(W_psid!$B$2:$CZ$104,W_!$A21,W_!D$1)/Ns!$B$1</f>
        <v>-9.0630980388274943E-4</v>
      </c>
      <c r="E21" s="23" cm="1">
        <f t="array" ref="E21">INDEX(W_psid!$B$2:$CZ$104,W_!$A21,W_!E$1)/Ns!$B$1</f>
        <v>-4.1851442665314887E-3</v>
      </c>
      <c r="F21" s="23" cm="1">
        <f t="array" ref="F21">INDEX(W_psid!$B$2:$CZ$104,W_!$A21,W_!F$1)/Ns!$B$1</f>
        <v>-1.0414560855824247E-3</v>
      </c>
      <c r="G21" s="23" cm="1">
        <f t="array" ref="G21">INDEX(W_psid!$B$2:$CZ$104,W_!$A21,W_!G$1)/Ns!$B$1</f>
        <v>5.5124757218783314E-2</v>
      </c>
      <c r="H21" s="23" cm="1">
        <f t="array" ref="H21">INDEX(W_psid!$B$2:$CZ$104,W_!$A21,W_!H$1)/Ns!$B$1</f>
        <v>4.2319125724907092E-2</v>
      </c>
      <c r="I21" s="23" cm="1">
        <f t="array" ref="I21">INDEX(W_psid!$B$2:$CZ$104,W_!$A21,W_!I$1)/Ns!$B$1</f>
        <v>2.6141971792049912E-2</v>
      </c>
      <c r="J21" s="23" cm="1">
        <f t="array" ref="J21">INDEX(W_psid!$B$2:$CZ$104,W_!$A21,W_!J$1)/Ns!$B$1</f>
        <v>2.3101827422388768E-2</v>
      </c>
      <c r="K21" s="23" cm="1">
        <f t="array" ref="K21">INDEX(W_psid!$B$2:$CZ$104,W_!$A21,W_!K$1)/Ns!$B$1</f>
        <v>6.7896328942665868E-2</v>
      </c>
      <c r="L21" s="23" cm="1">
        <f t="array" ref="L21">INDEX(W_psid!$B$2:$CZ$104,W_!$A21,W_!L$1)/Ns!$B$1</f>
        <v>-7.4383076206799376E-2</v>
      </c>
      <c r="M21" s="23" cm="1">
        <f t="array" ref="M21">INDEX(W_psid!$B$2:$CZ$104,W_!$A21,W_!M$1)/Ns!$B$1</f>
        <v>-8.1320252723595179E-2</v>
      </c>
      <c r="N21" s="23" cm="1">
        <f t="array" ref="N21">INDEX(W_psid!$B$2:$CZ$104,W_!$A21,W_!N$1)/Ns!$B$1</f>
        <v>1.4391069248797602E-2</v>
      </c>
      <c r="O21" s="23" cm="1">
        <f t="array" ref="O21">INDEX(W_psid!$B$2:$CZ$104,W_!$A21,W_!O$1)/Ns!$B$1</f>
        <v>2.9863648737288553E-2</v>
      </c>
      <c r="P21" s="23" cm="1">
        <f t="array" ref="P21">INDEX(W_psid!$B$2:$CZ$104,W_!$A21,W_!P$1)/Ns!$B$1</f>
        <v>1.0534664335000513E-2</v>
      </c>
      <c r="Q21" s="23" cm="1">
        <f t="array" ref="Q21">INDEX(W_psid!$B$2:$CZ$104,W_!$A21,W_!Q$1)/Ns!$B$1</f>
        <v>-6.5648957022688081E-2</v>
      </c>
      <c r="R21" s="23" cm="1">
        <f t="array" ref="R21">INDEX(W_psid!$B$2:$CZ$104,W_!$A21,W_!R$1)/Ns!$B$1</f>
        <v>-8.1372034850398414E-2</v>
      </c>
      <c r="S21" s="23" cm="1">
        <f t="array" ref="S21">INDEX(W_psid!$B$2:$CZ$104,W_!$A21,W_!S$1)/Ns!$B$1</f>
        <v>1.8030500715817416E-5</v>
      </c>
      <c r="T21" s="23" cm="1">
        <f t="array" ref="T21">INDEX(W_psid!$B$2:$CZ$104,W_!$A21,W_!T$1)/Ns!$B$1</f>
        <v>5.56850185849165E-6</v>
      </c>
      <c r="U21" s="23" cm="1">
        <f t="array" ref="U21">INDEX(W_psid!$B$2:$CZ$104,W_!$A21,W_!U$1)/Ns!$B$1</f>
        <v>5.2408377483177605E-4</v>
      </c>
      <c r="V21" s="23" cm="1">
        <f t="array" ref="V21">INDEX(W_psid!$B$2:$CZ$104,W_!$A21,W_!V$1)/Ns!$B$1</f>
        <v>-1.0377093524344066E-5</v>
      </c>
      <c r="W21" s="23" cm="1">
        <f t="array" ref="W21">INDEX(W_psid!$B$2:$CZ$104,W_!$A21,W_!W$1)/Ns!$B$1</f>
        <v>-2.1850760431038724E-4</v>
      </c>
      <c r="X21" s="23" cm="1">
        <f t="array" ref="X21">INDEX(W_psid!$B$2:$CZ$104,W_!$A21,W_!X$1)/Ns!$B$1</f>
        <v>2.4075853550710232E-3</v>
      </c>
      <c r="Y21" s="23" cm="1">
        <f t="array" ref="Y21">INDEX(W_psid!$B$2:$CZ$104,W_!$A21,W_!Y$1)/Ns!$B$1</f>
        <v>2.4362188306926583E-3</v>
      </c>
      <c r="Z21" s="23" cm="1">
        <f t="array" ref="Z21">INDEX(W_psid!$B$2:$CZ$104,W_!$A21,W_!Z$1)/Ns!$B$1</f>
        <v>2.9929442398620894E-3</v>
      </c>
      <c r="AA21" s="23" cm="1">
        <f t="array" ref="AA21">INDEX(W_psid!$B$2:$CZ$104,W_!$A21,W_!AA$1)/Ns!$B$1</f>
        <v>3.3413441944272356E-3</v>
      </c>
      <c r="AB21" s="23" cm="1">
        <f t="array" ref="AB21">INDEX(W_psid!$B$2:$CZ$104,W_!$A21,W_!AB$1)/Ns!$B$1</f>
        <v>7.3956000894304541E-4</v>
      </c>
      <c r="AC21" s="23" cm="1">
        <f t="array" ref="AC21">INDEX(W_psid!$B$2:$CZ$104,W_!$A21,W_!AC$1)/Ns!$B$1</f>
        <v>-3.3087425754245217E-5</v>
      </c>
      <c r="AD21" s="23" cm="1">
        <f t="array" ref="AD21">INDEX(W_psid!$B$2:$CZ$104,W_!$A21,W_!AD$1)/Ns!$B$1</f>
        <v>-8.0981993143914167E-4</v>
      </c>
      <c r="AE21" s="23" cm="1">
        <f t="array" ref="AE21">INDEX(W_psid!$B$2:$CZ$104,W_!$A21,W_!AE$1)/Ns!$B$1</f>
        <v>7.1635698698451649E-4</v>
      </c>
      <c r="AF21" s="23" cm="1">
        <f t="array" ref="AF21">INDEX(W_psid!$B$2:$CZ$104,W_!$A21,W_!AF$1)/Ns!$B$1</f>
        <v>1.2902948916350153E-2</v>
      </c>
      <c r="AG21" s="23" cm="1">
        <f t="array" ref="AG21">INDEX(W_psid!$B$2:$CZ$104,W_!$A21,W_!AG$1)/Ns!$B$1</f>
        <v>8.0081622011309844E-3</v>
      </c>
      <c r="AH21" s="23" cm="1">
        <f t="array" ref="AH21">INDEX(W_psid!$B$2:$CZ$104,W_!$A21,W_!AH$1)/Ns!$B$1</f>
        <v>-8.6688987054876114E-5</v>
      </c>
      <c r="AI21" s="23" cm="1">
        <f t="array" ref="AI21">INDEX(W_psid!$B$2:$CZ$104,W_!$A21,W_!AI$1)/Ns!$B$1</f>
        <v>7.0514296059762449E-5</v>
      </c>
      <c r="AJ21" s="23" cm="1">
        <f t="array" ref="AJ21">INDEX(W_psid!$B$2:$CZ$104,W_!$A21,W_!AJ$1)/Ns!$B$1</f>
        <v>1.3605971522528948E-6</v>
      </c>
      <c r="AK21" s="23" cm="1">
        <f t="array" ref="AK21">INDEX(W_psid!$B$2:$CZ$104,W_!$A21,W_!AK$1)/Ns!$B$1</f>
        <v>-2.9153960370648154E-3</v>
      </c>
      <c r="AL21" s="23" cm="1">
        <f t="array" ref="AL21">INDEX(W_psid!$B$2:$CZ$104,W_!$A21,W_!AL$1)/Ns!$B$1</f>
        <v>1.6618237691310973E-3</v>
      </c>
      <c r="AM21" s="23" cm="1">
        <f t="array" ref="AM21">INDEX(W_psid!$B$2:$CZ$104,W_!$A21,W_!AM$1)/Ns!$B$1</f>
        <v>-3.5488244132793833E-3</v>
      </c>
      <c r="AN21" s="23" cm="1">
        <f t="array" ref="AN21">INDEX(W_psid!$B$2:$CZ$104,W_!$A21,W_!AN$1)/Ns!$B$1</f>
        <v>1.8809139434090142E-4</v>
      </c>
      <c r="AO21" s="23" cm="1">
        <f t="array" ref="AO21">INDEX(W_psid!$B$2:$CZ$104,W_!$A21,W_!AO$1)/Ns!$B$1</f>
        <v>6.9241985147724297E-6</v>
      </c>
      <c r="AP21" s="23" cm="1">
        <f t="array" ref="AP21">INDEX(W_psid!$B$2:$CZ$104,W_!$A21,W_!AP$1)/Ns!$B$1</f>
        <v>3.4497522957964498E-3</v>
      </c>
      <c r="AQ21" s="23" cm="1">
        <f t="array" ref="AQ21">INDEX(W_psid!$B$2:$CZ$104,W_!$A21,W_!AQ$1)/Ns!$B$1</f>
        <v>1.12278973638405E-2</v>
      </c>
      <c r="AR21" s="23" cm="1">
        <f t="array" ref="AR21">INDEX(W_psid!$B$2:$CZ$104,W_!$A21,W_!AR$1)/Ns!$B$1</f>
        <v>3.3228787434744354E-2</v>
      </c>
      <c r="AS21" s="23" cm="1">
        <f t="array" ref="AS21">INDEX(W_psid!$B$2:$CZ$104,W_!$A21,W_!AS$1)/Ns!$B$1</f>
        <v>1.2722568707285448E-6</v>
      </c>
      <c r="AT21" s="23" cm="1">
        <f t="array" ref="AT21">INDEX(W_psid!$B$2:$CZ$104,W_!$A21,W_!AT$1)/Ns!$B$1</f>
        <v>-3.2900215323586733E-5</v>
      </c>
      <c r="AU21" s="23" cm="1">
        <f t="array" ref="AU21">INDEX(W_psid!$B$2:$CZ$104,W_!$A21,W_!AU$1)/Ns!$B$1</f>
        <v>0</v>
      </c>
      <c r="AV21" s="23" cm="1">
        <f t="array" ref="AV21">INDEX(W_psid!$B$2:$CZ$104,W_!$A21,W_!AV$1)/Ns!$B$1</f>
        <v>1.3840885880352491E-2</v>
      </c>
      <c r="AW21" s="23" cm="1">
        <f t="array" ref="AW21">INDEX(W_psid!$B$2:$CZ$104,W_!$A21,W_!AW$1)/Ns!$B$1</f>
        <v>-1.3027952264439395E-4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</row>
    <row r="22" spans="1:57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3" cm="1">
        <f t="array" ref="D22">INDEX(W_psid!$B$2:$CZ$104,W_!$A22,W_!D$1)/Ns!$B$1</f>
        <v>-3.2270510508470546E-2</v>
      </c>
      <c r="E22" s="23" cm="1">
        <f t="array" ref="E22">INDEX(W_psid!$B$2:$CZ$104,W_!$A22,W_!E$1)/Ns!$B$1</f>
        <v>-0.22250883854526451</v>
      </c>
      <c r="F22" s="23" cm="1">
        <f t="array" ref="F22">INDEX(W_psid!$B$2:$CZ$104,W_!$A22,W_!F$1)/Ns!$B$1</f>
        <v>-0.23256324679938939</v>
      </c>
      <c r="G22" s="23" cm="1">
        <f t="array" ref="G22">INDEX(W_psid!$B$2:$CZ$104,W_!$A22,W_!G$1)/Ns!$B$1</f>
        <v>-10.156293304889534</v>
      </c>
      <c r="H22" s="23" cm="1">
        <f t="array" ref="H22">INDEX(W_psid!$B$2:$CZ$104,W_!$A22,W_!H$1)/Ns!$B$1</f>
        <v>2.6085869553976395</v>
      </c>
      <c r="I22" s="23" cm="1">
        <f t="array" ref="I22">INDEX(W_psid!$B$2:$CZ$104,W_!$A22,W_!I$1)/Ns!$B$1</f>
        <v>3.7387747459842724</v>
      </c>
      <c r="J22" s="23" cm="1">
        <f t="array" ref="J22">INDEX(W_psid!$B$2:$CZ$104,W_!$A22,W_!J$1)/Ns!$B$1</f>
        <v>2.8415236040266367</v>
      </c>
      <c r="K22" s="23" cm="1">
        <f t="array" ref="K22">INDEX(W_psid!$B$2:$CZ$104,W_!$A22,W_!K$1)/Ns!$B$1</f>
        <v>4.8932721023164856</v>
      </c>
      <c r="L22" s="23" cm="1">
        <f t="array" ref="L22">INDEX(W_psid!$B$2:$CZ$104,W_!$A22,W_!L$1)/Ns!$B$1</f>
        <v>-2.0571030328086159</v>
      </c>
      <c r="M22" s="23" cm="1">
        <f t="array" ref="M22">INDEX(W_psid!$B$2:$CZ$104,W_!$A22,W_!M$1)/Ns!$B$1</f>
        <v>-0.74843833634327028</v>
      </c>
      <c r="N22" s="23" cm="1">
        <f t="array" ref="N22">INDEX(W_psid!$B$2:$CZ$104,W_!$A22,W_!N$1)/Ns!$B$1</f>
        <v>0.50716367865579814</v>
      </c>
      <c r="O22" s="23" cm="1">
        <f t="array" ref="O22">INDEX(W_psid!$B$2:$CZ$104,W_!$A22,W_!O$1)/Ns!$B$1</f>
        <v>-5.2266666446561381E-2</v>
      </c>
      <c r="P22" s="23" cm="1">
        <f t="array" ref="P22">INDEX(W_psid!$B$2:$CZ$104,W_!$A22,W_!P$1)/Ns!$B$1</f>
        <v>-0.60345799539401734</v>
      </c>
      <c r="Q22" s="23" cm="1">
        <f t="array" ref="Q22">INDEX(W_psid!$B$2:$CZ$104,W_!$A22,W_!Q$1)/Ns!$B$1</f>
        <v>4.7452178569251844</v>
      </c>
      <c r="R22" s="23" cm="1">
        <f t="array" ref="R22">INDEX(W_psid!$B$2:$CZ$104,W_!$A22,W_!R$1)/Ns!$B$1</f>
        <v>-4.7229924117265272</v>
      </c>
      <c r="S22" s="23" cm="1">
        <f t="array" ref="S22">INDEX(W_psid!$B$2:$CZ$104,W_!$A22,W_!S$1)/Ns!$B$1</f>
        <v>-2.4608355312733823E-3</v>
      </c>
      <c r="T22" s="23" cm="1">
        <f t="array" ref="T22">INDEX(W_psid!$B$2:$CZ$104,W_!$A22,W_!T$1)/Ns!$B$1</f>
        <v>5.6888508642920926E-4</v>
      </c>
      <c r="U22" s="23" cm="1">
        <f t="array" ref="U22">INDEX(W_psid!$B$2:$CZ$104,W_!$A22,W_!U$1)/Ns!$B$1</f>
        <v>-1.0377093524344066E-5</v>
      </c>
      <c r="V22" s="23" cm="1">
        <f t="array" ref="V22">INDEX(W_psid!$B$2:$CZ$104,W_!$A22,W_!V$1)/Ns!$B$1</f>
        <v>1.1837737248862139</v>
      </c>
      <c r="W22" s="23" cm="1">
        <f t="array" ref="W22">INDEX(W_psid!$B$2:$CZ$104,W_!$A22,W_!W$1)/Ns!$B$1</f>
        <v>1.1747635249730002</v>
      </c>
      <c r="X22" s="23" cm="1">
        <f t="array" ref="X22">INDEX(W_psid!$B$2:$CZ$104,W_!$A22,W_!X$1)/Ns!$B$1</f>
        <v>0.73917984227360345</v>
      </c>
      <c r="Y22" s="23" cm="1">
        <f t="array" ref="Y22">INDEX(W_psid!$B$2:$CZ$104,W_!$A22,W_!Y$1)/Ns!$B$1</f>
        <v>0.69284730459563648</v>
      </c>
      <c r="Z22" s="23" cm="1">
        <f t="array" ref="Z22">INDEX(W_psid!$B$2:$CZ$104,W_!$A22,W_!Z$1)/Ns!$B$1</f>
        <v>0.65908870437628053</v>
      </c>
      <c r="AA22" s="23" cm="1">
        <f t="array" ref="AA22">INDEX(W_psid!$B$2:$CZ$104,W_!$A22,W_!AA$1)/Ns!$B$1</f>
        <v>0.73230855531554584</v>
      </c>
      <c r="AB22" s="23" cm="1">
        <f t="array" ref="AB22">INDEX(W_psid!$B$2:$CZ$104,W_!$A22,W_!AB$1)/Ns!$B$1</f>
        <v>0.16703078497042745</v>
      </c>
      <c r="AC22" s="23" cm="1">
        <f t="array" ref="AC22">INDEX(W_psid!$B$2:$CZ$104,W_!$A22,W_!AC$1)/Ns!$B$1</f>
        <v>3.517010263382594E-3</v>
      </c>
      <c r="AD22" s="23" cm="1">
        <f t="array" ref="AD22">INDEX(W_psid!$B$2:$CZ$104,W_!$A22,W_!AD$1)/Ns!$B$1</f>
        <v>-0.15842144668616739</v>
      </c>
      <c r="AE22" s="23" cm="1">
        <f t="array" ref="AE22">INDEX(W_psid!$B$2:$CZ$104,W_!$A22,W_!AE$1)/Ns!$B$1</f>
        <v>5.2589233889671287E-2</v>
      </c>
      <c r="AF22" s="23" cm="1">
        <f t="array" ref="AF22">INDEX(W_psid!$B$2:$CZ$104,W_!$A22,W_!AF$1)/Ns!$B$1</f>
        <v>9.7617157011900453</v>
      </c>
      <c r="AG22" s="23" cm="1">
        <f t="array" ref="AG22">INDEX(W_psid!$B$2:$CZ$104,W_!$A22,W_!AG$1)/Ns!$B$1</f>
        <v>8.7348015658355997</v>
      </c>
      <c r="AH22" s="23" cm="1">
        <f t="array" ref="AH22">INDEX(W_psid!$B$2:$CZ$104,W_!$A22,W_!AH$1)/Ns!$B$1</f>
        <v>3.3642092359635764E-2</v>
      </c>
      <c r="AI22" s="23" cm="1">
        <f t="array" ref="AI22">INDEX(W_psid!$B$2:$CZ$104,W_!$A22,W_!AI$1)/Ns!$B$1</f>
        <v>1.1708891110651251E-2</v>
      </c>
      <c r="AJ22" s="23" cm="1">
        <f t="array" ref="AJ22">INDEX(W_psid!$B$2:$CZ$104,W_!$A22,W_!AJ$1)/Ns!$B$1</f>
        <v>-2.2448913826030904E-4</v>
      </c>
      <c r="AK22" s="23" cm="1">
        <f t="array" ref="AK22">INDEX(W_psid!$B$2:$CZ$104,W_!$A22,W_!AK$1)/Ns!$B$1</f>
        <v>-0.29846371057493082</v>
      </c>
      <c r="AL22" s="23" cm="1">
        <f t="array" ref="AL22">INDEX(W_psid!$B$2:$CZ$104,W_!$A22,W_!AL$1)/Ns!$B$1</f>
        <v>-0.73755269637817011</v>
      </c>
      <c r="AM22" s="23" cm="1">
        <f t="array" ref="AM22">INDEX(W_psid!$B$2:$CZ$104,W_!$A22,W_!AM$1)/Ns!$B$1</f>
        <v>-6.494376775702633E-2</v>
      </c>
      <c r="AN22" s="23" cm="1">
        <f t="array" ref="AN22">INDEX(W_psid!$B$2:$CZ$104,W_!$A22,W_!AN$1)/Ns!$B$1</f>
        <v>4.3905894926830898E-2</v>
      </c>
      <c r="AO22" s="23" cm="1">
        <f t="array" ref="AO22">INDEX(W_psid!$B$2:$CZ$104,W_!$A22,W_!AO$1)/Ns!$B$1</f>
        <v>1.6104659543635203E-4</v>
      </c>
      <c r="AP22" s="23" cm="1">
        <f t="array" ref="AP22">INDEX(W_psid!$B$2:$CZ$104,W_!$A22,W_!AP$1)/Ns!$B$1</f>
        <v>-4.3191672179491158</v>
      </c>
      <c r="AQ22" s="23" cm="1">
        <f t="array" ref="AQ22">INDEX(W_psid!$B$2:$CZ$104,W_!$A22,W_!AQ$1)/Ns!$B$1</f>
        <v>-3.4728970295260684</v>
      </c>
      <c r="AR22" s="23" cm="1">
        <f t="array" ref="AR22">INDEX(W_psid!$B$2:$CZ$104,W_!$A22,W_!AR$1)/Ns!$B$1</f>
        <v>3.6529716455396324</v>
      </c>
      <c r="AS22" s="23" cm="1">
        <f t="array" ref="AS22">INDEX(W_psid!$B$2:$CZ$104,W_!$A22,W_!AS$1)/Ns!$B$1</f>
        <v>4.994022238653593E-5</v>
      </c>
      <c r="AT22" s="23" cm="1">
        <f t="array" ref="AT22">INDEX(W_psid!$B$2:$CZ$104,W_!$A22,W_!AT$1)/Ns!$B$1</f>
        <v>1.1981111660152792E-3</v>
      </c>
      <c r="AU22" s="23" cm="1">
        <f t="array" ref="AU22">INDEX(W_psid!$B$2:$CZ$104,W_!$A22,W_!AU$1)/Ns!$B$1</f>
        <v>0</v>
      </c>
      <c r="AV22" s="23" cm="1">
        <f t="array" ref="AV22">INDEX(W_psid!$B$2:$CZ$104,W_!$A22,W_!AV$1)/Ns!$B$1</f>
        <v>4.5363742872264456</v>
      </c>
      <c r="AW22" s="23" cm="1">
        <f t="array" ref="AW22">INDEX(W_psid!$B$2:$CZ$104,W_!$A22,W_!AW$1)/Ns!$B$1</f>
        <v>0.15595615166767451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</row>
    <row r="23" spans="1:57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3" cm="1">
        <f t="array" ref="D23">INDEX(W_psid!$B$2:$CZ$104,W_!$A23,W_!D$1)/Ns!$B$1</f>
        <v>-3.1786486264284194E-2</v>
      </c>
      <c r="E23" s="23" cm="1">
        <f t="array" ref="E23">INDEX(W_psid!$B$2:$CZ$104,W_!$A23,W_!E$1)/Ns!$B$1</f>
        <v>-0.2074652143915704</v>
      </c>
      <c r="F23" s="23" cm="1">
        <f t="array" ref="F23">INDEX(W_psid!$B$2:$CZ$104,W_!$A23,W_!F$1)/Ns!$B$1</f>
        <v>-0.23054149884791014</v>
      </c>
      <c r="G23" s="23" cm="1">
        <f t="array" ref="G23">INDEX(W_psid!$B$2:$CZ$104,W_!$A23,W_!G$1)/Ns!$B$1</f>
        <v>-10.036088588048495</v>
      </c>
      <c r="H23" s="23" cm="1">
        <f t="array" ref="H23">INDEX(W_psid!$B$2:$CZ$104,W_!$A23,W_!H$1)/Ns!$B$1</f>
        <v>2.5828791666323592</v>
      </c>
      <c r="I23" s="23" cm="1">
        <f t="array" ref="I23">INDEX(W_psid!$B$2:$CZ$104,W_!$A23,W_!I$1)/Ns!$B$1</f>
        <v>3.6524572663500954</v>
      </c>
      <c r="J23" s="23" cm="1">
        <f t="array" ref="J23">INDEX(W_psid!$B$2:$CZ$104,W_!$A23,W_!J$1)/Ns!$B$1</f>
        <v>2.6580224261719252</v>
      </c>
      <c r="K23" s="23" cm="1">
        <f t="array" ref="K23">INDEX(W_psid!$B$2:$CZ$104,W_!$A23,W_!K$1)/Ns!$B$1</f>
        <v>4.8135437542066128</v>
      </c>
      <c r="L23" s="23" cm="1">
        <f t="array" ref="L23">INDEX(W_psid!$B$2:$CZ$104,W_!$A23,W_!L$1)/Ns!$B$1</f>
        <v>-1.7868481187691316</v>
      </c>
      <c r="M23" s="23" cm="1">
        <f t="array" ref="M23">INDEX(W_psid!$B$2:$CZ$104,W_!$A23,W_!M$1)/Ns!$B$1</f>
        <v>-0.62950708823542323</v>
      </c>
      <c r="N23" s="23" cm="1">
        <f t="array" ref="N23">INDEX(W_psid!$B$2:$CZ$104,W_!$A23,W_!N$1)/Ns!$B$1</f>
        <v>0.4858693400339224</v>
      </c>
      <c r="O23" s="23" cm="1">
        <f t="array" ref="O23">INDEX(W_psid!$B$2:$CZ$104,W_!$A23,W_!O$1)/Ns!$B$1</f>
        <v>-0.30167905961548969</v>
      </c>
      <c r="P23" s="23" cm="1">
        <f t="array" ref="P23">INDEX(W_psid!$B$2:$CZ$104,W_!$A23,W_!P$1)/Ns!$B$1</f>
        <v>-0.58589294803888126</v>
      </c>
      <c r="Q23" s="23" cm="1">
        <f t="array" ref="Q23">INDEX(W_psid!$B$2:$CZ$104,W_!$A23,W_!Q$1)/Ns!$B$1</f>
        <v>4.6386406284693908</v>
      </c>
      <c r="R23" s="23" cm="1">
        <f t="array" ref="R23">INDEX(W_psid!$B$2:$CZ$104,W_!$A23,W_!R$1)/Ns!$B$1</f>
        <v>-4.5023767824796144</v>
      </c>
      <c r="S23" s="23" cm="1">
        <f t="array" ref="S23">INDEX(W_psid!$B$2:$CZ$104,W_!$A23,W_!S$1)/Ns!$B$1</f>
        <v>-2.4444750438491489E-3</v>
      </c>
      <c r="T23" s="23" cm="1">
        <f t="array" ref="T23">INDEX(W_psid!$B$2:$CZ$104,W_!$A23,W_!T$1)/Ns!$B$1</f>
        <v>5.7403701464231688E-4</v>
      </c>
      <c r="U23" s="23" cm="1">
        <f t="array" ref="U23">INDEX(W_psid!$B$2:$CZ$104,W_!$A23,W_!U$1)/Ns!$B$1</f>
        <v>-2.1850760431038724E-4</v>
      </c>
      <c r="V23" s="23" cm="1">
        <f t="array" ref="V23">INDEX(W_psid!$B$2:$CZ$104,W_!$A23,W_!V$1)/Ns!$B$1</f>
        <v>1.1747635249730002</v>
      </c>
      <c r="W23" s="23" cm="1">
        <f t="array" ref="W23">INDEX(W_psid!$B$2:$CZ$104,W_!$A23,W_!W$1)/Ns!$B$1</f>
        <v>1.1700846614191827</v>
      </c>
      <c r="X23" s="23" cm="1">
        <f t="array" ref="X23">INDEX(W_psid!$B$2:$CZ$104,W_!$A23,W_!X$1)/Ns!$B$1</f>
        <v>0.71893806278542827</v>
      </c>
      <c r="Y23" s="23" cm="1">
        <f t="array" ref="Y23">INDEX(W_psid!$B$2:$CZ$104,W_!$A23,W_!Y$1)/Ns!$B$1</f>
        <v>0.67503940808200336</v>
      </c>
      <c r="Z23" s="23" cm="1">
        <f t="array" ref="Z23">INDEX(W_psid!$B$2:$CZ$104,W_!$A23,W_!Z$1)/Ns!$B$1</f>
        <v>0.64562253522294388</v>
      </c>
      <c r="AA23" s="23" cm="1">
        <f t="array" ref="AA23">INDEX(W_psid!$B$2:$CZ$104,W_!$A23,W_!AA$1)/Ns!$B$1</f>
        <v>0.71371917044094968</v>
      </c>
      <c r="AB23" s="23" cm="1">
        <f t="array" ref="AB23">INDEX(W_psid!$B$2:$CZ$104,W_!$A23,W_!AB$1)/Ns!$B$1</f>
        <v>0.17108626684150277</v>
      </c>
      <c r="AC23" s="23" cm="1">
        <f t="array" ref="AC23">INDEX(W_psid!$B$2:$CZ$104,W_!$A23,W_!AC$1)/Ns!$B$1</f>
        <v>3.3849538746265713E-3</v>
      </c>
      <c r="AD23" s="23" cm="1">
        <f t="array" ref="AD23">INDEX(W_psid!$B$2:$CZ$104,W_!$A23,W_!AD$1)/Ns!$B$1</f>
        <v>-0.15670330343563502</v>
      </c>
      <c r="AE23" s="23" cm="1">
        <f t="array" ref="AE23">INDEX(W_psid!$B$2:$CZ$104,W_!$A23,W_!AE$1)/Ns!$B$1</f>
        <v>4.9332897575672739E-2</v>
      </c>
      <c r="AF23" s="23" cm="1">
        <f t="array" ref="AF23">INDEX(W_psid!$B$2:$CZ$104,W_!$A23,W_!AF$1)/Ns!$B$1</f>
        <v>9.6757815071780602</v>
      </c>
      <c r="AG23" s="23" cm="1">
        <f t="array" ref="AG23">INDEX(W_psid!$B$2:$CZ$104,W_!$A23,W_!AG$1)/Ns!$B$1</f>
        <v>8.6627688835358985</v>
      </c>
      <c r="AH23" s="23" cm="1">
        <f t="array" ref="AH23">INDEX(W_psid!$B$2:$CZ$104,W_!$A23,W_!AH$1)/Ns!$B$1</f>
        <v>3.3061631138216148E-2</v>
      </c>
      <c r="AI23" s="23" cm="1">
        <f t="array" ref="AI23">INDEX(W_psid!$B$2:$CZ$104,W_!$A23,W_!AI$1)/Ns!$B$1</f>
        <v>1.1604625437416076E-2</v>
      </c>
      <c r="AJ23" s="23" cm="1">
        <f t="array" ref="AJ23">INDEX(W_psid!$B$2:$CZ$104,W_!$A23,W_!AJ$1)/Ns!$B$1</f>
        <v>-2.1874207071277124E-4</v>
      </c>
      <c r="AK23" s="23" cm="1">
        <f t="array" ref="AK23">INDEX(W_psid!$B$2:$CZ$104,W_!$A23,W_!AK$1)/Ns!$B$1</f>
        <v>-0.2752281659101139</v>
      </c>
      <c r="AL23" s="23" cm="1">
        <f t="array" ref="AL23">INDEX(W_psid!$B$2:$CZ$104,W_!$A23,W_!AL$1)/Ns!$B$1</f>
        <v>-0.70451704426248585</v>
      </c>
      <c r="AM23" s="23" cm="1">
        <f t="array" ref="AM23">INDEX(W_psid!$B$2:$CZ$104,W_!$A23,W_!AM$1)/Ns!$B$1</f>
        <v>-6.7238603502855224E-2</v>
      </c>
      <c r="AN23" s="23" cm="1">
        <f t="array" ref="AN23">INDEX(W_psid!$B$2:$CZ$104,W_!$A23,W_!AN$1)/Ns!$B$1</f>
        <v>4.2739931522903958E-2</v>
      </c>
      <c r="AO23" s="23" cm="1">
        <f t="array" ref="AO23">INDEX(W_psid!$B$2:$CZ$104,W_!$A23,W_!AO$1)/Ns!$B$1</f>
        <v>1.1330866192499276E-4</v>
      </c>
      <c r="AP23" s="23" cm="1">
        <f t="array" ref="AP23">INDEX(W_psid!$B$2:$CZ$104,W_!$A23,W_!AP$1)/Ns!$B$1</f>
        <v>-4.3752446030637726</v>
      </c>
      <c r="AQ23" s="23" cm="1">
        <f t="array" ref="AQ23">INDEX(W_psid!$B$2:$CZ$104,W_!$A23,W_!AQ$1)/Ns!$B$1</f>
        <v>-3.5542489566523812</v>
      </c>
      <c r="AR23" s="23" cm="1">
        <f t="array" ref="AR23">INDEX(W_psid!$B$2:$CZ$104,W_!$A23,W_!AR$1)/Ns!$B$1</f>
        <v>3.5999278343945105</v>
      </c>
      <c r="AS23" s="23" cm="1">
        <f t="array" ref="AS23">INDEX(W_psid!$B$2:$CZ$104,W_!$A23,W_!AS$1)/Ns!$B$1</f>
        <v>4.9792364116906325E-5</v>
      </c>
      <c r="AT23" s="23" cm="1">
        <f t="array" ref="AT23">INDEX(W_psid!$B$2:$CZ$104,W_!$A23,W_!AT$1)/Ns!$B$1</f>
        <v>1.1414073239810205E-3</v>
      </c>
      <c r="AU23" s="23" cm="1">
        <f t="array" ref="AU23">INDEX(W_psid!$B$2:$CZ$104,W_!$A23,W_!AU$1)/Ns!$B$1</f>
        <v>0</v>
      </c>
      <c r="AV23" s="23" cm="1">
        <f t="array" ref="AV23">INDEX(W_psid!$B$2:$CZ$104,W_!$A23,W_!AV$1)/Ns!$B$1</f>
        <v>4.5171002912393323</v>
      </c>
      <c r="AW23" s="23" cm="1">
        <f t="array" ref="AW23">INDEX(W_psid!$B$2:$CZ$104,W_!$A23,W_!AW$1)/Ns!$B$1</f>
        <v>0.14601768080329131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</row>
    <row r="24" spans="1:57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3" cm="1">
        <f t="array" ref="D24">INDEX(W_psid!$B$2:$CZ$104,W_!$A24,W_!D$1)/Ns!$B$1</f>
        <v>-5.4902005932268981E-2</v>
      </c>
      <c r="E24" s="23" cm="1">
        <f t="array" ref="E24">INDEX(W_psid!$B$2:$CZ$104,W_!$A24,W_!E$1)/Ns!$B$1</f>
        <v>-0.23826414211331268</v>
      </c>
      <c r="F24" s="23" cm="1">
        <f t="array" ref="F24">INDEX(W_psid!$B$2:$CZ$104,W_!$A24,W_!F$1)/Ns!$B$1</f>
        <v>-8.1706624139918471E-2</v>
      </c>
      <c r="G24" s="23" cm="1">
        <f t="array" ref="G24">INDEX(W_psid!$B$2:$CZ$104,W_!$A24,W_!G$1)/Ns!$B$1</f>
        <v>-5.8114909165292792</v>
      </c>
      <c r="H24" s="23" cm="1">
        <f t="array" ref="H24">INDEX(W_psid!$B$2:$CZ$104,W_!$A24,W_!H$1)/Ns!$B$1</f>
        <v>1.7136865009747146</v>
      </c>
      <c r="I24" s="23" cm="1">
        <f t="array" ref="I24">INDEX(W_psid!$B$2:$CZ$104,W_!$A24,W_!I$1)/Ns!$B$1</f>
        <v>2.0513962496968969</v>
      </c>
      <c r="J24" s="23" cm="1">
        <f t="array" ref="J24">INDEX(W_psid!$B$2:$CZ$104,W_!$A24,W_!J$1)/Ns!$B$1</f>
        <v>2.4828175663095302</v>
      </c>
      <c r="K24" s="23" cm="1">
        <f t="array" ref="K24">INDEX(W_psid!$B$2:$CZ$104,W_!$A24,W_!K$1)/Ns!$B$1</f>
        <v>4.0361119251143176</v>
      </c>
      <c r="L24" s="23" cm="1">
        <f t="array" ref="L24">INDEX(W_psid!$B$2:$CZ$104,W_!$A24,W_!L$1)/Ns!$B$1</f>
        <v>-3.284848680577098</v>
      </c>
      <c r="M24" s="23" cm="1">
        <f t="array" ref="M24">INDEX(W_psid!$B$2:$CZ$104,W_!$A24,W_!M$1)/Ns!$B$1</f>
        <v>-2.9620137594063776</v>
      </c>
      <c r="N24" s="23" cm="1">
        <f t="array" ref="N24">INDEX(W_psid!$B$2:$CZ$104,W_!$A24,W_!N$1)/Ns!$B$1</f>
        <v>8.330105698212753E-2</v>
      </c>
      <c r="O24" s="23" cm="1">
        <f t="array" ref="O24">INDEX(W_psid!$B$2:$CZ$104,W_!$A24,W_!O$1)/Ns!$B$1</f>
        <v>1.6559341647018948</v>
      </c>
      <c r="P24" s="23" cm="1">
        <f t="array" ref="P24">INDEX(W_psid!$B$2:$CZ$104,W_!$A24,W_!P$1)/Ns!$B$1</f>
        <v>-0.66488421677028631</v>
      </c>
      <c r="Q24" s="23" cm="1">
        <f t="array" ref="Q24">INDEX(W_psid!$B$2:$CZ$104,W_!$A24,W_!Q$1)/Ns!$B$1</f>
        <v>3.7943099820373307</v>
      </c>
      <c r="R24" s="23" cm="1">
        <f t="array" ref="R24">INDEX(W_psid!$B$2:$CZ$104,W_!$A24,W_!R$1)/Ns!$B$1</f>
        <v>-2.7750068472985956</v>
      </c>
      <c r="S24" s="23" cm="1">
        <f t="array" ref="S24">INDEX(W_psid!$B$2:$CZ$104,W_!$A24,W_!S$1)/Ns!$B$1</f>
        <v>-2.0275152773063074E-3</v>
      </c>
      <c r="T24" s="23" cm="1">
        <f t="array" ref="T24">INDEX(W_psid!$B$2:$CZ$104,W_!$A24,W_!T$1)/Ns!$B$1</f>
        <v>3.3395174630067482E-4</v>
      </c>
      <c r="U24" s="23" cm="1">
        <f t="array" ref="U24">INDEX(W_psid!$B$2:$CZ$104,W_!$A24,W_!U$1)/Ns!$B$1</f>
        <v>2.4075853550710232E-3</v>
      </c>
      <c r="V24" s="23" cm="1">
        <f t="array" ref="V24">INDEX(W_psid!$B$2:$CZ$104,W_!$A24,W_!V$1)/Ns!$B$1</f>
        <v>0.73917984227360345</v>
      </c>
      <c r="W24" s="23" cm="1">
        <f t="array" ref="W24">INDEX(W_psid!$B$2:$CZ$104,W_!$A24,W_!W$1)/Ns!$B$1</f>
        <v>0.71893806278542827</v>
      </c>
      <c r="X24" s="23" cm="1">
        <f t="array" ref="X24">INDEX(W_psid!$B$2:$CZ$104,W_!$A24,W_!X$1)/Ns!$B$1</f>
        <v>0.77910944821894557</v>
      </c>
      <c r="Y24" s="23" cm="1">
        <f t="array" ref="Y24">INDEX(W_psid!$B$2:$CZ$104,W_!$A24,W_!Y$1)/Ns!$B$1</f>
        <v>0.7494679458929574</v>
      </c>
      <c r="Z24" s="23" cm="1">
        <f t="array" ref="Z24">INDEX(W_psid!$B$2:$CZ$104,W_!$A24,W_!Z$1)/Ns!$B$1</f>
        <v>0.69808025315666866</v>
      </c>
      <c r="AA24" s="23" cm="1">
        <f t="array" ref="AA24">INDEX(W_psid!$B$2:$CZ$104,W_!$A24,W_!AA$1)/Ns!$B$1</f>
        <v>0.77458997390455642</v>
      </c>
      <c r="AB24" s="23" cm="1">
        <f t="array" ref="AB24">INDEX(W_psid!$B$2:$CZ$104,W_!$A24,W_!AB$1)/Ns!$B$1</f>
        <v>0.12928429395908989</v>
      </c>
      <c r="AC24" s="23" cm="1">
        <f t="array" ref="AC24">INDEX(W_psid!$B$2:$CZ$104,W_!$A24,W_!AC$1)/Ns!$B$1</f>
        <v>1.32342224707616E-3</v>
      </c>
      <c r="AD24" s="23" cm="1">
        <f t="array" ref="AD24">INDEX(W_psid!$B$2:$CZ$104,W_!$A24,W_!AD$1)/Ns!$B$1</f>
        <v>-0.1211536226455921</v>
      </c>
      <c r="AE24" s="23" cm="1">
        <f t="array" ref="AE24">INDEX(W_psid!$B$2:$CZ$104,W_!$A24,W_!AE$1)/Ns!$B$1</f>
        <v>3.8463151853160994E-2</v>
      </c>
      <c r="AF24" s="23" cm="1">
        <f t="array" ref="AF24">INDEX(W_psid!$B$2:$CZ$104,W_!$A24,W_!AF$1)/Ns!$B$1</f>
        <v>5.319462110886052</v>
      </c>
      <c r="AG24" s="23" cm="1">
        <f t="array" ref="AG24">INDEX(W_psid!$B$2:$CZ$104,W_!$A24,W_!AG$1)/Ns!$B$1</f>
        <v>4.5563806718211284</v>
      </c>
      <c r="AH24" s="23" cm="1">
        <f t="array" ref="AH24">INDEX(W_psid!$B$2:$CZ$104,W_!$A24,W_!AH$1)/Ns!$B$1</f>
        <v>2.4900855347173231E-2</v>
      </c>
      <c r="AI24" s="23" cm="1">
        <f t="array" ref="AI24">INDEX(W_psid!$B$2:$CZ$104,W_!$A24,W_!AI$1)/Ns!$B$1</f>
        <v>4.5338051566207946E-3</v>
      </c>
      <c r="AJ24" s="23" cm="1">
        <f t="array" ref="AJ24">INDEX(W_psid!$B$2:$CZ$104,W_!$A24,W_!AJ$1)/Ns!$B$1</f>
        <v>-1.3269491105320324E-4</v>
      </c>
      <c r="AK24" s="23" cm="1">
        <f t="array" ref="AK24">INDEX(W_psid!$B$2:$CZ$104,W_!$A24,W_!AK$1)/Ns!$B$1</f>
        <v>-0.20372633960071718</v>
      </c>
      <c r="AL24" s="23" cm="1">
        <f t="array" ref="AL24">INDEX(W_psid!$B$2:$CZ$104,W_!$A24,W_!AL$1)/Ns!$B$1</f>
        <v>-0.51656789555781224</v>
      </c>
      <c r="AM24" s="23" cm="1">
        <f t="array" ref="AM24">INDEX(W_psid!$B$2:$CZ$104,W_!$A24,W_!AM$1)/Ns!$B$1</f>
        <v>-0.13720264922439371</v>
      </c>
      <c r="AN24" s="23" cm="1">
        <f t="array" ref="AN24">INDEX(W_psid!$B$2:$CZ$104,W_!$A24,W_!AN$1)/Ns!$B$1</f>
        <v>2.8871953815078281E-2</v>
      </c>
      <c r="AO24" s="23" cm="1">
        <f t="array" ref="AO24">INDEX(W_psid!$B$2:$CZ$104,W_!$A24,W_!AO$1)/Ns!$B$1</f>
        <v>2.4081060356268729E-4</v>
      </c>
      <c r="AP24" s="23" cm="1">
        <f t="array" ref="AP24">INDEX(W_psid!$B$2:$CZ$104,W_!$A24,W_!AP$1)/Ns!$B$1</f>
        <v>-4.4591386621130003</v>
      </c>
      <c r="AQ24" s="23" cm="1">
        <f t="array" ref="AQ24">INDEX(W_psid!$B$2:$CZ$104,W_!$A24,W_!AQ$1)/Ns!$B$1</f>
        <v>-3.2089785316162209</v>
      </c>
      <c r="AR24" s="23" cm="1">
        <f t="array" ref="AR24">INDEX(W_psid!$B$2:$CZ$104,W_!$A24,W_!AR$1)/Ns!$B$1</f>
        <v>2.8013816206874229</v>
      </c>
      <c r="AS24" s="23" cm="1">
        <f t="array" ref="AS24">INDEX(W_psid!$B$2:$CZ$104,W_!$A24,W_!AS$1)/Ns!$B$1</f>
        <v>-1.1845323693847906E-4</v>
      </c>
      <c r="AT24" s="23" cm="1">
        <f t="array" ref="AT24">INDEX(W_psid!$B$2:$CZ$104,W_!$A24,W_!AT$1)/Ns!$B$1</f>
        <v>1.6703687510118035E-3</v>
      </c>
      <c r="AU24" s="23" cm="1">
        <f t="array" ref="AU24">INDEX(W_psid!$B$2:$CZ$104,W_!$A24,W_!AU$1)/Ns!$B$1</f>
        <v>0</v>
      </c>
      <c r="AV24" s="23" cm="1">
        <f t="array" ref="AV24">INDEX(W_psid!$B$2:$CZ$104,W_!$A24,W_!AV$1)/Ns!$B$1</f>
        <v>2.5876094156049918</v>
      </c>
      <c r="AW24" s="23" cm="1">
        <f t="array" ref="AW24">INDEX(W_psid!$B$2:$CZ$104,W_!$A24,W_!AW$1)/Ns!$B$1</f>
        <v>0.15562350415765139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</row>
    <row r="25" spans="1:57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3" cm="1">
        <f t="array" ref="D25">INDEX(W_psid!$B$2:$CZ$104,W_!$A25,W_!D$1)/Ns!$B$1</f>
        <v>-3.9006774329265193E-2</v>
      </c>
      <c r="E25" s="23" cm="1">
        <f t="array" ref="E25">INDEX(W_psid!$B$2:$CZ$104,W_!$A25,W_!E$1)/Ns!$B$1</f>
        <v>-0.21303895626676525</v>
      </c>
      <c r="F25" s="23" cm="1">
        <f t="array" ref="F25">INDEX(W_psid!$B$2:$CZ$104,W_!$A25,W_!F$1)/Ns!$B$1</f>
        <v>-4.2781579052046471E-2</v>
      </c>
      <c r="G25" s="23" cm="1">
        <f t="array" ref="G25">INDEX(W_psid!$B$2:$CZ$104,W_!$A25,W_!G$1)/Ns!$B$1</f>
        <v>-4.4112061587029512</v>
      </c>
      <c r="H25" s="23" cm="1">
        <f t="array" ref="H25">INDEX(W_psid!$B$2:$CZ$104,W_!$A25,W_!H$1)/Ns!$B$1</f>
        <v>1.7963035176988975</v>
      </c>
      <c r="I25" s="23" cm="1">
        <f t="array" ref="I25">INDEX(W_psid!$B$2:$CZ$104,W_!$A25,W_!I$1)/Ns!$B$1</f>
        <v>1.4232654763757566</v>
      </c>
      <c r="J25" s="23" cm="1">
        <f t="array" ref="J25">INDEX(W_psid!$B$2:$CZ$104,W_!$A25,W_!J$1)/Ns!$B$1</f>
        <v>1.2466420215588472</v>
      </c>
      <c r="K25" s="23" cm="1">
        <f t="array" ref="K25">INDEX(W_psid!$B$2:$CZ$104,W_!$A25,W_!K$1)/Ns!$B$1</f>
        <v>3.1550534952839455</v>
      </c>
      <c r="L25" s="23" cm="1">
        <f t="array" ref="L25">INDEX(W_psid!$B$2:$CZ$104,W_!$A25,W_!L$1)/Ns!$B$1</f>
        <v>-3.3601319574868058</v>
      </c>
      <c r="M25" s="23" cm="1">
        <f t="array" ref="M25">INDEX(W_psid!$B$2:$CZ$104,W_!$A25,W_!M$1)/Ns!$B$1</f>
        <v>-2.7828884143803916</v>
      </c>
      <c r="N25" s="23" cm="1">
        <f t="array" ref="N25">INDEX(W_psid!$B$2:$CZ$104,W_!$A25,W_!N$1)/Ns!$B$1</f>
        <v>7.2890918368422625E-2</v>
      </c>
      <c r="O25" s="23" cm="1">
        <f t="array" ref="O25">INDEX(W_psid!$B$2:$CZ$104,W_!$A25,W_!O$1)/Ns!$B$1</f>
        <v>1.9609119999708657</v>
      </c>
      <c r="P25" s="23" cm="1">
        <f t="array" ref="P25">INDEX(W_psid!$B$2:$CZ$104,W_!$A25,W_!P$1)/Ns!$B$1</f>
        <v>-0.50122753531170938</v>
      </c>
      <c r="Q25" s="23" cm="1">
        <f t="array" ref="Q25">INDEX(W_psid!$B$2:$CZ$104,W_!$A25,W_!Q$1)/Ns!$B$1</f>
        <v>3.0791799905168427</v>
      </c>
      <c r="R25" s="23" cm="1">
        <f t="array" ref="R25">INDEX(W_psid!$B$2:$CZ$104,W_!$A25,W_!R$1)/Ns!$B$1</f>
        <v>-1.4263818249980713</v>
      </c>
      <c r="S25" s="23" cm="1">
        <f t="array" ref="S25">INDEX(W_psid!$B$2:$CZ$104,W_!$A25,W_!S$1)/Ns!$B$1</f>
        <v>-1.7938199019546517E-3</v>
      </c>
      <c r="T25" s="23" cm="1">
        <f t="array" ref="T25">INDEX(W_psid!$B$2:$CZ$104,W_!$A25,W_!T$1)/Ns!$B$1</f>
        <v>2.8988782191916978E-4</v>
      </c>
      <c r="U25" s="23" cm="1">
        <f t="array" ref="U25">INDEX(W_psid!$B$2:$CZ$104,W_!$A25,W_!U$1)/Ns!$B$1</f>
        <v>2.4362188306926583E-3</v>
      </c>
      <c r="V25" s="23" cm="1">
        <f t="array" ref="V25">INDEX(W_psid!$B$2:$CZ$104,W_!$A25,W_!V$1)/Ns!$B$1</f>
        <v>0.69284730459563648</v>
      </c>
      <c r="W25" s="23" cm="1">
        <f t="array" ref="W25">INDEX(W_psid!$B$2:$CZ$104,W_!$A25,W_!W$1)/Ns!$B$1</f>
        <v>0.67503940808200336</v>
      </c>
      <c r="X25" s="23" cm="1">
        <f t="array" ref="X25">INDEX(W_psid!$B$2:$CZ$104,W_!$A25,W_!X$1)/Ns!$B$1</f>
        <v>0.7494679458929574</v>
      </c>
      <c r="Y25" s="23" cm="1">
        <f t="array" ref="Y25">INDEX(W_psid!$B$2:$CZ$104,W_!$A25,W_!Y$1)/Ns!$B$1</f>
        <v>0.74848461213908635</v>
      </c>
      <c r="Z25" s="23" cm="1">
        <f t="array" ref="Z25">INDEX(W_psid!$B$2:$CZ$104,W_!$A25,W_!Z$1)/Ns!$B$1</f>
        <v>0.70551848294501907</v>
      </c>
      <c r="AA25" s="23" cm="1">
        <f t="array" ref="AA25">INDEX(W_psid!$B$2:$CZ$104,W_!$A25,W_!AA$1)/Ns!$B$1</f>
        <v>0.75978134591975499</v>
      </c>
      <c r="AB25" s="23" cm="1">
        <f t="array" ref="AB25">INDEX(W_psid!$B$2:$CZ$104,W_!$A25,W_!AB$1)/Ns!$B$1</f>
        <v>0.14963823070422003</v>
      </c>
      <c r="AC25" s="23" cm="1">
        <f t="array" ref="AC25">INDEX(W_psid!$B$2:$CZ$104,W_!$A25,W_!AC$1)/Ns!$B$1</f>
        <v>1.2810399927317114E-3</v>
      </c>
      <c r="AD25" s="23" cm="1">
        <f t="array" ref="AD25">INDEX(W_psid!$B$2:$CZ$104,W_!$A25,W_!AD$1)/Ns!$B$1</f>
        <v>-0.10605880609680045</v>
      </c>
      <c r="AE25" s="23" cm="1">
        <f t="array" ref="AE25">INDEX(W_psid!$B$2:$CZ$104,W_!$A25,W_!AE$1)/Ns!$B$1</f>
        <v>3.0382363811040768E-2</v>
      </c>
      <c r="AF25" s="23" cm="1">
        <f t="array" ref="AF25">INDEX(W_psid!$B$2:$CZ$104,W_!$A25,W_!AF$1)/Ns!$B$1</f>
        <v>4.3685095392803843</v>
      </c>
      <c r="AG25" s="23" cm="1">
        <f t="array" ref="AG25">INDEX(W_psid!$B$2:$CZ$104,W_!$A25,W_!AG$1)/Ns!$B$1</f>
        <v>3.7312871203107041</v>
      </c>
      <c r="AH25" s="23" cm="1">
        <f t="array" ref="AH25">INDEX(W_psid!$B$2:$CZ$104,W_!$A25,W_!AH$1)/Ns!$B$1</f>
        <v>2.3519805982855548E-2</v>
      </c>
      <c r="AI25" s="23" cm="1">
        <f t="array" ref="AI25">INDEX(W_psid!$B$2:$CZ$104,W_!$A25,W_!AI$1)/Ns!$B$1</f>
        <v>3.7999477889172442E-3</v>
      </c>
      <c r="AJ25" s="23" cm="1">
        <f t="array" ref="AJ25">INDEX(W_psid!$B$2:$CZ$104,W_!$A25,W_!AJ$1)/Ns!$B$1</f>
        <v>-1.1617220337066835E-4</v>
      </c>
      <c r="AK25" s="23" cm="1">
        <f t="array" ref="AK25">INDEX(W_psid!$B$2:$CZ$104,W_!$A25,W_!AK$1)/Ns!$B$1</f>
        <v>-0.13214703193476421</v>
      </c>
      <c r="AL25" s="23" cm="1">
        <f t="array" ref="AL25">INDEX(W_psid!$B$2:$CZ$104,W_!$A25,W_!AL$1)/Ns!$B$1</f>
        <v>-0.41234369020342626</v>
      </c>
      <c r="AM25" s="23" cm="1">
        <f t="array" ref="AM25">INDEX(W_psid!$B$2:$CZ$104,W_!$A25,W_!AM$1)/Ns!$B$1</f>
        <v>-0.17762896328257438</v>
      </c>
      <c r="AN25" s="23" cm="1">
        <f t="array" ref="AN25">INDEX(W_psid!$B$2:$CZ$104,W_!$A25,W_!AN$1)/Ns!$B$1</f>
        <v>2.1952265802927338E-2</v>
      </c>
      <c r="AO25" s="23" cm="1">
        <f t="array" ref="AO25">INDEX(W_psid!$B$2:$CZ$104,W_!$A25,W_!AO$1)/Ns!$B$1</f>
        <v>1.9937431162332615E-4</v>
      </c>
      <c r="AP25" s="23" cm="1">
        <f t="array" ref="AP25">INDEX(W_psid!$B$2:$CZ$104,W_!$A25,W_!AP$1)/Ns!$B$1</f>
        <v>-4.0356359392964363</v>
      </c>
      <c r="AQ25" s="23" cm="1">
        <f t="array" ref="AQ25">INDEX(W_psid!$B$2:$CZ$104,W_!$A25,W_!AQ$1)/Ns!$B$1</f>
        <v>-2.9091913241066907</v>
      </c>
      <c r="AR25" s="23" cm="1">
        <f t="array" ref="AR25">INDEX(W_psid!$B$2:$CZ$104,W_!$A25,W_!AR$1)/Ns!$B$1</f>
        <v>2.6865362686158796</v>
      </c>
      <c r="AS25" s="23" cm="1">
        <f t="array" ref="AS25">INDEX(W_psid!$B$2:$CZ$104,W_!$A25,W_!AS$1)/Ns!$B$1</f>
        <v>-1.104476705567402E-4</v>
      </c>
      <c r="AT25" s="23" cm="1">
        <f t="array" ref="AT25">INDEX(W_psid!$B$2:$CZ$104,W_!$A25,W_!AT$1)/Ns!$B$1</f>
        <v>1.7349907963090259E-3</v>
      </c>
      <c r="AU25" s="23" cm="1">
        <f t="array" ref="AU25">INDEX(W_psid!$B$2:$CZ$104,W_!$A25,W_!AU$1)/Ns!$B$1</f>
        <v>0</v>
      </c>
      <c r="AV25" s="23" cm="1">
        <f t="array" ref="AV25">INDEX(W_psid!$B$2:$CZ$104,W_!$A25,W_!AV$1)/Ns!$B$1</f>
        <v>2.1558746338096926</v>
      </c>
      <c r="AW25" s="23" cm="1">
        <f t="array" ref="AW25">INDEX(W_psid!$B$2:$CZ$104,W_!$A25,W_!AW$1)/Ns!$B$1</f>
        <v>0.158186609983445</v>
      </c>
      <c r="AX25" s="23">
        <v>0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</row>
    <row r="26" spans="1:57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3" cm="1">
        <f t="array" ref="D26">INDEX(W_psid!$B$2:$CZ$104,W_!$A26,W_!D$1)/Ns!$B$1</f>
        <v>-3.6933688140424893E-2</v>
      </c>
      <c r="E26" s="23" cm="1">
        <f t="array" ref="E26">INDEX(W_psid!$B$2:$CZ$104,W_!$A26,W_!E$1)/Ns!$B$1</f>
        <v>-0.19354170291956091</v>
      </c>
      <c r="F26" s="23" cm="1">
        <f t="array" ref="F26">INDEX(W_psid!$B$2:$CZ$104,W_!$A26,W_!F$1)/Ns!$B$1</f>
        <v>-4.3256858499435093E-2</v>
      </c>
      <c r="G26" s="23" cm="1">
        <f t="array" ref="G26">INDEX(W_psid!$B$2:$CZ$104,W_!$A26,W_!G$1)/Ns!$B$1</f>
        <v>-3.8019539374599161</v>
      </c>
      <c r="H26" s="23" cm="1">
        <f t="array" ref="H26">INDEX(W_psid!$B$2:$CZ$104,W_!$A26,W_!H$1)/Ns!$B$1</f>
        <v>1.9238626097394409</v>
      </c>
      <c r="I26" s="23" cm="1">
        <f t="array" ref="I26">INDEX(W_psid!$B$2:$CZ$104,W_!$A26,W_!I$1)/Ns!$B$1</f>
        <v>0.99366597020066527</v>
      </c>
      <c r="J26" s="23" cm="1">
        <f t="array" ref="J26">INDEX(W_psid!$B$2:$CZ$104,W_!$A26,W_!J$1)/Ns!$B$1</f>
        <v>0.65501321087979469</v>
      </c>
      <c r="K26" s="23" cm="1">
        <f t="array" ref="K26">INDEX(W_psid!$B$2:$CZ$104,W_!$A26,W_!K$1)/Ns!$B$1</f>
        <v>2.8415736612521116</v>
      </c>
      <c r="L26" s="23" cm="1">
        <f t="array" ref="L26">INDEX(W_psid!$B$2:$CZ$104,W_!$A26,W_!L$1)/Ns!$B$1</f>
        <v>-2.8555642531062055</v>
      </c>
      <c r="M26" s="23" cm="1">
        <f t="array" ref="M26">INDEX(W_psid!$B$2:$CZ$104,W_!$A26,W_!M$1)/Ns!$B$1</f>
        <v>-2.44393638010389</v>
      </c>
      <c r="N26" s="23" cm="1">
        <f t="array" ref="N26">INDEX(W_psid!$B$2:$CZ$104,W_!$A26,W_!N$1)/Ns!$B$1</f>
        <v>0.16380543880850273</v>
      </c>
      <c r="O26" s="23" cm="1">
        <f t="array" ref="O26">INDEX(W_psid!$B$2:$CZ$104,W_!$A26,W_!O$1)/Ns!$B$1</f>
        <v>1.5197799181983216</v>
      </c>
      <c r="P26" s="23" cm="1">
        <f t="array" ref="P26">INDEX(W_psid!$B$2:$CZ$104,W_!$A26,W_!P$1)/Ns!$B$1</f>
        <v>-0.38891122972257697</v>
      </c>
      <c r="Q26" s="23" cm="1">
        <f t="array" ref="Q26">INDEX(W_psid!$B$2:$CZ$104,W_!$A26,W_!Q$1)/Ns!$B$1</f>
        <v>2.5180846926311444</v>
      </c>
      <c r="R26" s="23" cm="1">
        <f t="array" ref="R26">INDEX(W_psid!$B$2:$CZ$104,W_!$A26,W_!R$1)/Ns!$B$1</f>
        <v>-0.95768702618199031</v>
      </c>
      <c r="S26" s="23" cm="1">
        <f t="array" ref="S26">INDEX(W_psid!$B$2:$CZ$104,W_!$A26,W_!S$1)/Ns!$B$1</f>
        <v>-1.6919525015474202E-3</v>
      </c>
      <c r="T26" s="23" cm="1">
        <f t="array" ref="T26">INDEX(W_psid!$B$2:$CZ$104,W_!$A26,W_!T$1)/Ns!$B$1</f>
        <v>2.8922697934674889E-4</v>
      </c>
      <c r="U26" s="23" cm="1">
        <f t="array" ref="U26">INDEX(W_psid!$B$2:$CZ$104,W_!$A26,W_!U$1)/Ns!$B$1</f>
        <v>2.9929442398620894E-3</v>
      </c>
      <c r="V26" s="23" cm="1">
        <f t="array" ref="V26">INDEX(W_psid!$B$2:$CZ$104,W_!$A26,W_!V$1)/Ns!$B$1</f>
        <v>0.65908870437628053</v>
      </c>
      <c r="W26" s="23" cm="1">
        <f t="array" ref="W26">INDEX(W_psid!$B$2:$CZ$104,W_!$A26,W_!W$1)/Ns!$B$1</f>
        <v>0.64562253522294388</v>
      </c>
      <c r="X26" s="23" cm="1">
        <f t="array" ref="X26">INDEX(W_psid!$B$2:$CZ$104,W_!$A26,W_!X$1)/Ns!$B$1</f>
        <v>0.69808025315666866</v>
      </c>
      <c r="Y26" s="23" cm="1">
        <f t="array" ref="Y26">INDEX(W_psid!$B$2:$CZ$104,W_!$A26,W_!Y$1)/Ns!$B$1</f>
        <v>0.70551848294501907</v>
      </c>
      <c r="Z26" s="23" cm="1">
        <f t="array" ref="Z26">INDEX(W_psid!$B$2:$CZ$104,W_!$A26,W_!Z$1)/Ns!$B$1</f>
        <v>0.68100235631041317</v>
      </c>
      <c r="AA26" s="23" cm="1">
        <f t="array" ref="AA26">INDEX(W_psid!$B$2:$CZ$104,W_!$A26,W_!AA$1)/Ns!$B$1</f>
        <v>0.72110739082094866</v>
      </c>
      <c r="AB26" s="23" cm="1">
        <f t="array" ref="AB26">INDEX(W_psid!$B$2:$CZ$104,W_!$A26,W_!AB$1)/Ns!$B$1</f>
        <v>0.16219755646749462</v>
      </c>
      <c r="AC26" s="23" cm="1">
        <f t="array" ref="AC26">INDEX(W_psid!$B$2:$CZ$104,W_!$A26,W_!AC$1)/Ns!$B$1</f>
        <v>1.0196702837208011E-3</v>
      </c>
      <c r="AD26" s="23" cm="1">
        <f t="array" ref="AD26">INDEX(W_psid!$B$2:$CZ$104,W_!$A26,W_!AD$1)/Ns!$B$1</f>
        <v>-9.8841824007271484E-2</v>
      </c>
      <c r="AE26" s="23" cm="1">
        <f t="array" ref="AE26">INDEX(W_psid!$B$2:$CZ$104,W_!$A26,W_!AE$1)/Ns!$B$1</f>
        <v>2.800468772355837E-2</v>
      </c>
      <c r="AF26" s="23" cm="1">
        <f t="array" ref="AF26">INDEX(W_psid!$B$2:$CZ$104,W_!$A26,W_!AF$1)/Ns!$B$1</f>
        <v>3.9633315979774451</v>
      </c>
      <c r="AG26" s="23" cm="1">
        <f t="array" ref="AG26">INDEX(W_psid!$B$2:$CZ$104,W_!$A26,W_!AG$1)/Ns!$B$1</f>
        <v>3.3877157345246185</v>
      </c>
      <c r="AH26" s="23" cm="1">
        <f t="array" ref="AH26">INDEX(W_psid!$B$2:$CZ$104,W_!$A26,W_!AH$1)/Ns!$B$1</f>
        <v>2.327535338142047E-2</v>
      </c>
      <c r="AI26" s="23" cm="1">
        <f t="array" ref="AI26">INDEX(W_psid!$B$2:$CZ$104,W_!$A26,W_!AI$1)/Ns!$B$1</f>
        <v>3.4086191819979162E-3</v>
      </c>
      <c r="AJ26" s="23" cm="1">
        <f t="array" ref="AJ26">INDEX(W_psid!$B$2:$CZ$104,W_!$A26,W_!AJ$1)/Ns!$B$1</f>
        <v>-9.482555892760693E-5</v>
      </c>
      <c r="AK26" s="23" cm="1">
        <f t="array" ref="AK26">INDEX(W_psid!$B$2:$CZ$104,W_!$A26,W_!AK$1)/Ns!$B$1</f>
        <v>-7.1746854412721703E-2</v>
      </c>
      <c r="AL26" s="23" cm="1">
        <f t="array" ref="AL26">INDEX(W_psid!$B$2:$CZ$104,W_!$A26,W_!AL$1)/Ns!$B$1</f>
        <v>-0.30979021885714791</v>
      </c>
      <c r="AM26" s="23" cm="1">
        <f t="array" ref="AM26">INDEX(W_psid!$B$2:$CZ$104,W_!$A26,W_!AM$1)/Ns!$B$1</f>
        <v>-0.1986671429372808</v>
      </c>
      <c r="AN26" s="23" cm="1">
        <f t="array" ref="AN26">INDEX(W_psid!$B$2:$CZ$104,W_!$A26,W_!AN$1)/Ns!$B$1</f>
        <v>1.8302172777476273E-2</v>
      </c>
      <c r="AO26" s="23" cm="1">
        <f t="array" ref="AO26">INDEX(W_psid!$B$2:$CZ$104,W_!$A26,W_!AO$1)/Ns!$B$1</f>
        <v>1.4384195571738701E-4</v>
      </c>
      <c r="AP26" s="23" cm="1">
        <f t="array" ref="AP26">INDEX(W_psid!$B$2:$CZ$104,W_!$A26,W_!AP$1)/Ns!$B$1</f>
        <v>-3.8731102655943217</v>
      </c>
      <c r="AQ26" s="23" cm="1">
        <f t="array" ref="AQ26">INDEX(W_psid!$B$2:$CZ$104,W_!$A26,W_!AQ$1)/Ns!$B$1</f>
        <v>-2.8167397393539426</v>
      </c>
      <c r="AR26" s="23" cm="1">
        <f t="array" ref="AR26">INDEX(W_psid!$B$2:$CZ$104,W_!$A26,W_!AR$1)/Ns!$B$1</f>
        <v>2.666714584342476</v>
      </c>
      <c r="AS26" s="23" cm="1">
        <f t="array" ref="AS26">INDEX(W_psid!$B$2:$CZ$104,W_!$A26,W_!AS$1)/Ns!$B$1</f>
        <v>-9.1459995543427108E-5</v>
      </c>
      <c r="AT26" s="23" cm="1">
        <f t="array" ref="AT26">INDEX(W_psid!$B$2:$CZ$104,W_!$A26,W_!AT$1)/Ns!$B$1</f>
        <v>1.5146583573871987E-3</v>
      </c>
      <c r="AU26" s="23" cm="1">
        <f t="array" ref="AU26">INDEX(W_psid!$B$2:$CZ$104,W_!$A26,W_!AU$1)/Ns!$B$1</f>
        <v>0</v>
      </c>
      <c r="AV26" s="23" cm="1">
        <f t="array" ref="AV26">INDEX(W_psid!$B$2:$CZ$104,W_!$A26,W_!AV$1)/Ns!$B$1</f>
        <v>2.0954265753140997</v>
      </c>
      <c r="AW26" s="23" cm="1">
        <f t="array" ref="AW26">INDEX(W_psid!$B$2:$CZ$104,W_!$A26,W_!AW$1)/Ns!$B$1</f>
        <v>0.15627272021862085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</row>
    <row r="27" spans="1:57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3" cm="1">
        <f t="array" ref="D27">INDEX(W_psid!$B$2:$CZ$104,W_!$A27,W_!D$1)/Ns!$B$1</f>
        <v>-5.0280306713128643E-2</v>
      </c>
      <c r="E27" s="23" cm="1">
        <f t="array" ref="E27">INDEX(W_psid!$B$2:$CZ$104,W_!$A27,W_!E$1)/Ns!$B$1</f>
        <v>-0.24818652255884066</v>
      </c>
      <c r="F27" s="23" cm="1">
        <f t="array" ref="F27">INDEX(W_psid!$B$2:$CZ$104,W_!$A27,W_!F$1)/Ns!$B$1</f>
        <v>-7.8149522684286349E-2</v>
      </c>
      <c r="G27" s="23" cm="1">
        <f t="array" ref="G27">INDEX(W_psid!$B$2:$CZ$104,W_!$A27,W_!G$1)/Ns!$B$1</f>
        <v>-5.2502841497510673</v>
      </c>
      <c r="H27" s="23" cm="1">
        <f t="array" ref="H27">INDEX(W_psid!$B$2:$CZ$104,W_!$A27,W_!H$1)/Ns!$B$1</f>
        <v>2.0515247937380416</v>
      </c>
      <c r="I27" s="23" cm="1">
        <f t="array" ref="I27">INDEX(W_psid!$B$2:$CZ$104,W_!$A27,W_!I$1)/Ns!$B$1</f>
        <v>1.7922196911394588</v>
      </c>
      <c r="J27" s="23" cm="1">
        <f t="array" ref="J27">INDEX(W_psid!$B$2:$CZ$104,W_!$A27,W_!J$1)/Ns!$B$1</f>
        <v>1.8945768461738386</v>
      </c>
      <c r="K27" s="23" cm="1">
        <f t="array" ref="K27">INDEX(W_psid!$B$2:$CZ$104,W_!$A27,W_!K$1)/Ns!$B$1</f>
        <v>3.7601388726232878</v>
      </c>
      <c r="L27" s="23" cm="1">
        <f t="array" ref="L27">INDEX(W_psid!$B$2:$CZ$104,W_!$A27,W_!L$1)/Ns!$B$1</f>
        <v>-3.2299626627949154</v>
      </c>
      <c r="M27" s="23" cm="1">
        <f t="array" ref="M27">INDEX(W_psid!$B$2:$CZ$104,W_!$A27,W_!M$1)/Ns!$B$1</f>
        <v>-2.8650949668843966</v>
      </c>
      <c r="N27" s="23" cm="1">
        <f t="array" ref="N27">INDEX(W_psid!$B$2:$CZ$104,W_!$A27,W_!N$1)/Ns!$B$1</f>
        <v>0.24654757717993914</v>
      </c>
      <c r="O27" s="23" cm="1">
        <f t="array" ref="O27">INDEX(W_psid!$B$2:$CZ$104,W_!$A27,W_!O$1)/Ns!$B$1</f>
        <v>1.5919291159276721</v>
      </c>
      <c r="P27" s="23" cm="1">
        <f t="array" ref="P27">INDEX(W_psid!$B$2:$CZ$104,W_!$A27,W_!P$1)/Ns!$B$1</f>
        <v>-0.70168542407958212</v>
      </c>
      <c r="Q27" s="23" cm="1">
        <f t="array" ref="Q27">INDEX(W_psid!$B$2:$CZ$104,W_!$A27,W_!Q$1)/Ns!$B$1</f>
        <v>2.9535308097887731</v>
      </c>
      <c r="R27" s="23" cm="1">
        <f t="array" ref="R27">INDEX(W_psid!$B$2:$CZ$104,W_!$A27,W_!R$1)/Ns!$B$1</f>
        <v>-2.2817064415570103</v>
      </c>
      <c r="S27" s="23" cm="1">
        <f t="array" ref="S27">INDEX(W_psid!$B$2:$CZ$104,W_!$A27,W_!S$1)/Ns!$B$1</f>
        <v>-1.916312540180216E-3</v>
      </c>
      <c r="T27" s="23" cm="1">
        <f t="array" ref="T27">INDEX(W_psid!$B$2:$CZ$104,W_!$A27,W_!T$1)/Ns!$B$1</f>
        <v>3.2500607097535317E-4</v>
      </c>
      <c r="U27" s="23" cm="1">
        <f t="array" ref="U27">INDEX(W_psid!$B$2:$CZ$104,W_!$A27,W_!U$1)/Ns!$B$1</f>
        <v>3.3413441944272356E-3</v>
      </c>
      <c r="V27" s="23" cm="1">
        <f t="array" ref="V27">INDEX(W_psid!$B$2:$CZ$104,W_!$A27,W_!V$1)/Ns!$B$1</f>
        <v>0.73230855531554584</v>
      </c>
      <c r="W27" s="23" cm="1">
        <f t="array" ref="W27">INDEX(W_psid!$B$2:$CZ$104,W_!$A27,W_!W$1)/Ns!$B$1</f>
        <v>0.71371917044094968</v>
      </c>
      <c r="X27" s="23" cm="1">
        <f t="array" ref="X27">INDEX(W_psid!$B$2:$CZ$104,W_!$A27,W_!X$1)/Ns!$B$1</f>
        <v>0.77458997390455642</v>
      </c>
      <c r="Y27" s="23" cm="1">
        <f t="array" ref="Y27">INDEX(W_psid!$B$2:$CZ$104,W_!$A27,W_!Y$1)/Ns!$B$1</f>
        <v>0.75978134591975499</v>
      </c>
      <c r="Z27" s="23" cm="1">
        <f t="array" ref="Z27">INDEX(W_psid!$B$2:$CZ$104,W_!$A27,W_!Z$1)/Ns!$B$1</f>
        <v>0.72110739082094866</v>
      </c>
      <c r="AA27" s="23" cm="1">
        <f t="array" ref="AA27">INDEX(W_psid!$B$2:$CZ$104,W_!$A27,W_!AA$1)/Ns!$B$1</f>
        <v>0.79527305827534944</v>
      </c>
      <c r="AB27" s="23" cm="1">
        <f t="array" ref="AB27">INDEX(W_psid!$B$2:$CZ$104,W_!$A27,W_!AB$1)/Ns!$B$1</f>
        <v>0.15099587637898387</v>
      </c>
      <c r="AC27" s="23" cm="1">
        <f t="array" ref="AC27">INDEX(W_psid!$B$2:$CZ$104,W_!$A27,W_!AC$1)/Ns!$B$1</f>
        <v>1.1937643264677805E-3</v>
      </c>
      <c r="AD27" s="23" cm="1">
        <f t="array" ref="AD27">INDEX(W_psid!$B$2:$CZ$104,W_!$A27,W_!AD$1)/Ns!$B$1</f>
        <v>-0.12466321364447695</v>
      </c>
      <c r="AE27" s="23" cm="1">
        <f t="array" ref="AE27">INDEX(W_psid!$B$2:$CZ$104,W_!$A27,W_!AE$1)/Ns!$B$1</f>
        <v>3.8400038204872582E-2</v>
      </c>
      <c r="AF27" s="23" cm="1">
        <f t="array" ref="AF27">INDEX(W_psid!$B$2:$CZ$104,W_!$A27,W_!AF$1)/Ns!$B$1</f>
        <v>4.9883986924947061</v>
      </c>
      <c r="AG27" s="23" cm="1">
        <f t="array" ref="AG27">INDEX(W_psid!$B$2:$CZ$104,W_!$A27,W_!AG$1)/Ns!$B$1</f>
        <v>4.259446766872073</v>
      </c>
      <c r="AH27" s="23" cm="1">
        <f t="array" ref="AH27">INDEX(W_psid!$B$2:$CZ$104,W_!$A27,W_!AH$1)/Ns!$B$1</f>
        <v>2.6838574486389932E-2</v>
      </c>
      <c r="AI27" s="23" cm="1">
        <f t="array" ref="AI27">INDEX(W_psid!$B$2:$CZ$104,W_!$A27,W_!AI$1)/Ns!$B$1</f>
        <v>4.4115427687250065E-3</v>
      </c>
      <c r="AJ27" s="23" cm="1">
        <f t="array" ref="AJ27">INDEX(W_psid!$B$2:$CZ$104,W_!$A27,W_!AJ$1)/Ns!$B$1</f>
        <v>-1.1558753543891975E-4</v>
      </c>
      <c r="AK27" s="23" cm="1">
        <f t="array" ref="AK27">INDEX(W_psid!$B$2:$CZ$104,W_!$A27,W_!AK$1)/Ns!$B$1</f>
        <v>-0.13340906686987569</v>
      </c>
      <c r="AL27" s="23" cm="1">
        <f t="array" ref="AL27">INDEX(W_psid!$B$2:$CZ$104,W_!$A27,W_!AL$1)/Ns!$B$1</f>
        <v>-0.41424699041219148</v>
      </c>
      <c r="AM27" s="23" cm="1">
        <f t="array" ref="AM27">INDEX(W_psid!$B$2:$CZ$104,W_!$A27,W_!AM$1)/Ns!$B$1</f>
        <v>-0.17467805837566447</v>
      </c>
      <c r="AN27" s="23" cm="1">
        <f t="array" ref="AN27">INDEX(W_psid!$B$2:$CZ$104,W_!$A27,W_!AN$1)/Ns!$B$1</f>
        <v>2.2447165594873881E-2</v>
      </c>
      <c r="AO27" s="23" cm="1">
        <f t="array" ref="AO27">INDEX(W_psid!$B$2:$CZ$104,W_!$A27,W_!AO$1)/Ns!$B$1</f>
        <v>2.3911746740832153E-4</v>
      </c>
      <c r="AP27" s="23" cm="1">
        <f t="array" ref="AP27">INDEX(W_psid!$B$2:$CZ$104,W_!$A27,W_!AP$1)/Ns!$B$1</f>
        <v>-4.4818020445393607</v>
      </c>
      <c r="AQ27" s="23" cm="1">
        <f t="array" ref="AQ27">INDEX(W_psid!$B$2:$CZ$104,W_!$A27,W_!AQ$1)/Ns!$B$1</f>
        <v>-3.173459406512352</v>
      </c>
      <c r="AR27" s="23" cm="1">
        <f t="array" ref="AR27">INDEX(W_psid!$B$2:$CZ$104,W_!$A27,W_!AR$1)/Ns!$B$1</f>
        <v>2.8876337180569736</v>
      </c>
      <c r="AS27" s="23" cm="1">
        <f t="array" ref="AS27">INDEX(W_psid!$B$2:$CZ$104,W_!$A27,W_!AS$1)/Ns!$B$1</f>
        <v>-1.1751427835946405E-4</v>
      </c>
      <c r="AT27" s="23" cm="1">
        <f t="array" ref="AT27">INDEX(W_psid!$B$2:$CZ$104,W_!$A27,W_!AT$1)/Ns!$B$1</f>
        <v>1.6467086008572032E-3</v>
      </c>
      <c r="AU27" s="23" cm="1">
        <f t="array" ref="AU27">INDEX(W_psid!$B$2:$CZ$104,W_!$A27,W_!AU$1)/Ns!$B$1</f>
        <v>0</v>
      </c>
      <c r="AV27" s="23" cm="1">
        <f t="array" ref="AV27">INDEX(W_psid!$B$2:$CZ$104,W_!$A27,W_!AV$1)/Ns!$B$1</f>
        <v>2.580284586395317</v>
      </c>
      <c r="AW27" s="23" cm="1">
        <f t="array" ref="AW27">INDEX(W_psid!$B$2:$CZ$104,W_!$A27,W_!AW$1)/Ns!$B$1</f>
        <v>0.17342064969610474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</row>
    <row r="28" spans="1:57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3" cm="1">
        <f t="array" ref="D28">INDEX(W_psid!$B$2:$CZ$104,W_!$A28,W_!D$1)/Ns!$B$1</f>
        <v>1.1667639812260747E-2</v>
      </c>
      <c r="E28" s="23" cm="1">
        <f t="array" ref="E28">INDEX(W_psid!$B$2:$CZ$104,W_!$A28,W_!E$1)/Ns!$B$1</f>
        <v>-1.6933649872898024E-3</v>
      </c>
      <c r="F28" s="23" cm="1">
        <f t="array" ref="F28">INDEX(W_psid!$B$2:$CZ$104,W_!$A28,W_!F$1)/Ns!$B$1</f>
        <v>3.58038613716308E-3</v>
      </c>
      <c r="G28" s="23" cm="1">
        <f t="array" ref="G28">INDEX(W_psid!$B$2:$CZ$104,W_!$A28,W_!G$1)/Ns!$B$1</f>
        <v>0.20663652693768039</v>
      </c>
      <c r="H28" s="23" cm="1">
        <f t="array" ref="H28">INDEX(W_psid!$B$2:$CZ$104,W_!$A28,W_!H$1)/Ns!$B$1</f>
        <v>0.71081346536024348</v>
      </c>
      <c r="I28" s="23" cm="1">
        <f t="array" ref="I28">INDEX(W_psid!$B$2:$CZ$104,W_!$A28,W_!I$1)/Ns!$B$1</f>
        <v>-0.67205558716935032</v>
      </c>
      <c r="J28" s="23" cm="1">
        <f t="array" ref="J28">INDEX(W_psid!$B$2:$CZ$104,W_!$A28,W_!J$1)/Ns!$B$1</f>
        <v>-1.427222675609257</v>
      </c>
      <c r="K28" s="23" cm="1">
        <f t="array" ref="K28">INDEX(W_psid!$B$2:$CZ$104,W_!$A28,W_!K$1)/Ns!$B$1</f>
        <v>-7.3617456280690358E-2</v>
      </c>
      <c r="L28" s="23" cm="1">
        <f t="array" ref="L28">INDEX(W_psid!$B$2:$CZ$104,W_!$A28,W_!L$1)/Ns!$B$1</f>
        <v>-0.50605218775696437</v>
      </c>
      <c r="M28" s="23" cm="1">
        <f t="array" ref="M28">INDEX(W_psid!$B$2:$CZ$104,W_!$A28,W_!M$1)/Ns!$B$1</f>
        <v>0.26557819816815292</v>
      </c>
      <c r="N28" s="23" cm="1">
        <f t="array" ref="N28">INDEX(W_psid!$B$2:$CZ$104,W_!$A28,W_!N$1)/Ns!$B$1</f>
        <v>0.35602398877403924</v>
      </c>
      <c r="O28" s="23" cm="1">
        <f t="array" ref="O28">INDEX(W_psid!$B$2:$CZ$104,W_!$A28,W_!O$1)/Ns!$B$1</f>
        <v>4.8548480290894029E-2</v>
      </c>
      <c r="P28" s="23" cm="1">
        <f t="array" ref="P28">INDEX(W_psid!$B$2:$CZ$104,W_!$A28,W_!P$1)/Ns!$B$1</f>
        <v>1.48498572933203E-2</v>
      </c>
      <c r="Q28" s="23" cm="1">
        <f t="array" ref="Q28">INDEX(W_psid!$B$2:$CZ$104,W_!$A28,W_!Q$1)/Ns!$B$1</f>
        <v>-0.64289349934593021</v>
      </c>
      <c r="R28" s="23" cm="1">
        <f t="array" ref="R28">INDEX(W_psid!$B$2:$CZ$104,W_!$A28,W_!R$1)/Ns!$B$1</f>
        <v>1.3231156122718926</v>
      </c>
      <c r="S28" s="23" cm="1">
        <f t="array" ref="S28">INDEX(W_psid!$B$2:$CZ$104,W_!$A28,W_!S$1)/Ns!$B$1</f>
        <v>-4.386765345687592E-4</v>
      </c>
      <c r="T28" s="23" cm="1">
        <f t="array" ref="T28">INDEX(W_psid!$B$2:$CZ$104,W_!$A28,W_!T$1)/Ns!$B$1</f>
        <v>8.8627850296082842E-5</v>
      </c>
      <c r="U28" s="23" cm="1">
        <f t="array" ref="U28">INDEX(W_psid!$B$2:$CZ$104,W_!$A28,W_!U$1)/Ns!$B$1</f>
        <v>7.3956000894304541E-4</v>
      </c>
      <c r="V28" s="23" cm="1">
        <f t="array" ref="V28">INDEX(W_psid!$B$2:$CZ$104,W_!$A28,W_!V$1)/Ns!$B$1</f>
        <v>0.16703078497042745</v>
      </c>
      <c r="W28" s="23" cm="1">
        <f t="array" ref="W28">INDEX(W_psid!$B$2:$CZ$104,W_!$A28,W_!W$1)/Ns!$B$1</f>
        <v>0.17108626684150277</v>
      </c>
      <c r="X28" s="23" cm="1">
        <f t="array" ref="X28">INDEX(W_psid!$B$2:$CZ$104,W_!$A28,W_!X$1)/Ns!$B$1</f>
        <v>0.12928429395908989</v>
      </c>
      <c r="Y28" s="23" cm="1">
        <f t="array" ref="Y28">INDEX(W_psid!$B$2:$CZ$104,W_!$A28,W_!Y$1)/Ns!$B$1</f>
        <v>0.14963823070422003</v>
      </c>
      <c r="Z28" s="23" cm="1">
        <f t="array" ref="Z28">INDEX(W_psid!$B$2:$CZ$104,W_!$A28,W_!Z$1)/Ns!$B$1</f>
        <v>0.16219755646749462</v>
      </c>
      <c r="AA28" s="23" cm="1">
        <f t="array" ref="AA28">INDEX(W_psid!$B$2:$CZ$104,W_!$A28,W_!AA$1)/Ns!$B$1</f>
        <v>0.15099587637898387</v>
      </c>
      <c r="AB28" s="23" cm="1">
        <f t="array" ref="AB28">INDEX(W_psid!$B$2:$CZ$104,W_!$A28,W_!AB$1)/Ns!$B$1</f>
        <v>0.15051401023213565</v>
      </c>
      <c r="AC28" s="23" cm="1">
        <f t="array" ref="AC28">INDEX(W_psid!$B$2:$CZ$104,W_!$A28,W_!AC$1)/Ns!$B$1</f>
        <v>1.9404739029469213E-4</v>
      </c>
      <c r="AD28" s="23" cm="1">
        <f t="array" ref="AD28">INDEX(W_psid!$B$2:$CZ$104,W_!$A28,W_!AD$1)/Ns!$B$1</f>
        <v>-1.1722398196842721E-2</v>
      </c>
      <c r="AE28" s="23" cm="1">
        <f t="array" ref="AE28">INDEX(W_psid!$B$2:$CZ$104,W_!$A28,W_!AE$1)/Ns!$B$1</f>
        <v>-4.6993922108649264E-3</v>
      </c>
      <c r="AF28" s="23" cm="1">
        <f t="array" ref="AF28">INDEX(W_psid!$B$2:$CZ$104,W_!$A28,W_!AF$1)/Ns!$B$1</f>
        <v>0.33432351040029673</v>
      </c>
      <c r="AG28" s="23" cm="1">
        <f t="array" ref="AG28">INDEX(W_psid!$B$2:$CZ$104,W_!$A28,W_!AG$1)/Ns!$B$1</f>
        <v>0.2788861699097413</v>
      </c>
      <c r="AH28" s="23" cm="1">
        <f t="array" ref="AH28">INDEX(W_psid!$B$2:$CZ$104,W_!$A28,W_!AH$1)/Ns!$B$1</f>
        <v>4.9311898005029303E-3</v>
      </c>
      <c r="AI28" s="23" cm="1">
        <f t="array" ref="AI28">INDEX(W_psid!$B$2:$CZ$104,W_!$A28,W_!AI$1)/Ns!$B$1</f>
        <v>-1.2389704701272206E-3</v>
      </c>
      <c r="AJ28" s="23" cm="1">
        <f t="array" ref="AJ28">INDEX(W_psid!$B$2:$CZ$104,W_!$A28,W_!AJ$1)/Ns!$B$1</f>
        <v>2.0178709405034271E-5</v>
      </c>
      <c r="AK28" s="23" cm="1">
        <f t="array" ref="AK28">INDEX(W_psid!$B$2:$CZ$104,W_!$A28,W_!AK$1)/Ns!$B$1</f>
        <v>0.12008185487924335</v>
      </c>
      <c r="AL28" s="23" cm="1">
        <f t="array" ref="AL28">INDEX(W_psid!$B$2:$CZ$104,W_!$A28,W_!AL$1)/Ns!$B$1</f>
        <v>0.1442145137283487</v>
      </c>
      <c r="AM28" s="23" cm="1">
        <f t="array" ref="AM28">INDEX(W_psid!$B$2:$CZ$104,W_!$A28,W_!AM$1)/Ns!$B$1</f>
        <v>-7.2018522250505326E-2</v>
      </c>
      <c r="AN28" s="23" cm="1">
        <f t="array" ref="AN28">INDEX(W_psid!$B$2:$CZ$104,W_!$A28,W_!AN$1)/Ns!$B$1</f>
        <v>-5.0475449425882828E-3</v>
      </c>
      <c r="AO28" s="23" cm="1">
        <f t="array" ref="AO28">INDEX(W_psid!$B$2:$CZ$104,W_!$A28,W_!AO$1)/Ns!$B$1</f>
        <v>-5.7118747145927298E-5</v>
      </c>
      <c r="AP28" s="23" cm="1">
        <f t="array" ref="AP28">INDEX(W_psid!$B$2:$CZ$104,W_!$A28,W_!AP$1)/Ns!$B$1</f>
        <v>-0.89517590002501157</v>
      </c>
      <c r="AQ28" s="23" cm="1">
        <f t="array" ref="AQ28">INDEX(W_psid!$B$2:$CZ$104,W_!$A28,W_!AQ$1)/Ns!$B$1</f>
        <v>-0.59620916245714939</v>
      </c>
      <c r="AR28" s="23" cm="1">
        <f t="array" ref="AR28">INDEX(W_psid!$B$2:$CZ$104,W_!$A28,W_!AR$1)/Ns!$B$1</f>
        <v>0.57334033908555393</v>
      </c>
      <c r="AS28" s="23" cm="1">
        <f t="array" ref="AS28">INDEX(W_psid!$B$2:$CZ$104,W_!$A28,W_!AS$1)/Ns!$B$1</f>
        <v>1.8967245879111776E-5</v>
      </c>
      <c r="AT28" s="23" cm="1">
        <f t="array" ref="AT28">INDEX(W_psid!$B$2:$CZ$104,W_!$A28,W_!AT$1)/Ns!$B$1</f>
        <v>4.2281244678576544E-5</v>
      </c>
      <c r="AU28" s="23" cm="1">
        <f t="array" ref="AU28">INDEX(W_psid!$B$2:$CZ$104,W_!$A28,W_!AU$1)/Ns!$B$1</f>
        <v>0</v>
      </c>
      <c r="AV28" s="23" cm="1">
        <f t="array" ref="AV28">INDEX(W_psid!$B$2:$CZ$104,W_!$A28,W_!AV$1)/Ns!$B$1</f>
        <v>0.57994354707788542</v>
      </c>
      <c r="AW28" s="23" cm="1">
        <f t="array" ref="AW28">INDEX(W_psid!$B$2:$CZ$104,W_!$A28,W_!AW$1)/Ns!$B$1</f>
        <v>2.663757574831219E-2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</row>
    <row r="29" spans="1:57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3" cm="1">
        <f t="array" ref="D29">INDEX(W_psid!$B$2:$CZ$104,W_!$A29,W_!D$1)/Ns!$B$1</f>
        <v>-1.2920083692881078E-4</v>
      </c>
      <c r="E29" s="23" cm="1">
        <f t="array" ref="E29">INDEX(W_psid!$B$2:$CZ$104,W_!$A29,W_!E$1)/Ns!$B$1</f>
        <v>1.1961015787948022E-4</v>
      </c>
      <c r="F29" s="23" cm="1">
        <f t="array" ref="F29">INDEX(W_psid!$B$2:$CZ$104,W_!$A29,W_!F$1)/Ns!$B$1</f>
        <v>-2.8972199090760119E-3</v>
      </c>
      <c r="G29" s="23" cm="1">
        <f t="array" ref="G29">INDEX(W_psid!$B$2:$CZ$104,W_!$A29,W_!G$1)/Ns!$B$1</f>
        <v>-4.0340478389971235E-2</v>
      </c>
      <c r="H29" s="23" cm="1">
        <f t="array" ref="H29">INDEX(W_psid!$B$2:$CZ$104,W_!$A29,W_!H$1)/Ns!$B$1</f>
        <v>2.1270513805484583E-2</v>
      </c>
      <c r="I29" s="23" cm="1">
        <f t="array" ref="I29">INDEX(W_psid!$B$2:$CZ$104,W_!$A29,W_!I$1)/Ns!$B$1</f>
        <v>2.6909181382250905E-2</v>
      </c>
      <c r="J29" s="23" cm="1">
        <f t="array" ref="J29">INDEX(W_psid!$B$2:$CZ$104,W_!$A29,W_!J$1)/Ns!$B$1</f>
        <v>-1.9885355931804311E-2</v>
      </c>
      <c r="K29" s="23" cm="1">
        <f t="array" ref="K29">INDEX(W_psid!$B$2:$CZ$104,W_!$A29,W_!K$1)/Ns!$B$1</f>
        <v>8.3958042269926692E-3</v>
      </c>
      <c r="L29" s="23" cm="1">
        <f t="array" ref="L29">INDEX(W_psid!$B$2:$CZ$104,W_!$A29,W_!L$1)/Ns!$B$1</f>
        <v>-2.5097596019104933E-2</v>
      </c>
      <c r="M29" s="23" cm="1">
        <f t="array" ref="M29">INDEX(W_psid!$B$2:$CZ$104,W_!$A29,W_!M$1)/Ns!$B$1</f>
        <v>1.7068047962214502E-2</v>
      </c>
      <c r="N29" s="23" cm="1">
        <f t="array" ref="N29">INDEX(W_psid!$B$2:$CZ$104,W_!$A29,W_!N$1)/Ns!$B$1</f>
        <v>6.8646629791664516E-3</v>
      </c>
      <c r="O29" s="23" cm="1">
        <f t="array" ref="O29">INDEX(W_psid!$B$2:$CZ$104,W_!$A29,W_!O$1)/Ns!$B$1</f>
        <v>4.503093804871678E-2</v>
      </c>
      <c r="P29" s="23" cm="1">
        <f t="array" ref="P29">INDEX(W_psid!$B$2:$CZ$104,W_!$A29,W_!P$1)/Ns!$B$1</f>
        <v>-1.0203518063208095E-2</v>
      </c>
      <c r="Q29" s="23" cm="1">
        <f t="array" ref="Q29">INDEX(W_psid!$B$2:$CZ$104,W_!$A29,W_!Q$1)/Ns!$B$1</f>
        <v>-7.0677233342985576E-2</v>
      </c>
      <c r="R29" s="23" cm="1">
        <f t="array" ref="R29">INDEX(W_psid!$B$2:$CZ$104,W_!$A29,W_!R$1)/Ns!$B$1</f>
        <v>-9.7776653537335039E-3</v>
      </c>
      <c r="S29" s="23" cm="1">
        <f t="array" ref="S29">INDEX(W_psid!$B$2:$CZ$104,W_!$A29,W_!S$1)/Ns!$B$1</f>
        <v>-8.0640938680217363E-6</v>
      </c>
      <c r="T29" s="23" cm="1">
        <f t="array" ref="T29">INDEX(W_psid!$B$2:$CZ$104,W_!$A29,W_!T$1)/Ns!$B$1</f>
        <v>6.402012045040773E-6</v>
      </c>
      <c r="U29" s="23" cm="1">
        <f t="array" ref="U29">INDEX(W_psid!$B$2:$CZ$104,W_!$A29,W_!U$1)/Ns!$B$1</f>
        <v>-3.3087425754245217E-5</v>
      </c>
      <c r="V29" s="23" cm="1">
        <f t="array" ref="V29">INDEX(W_psid!$B$2:$CZ$104,W_!$A29,W_!V$1)/Ns!$B$1</f>
        <v>3.517010263382594E-3</v>
      </c>
      <c r="W29" s="23" cm="1">
        <f t="array" ref="W29">INDEX(W_psid!$B$2:$CZ$104,W_!$A29,W_!W$1)/Ns!$B$1</f>
        <v>3.3849538746265713E-3</v>
      </c>
      <c r="X29" s="23" cm="1">
        <f t="array" ref="X29">INDEX(W_psid!$B$2:$CZ$104,W_!$A29,W_!X$1)/Ns!$B$1</f>
        <v>1.32342224707616E-3</v>
      </c>
      <c r="Y29" s="23" cm="1">
        <f t="array" ref="Y29">INDEX(W_psid!$B$2:$CZ$104,W_!$A29,W_!Y$1)/Ns!$B$1</f>
        <v>1.2810399927317114E-3</v>
      </c>
      <c r="Z29" s="23" cm="1">
        <f t="array" ref="Z29">INDEX(W_psid!$B$2:$CZ$104,W_!$A29,W_!Z$1)/Ns!$B$1</f>
        <v>1.0196702837208011E-3</v>
      </c>
      <c r="AA29" s="23" cm="1">
        <f t="array" ref="AA29">INDEX(W_psid!$B$2:$CZ$104,W_!$A29,W_!AA$1)/Ns!$B$1</f>
        <v>1.1937643264677805E-3</v>
      </c>
      <c r="AB29" s="23" cm="1">
        <f t="array" ref="AB29">INDEX(W_psid!$B$2:$CZ$104,W_!$A29,W_!AB$1)/Ns!$B$1</f>
        <v>1.9404739029469213E-4</v>
      </c>
      <c r="AC29" s="23" cm="1">
        <f t="array" ref="AC29">INDEX(W_psid!$B$2:$CZ$104,W_!$A29,W_!AC$1)/Ns!$B$1</f>
        <v>1.7853610401399485E-4</v>
      </c>
      <c r="AD29" s="23" cm="1">
        <f t="array" ref="AD29">INDEX(W_psid!$B$2:$CZ$104,W_!$A29,W_!AD$1)/Ns!$B$1</f>
        <v>-2.1697555582579874E-3</v>
      </c>
      <c r="AE29" s="23" cm="1">
        <f t="array" ref="AE29">INDEX(W_psid!$B$2:$CZ$104,W_!$A29,W_!AE$1)/Ns!$B$1</f>
        <v>1.454092108364588E-4</v>
      </c>
      <c r="AF29" s="23" cm="1">
        <f t="array" ref="AF29">INDEX(W_psid!$B$2:$CZ$104,W_!$A29,W_!AF$1)/Ns!$B$1</f>
        <v>2.4049568383608805E-2</v>
      </c>
      <c r="AG29" s="23" cm="1">
        <f t="array" ref="AG29">INDEX(W_psid!$B$2:$CZ$104,W_!$A29,W_!AG$1)/Ns!$B$1</f>
        <v>2.5503389492001257E-2</v>
      </c>
      <c r="AH29" s="23" cm="1">
        <f t="array" ref="AH29">INDEX(W_psid!$B$2:$CZ$104,W_!$A29,W_!AH$1)/Ns!$B$1</f>
        <v>8.4666644027321902E-5</v>
      </c>
      <c r="AI29" s="23" cm="1">
        <f t="array" ref="AI29">INDEX(W_psid!$B$2:$CZ$104,W_!$A29,W_!AI$1)/Ns!$B$1</f>
        <v>1.6779241014001448E-4</v>
      </c>
      <c r="AJ29" s="23" cm="1">
        <f t="array" ref="AJ29">INDEX(W_psid!$B$2:$CZ$104,W_!$A29,W_!AJ$1)/Ns!$B$1</f>
        <v>-1.919747706672847E-6</v>
      </c>
      <c r="AK29" s="23" cm="1">
        <f t="array" ref="AK29">INDEX(W_psid!$B$2:$CZ$104,W_!$A29,W_!AK$1)/Ns!$B$1</f>
        <v>-4.135033114621843E-3</v>
      </c>
      <c r="AL29" s="23" cm="1">
        <f t="array" ref="AL29">INDEX(W_psid!$B$2:$CZ$104,W_!$A29,W_!AL$1)/Ns!$B$1</f>
        <v>-7.5464921961872619E-3</v>
      </c>
      <c r="AM29" s="23" cm="1">
        <f t="array" ref="AM29">INDEX(W_psid!$B$2:$CZ$104,W_!$A29,W_!AM$1)/Ns!$B$1</f>
        <v>1.3252692690717334E-3</v>
      </c>
      <c r="AN29" s="23" cm="1">
        <f t="array" ref="AN29">INDEX(W_psid!$B$2:$CZ$104,W_!$A29,W_!AN$1)/Ns!$B$1</f>
        <v>-6.1009833339954224E-5</v>
      </c>
      <c r="AO29" s="23" cm="1">
        <f t="array" ref="AO29">INDEX(W_psid!$B$2:$CZ$104,W_!$A29,W_!AO$1)/Ns!$B$1</f>
        <v>-4.6548306894436934E-6</v>
      </c>
      <c r="AP29" s="23" cm="1">
        <f t="array" ref="AP29">INDEX(W_psid!$B$2:$CZ$104,W_!$A29,W_!AP$1)/Ns!$B$1</f>
        <v>4.9755627923127972E-3</v>
      </c>
      <c r="AQ29" s="23" cm="1">
        <f t="array" ref="AQ29">INDEX(W_psid!$B$2:$CZ$104,W_!$A29,W_!AQ$1)/Ns!$B$1</f>
        <v>-5.2193323263044584E-3</v>
      </c>
      <c r="AR29" s="23" cm="1">
        <f t="array" ref="AR29">INDEX(W_psid!$B$2:$CZ$104,W_!$A29,W_!AR$1)/Ns!$B$1</f>
        <v>9.3916838616688852E-3</v>
      </c>
      <c r="AS29" s="23" cm="1">
        <f t="array" ref="AS29">INDEX(W_psid!$B$2:$CZ$104,W_!$A29,W_!AS$1)/Ns!$B$1</f>
        <v>7.305425770786936E-7</v>
      </c>
      <c r="AT29" s="23" cm="1">
        <f t="array" ref="AT29">INDEX(W_psid!$B$2:$CZ$104,W_!$A29,W_!AT$1)/Ns!$B$1</f>
        <v>6.6835914487664794E-6</v>
      </c>
      <c r="AU29" s="23" cm="1">
        <f t="array" ref="AU29">INDEX(W_psid!$B$2:$CZ$104,W_!$A29,W_!AU$1)/Ns!$B$1</f>
        <v>0</v>
      </c>
      <c r="AV29" s="23" cm="1">
        <f t="array" ref="AV29">INDEX(W_psid!$B$2:$CZ$104,W_!$A29,W_!AV$1)/Ns!$B$1</f>
        <v>-7.3172830453045335E-3</v>
      </c>
      <c r="AW29" s="23" cm="1">
        <f t="array" ref="AW29">INDEX(W_psid!$B$2:$CZ$104,W_!$A29,W_!AW$1)/Ns!$B$1</f>
        <v>1.2930535353429995E-4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</row>
    <row r="30" spans="1:57" x14ac:dyDescent="0.35">
      <c r="A30" s="20">
        <f>MATCH(C30,W_psid!$A$2:$A$104,0)</f>
        <v>26</v>
      </c>
      <c r="B30" s="20" t="str">
        <f>MOMS!$A$28</f>
        <v>sdo_dif</v>
      </c>
      <c r="C30" s="20" t="str">
        <f>MOMS!$B$28</f>
        <v>sdo_dif</v>
      </c>
      <c r="D30" s="23" cm="1">
        <f t="array" ref="D30">INDEX(W_psid!$B$2:$CZ$104,W_!$A30,W_!D$1)/Ns!$B$1</f>
        <v>1.1120638601167137E-2</v>
      </c>
      <c r="E30" s="23" cm="1">
        <f t="array" ref="E30">INDEX(W_psid!$B$2:$CZ$104,W_!$A30,W_!E$1)/Ns!$B$1</f>
        <v>5.7465723558549939E-2</v>
      </c>
      <c r="F30" s="23" cm="1">
        <f t="array" ref="F30">INDEX(W_psid!$B$2:$CZ$104,W_!$A30,W_!F$1)/Ns!$B$1</f>
        <v>5.8500582260305363E-2</v>
      </c>
      <c r="G30" s="23" cm="1">
        <f t="array" ref="G30">INDEX(W_psid!$B$2:$CZ$104,W_!$A30,W_!G$1)/Ns!$B$1</f>
        <v>1.5978754682270884</v>
      </c>
      <c r="H30" s="23" cm="1">
        <f t="array" ref="H30">INDEX(W_psid!$B$2:$CZ$104,W_!$A30,W_!H$1)/Ns!$B$1</f>
        <v>-0.37961447023920591</v>
      </c>
      <c r="I30" s="23" cm="1">
        <f t="array" ref="I30">INDEX(W_psid!$B$2:$CZ$104,W_!$A30,W_!I$1)/Ns!$B$1</f>
        <v>-1.5316292028184437</v>
      </c>
      <c r="J30" s="23" cm="1">
        <f t="array" ref="J30">INDEX(W_psid!$B$2:$CZ$104,W_!$A30,W_!J$1)/Ns!$B$1</f>
        <v>-1.0587160634080521</v>
      </c>
      <c r="K30" s="23" cm="1">
        <f t="array" ref="K30">INDEX(W_psid!$B$2:$CZ$104,W_!$A30,W_!K$1)/Ns!$B$1</f>
        <v>-1.4241089987216606</v>
      </c>
      <c r="L30" s="23" cm="1">
        <f t="array" ref="L30">INDEX(W_psid!$B$2:$CZ$104,W_!$A30,W_!L$1)/Ns!$B$1</f>
        <v>0.5916883281457328</v>
      </c>
      <c r="M30" s="23" cm="1">
        <f t="array" ref="M30">INDEX(W_psid!$B$2:$CZ$104,W_!$A30,W_!M$1)/Ns!$B$1</f>
        <v>0.55661365563797793</v>
      </c>
      <c r="N30" s="23" cm="1">
        <f t="array" ref="N30">INDEX(W_psid!$B$2:$CZ$104,W_!$A30,W_!N$1)/Ns!$B$1</f>
        <v>-0.11873628576337801</v>
      </c>
      <c r="O30" s="23" cm="1">
        <f t="array" ref="O30">INDEX(W_psid!$B$2:$CZ$104,W_!$A30,W_!O$1)/Ns!$B$1</f>
        <v>-0.33067702290437861</v>
      </c>
      <c r="P30" s="23" cm="1">
        <f t="array" ref="P30">INDEX(W_psid!$B$2:$CZ$104,W_!$A30,W_!P$1)/Ns!$B$1</f>
        <v>0.35448973920254301</v>
      </c>
      <c r="Q30" s="23" cm="1">
        <f t="array" ref="Q30">INDEX(W_psid!$B$2:$CZ$104,W_!$A30,W_!Q$1)/Ns!$B$1</f>
        <v>1.7893252618361308</v>
      </c>
      <c r="R30" s="23" cm="1">
        <f t="array" ref="R30">INDEX(W_psid!$B$2:$CZ$104,W_!$A30,W_!R$1)/Ns!$B$1</f>
        <v>1.2087939938498651</v>
      </c>
      <c r="S30" s="23" cm="1">
        <f t="array" ref="S30">INDEX(W_psid!$B$2:$CZ$104,W_!$A30,W_!S$1)/Ns!$B$1</f>
        <v>2.4935135626117153E-4</v>
      </c>
      <c r="T30" s="23" cm="1">
        <f t="array" ref="T30">INDEX(W_psid!$B$2:$CZ$104,W_!$A30,W_!T$1)/Ns!$B$1</f>
        <v>-3.1993599246746762E-4</v>
      </c>
      <c r="U30" s="23" cm="1">
        <f t="array" ref="U30">INDEX(W_psid!$B$2:$CZ$104,W_!$A30,W_!U$1)/Ns!$B$1</f>
        <v>-8.0981993143914167E-4</v>
      </c>
      <c r="V30" s="23" cm="1">
        <f t="array" ref="V30">INDEX(W_psid!$B$2:$CZ$104,W_!$A30,W_!V$1)/Ns!$B$1</f>
        <v>-0.15842144668616739</v>
      </c>
      <c r="W30" s="23" cm="1">
        <f t="array" ref="W30">INDEX(W_psid!$B$2:$CZ$104,W_!$A30,W_!W$1)/Ns!$B$1</f>
        <v>-0.15670330343563502</v>
      </c>
      <c r="X30" s="23" cm="1">
        <f t="array" ref="X30">INDEX(W_psid!$B$2:$CZ$104,W_!$A30,W_!X$1)/Ns!$B$1</f>
        <v>-0.1211536226455921</v>
      </c>
      <c r="Y30" s="23" cm="1">
        <f t="array" ref="Y30">INDEX(W_psid!$B$2:$CZ$104,W_!$A30,W_!Y$1)/Ns!$B$1</f>
        <v>-0.10605880609680045</v>
      </c>
      <c r="Z30" s="23" cm="1">
        <f t="array" ref="Z30">INDEX(W_psid!$B$2:$CZ$104,W_!$A30,W_!Z$1)/Ns!$B$1</f>
        <v>-9.8841824007271484E-2</v>
      </c>
      <c r="AA30" s="23" cm="1">
        <f t="array" ref="AA30">INDEX(W_psid!$B$2:$CZ$104,W_!$A30,W_!AA$1)/Ns!$B$1</f>
        <v>-0.12466321364447695</v>
      </c>
      <c r="AB30" s="23" cm="1">
        <f t="array" ref="AB30">INDEX(W_psid!$B$2:$CZ$104,W_!$A30,W_!AB$1)/Ns!$B$1</f>
        <v>-1.1722398196842721E-2</v>
      </c>
      <c r="AC30" s="23" cm="1">
        <f t="array" ref="AC30">INDEX(W_psid!$B$2:$CZ$104,W_!$A30,W_!AC$1)/Ns!$B$1</f>
        <v>-2.1697555582579874E-3</v>
      </c>
      <c r="AD30" s="23" cm="1">
        <f t="array" ref="AD30">INDEX(W_psid!$B$2:$CZ$104,W_!$A30,W_!AD$1)/Ns!$B$1</f>
        <v>0.11218643815081542</v>
      </c>
      <c r="AE30" s="23" cm="1">
        <f t="array" ref="AE30">INDEX(W_psid!$B$2:$CZ$104,W_!$A30,W_!AE$1)/Ns!$B$1</f>
        <v>-1.2559456697822158E-2</v>
      </c>
      <c r="AF30" s="23" cm="1">
        <f t="array" ref="AF30">INDEX(W_psid!$B$2:$CZ$104,W_!$A30,W_!AF$1)/Ns!$B$1</f>
        <v>-1.3910654820947048</v>
      </c>
      <c r="AG30" s="23" cm="1">
        <f t="array" ref="AG30">INDEX(W_psid!$B$2:$CZ$104,W_!$A30,W_!AG$1)/Ns!$B$1</f>
        <v>-1.2355389628069444</v>
      </c>
      <c r="AH30" s="23" cm="1">
        <f t="array" ref="AH30">INDEX(W_psid!$B$2:$CZ$104,W_!$A30,W_!AH$1)/Ns!$B$1</f>
        <v>-6.9508329069773072E-3</v>
      </c>
      <c r="AI30" s="23" cm="1">
        <f t="array" ref="AI30">INDEX(W_psid!$B$2:$CZ$104,W_!$A30,W_!AI$1)/Ns!$B$1</f>
        <v>-5.9385522052711071E-3</v>
      </c>
      <c r="AJ30" s="23" cm="1">
        <f t="array" ref="AJ30">INDEX(W_psid!$B$2:$CZ$104,W_!$A30,W_!AJ$1)/Ns!$B$1</f>
        <v>1.9608210300325239E-5</v>
      </c>
      <c r="AK30" s="23" cm="1">
        <f t="array" ref="AK30">INDEX(W_psid!$B$2:$CZ$104,W_!$A30,W_!AK$1)/Ns!$B$1</f>
        <v>8.8356409204996458E-3</v>
      </c>
      <c r="AL30" s="23" cm="1">
        <f t="array" ref="AL30">INDEX(W_psid!$B$2:$CZ$104,W_!$A30,W_!AL$1)/Ns!$B$1</f>
        <v>7.9869357603279151E-2</v>
      </c>
      <c r="AM30" s="23" cm="1">
        <f t="array" ref="AM30">INDEX(W_psid!$B$2:$CZ$104,W_!$A30,W_!AM$1)/Ns!$B$1</f>
        <v>1.8613511355224901E-2</v>
      </c>
      <c r="AN30" s="23" cm="1">
        <f t="array" ref="AN30">INDEX(W_psid!$B$2:$CZ$104,W_!$A30,W_!AN$1)/Ns!$B$1</f>
        <v>9.9502695000046088E-4</v>
      </c>
      <c r="AO30" s="23" cm="1">
        <f t="array" ref="AO30">INDEX(W_psid!$B$2:$CZ$104,W_!$A30,W_!AO$1)/Ns!$B$1</f>
        <v>6.6774872344638428E-5</v>
      </c>
      <c r="AP30" s="23" cm="1">
        <f t="array" ref="AP30">INDEX(W_psid!$B$2:$CZ$104,W_!$A30,W_!AP$1)/Ns!$B$1</f>
        <v>1.5995115741144597</v>
      </c>
      <c r="AQ30" s="23" cm="1">
        <f t="array" ref="AQ30">INDEX(W_psid!$B$2:$CZ$104,W_!$A30,W_!AQ$1)/Ns!$B$1</f>
        <v>1.2807364788973084</v>
      </c>
      <c r="AR30" s="23" cm="1">
        <f t="array" ref="AR30">INDEX(W_psid!$B$2:$CZ$104,W_!$A30,W_!AR$1)/Ns!$B$1</f>
        <v>-0.6473681595934716</v>
      </c>
      <c r="AS30" s="23" cm="1">
        <f t="array" ref="AS30">INDEX(W_psid!$B$2:$CZ$104,W_!$A30,W_!AS$1)/Ns!$B$1</f>
        <v>1.3819304361533458E-5</v>
      </c>
      <c r="AT30" s="23" cm="1">
        <f t="array" ref="AT30">INDEX(W_psid!$B$2:$CZ$104,W_!$A30,W_!AT$1)/Ns!$B$1</f>
        <v>-3.3539437825656993E-4</v>
      </c>
      <c r="AU30" s="23" cm="1">
        <f t="array" ref="AU30">INDEX(W_psid!$B$2:$CZ$104,W_!$A30,W_!AU$1)/Ns!$B$1</f>
        <v>0</v>
      </c>
      <c r="AV30" s="23" cm="1">
        <f t="array" ref="AV30">INDEX(W_psid!$B$2:$CZ$104,W_!$A30,W_!AV$1)/Ns!$B$1</f>
        <v>-0.46841435787807428</v>
      </c>
      <c r="AW30" s="23" cm="1">
        <f t="array" ref="AW30">INDEX(W_psid!$B$2:$CZ$104,W_!$A30,W_!AW$1)/Ns!$B$1</f>
        <v>-4.4893874654978239E-2</v>
      </c>
      <c r="AX30" s="23">
        <v>0</v>
      </c>
      <c r="AY30" s="23">
        <v>0</v>
      </c>
      <c r="AZ30" s="23">
        <v>0</v>
      </c>
      <c r="BA30" s="23">
        <v>0</v>
      </c>
      <c r="BB30" s="23">
        <v>0</v>
      </c>
      <c r="BC30" s="23">
        <v>0</v>
      </c>
      <c r="BD30" s="23">
        <v>0</v>
      </c>
      <c r="BE30" s="23">
        <v>0</v>
      </c>
    </row>
    <row r="31" spans="1:57" x14ac:dyDescent="0.35">
      <c r="A31" s="20">
        <f>MATCH(C31,W_psid!$A$2:$A$104,0)</f>
        <v>25</v>
      </c>
      <c r="B31" s="20" t="str">
        <f>MOMS!$A$29</f>
        <v>wdo_dif</v>
      </c>
      <c r="C31" s="20" t="str">
        <f>MOMS!$B$29</f>
        <v>wdo_dif</v>
      </c>
      <c r="D31" s="23" cm="1">
        <f t="array" ref="D31">INDEX(W_psid!$B$2:$CZ$104,W_!$A31,W_!D$1)/Ns!$B$1</f>
        <v>-1.0856364736574479E-2</v>
      </c>
      <c r="E31" s="23" cm="1">
        <f t="array" ref="E31">INDEX(W_psid!$B$2:$CZ$104,W_!$A31,W_!E$1)/Ns!$B$1</f>
        <v>-2.2740594276661735E-2</v>
      </c>
      <c r="F31" s="23" cm="1">
        <f t="array" ref="F31">INDEX(W_psid!$B$2:$CZ$104,W_!$A31,W_!F$1)/Ns!$B$1</f>
        <v>-1.9796768839078834E-2</v>
      </c>
      <c r="G31" s="23" cm="1">
        <f t="array" ref="G31">INDEX(W_psid!$B$2:$CZ$104,W_!$A31,W_!G$1)/Ns!$B$1</f>
        <v>-0.87607887716069666</v>
      </c>
      <c r="H31" s="23" cm="1">
        <f t="array" ref="H31">INDEX(W_psid!$B$2:$CZ$104,W_!$A31,W_!H$1)/Ns!$B$1</f>
        <v>0.18669293914315824</v>
      </c>
      <c r="I31" s="23" cm="1">
        <f t="array" ref="I31">INDEX(W_psid!$B$2:$CZ$104,W_!$A31,W_!I$1)/Ns!$B$1</f>
        <v>0.35439963698789345</v>
      </c>
      <c r="J31" s="23" cm="1">
        <f t="array" ref="J31">INDEX(W_psid!$B$2:$CZ$104,W_!$A31,W_!J$1)/Ns!$B$1</f>
        <v>0.58062355257976017</v>
      </c>
      <c r="K31" s="23" cm="1">
        <f t="array" ref="K31">INDEX(W_psid!$B$2:$CZ$104,W_!$A31,W_!K$1)/Ns!$B$1</f>
        <v>0.41998025725414134</v>
      </c>
      <c r="L31" s="23" cm="1">
        <f t="array" ref="L31">INDEX(W_psid!$B$2:$CZ$104,W_!$A31,W_!L$1)/Ns!$B$1</f>
        <v>-0.16480122239871248</v>
      </c>
      <c r="M31" s="23" cm="1">
        <f t="array" ref="M31">INDEX(W_psid!$B$2:$CZ$104,W_!$A31,W_!M$1)/Ns!$B$1</f>
        <v>-0.33940528463947311</v>
      </c>
      <c r="N31" s="23" cm="1">
        <f t="array" ref="N31">INDEX(W_psid!$B$2:$CZ$104,W_!$A31,W_!N$1)/Ns!$B$1</f>
        <v>8.0955028520515018E-2</v>
      </c>
      <c r="O31" s="23" cm="1">
        <f t="array" ref="O31">INDEX(W_psid!$B$2:$CZ$104,W_!$A31,W_!O$1)/Ns!$B$1</f>
        <v>-9.4442981367711745E-2</v>
      </c>
      <c r="P31" s="23" cm="1">
        <f t="array" ref="P31">INDEX(W_psid!$B$2:$CZ$104,W_!$A31,W_!P$1)/Ns!$B$1</f>
        <v>-6.1986878543308435E-2</v>
      </c>
      <c r="Q31" s="23" cm="1">
        <f t="array" ref="Q31">INDEX(W_psid!$B$2:$CZ$104,W_!$A31,W_!Q$1)/Ns!$B$1</f>
        <v>-0.2840784652643028</v>
      </c>
      <c r="R31" s="23" cm="1">
        <f t="array" ref="R31">INDEX(W_psid!$B$2:$CZ$104,W_!$A31,W_!R$1)/Ns!$B$1</f>
        <v>-0.72892203949111611</v>
      </c>
      <c r="S31" s="23" cm="1">
        <f t="array" ref="S31">INDEX(W_psid!$B$2:$CZ$104,W_!$A31,W_!S$1)/Ns!$B$1</f>
        <v>-4.32860236244976E-5</v>
      </c>
      <c r="T31" s="23" cm="1">
        <f t="array" ref="T31">INDEX(W_psid!$B$2:$CZ$104,W_!$A31,W_!T$1)/Ns!$B$1</f>
        <v>3.4683442208539141E-5</v>
      </c>
      <c r="U31" s="23" cm="1">
        <f t="array" ref="U31">INDEX(W_psid!$B$2:$CZ$104,W_!$A31,W_!U$1)/Ns!$B$1</f>
        <v>7.1635698698451649E-4</v>
      </c>
      <c r="V31" s="23" cm="1">
        <f t="array" ref="V31">INDEX(W_psid!$B$2:$CZ$104,W_!$A31,W_!V$1)/Ns!$B$1</f>
        <v>5.2589233889671287E-2</v>
      </c>
      <c r="W31" s="23" cm="1">
        <f t="array" ref="W31">INDEX(W_psid!$B$2:$CZ$104,W_!$A31,W_!W$1)/Ns!$B$1</f>
        <v>4.9332897575672739E-2</v>
      </c>
      <c r="X31" s="23" cm="1">
        <f t="array" ref="X31">INDEX(W_psid!$B$2:$CZ$104,W_!$A31,W_!X$1)/Ns!$B$1</f>
        <v>3.8463151853160994E-2</v>
      </c>
      <c r="Y31" s="23" cm="1">
        <f t="array" ref="Y31">INDEX(W_psid!$B$2:$CZ$104,W_!$A31,W_!Y$1)/Ns!$B$1</f>
        <v>3.0382363811040768E-2</v>
      </c>
      <c r="Z31" s="23" cm="1">
        <f t="array" ref="Z31">INDEX(W_psid!$B$2:$CZ$104,W_!$A31,W_!Z$1)/Ns!$B$1</f>
        <v>2.800468772355837E-2</v>
      </c>
      <c r="AA31" s="23" cm="1">
        <f t="array" ref="AA31">INDEX(W_psid!$B$2:$CZ$104,W_!$A31,W_!AA$1)/Ns!$B$1</f>
        <v>3.8400038204872582E-2</v>
      </c>
      <c r="AB31" s="23" cm="1">
        <f t="array" ref="AB31">INDEX(W_psid!$B$2:$CZ$104,W_!$A31,W_!AB$1)/Ns!$B$1</f>
        <v>-4.6993922108649264E-3</v>
      </c>
      <c r="AC31" s="23" cm="1">
        <f t="array" ref="AC31">INDEX(W_psid!$B$2:$CZ$104,W_!$A31,W_!AC$1)/Ns!$B$1</f>
        <v>1.454092108364588E-4</v>
      </c>
      <c r="AD31" s="23" cm="1">
        <f t="array" ref="AD31">INDEX(W_psid!$B$2:$CZ$104,W_!$A31,W_!AD$1)/Ns!$B$1</f>
        <v>-1.2559456697822158E-2</v>
      </c>
      <c r="AE31" s="23" cm="1">
        <f t="array" ref="AE31">INDEX(W_psid!$B$2:$CZ$104,W_!$A31,W_!AE$1)/Ns!$B$1</f>
        <v>1.4108403489128936E-2</v>
      </c>
      <c r="AF31" s="23" cm="1">
        <f t="array" ref="AF31">INDEX(W_psid!$B$2:$CZ$104,W_!$A31,W_!AF$1)/Ns!$B$1</f>
        <v>0.69790886107729866</v>
      </c>
      <c r="AG31" s="23" cm="1">
        <f t="array" ref="AG31">INDEX(W_psid!$B$2:$CZ$104,W_!$A31,W_!AG$1)/Ns!$B$1</f>
        <v>0.61535372878720829</v>
      </c>
      <c r="AH31" s="23" cm="1">
        <f t="array" ref="AH31">INDEX(W_psid!$B$2:$CZ$104,W_!$A31,W_!AH$1)/Ns!$B$1</f>
        <v>1.7768969300216095E-3</v>
      </c>
      <c r="AI31" s="23" cm="1">
        <f t="array" ref="AI31">INDEX(W_psid!$B$2:$CZ$104,W_!$A31,W_!AI$1)/Ns!$B$1</f>
        <v>9.9280446389821765E-5</v>
      </c>
      <c r="AJ31" s="23" cm="1">
        <f t="array" ref="AJ31">INDEX(W_psid!$B$2:$CZ$104,W_!$A31,W_!AJ$1)/Ns!$B$1</f>
        <v>-1.2156864570322913E-5</v>
      </c>
      <c r="AK31" s="23" cm="1">
        <f t="array" ref="AK31">INDEX(W_psid!$B$2:$CZ$104,W_!$A31,W_!AK$1)/Ns!$B$1</f>
        <v>-1.9849536273787275E-2</v>
      </c>
      <c r="AL31" s="23" cm="1">
        <f t="array" ref="AL31">INDEX(W_psid!$B$2:$CZ$104,W_!$A31,W_!AL$1)/Ns!$B$1</f>
        <v>-4.4929283912412799E-2</v>
      </c>
      <c r="AM31" s="23" cm="1">
        <f t="array" ref="AM31">INDEX(W_psid!$B$2:$CZ$104,W_!$A31,W_!AM$1)/Ns!$B$1</f>
        <v>1.1283488864600505E-2</v>
      </c>
      <c r="AN31" s="23" cm="1">
        <f t="array" ref="AN31">INDEX(W_psid!$B$2:$CZ$104,W_!$A31,W_!AN$1)/Ns!$B$1</f>
        <v>3.5612535473795461E-3</v>
      </c>
      <c r="AO31" s="23" cm="1">
        <f t="array" ref="AO31">INDEX(W_psid!$B$2:$CZ$104,W_!$A31,W_!AO$1)/Ns!$B$1</f>
        <v>4.3056006181750027E-5</v>
      </c>
      <c r="AP31" s="23" cm="1">
        <f t="array" ref="AP31">INDEX(W_psid!$B$2:$CZ$104,W_!$A31,W_!AP$1)/Ns!$B$1</f>
        <v>-0.3349119612062047</v>
      </c>
      <c r="AQ31" s="23" cm="1">
        <f t="array" ref="AQ31">INDEX(W_psid!$B$2:$CZ$104,W_!$A31,W_!AQ$1)/Ns!$B$1</f>
        <v>-0.22498822743100544</v>
      </c>
      <c r="AR31" s="23" cm="1">
        <f t="array" ref="AR31">INDEX(W_psid!$B$2:$CZ$104,W_!$A31,W_!AR$1)/Ns!$B$1</f>
        <v>0.25658995229365361</v>
      </c>
      <c r="AS31" s="23" cm="1">
        <f t="array" ref="AS31">INDEX(W_psid!$B$2:$CZ$104,W_!$A31,W_!AS$1)/Ns!$B$1</f>
        <v>1.6075914081657559E-5</v>
      </c>
      <c r="AT31" s="23" cm="1">
        <f t="array" ref="AT31">INDEX(W_psid!$B$2:$CZ$104,W_!$A31,W_!AT$1)/Ns!$B$1</f>
        <v>-1.6448824494051584E-5</v>
      </c>
      <c r="AU31" s="23" cm="1">
        <f t="array" ref="AU31">INDEX(W_psid!$B$2:$CZ$104,W_!$A31,W_!AU$1)/Ns!$B$1</f>
        <v>0</v>
      </c>
      <c r="AV31" s="23" cm="1">
        <f t="array" ref="AV31">INDEX(W_psid!$B$2:$CZ$104,W_!$A31,W_!AV$1)/Ns!$B$1</f>
        <v>0.30131173146962315</v>
      </c>
      <c r="AW31" s="23" cm="1">
        <f t="array" ref="AW31">INDEX(W_psid!$B$2:$CZ$104,W_!$A31,W_!AW$1)/Ns!$B$1</f>
        <v>1.0481922184634977E-2</v>
      </c>
      <c r="AX31" s="23">
        <v>0</v>
      </c>
      <c r="AY31" s="23">
        <v>0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</row>
    <row r="32" spans="1:57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3" cm="1">
        <f t="array" ref="D32">INDEX(W_psid!$B$2:$CZ$104,W_!$A32,W_!D$1)/Ns!$B$1</f>
        <v>-1.0464585743741353</v>
      </c>
      <c r="E32" s="23" cm="1">
        <f t="array" ref="E32">INDEX(W_psid!$B$2:$CZ$104,W_!$A32,W_!E$1)/Ns!$B$1</f>
        <v>-2.2876864466641882</v>
      </c>
      <c r="F32" s="23" cm="1">
        <f t="array" ref="F32">INDEX(W_psid!$B$2:$CZ$104,W_!$A32,W_!F$1)/Ns!$B$1</f>
        <v>-3.3203917938204288</v>
      </c>
      <c r="G32" s="23" cm="1">
        <f t="array" ref="G32">INDEX(W_psid!$B$2:$CZ$104,W_!$A32,W_!G$1)/Ns!$B$1</f>
        <v>-123.54837249714191</v>
      </c>
      <c r="H32" s="23" cm="1">
        <f t="array" ref="H32">INDEX(W_psid!$B$2:$CZ$104,W_!$A32,W_!H$1)/Ns!$B$1</f>
        <v>28.908313366023034</v>
      </c>
      <c r="I32" s="23" cm="1">
        <f t="array" ref="I32">INDEX(W_psid!$B$2:$CZ$104,W_!$A32,W_!I$1)/Ns!$B$1</f>
        <v>51.845177441440271</v>
      </c>
      <c r="J32" s="23" cm="1">
        <f t="array" ref="J32">INDEX(W_psid!$B$2:$CZ$104,W_!$A32,W_!J$1)/Ns!$B$1</f>
        <v>52.3821762171278</v>
      </c>
      <c r="K32" s="23" cm="1">
        <f t="array" ref="K32">INDEX(W_psid!$B$2:$CZ$104,W_!$A32,W_!K$1)/Ns!$B$1</f>
        <v>54.921637570637408</v>
      </c>
      <c r="L32" s="23" cm="1">
        <f t="array" ref="L32">INDEX(W_psid!$B$2:$CZ$104,W_!$A32,W_!L$1)/Ns!$B$1</f>
        <v>-5.3063829625496872</v>
      </c>
      <c r="M32" s="23" cm="1">
        <f t="array" ref="M32">INDEX(W_psid!$B$2:$CZ$104,W_!$A32,W_!M$1)/Ns!$B$1</f>
        <v>-22.107499942753158</v>
      </c>
      <c r="N32" s="23" cm="1">
        <f t="array" ref="N32">INDEX(W_psid!$B$2:$CZ$104,W_!$A32,W_!N$1)/Ns!$B$1</f>
        <v>8.2429462752879576</v>
      </c>
      <c r="O32" s="23" cm="1">
        <f t="array" ref="O32">INDEX(W_psid!$B$2:$CZ$104,W_!$A32,W_!O$1)/Ns!$B$1</f>
        <v>-21.648413594580806</v>
      </c>
      <c r="P32" s="23" cm="1">
        <f t="array" ref="P32">INDEX(W_psid!$B$2:$CZ$104,W_!$A32,W_!P$1)/Ns!$B$1</f>
        <v>-12.294416310687279</v>
      </c>
      <c r="Q32" s="23" cm="1">
        <f t="array" ref="Q32">INDEX(W_psid!$B$2:$CZ$104,W_!$A32,W_!Q$1)/Ns!$B$1</f>
        <v>21.471606413558508</v>
      </c>
      <c r="R32" s="23" cm="1">
        <f t="array" ref="R32">INDEX(W_psid!$B$2:$CZ$104,W_!$A32,W_!R$1)/Ns!$B$1</f>
        <v>-74.093544163415288</v>
      </c>
      <c r="S32" s="23" cm="1">
        <f t="array" ref="S32">INDEX(W_psid!$B$2:$CZ$104,W_!$A32,W_!S$1)/Ns!$B$1</f>
        <v>-2.0093577529196344E-2</v>
      </c>
      <c r="T32" s="23" cm="1">
        <f t="array" ref="T32">INDEX(W_psid!$B$2:$CZ$104,W_!$A32,W_!T$1)/Ns!$B$1</f>
        <v>6.3006164722277675E-3</v>
      </c>
      <c r="U32" s="23" cm="1">
        <f t="array" ref="U32">INDEX(W_psid!$B$2:$CZ$104,W_!$A32,W_!U$1)/Ns!$B$1</f>
        <v>1.2902948916350153E-2</v>
      </c>
      <c r="V32" s="23" cm="1">
        <f t="array" ref="V32">INDEX(W_psid!$B$2:$CZ$104,W_!$A32,W_!V$1)/Ns!$B$1</f>
        <v>9.7617157011900453</v>
      </c>
      <c r="W32" s="23" cm="1">
        <f t="array" ref="W32">INDEX(W_psid!$B$2:$CZ$104,W_!$A32,W_!W$1)/Ns!$B$1</f>
        <v>9.6757815071780602</v>
      </c>
      <c r="X32" s="23" cm="1">
        <f t="array" ref="X32">INDEX(W_psid!$B$2:$CZ$104,W_!$A32,W_!X$1)/Ns!$B$1</f>
        <v>5.319462110886052</v>
      </c>
      <c r="Y32" s="23" cm="1">
        <f t="array" ref="Y32">INDEX(W_psid!$B$2:$CZ$104,W_!$A32,W_!Y$1)/Ns!$B$1</f>
        <v>4.3685095392803843</v>
      </c>
      <c r="Z32" s="23" cm="1">
        <f t="array" ref="Z32">INDEX(W_psid!$B$2:$CZ$104,W_!$A32,W_!Z$1)/Ns!$B$1</f>
        <v>3.9633315979774451</v>
      </c>
      <c r="AA32" s="23" cm="1">
        <f t="array" ref="AA32">INDEX(W_psid!$B$2:$CZ$104,W_!$A32,W_!AA$1)/Ns!$B$1</f>
        <v>4.9883986924947061</v>
      </c>
      <c r="AB32" s="23" cm="1">
        <f t="array" ref="AB32">INDEX(W_psid!$B$2:$CZ$104,W_!$A32,W_!AB$1)/Ns!$B$1</f>
        <v>0.33432351040029673</v>
      </c>
      <c r="AC32" s="23" cm="1">
        <f t="array" ref="AC32">INDEX(W_psid!$B$2:$CZ$104,W_!$A32,W_!AC$1)/Ns!$B$1</f>
        <v>2.4049568383608805E-2</v>
      </c>
      <c r="AD32" s="23" cm="1">
        <f t="array" ref="AD32">INDEX(W_psid!$B$2:$CZ$104,W_!$A32,W_!AD$1)/Ns!$B$1</f>
        <v>-1.3910654820947048</v>
      </c>
      <c r="AE32" s="23" cm="1">
        <f t="array" ref="AE32">INDEX(W_psid!$B$2:$CZ$104,W_!$A32,W_!AE$1)/Ns!$B$1</f>
        <v>0.69790886107729866</v>
      </c>
      <c r="AF32" s="23" cm="1">
        <f t="array" ref="AF32">INDEX(W_psid!$B$2:$CZ$104,W_!$A32,W_!AF$1)/Ns!$B$1</f>
        <v>115.76372102520766</v>
      </c>
      <c r="AG32" s="23" cm="1">
        <f t="array" ref="AG32">INDEX(W_psid!$B$2:$CZ$104,W_!$A32,W_!AG$1)/Ns!$B$1</f>
        <v>104.03646359675584</v>
      </c>
      <c r="AH32" s="23" cm="1">
        <f t="array" ref="AH32">INDEX(W_psid!$B$2:$CZ$104,W_!$A32,W_!AH$1)/Ns!$B$1</f>
        <v>0.25637094337980576</v>
      </c>
      <c r="AI32" s="23" cm="1">
        <f t="array" ref="AI32">INDEX(W_psid!$B$2:$CZ$104,W_!$A32,W_!AI$1)/Ns!$B$1</f>
        <v>7.7266733810900767E-2</v>
      </c>
      <c r="AJ32" s="23" cm="1">
        <f t="array" ref="AJ32">INDEX(W_psid!$B$2:$CZ$104,W_!$A32,W_!AJ$1)/Ns!$B$1</f>
        <v>-1.9893157929434494E-3</v>
      </c>
      <c r="AK32" s="23" cm="1">
        <f t="array" ref="AK32">INDEX(W_psid!$B$2:$CZ$104,W_!$A32,W_!AK$1)/Ns!$B$1</f>
        <v>-4.6701051936936935</v>
      </c>
      <c r="AL32" s="23" cm="1">
        <f t="array" ref="AL32">INDEX(W_psid!$B$2:$CZ$104,W_!$A32,W_!AL$1)/Ns!$B$1</f>
        <v>-8.3087689012876993</v>
      </c>
      <c r="AM32" s="23" cm="1">
        <f t="array" ref="AM32">INDEX(W_psid!$B$2:$CZ$104,W_!$A32,W_!AM$1)/Ns!$B$1</f>
        <v>0.92379144745822162</v>
      </c>
      <c r="AN32" s="23" cm="1">
        <f t="array" ref="AN32">INDEX(W_psid!$B$2:$CZ$104,W_!$A32,W_!AN$1)/Ns!$B$1</f>
        <v>0.43651259841409895</v>
      </c>
      <c r="AO32" s="23" cm="1">
        <f t="array" ref="AO32">INDEX(W_psid!$B$2:$CZ$104,W_!$A32,W_!AO$1)/Ns!$B$1</f>
        <v>2.3431880989195227E-3</v>
      </c>
      <c r="AP32" s="23" cm="1">
        <f t="array" ref="AP32">INDEX(W_psid!$B$2:$CZ$104,W_!$A32,W_!AP$1)/Ns!$B$1</f>
        <v>-39.952621398723068</v>
      </c>
      <c r="AQ32" s="23" cm="1">
        <f t="array" ref="AQ32">INDEX(W_psid!$B$2:$CZ$104,W_!$A32,W_!AQ$1)/Ns!$B$1</f>
        <v>-34.147072636141289</v>
      </c>
      <c r="AR32" s="23" cm="1">
        <f t="array" ref="AR32">INDEX(W_psid!$B$2:$CZ$104,W_!$A32,W_!AR$1)/Ns!$B$1</f>
        <v>31.867396680927978</v>
      </c>
      <c r="AS32" s="23" cm="1">
        <f t="array" ref="AS32">INDEX(W_psid!$B$2:$CZ$104,W_!$A32,W_!AS$1)/Ns!$B$1</f>
        <v>1.0473584743930075E-3</v>
      </c>
      <c r="AT32" s="23" cm="1">
        <f t="array" ref="AT32">INDEX(W_psid!$B$2:$CZ$104,W_!$A32,W_!AT$1)/Ns!$B$1</f>
        <v>-3.9283865240961387E-3</v>
      </c>
      <c r="AU32" s="23" cm="1">
        <f t="array" ref="AU32">INDEX(W_psid!$B$2:$CZ$104,W_!$A32,W_!AU$1)/Ns!$B$1</f>
        <v>0</v>
      </c>
      <c r="AV32" s="23" cm="1">
        <f t="array" ref="AV32">INDEX(W_psid!$B$2:$CZ$104,W_!$A32,W_!AV$1)/Ns!$B$1</f>
        <v>60.448619112331428</v>
      </c>
      <c r="AW32" s="23" cm="1">
        <f t="array" ref="AW32">INDEX(W_psid!$B$2:$CZ$104,W_!$A32,W_!AW$1)/Ns!$B$1</f>
        <v>1.1331417007402109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</row>
    <row r="33" spans="1:57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3" cm="1">
        <f t="array" ref="D33">INDEX(W_psid!$B$2:$CZ$104,W_!$A33,W_!D$1)/Ns!$B$1</f>
        <v>-0.94032595329383661</v>
      </c>
      <c r="E33" s="23" cm="1">
        <f t="array" ref="E33">INDEX(W_psid!$B$2:$CZ$104,W_!$A33,W_!E$1)/Ns!$B$1</f>
        <v>-1.9870213895599973</v>
      </c>
      <c r="F33" s="23" cm="1">
        <f t="array" ref="F33">INDEX(W_psid!$B$2:$CZ$104,W_!$A33,W_!F$1)/Ns!$B$1</f>
        <v>-3.0369812641366121</v>
      </c>
      <c r="G33" s="23" cm="1">
        <f t="array" ref="G33">INDEX(W_psid!$B$2:$CZ$104,W_!$A33,W_!G$1)/Ns!$B$1</f>
        <v>-112.23045756153341</v>
      </c>
      <c r="H33" s="23" cm="1">
        <f t="array" ref="H33">INDEX(W_psid!$B$2:$CZ$104,W_!$A33,W_!H$1)/Ns!$B$1</f>
        <v>26.80701487485868</v>
      </c>
      <c r="I33" s="23" cm="1">
        <f t="array" ref="I33">INDEX(W_psid!$B$2:$CZ$104,W_!$A33,W_!I$1)/Ns!$B$1</f>
        <v>45.063780527790215</v>
      </c>
      <c r="J33" s="23" cm="1">
        <f t="array" ref="J33">INDEX(W_psid!$B$2:$CZ$104,W_!$A33,W_!J$1)/Ns!$B$1</f>
        <v>44.432289848033982</v>
      </c>
      <c r="K33" s="23" cm="1">
        <f t="array" ref="K33">INDEX(W_psid!$B$2:$CZ$104,W_!$A33,W_!K$1)/Ns!$B$1</f>
        <v>46.650929217172575</v>
      </c>
      <c r="L33" s="23" cm="1">
        <f t="array" ref="L33">INDEX(W_psid!$B$2:$CZ$104,W_!$A33,W_!L$1)/Ns!$B$1</f>
        <v>-3.2278634343480892</v>
      </c>
      <c r="M33" s="23" cm="1">
        <f t="array" ref="M33">INDEX(W_psid!$B$2:$CZ$104,W_!$A33,W_!M$1)/Ns!$B$1</f>
        <v>-17.064284485574564</v>
      </c>
      <c r="N33" s="23" cm="1">
        <f t="array" ref="N33">INDEX(W_psid!$B$2:$CZ$104,W_!$A33,W_!N$1)/Ns!$B$1</f>
        <v>8.0194735152615628</v>
      </c>
      <c r="O33" s="23" cm="1">
        <f t="array" ref="O33">INDEX(W_psid!$B$2:$CZ$104,W_!$A33,W_!O$1)/Ns!$B$1</f>
        <v>-19.195060326575124</v>
      </c>
      <c r="P33" s="23" cm="1">
        <f t="array" ref="P33">INDEX(W_psid!$B$2:$CZ$104,W_!$A33,W_!P$1)/Ns!$B$1</f>
        <v>-9.5652237032338512</v>
      </c>
      <c r="Q33" s="23" cm="1">
        <f t="array" ref="Q33">INDEX(W_psid!$B$2:$CZ$104,W_!$A33,W_!Q$1)/Ns!$B$1</f>
        <v>17.300620369107168</v>
      </c>
      <c r="R33" s="23" cm="1">
        <f t="array" ref="R33">INDEX(W_psid!$B$2:$CZ$104,W_!$A33,W_!R$1)/Ns!$B$1</f>
        <v>-63.043721017964131</v>
      </c>
      <c r="S33" s="23" cm="1">
        <f t="array" ref="S33">INDEX(W_psid!$B$2:$CZ$104,W_!$A33,W_!S$1)/Ns!$B$1</f>
        <v>-1.8480624435300578E-2</v>
      </c>
      <c r="T33" s="23" cm="1">
        <f t="array" ref="T33">INDEX(W_psid!$B$2:$CZ$104,W_!$A33,W_!T$1)/Ns!$B$1</f>
        <v>5.8366682468646135E-3</v>
      </c>
      <c r="U33" s="23" cm="1">
        <f t="array" ref="U33">INDEX(W_psid!$B$2:$CZ$104,W_!$A33,W_!U$1)/Ns!$B$1</f>
        <v>8.0081622011309844E-3</v>
      </c>
      <c r="V33" s="23" cm="1">
        <f t="array" ref="V33">INDEX(W_psid!$B$2:$CZ$104,W_!$A33,W_!V$1)/Ns!$B$1</f>
        <v>8.7348015658355997</v>
      </c>
      <c r="W33" s="23" cm="1">
        <f t="array" ref="W33">INDEX(W_psid!$B$2:$CZ$104,W_!$A33,W_!W$1)/Ns!$B$1</f>
        <v>8.6627688835358985</v>
      </c>
      <c r="X33" s="23" cm="1">
        <f t="array" ref="X33">INDEX(W_psid!$B$2:$CZ$104,W_!$A33,W_!X$1)/Ns!$B$1</f>
        <v>4.5563806718211284</v>
      </c>
      <c r="Y33" s="23" cm="1">
        <f t="array" ref="Y33">INDEX(W_psid!$B$2:$CZ$104,W_!$A33,W_!Y$1)/Ns!$B$1</f>
        <v>3.7312871203107041</v>
      </c>
      <c r="Z33" s="23" cm="1">
        <f t="array" ref="Z33">INDEX(W_psid!$B$2:$CZ$104,W_!$A33,W_!Z$1)/Ns!$B$1</f>
        <v>3.3877157345246185</v>
      </c>
      <c r="AA33" s="23" cm="1">
        <f t="array" ref="AA33">INDEX(W_psid!$B$2:$CZ$104,W_!$A33,W_!AA$1)/Ns!$B$1</f>
        <v>4.259446766872073</v>
      </c>
      <c r="AB33" s="23" cm="1">
        <f t="array" ref="AB33">INDEX(W_psid!$B$2:$CZ$104,W_!$A33,W_!AB$1)/Ns!$B$1</f>
        <v>0.2788861699097413</v>
      </c>
      <c r="AC33" s="23" cm="1">
        <f t="array" ref="AC33">INDEX(W_psid!$B$2:$CZ$104,W_!$A33,W_!AC$1)/Ns!$B$1</f>
        <v>2.5503389492001257E-2</v>
      </c>
      <c r="AD33" s="23" cm="1">
        <f t="array" ref="AD33">INDEX(W_psid!$B$2:$CZ$104,W_!$A33,W_!AD$1)/Ns!$B$1</f>
        <v>-1.2355389628069444</v>
      </c>
      <c r="AE33" s="23" cm="1">
        <f t="array" ref="AE33">INDEX(W_psid!$B$2:$CZ$104,W_!$A33,W_!AE$1)/Ns!$B$1</f>
        <v>0.61535372878720829</v>
      </c>
      <c r="AF33" s="23" cm="1">
        <f t="array" ref="AF33">INDEX(W_psid!$B$2:$CZ$104,W_!$A33,W_!AF$1)/Ns!$B$1</f>
        <v>104.03646359675584</v>
      </c>
      <c r="AG33" s="23" cm="1">
        <f t="array" ref="AG33">INDEX(W_psid!$B$2:$CZ$104,W_!$A33,W_!AG$1)/Ns!$B$1</f>
        <v>94.238069585945553</v>
      </c>
      <c r="AH33" s="23" cm="1">
        <f t="array" ref="AH33">INDEX(W_psid!$B$2:$CZ$104,W_!$A33,W_!AH$1)/Ns!$B$1</f>
        <v>0.22024641648374993</v>
      </c>
      <c r="AI33" s="23" cm="1">
        <f t="array" ref="AI33">INDEX(W_psid!$B$2:$CZ$104,W_!$A33,W_!AI$1)/Ns!$B$1</f>
        <v>8.2602610232676871E-2</v>
      </c>
      <c r="AJ33" s="23" cm="1">
        <f t="array" ref="AJ33">INDEX(W_psid!$B$2:$CZ$104,W_!$A33,W_!AJ$1)/Ns!$B$1</f>
        <v>-1.9033079453710669E-3</v>
      </c>
      <c r="AK33" s="23" cm="1">
        <f t="array" ref="AK33">INDEX(W_psid!$B$2:$CZ$104,W_!$A33,W_!AK$1)/Ns!$B$1</f>
        <v>-4.4955186035251202</v>
      </c>
      <c r="AL33" s="23" cm="1">
        <f t="array" ref="AL33">INDEX(W_psid!$B$2:$CZ$104,W_!$A33,W_!AL$1)/Ns!$B$1</f>
        <v>-7.95228609594768</v>
      </c>
      <c r="AM33" s="23" cm="1">
        <f t="array" ref="AM33">INDEX(W_psid!$B$2:$CZ$104,W_!$A33,W_!AM$1)/Ns!$B$1</f>
        <v>0.96403812146753343</v>
      </c>
      <c r="AN33" s="23" cm="1">
        <f t="array" ref="AN33">INDEX(W_psid!$B$2:$CZ$104,W_!$A33,W_!AN$1)/Ns!$B$1</f>
        <v>0.36564350654102568</v>
      </c>
      <c r="AO33" s="23" cm="1">
        <f t="array" ref="AO33">INDEX(W_psid!$B$2:$CZ$104,W_!$A33,W_!AO$1)/Ns!$B$1</f>
        <v>2.1335807911744623E-3</v>
      </c>
      <c r="AP33" s="23" cm="1">
        <f t="array" ref="AP33">INDEX(W_psid!$B$2:$CZ$104,W_!$A33,W_!AP$1)/Ns!$B$1</f>
        <v>-32.903980457533372</v>
      </c>
      <c r="AQ33" s="23" cm="1">
        <f t="array" ref="AQ33">INDEX(W_psid!$B$2:$CZ$104,W_!$A33,W_!AQ$1)/Ns!$B$1</f>
        <v>-28.657789910200247</v>
      </c>
      <c r="AR33" s="23" cm="1">
        <f t="array" ref="AR33">INDEX(W_psid!$B$2:$CZ$104,W_!$A33,W_!AR$1)/Ns!$B$1</f>
        <v>28.086631200130697</v>
      </c>
      <c r="AS33" s="23" cm="1">
        <f t="array" ref="AS33">INDEX(W_psid!$B$2:$CZ$104,W_!$A33,W_!AS$1)/Ns!$B$1</f>
        <v>1.0181811991359399E-3</v>
      </c>
      <c r="AT33" s="23" cm="1">
        <f t="array" ref="AT33">INDEX(W_psid!$B$2:$CZ$104,W_!$A33,W_!AT$1)/Ns!$B$1</f>
        <v>-4.3330826489570186E-3</v>
      </c>
      <c r="AU33" s="23" cm="1">
        <f t="array" ref="AU33">INDEX(W_psid!$B$2:$CZ$104,W_!$A33,W_!AU$1)/Ns!$B$1</f>
        <v>0</v>
      </c>
      <c r="AV33" s="23" cm="1">
        <f t="array" ref="AV33">INDEX(W_psid!$B$2:$CZ$104,W_!$A33,W_!AV$1)/Ns!$B$1</f>
        <v>53.612302932834567</v>
      </c>
      <c r="AW33" s="23" cm="1">
        <f t="array" ref="AW33">INDEX(W_psid!$B$2:$CZ$104,W_!$A33,W_!AW$1)/Ns!$B$1</f>
        <v>0.92152441336175184</v>
      </c>
      <c r="AX33" s="23">
        <v>0</v>
      </c>
      <c r="AY33" s="23">
        <v>0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</row>
    <row r="34" spans="1:57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3" cm="1">
        <f t="array" ref="D34">INDEX(W_psid!$B$2:$CZ$104,W_!$A34,W_!D$1)/Ns!$B$1</f>
        <v>-8.4879076514409032E-4</v>
      </c>
      <c r="E34" s="23" cm="1">
        <f t="array" ref="E34">INDEX(W_psid!$B$2:$CZ$104,W_!$A34,W_!E$1)/Ns!$B$1</f>
        <v>-1.059240996512001E-2</v>
      </c>
      <c r="F34" s="23" cm="1">
        <f t="array" ref="F34">INDEX(W_psid!$B$2:$CZ$104,W_!$A34,W_!F$1)/Ns!$B$1</f>
        <v>-4.2578016101899518E-3</v>
      </c>
      <c r="G34" s="23" cm="1">
        <f t="array" ref="G34">INDEX(W_psid!$B$2:$CZ$104,W_!$A34,W_!G$1)/Ns!$B$1</f>
        <v>-0.25002223925863598</v>
      </c>
      <c r="H34" s="23" cm="1">
        <f t="array" ref="H34">INDEX(W_psid!$B$2:$CZ$104,W_!$A34,W_!H$1)/Ns!$B$1</f>
        <v>0.13730988708007258</v>
      </c>
      <c r="I34" s="23" cm="1">
        <f t="array" ref="I34">INDEX(W_psid!$B$2:$CZ$104,W_!$A34,W_!I$1)/Ns!$B$1</f>
        <v>0.11090465530879039</v>
      </c>
      <c r="J34" s="23" cm="1">
        <f t="array" ref="J34">INDEX(W_psid!$B$2:$CZ$104,W_!$A34,W_!J$1)/Ns!$B$1</f>
        <v>5.2979720223526795E-2</v>
      </c>
      <c r="K34" s="23" cm="1">
        <f t="array" ref="K34">INDEX(W_psid!$B$2:$CZ$104,W_!$A34,W_!K$1)/Ns!$B$1</f>
        <v>0.1458308263057925</v>
      </c>
      <c r="L34" s="23" cm="1">
        <f t="array" ref="L34">INDEX(W_psid!$B$2:$CZ$104,W_!$A34,W_!L$1)/Ns!$B$1</f>
        <v>-7.784244932106095E-2</v>
      </c>
      <c r="M34" s="23" cm="1">
        <f t="array" ref="M34">INDEX(W_psid!$B$2:$CZ$104,W_!$A34,W_!M$1)/Ns!$B$1</f>
        <v>-2.2444978045422538E-2</v>
      </c>
      <c r="N34" s="23" cm="1">
        <f t="array" ref="N34">INDEX(W_psid!$B$2:$CZ$104,W_!$A34,W_!N$1)/Ns!$B$1</f>
        <v>3.3783956275549157E-2</v>
      </c>
      <c r="O34" s="23" cm="1">
        <f t="array" ref="O34">INDEX(W_psid!$B$2:$CZ$104,W_!$A34,W_!O$1)/Ns!$B$1</f>
        <v>3.8262370924965185E-2</v>
      </c>
      <c r="P34" s="23" cm="1">
        <f t="array" ref="P34">INDEX(W_psid!$B$2:$CZ$104,W_!$A34,W_!P$1)/Ns!$B$1</f>
        <v>-6.2171600398451016E-2</v>
      </c>
      <c r="Q34" s="23" cm="1">
        <f t="array" ref="Q34">INDEX(W_psid!$B$2:$CZ$104,W_!$A34,W_!Q$1)/Ns!$B$1</f>
        <v>0.23441409181538292</v>
      </c>
      <c r="R34" s="23" cm="1">
        <f t="array" ref="R34">INDEX(W_psid!$B$2:$CZ$104,W_!$A34,W_!R$1)/Ns!$B$1</f>
        <v>-0.18049677139967293</v>
      </c>
      <c r="S34" s="23" cm="1">
        <f t="array" ref="S34">INDEX(W_psid!$B$2:$CZ$104,W_!$A34,W_!S$1)/Ns!$B$1</f>
        <v>-2.7050326154582082E-5</v>
      </c>
      <c r="T34" s="23" cm="1">
        <f t="array" ref="T34">INDEX(W_psid!$B$2:$CZ$104,W_!$A34,W_!T$1)/Ns!$B$1</f>
        <v>2.707219385102754E-5</v>
      </c>
      <c r="U34" s="23" cm="1">
        <f t="array" ref="U34">INDEX(W_psid!$B$2:$CZ$104,W_!$A34,W_!U$1)/Ns!$B$1</f>
        <v>-8.6688987054876114E-5</v>
      </c>
      <c r="V34" s="23" cm="1">
        <f t="array" ref="V34">INDEX(W_psid!$B$2:$CZ$104,W_!$A34,W_!V$1)/Ns!$B$1</f>
        <v>3.3642092359635764E-2</v>
      </c>
      <c r="W34" s="23" cm="1">
        <f t="array" ref="W34">INDEX(W_psid!$B$2:$CZ$104,W_!$A34,W_!W$1)/Ns!$B$1</f>
        <v>3.3061631138216148E-2</v>
      </c>
      <c r="X34" s="23" cm="1">
        <f t="array" ref="X34">INDEX(W_psid!$B$2:$CZ$104,W_!$A34,W_!X$1)/Ns!$B$1</f>
        <v>2.4900855347173231E-2</v>
      </c>
      <c r="Y34" s="23" cm="1">
        <f t="array" ref="Y34">INDEX(W_psid!$B$2:$CZ$104,W_!$A34,W_!Y$1)/Ns!$B$1</f>
        <v>2.3519805982855548E-2</v>
      </c>
      <c r="Z34" s="23" cm="1">
        <f t="array" ref="Z34">INDEX(W_psid!$B$2:$CZ$104,W_!$A34,W_!Z$1)/Ns!$B$1</f>
        <v>2.327535338142047E-2</v>
      </c>
      <c r="AA34" s="23" cm="1">
        <f t="array" ref="AA34">INDEX(W_psid!$B$2:$CZ$104,W_!$A34,W_!AA$1)/Ns!$B$1</f>
        <v>2.6838574486389932E-2</v>
      </c>
      <c r="AB34" s="23" cm="1">
        <f t="array" ref="AB34">INDEX(W_psid!$B$2:$CZ$104,W_!$A34,W_!AB$1)/Ns!$B$1</f>
        <v>4.9311898005029303E-3</v>
      </c>
      <c r="AC34" s="23" cm="1">
        <f t="array" ref="AC34">INDEX(W_psid!$B$2:$CZ$104,W_!$A34,W_!AC$1)/Ns!$B$1</f>
        <v>8.4666644027321902E-5</v>
      </c>
      <c r="AD34" s="23" cm="1">
        <f t="array" ref="AD34">INDEX(W_psid!$B$2:$CZ$104,W_!$A34,W_!AD$1)/Ns!$B$1</f>
        <v>-6.9508329069773072E-3</v>
      </c>
      <c r="AE34" s="23" cm="1">
        <f t="array" ref="AE34">INDEX(W_psid!$B$2:$CZ$104,W_!$A34,W_!AE$1)/Ns!$B$1</f>
        <v>1.7768969300216095E-3</v>
      </c>
      <c r="AF34" s="23" cm="1">
        <f t="array" ref="AF34">INDEX(W_psid!$B$2:$CZ$104,W_!$A34,W_!AF$1)/Ns!$B$1</f>
        <v>0.25637094337980576</v>
      </c>
      <c r="AG34" s="23" cm="1">
        <f t="array" ref="AG34">INDEX(W_psid!$B$2:$CZ$104,W_!$A34,W_!AG$1)/Ns!$B$1</f>
        <v>0.22024641648374993</v>
      </c>
      <c r="AH34" s="23" cm="1">
        <f t="array" ref="AH34">INDEX(W_psid!$B$2:$CZ$104,W_!$A34,W_!AH$1)/Ns!$B$1</f>
        <v>3.1829748718153173E-3</v>
      </c>
      <c r="AI34" s="23" cm="1">
        <f t="array" ref="AI34">INDEX(W_psid!$B$2:$CZ$104,W_!$A34,W_!AI$1)/Ns!$B$1</f>
        <v>1.9875286471815682E-4</v>
      </c>
      <c r="AJ34" s="23" cm="1">
        <f t="array" ref="AJ34">INDEX(W_psid!$B$2:$CZ$104,W_!$A34,W_!AJ$1)/Ns!$B$1</f>
        <v>-3.7364240905624892E-7</v>
      </c>
      <c r="AK34" s="23" cm="1">
        <f t="array" ref="AK34">INDEX(W_psid!$B$2:$CZ$104,W_!$A34,W_!AK$1)/Ns!$B$1</f>
        <v>2.2676023628633808E-2</v>
      </c>
      <c r="AL34" s="23" cm="1">
        <f t="array" ref="AL34">INDEX(W_psid!$B$2:$CZ$104,W_!$A34,W_!AL$1)/Ns!$B$1</f>
        <v>1.3910416734026541E-2</v>
      </c>
      <c r="AM34" s="23" cm="1">
        <f t="array" ref="AM34">INDEX(W_psid!$B$2:$CZ$104,W_!$A34,W_!AM$1)/Ns!$B$1</f>
        <v>-1.3135812898263811E-2</v>
      </c>
      <c r="AN34" s="23" cm="1">
        <f t="array" ref="AN34">INDEX(W_psid!$B$2:$CZ$104,W_!$A34,W_!AN$1)/Ns!$B$1</f>
        <v>9.0808856237600279E-4</v>
      </c>
      <c r="AO34" s="23" cm="1">
        <f t="array" ref="AO34">INDEX(W_psid!$B$2:$CZ$104,W_!$A34,W_!AO$1)/Ns!$B$1</f>
        <v>-8.5191941960395607E-7</v>
      </c>
      <c r="AP34" s="23" cm="1">
        <f t="array" ref="AP34">INDEX(W_psid!$B$2:$CZ$104,W_!$A34,W_!AP$1)/Ns!$B$1</f>
        <v>-0.20445737614044579</v>
      </c>
      <c r="AQ34" s="23" cm="1">
        <f t="array" ref="AQ34">INDEX(W_psid!$B$2:$CZ$104,W_!$A34,W_!AQ$1)/Ns!$B$1</f>
        <v>-0.14654632149916827</v>
      </c>
      <c r="AR34" s="23" cm="1">
        <f t="array" ref="AR34">INDEX(W_psid!$B$2:$CZ$104,W_!$A34,W_!AR$1)/Ns!$B$1</f>
        <v>0.12464638238601385</v>
      </c>
      <c r="AS34" s="23" cm="1">
        <f t="array" ref="AS34">INDEX(W_psid!$B$2:$CZ$104,W_!$A34,W_!AS$1)/Ns!$B$1</f>
        <v>5.096064861408605E-6</v>
      </c>
      <c r="AT34" s="23" cm="1">
        <f t="array" ref="AT34">INDEX(W_psid!$B$2:$CZ$104,W_!$A34,W_!AT$1)/Ns!$B$1</f>
        <v>4.8389532806483253E-5</v>
      </c>
      <c r="AU34" s="23" cm="1">
        <f t="array" ref="AU34">INDEX(W_psid!$B$2:$CZ$104,W_!$A34,W_!AU$1)/Ns!$B$1</f>
        <v>0</v>
      </c>
      <c r="AV34" s="23" cm="1">
        <f t="array" ref="AV34">INDEX(W_psid!$B$2:$CZ$104,W_!$A34,W_!AV$1)/Ns!$B$1</f>
        <v>0.11535873793911056</v>
      </c>
      <c r="AW34" s="23" cm="1">
        <f t="array" ref="AW34">INDEX(W_psid!$B$2:$CZ$104,W_!$A34,W_!AW$1)/Ns!$B$1</f>
        <v>2.4658689233715364E-2</v>
      </c>
      <c r="AX34" s="23">
        <v>0</v>
      </c>
      <c r="AY34" s="23">
        <v>0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</row>
    <row r="35" spans="1:57" x14ac:dyDescent="0.35">
      <c r="A35" s="20">
        <f>MATCH(C35,W_psid!$A$2:$A$104,0)</f>
        <v>91</v>
      </c>
      <c r="B35" s="20" t="str">
        <f>MOMS!$A$33</f>
        <v>betacom_w</v>
      </c>
      <c r="C35" s="20" t="str">
        <f>MOMS!$B$33</f>
        <v>betacom_w</v>
      </c>
      <c r="D35" s="23" cm="1">
        <f t="array" ref="D35">INDEX(W_psid!$B$2:$CZ$104,W_!$A35,W_!D$1)/Ns!$B$1</f>
        <v>4.9453706138347098E-4</v>
      </c>
      <c r="E35" s="23" cm="1">
        <f t="array" ref="E35">INDEX(W_psid!$B$2:$CZ$104,W_!$A35,W_!E$1)/Ns!$B$1</f>
        <v>-4.0730295313961429E-3</v>
      </c>
      <c r="F35" s="23" cm="1">
        <f t="array" ref="F35">INDEX(W_psid!$B$2:$CZ$104,W_!$A35,W_!F$1)/Ns!$B$1</f>
        <v>-4.8963317057525262E-3</v>
      </c>
      <c r="G35" s="23" cm="1">
        <f t="array" ref="G35">INDEX(W_psid!$B$2:$CZ$104,W_!$A35,W_!G$1)/Ns!$B$1</f>
        <v>-0.20023714802509623</v>
      </c>
      <c r="H35" s="23" cm="1">
        <f t="array" ref="H35">INDEX(W_psid!$B$2:$CZ$104,W_!$A35,W_!H$1)/Ns!$B$1</f>
        <v>4.4966380764230499E-2</v>
      </c>
      <c r="I35" s="23" cm="1">
        <f t="array" ref="I35">INDEX(W_psid!$B$2:$CZ$104,W_!$A35,W_!I$1)/Ns!$B$1</f>
        <v>8.5553593942637132E-2</v>
      </c>
      <c r="J35" s="23" cm="1">
        <f t="array" ref="J35">INDEX(W_psid!$B$2:$CZ$104,W_!$A35,W_!J$1)/Ns!$B$1</f>
        <v>0.10926641859152236</v>
      </c>
      <c r="K35" s="23" cm="1">
        <f t="array" ref="K35">INDEX(W_psid!$B$2:$CZ$104,W_!$A35,W_!K$1)/Ns!$B$1</f>
        <v>6.1821735569757605E-2</v>
      </c>
      <c r="L35" s="23" cm="1">
        <f t="array" ref="L35">INDEX(W_psid!$B$2:$CZ$104,W_!$A35,W_!L$1)/Ns!$B$1</f>
        <v>-1.8517955555324553E-2</v>
      </c>
      <c r="M35" s="23" cm="1">
        <f t="array" ref="M35">INDEX(W_psid!$B$2:$CZ$104,W_!$A35,W_!M$1)/Ns!$B$1</f>
        <v>0.12289817287191754</v>
      </c>
      <c r="N35" s="23" cm="1">
        <f t="array" ref="N35">INDEX(W_psid!$B$2:$CZ$104,W_!$A35,W_!N$1)/Ns!$B$1</f>
        <v>-1.0768392840734536E-2</v>
      </c>
      <c r="O35" s="23" cm="1">
        <f t="array" ref="O35">INDEX(W_psid!$B$2:$CZ$104,W_!$A35,W_!O$1)/Ns!$B$1</f>
        <v>5.732041008199168E-2</v>
      </c>
      <c r="P35" s="23" cm="1">
        <f t="array" ref="P35">INDEX(W_psid!$B$2:$CZ$104,W_!$A35,W_!P$1)/Ns!$B$1</f>
        <v>6.3074251424118336E-2</v>
      </c>
      <c r="Q35" s="23" cm="1">
        <f t="array" ref="Q35">INDEX(W_psid!$B$2:$CZ$104,W_!$A35,W_!Q$1)/Ns!$B$1</f>
        <v>0.10485019971983607</v>
      </c>
      <c r="R35" s="23" cm="1">
        <f t="array" ref="R35">INDEX(W_psid!$B$2:$CZ$104,W_!$A35,W_!R$1)/Ns!$B$1</f>
        <v>-0.10599222346925073</v>
      </c>
      <c r="S35" s="23" cm="1">
        <f t="array" ref="S35">INDEX(W_psid!$B$2:$CZ$104,W_!$A35,W_!S$1)/Ns!$B$1</f>
        <v>-2.652402622634618E-5</v>
      </c>
      <c r="T35" s="23" cm="1">
        <f t="array" ref="T35">INDEX(W_psid!$B$2:$CZ$104,W_!$A35,W_!T$1)/Ns!$B$1</f>
        <v>2.4412677031538338E-5</v>
      </c>
      <c r="U35" s="23" cm="1">
        <f t="array" ref="U35">INDEX(W_psid!$B$2:$CZ$104,W_!$A35,W_!U$1)/Ns!$B$1</f>
        <v>7.0514296059762449E-5</v>
      </c>
      <c r="V35" s="23" cm="1">
        <f t="array" ref="V35">INDEX(W_psid!$B$2:$CZ$104,W_!$A35,W_!V$1)/Ns!$B$1</f>
        <v>1.1708891110651251E-2</v>
      </c>
      <c r="W35" s="23" cm="1">
        <f t="array" ref="W35">INDEX(W_psid!$B$2:$CZ$104,W_!$A35,W_!W$1)/Ns!$B$1</f>
        <v>1.1604625437416076E-2</v>
      </c>
      <c r="X35" s="23" cm="1">
        <f t="array" ref="X35">INDEX(W_psid!$B$2:$CZ$104,W_!$A35,W_!X$1)/Ns!$B$1</f>
        <v>4.5338051566207946E-3</v>
      </c>
      <c r="Y35" s="23" cm="1">
        <f t="array" ref="Y35">INDEX(W_psid!$B$2:$CZ$104,W_!$A35,W_!Y$1)/Ns!$B$1</f>
        <v>3.7999477889172442E-3</v>
      </c>
      <c r="Z35" s="23" cm="1">
        <f t="array" ref="Z35">INDEX(W_psid!$B$2:$CZ$104,W_!$A35,W_!Z$1)/Ns!$B$1</f>
        <v>3.4086191819979162E-3</v>
      </c>
      <c r="AA35" s="23" cm="1">
        <f t="array" ref="AA35">INDEX(W_psid!$B$2:$CZ$104,W_!$A35,W_!AA$1)/Ns!$B$1</f>
        <v>4.4115427687250065E-3</v>
      </c>
      <c r="AB35" s="23" cm="1">
        <f t="array" ref="AB35">INDEX(W_psid!$B$2:$CZ$104,W_!$A35,W_!AB$1)/Ns!$B$1</f>
        <v>-1.2389704701272206E-3</v>
      </c>
      <c r="AC35" s="23" cm="1">
        <f t="array" ref="AC35">INDEX(W_psid!$B$2:$CZ$104,W_!$A35,W_!AC$1)/Ns!$B$1</f>
        <v>1.6779241014001448E-4</v>
      </c>
      <c r="AD35" s="23" cm="1">
        <f t="array" ref="AD35">INDEX(W_psid!$B$2:$CZ$104,W_!$A35,W_!AD$1)/Ns!$B$1</f>
        <v>-5.9385522052711071E-3</v>
      </c>
      <c r="AE35" s="23" cm="1">
        <f t="array" ref="AE35">INDEX(W_psid!$B$2:$CZ$104,W_!$A35,W_!AE$1)/Ns!$B$1</f>
        <v>9.9280446389821765E-5</v>
      </c>
      <c r="AF35" s="23" cm="1">
        <f t="array" ref="AF35">INDEX(W_psid!$B$2:$CZ$104,W_!$A35,W_!AF$1)/Ns!$B$1</f>
        <v>7.7266733810900767E-2</v>
      </c>
      <c r="AG35" s="23" cm="1">
        <f t="array" ref="AG35">INDEX(W_psid!$B$2:$CZ$104,W_!$A35,W_!AG$1)/Ns!$B$1</f>
        <v>8.2602610232676871E-2</v>
      </c>
      <c r="AH35" s="23" cm="1">
        <f t="array" ref="AH35">INDEX(W_psid!$B$2:$CZ$104,W_!$A35,W_!AH$1)/Ns!$B$1</f>
        <v>1.9875286471815682E-4</v>
      </c>
      <c r="AI35" s="23" cm="1">
        <f t="array" ref="AI35">INDEX(W_psid!$B$2:$CZ$104,W_!$A35,W_!AI$1)/Ns!$B$1</f>
        <v>1.6978386854297753E-3</v>
      </c>
      <c r="AJ35" s="23" cm="1">
        <f t="array" ref="AJ35">INDEX(W_psid!$B$2:$CZ$104,W_!$A35,W_!AJ$1)/Ns!$B$1</f>
        <v>-8.2139877624619022E-6</v>
      </c>
      <c r="AK35" s="23" cm="1">
        <f t="array" ref="AK35">INDEX(W_psid!$B$2:$CZ$104,W_!$A35,W_!AK$1)/Ns!$B$1</f>
        <v>-2.3028672192494392E-2</v>
      </c>
      <c r="AL35" s="23" cm="1">
        <f t="array" ref="AL35">INDEX(W_psid!$B$2:$CZ$104,W_!$A35,W_!AL$1)/Ns!$B$1</f>
        <v>-3.680372415123534E-2</v>
      </c>
      <c r="AM35" s="23" cm="1">
        <f t="array" ref="AM35">INDEX(W_psid!$B$2:$CZ$104,W_!$A35,W_!AM$1)/Ns!$B$1</f>
        <v>7.0569102074508701E-4</v>
      </c>
      <c r="AN35" s="23" cm="1">
        <f t="array" ref="AN35">INDEX(W_psid!$B$2:$CZ$104,W_!$A35,W_!AN$1)/Ns!$B$1</f>
        <v>-4.0278923003072659E-4</v>
      </c>
      <c r="AO35" s="23" cm="1">
        <f t="array" ref="AO35">INDEX(W_psid!$B$2:$CZ$104,W_!$A35,W_!AO$1)/Ns!$B$1</f>
        <v>1.9084820517752438E-6</v>
      </c>
      <c r="AP35" s="23" cm="1">
        <f t="array" ref="AP35">INDEX(W_psid!$B$2:$CZ$104,W_!$A35,W_!AP$1)/Ns!$B$1</f>
        <v>3.5958507255325615E-2</v>
      </c>
      <c r="AQ35" s="23" cm="1">
        <f t="array" ref="AQ35">INDEX(W_psid!$B$2:$CZ$104,W_!$A35,W_!AQ$1)/Ns!$B$1</f>
        <v>1.6572954146534369E-2</v>
      </c>
      <c r="AR35" s="23" cm="1">
        <f t="array" ref="AR35">INDEX(W_psid!$B$2:$CZ$104,W_!$A35,W_!AR$1)/Ns!$B$1</f>
        <v>6.9263507796325119E-2</v>
      </c>
      <c r="AS35" s="23" cm="1">
        <f t="array" ref="AS35">INDEX(W_psid!$B$2:$CZ$104,W_!$A35,W_!AS$1)/Ns!$B$1</f>
        <v>2.6945590730157223E-6</v>
      </c>
      <c r="AT35" s="23" cm="1">
        <f t="array" ref="AT35">INDEX(W_psid!$B$2:$CZ$104,W_!$A35,W_!AT$1)/Ns!$B$1</f>
        <v>-7.4091881145935584E-6</v>
      </c>
      <c r="AU35" s="23" cm="1">
        <f t="array" ref="AU35">INDEX(W_psid!$B$2:$CZ$104,W_!$A35,W_!AU$1)/Ns!$B$1</f>
        <v>0</v>
      </c>
      <c r="AV35" s="23" cm="1">
        <f t="array" ref="AV35">INDEX(W_psid!$B$2:$CZ$104,W_!$A35,W_!AV$1)/Ns!$B$1</f>
        <v>-5.1459075599971919E-2</v>
      </c>
      <c r="AW35" s="23" cm="1">
        <f t="array" ref="AW35">INDEX(W_psid!$B$2:$CZ$104,W_!$A35,W_!AW$1)/Ns!$B$1</f>
        <v>-1.7758252567469986E-3</v>
      </c>
      <c r="AX35" s="23">
        <v>0</v>
      </c>
      <c r="AY35" s="23">
        <v>0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23">
        <v>0</v>
      </c>
    </row>
    <row r="36" spans="1:57" x14ac:dyDescent="0.35">
      <c r="A36" s="20">
        <f>MATCH(C36,W_psid!$A$2:$A$104,0)</f>
        <v>93</v>
      </c>
      <c r="B36" s="20" t="str">
        <f>MOMS!$A$34</f>
        <v>betalfp_w</v>
      </c>
      <c r="C36" s="20" t="str">
        <f>MOMS!$B$34</f>
        <v>betalfp_w</v>
      </c>
      <c r="D36" s="23" cm="1">
        <f t="array" ref="D36">INDEX(W_psid!$B$2:$CZ$104,W_!$A36,W_!D$1)/Ns!$B$1</f>
        <v>2.0348400898520773E-5</v>
      </c>
      <c r="E36" s="23" cm="1">
        <f t="array" ref="E36">INDEX(W_psid!$B$2:$CZ$104,W_!$A36,W_!E$1)/Ns!$B$1</f>
        <v>7.3560517490551801E-5</v>
      </c>
      <c r="F36" s="23" cm="1">
        <f t="array" ref="F36">INDEX(W_psid!$B$2:$CZ$104,W_!$A36,W_!F$1)/Ns!$B$1</f>
        <v>8.2055668442183562E-5</v>
      </c>
      <c r="G36" s="23" cm="1">
        <f t="array" ref="G36">INDEX(W_psid!$B$2:$CZ$104,W_!$A36,W_!G$1)/Ns!$B$1</f>
        <v>3.9009449369285963E-3</v>
      </c>
      <c r="H36" s="23" cm="1">
        <f t="array" ref="H36">INDEX(W_psid!$B$2:$CZ$104,W_!$A36,W_!H$1)/Ns!$B$1</f>
        <v>-4.9854796004483867E-4</v>
      </c>
      <c r="I36" s="23" cm="1">
        <f t="array" ref="I36">INDEX(W_psid!$B$2:$CZ$104,W_!$A36,W_!I$1)/Ns!$B$1</f>
        <v>-1.6772834508330245E-3</v>
      </c>
      <c r="J36" s="23" cm="1">
        <f t="array" ref="J36">INDEX(W_psid!$B$2:$CZ$104,W_!$A36,W_!J$1)/Ns!$B$1</f>
        <v>-1.8123753928289941E-3</v>
      </c>
      <c r="K36" s="23" cm="1">
        <f t="array" ref="K36">INDEX(W_psid!$B$2:$CZ$104,W_!$A36,W_!K$1)/Ns!$B$1</f>
        <v>-3.4508351909658222E-4</v>
      </c>
      <c r="L36" s="23" cm="1">
        <f t="array" ref="L36">INDEX(W_psid!$B$2:$CZ$104,W_!$A36,W_!L$1)/Ns!$B$1</f>
        <v>5.0370915490814347E-4</v>
      </c>
      <c r="M36" s="23" cm="1">
        <f t="array" ref="M36">INDEX(W_psid!$B$2:$CZ$104,W_!$A36,W_!M$1)/Ns!$B$1</f>
        <v>-1.4944448934027957E-3</v>
      </c>
      <c r="N36" s="23" cm="1">
        <f t="array" ref="N36">INDEX(W_psid!$B$2:$CZ$104,W_!$A36,W_!N$1)/Ns!$B$1</f>
        <v>5.6828490397741646E-5</v>
      </c>
      <c r="O36" s="23" cm="1">
        <f t="array" ref="O36">INDEX(W_psid!$B$2:$CZ$104,W_!$A36,W_!O$1)/Ns!$B$1</f>
        <v>-3.8106056129042951E-4</v>
      </c>
      <c r="P36" s="23" cm="1">
        <f t="array" ref="P36">INDEX(W_psid!$B$2:$CZ$104,W_!$A36,W_!P$1)/Ns!$B$1</f>
        <v>-2.0768676717635486E-4</v>
      </c>
      <c r="Q36" s="23" cm="1">
        <f t="array" ref="Q36">INDEX(W_psid!$B$2:$CZ$104,W_!$A36,W_!Q$1)/Ns!$B$1</f>
        <v>-3.4205728603731193E-3</v>
      </c>
      <c r="R36" s="23" cm="1">
        <f t="array" ref="R36">INDEX(W_psid!$B$2:$CZ$104,W_!$A36,W_!R$1)/Ns!$B$1</f>
        <v>1.3924503344605447E-3</v>
      </c>
      <c r="S36" s="23" cm="1">
        <f t="array" ref="S36">INDEX(W_psid!$B$2:$CZ$104,W_!$A36,W_!S$1)/Ns!$B$1</f>
        <v>7.7944824096572342E-7</v>
      </c>
      <c r="T36" s="23" cm="1">
        <f t="array" ref="T36">INDEX(W_psid!$B$2:$CZ$104,W_!$A36,W_!T$1)/Ns!$B$1</f>
        <v>2.1506769084584918E-9</v>
      </c>
      <c r="U36" s="23" cm="1">
        <f t="array" ref="U36">INDEX(W_psid!$B$2:$CZ$104,W_!$A36,W_!U$1)/Ns!$B$1</f>
        <v>1.3605971522528948E-6</v>
      </c>
      <c r="V36" s="23" cm="1">
        <f t="array" ref="V36">INDEX(W_psid!$B$2:$CZ$104,W_!$A36,W_!V$1)/Ns!$B$1</f>
        <v>-2.2448913826030904E-4</v>
      </c>
      <c r="W36" s="23" cm="1">
        <f t="array" ref="W36">INDEX(W_psid!$B$2:$CZ$104,W_!$A36,W_!W$1)/Ns!$B$1</f>
        <v>-2.1874207071277124E-4</v>
      </c>
      <c r="X36" s="23" cm="1">
        <f t="array" ref="X36">INDEX(W_psid!$B$2:$CZ$104,W_!$A36,W_!X$1)/Ns!$B$1</f>
        <v>-1.3269491105320324E-4</v>
      </c>
      <c r="Y36" s="23" cm="1">
        <f t="array" ref="Y36">INDEX(W_psid!$B$2:$CZ$104,W_!$A36,W_!Y$1)/Ns!$B$1</f>
        <v>-1.1617220337066835E-4</v>
      </c>
      <c r="Z36" s="23" cm="1">
        <f t="array" ref="Z36">INDEX(W_psid!$B$2:$CZ$104,W_!$A36,W_!Z$1)/Ns!$B$1</f>
        <v>-9.482555892760693E-5</v>
      </c>
      <c r="AA36" s="23" cm="1">
        <f t="array" ref="AA36">INDEX(W_psid!$B$2:$CZ$104,W_!$A36,W_!AA$1)/Ns!$B$1</f>
        <v>-1.1558753543891975E-4</v>
      </c>
      <c r="AB36" s="23" cm="1">
        <f t="array" ref="AB36">INDEX(W_psid!$B$2:$CZ$104,W_!$A36,W_!AB$1)/Ns!$B$1</f>
        <v>2.0178709405034271E-5</v>
      </c>
      <c r="AC36" s="23" cm="1">
        <f t="array" ref="AC36">INDEX(W_psid!$B$2:$CZ$104,W_!$A36,W_!AC$1)/Ns!$B$1</f>
        <v>-1.919747706672847E-6</v>
      </c>
      <c r="AD36" s="23" cm="1">
        <f t="array" ref="AD36">INDEX(W_psid!$B$2:$CZ$104,W_!$A36,W_!AD$1)/Ns!$B$1</f>
        <v>1.9608210300325239E-5</v>
      </c>
      <c r="AE36" s="23" cm="1">
        <f t="array" ref="AE36">INDEX(W_psid!$B$2:$CZ$104,W_!$A36,W_!AE$1)/Ns!$B$1</f>
        <v>-1.2156864570322913E-5</v>
      </c>
      <c r="AF36" s="23" cm="1">
        <f t="array" ref="AF36">INDEX(W_psid!$B$2:$CZ$104,W_!$A36,W_!AF$1)/Ns!$B$1</f>
        <v>-1.9893157929434494E-3</v>
      </c>
      <c r="AG36" s="23" cm="1">
        <f t="array" ref="AG36">INDEX(W_psid!$B$2:$CZ$104,W_!$A36,W_!AG$1)/Ns!$B$1</f>
        <v>-1.9033079453710669E-3</v>
      </c>
      <c r="AH36" s="23" cm="1">
        <f t="array" ref="AH36">INDEX(W_psid!$B$2:$CZ$104,W_!$A36,W_!AH$1)/Ns!$B$1</f>
        <v>-3.7364240905624892E-7</v>
      </c>
      <c r="AI36" s="23" cm="1">
        <f t="array" ref="AI36">INDEX(W_psid!$B$2:$CZ$104,W_!$A36,W_!AI$1)/Ns!$B$1</f>
        <v>-8.2139877624619022E-6</v>
      </c>
      <c r="AJ36" s="23" cm="1">
        <f t="array" ref="AJ36">INDEX(W_psid!$B$2:$CZ$104,W_!$A36,W_!AJ$1)/Ns!$B$1</f>
        <v>2.5099418983164411E-7</v>
      </c>
      <c r="AK36" s="23" cm="1">
        <f t="array" ref="AK36">INDEX(W_psid!$B$2:$CZ$104,W_!$A36,W_!AK$1)/Ns!$B$1</f>
        <v>5.5454306841603261E-4</v>
      </c>
      <c r="AL36" s="23" cm="1">
        <f t="array" ref="AL36">INDEX(W_psid!$B$2:$CZ$104,W_!$A36,W_!AL$1)/Ns!$B$1</f>
        <v>9.8221222570365053E-4</v>
      </c>
      <c r="AM36" s="23" cm="1">
        <f t="array" ref="AM36">INDEX(W_psid!$B$2:$CZ$104,W_!$A36,W_!AM$1)/Ns!$B$1</f>
        <v>-2.2640819798148387E-4</v>
      </c>
      <c r="AN36" s="23" cm="1">
        <f t="array" ref="AN36">INDEX(W_psid!$B$2:$CZ$104,W_!$A36,W_!AN$1)/Ns!$B$1</f>
        <v>-1.5840170677510168E-5</v>
      </c>
      <c r="AO36" s="23" cm="1">
        <f t="array" ref="AO36">INDEX(W_psid!$B$2:$CZ$104,W_!$A36,W_!AO$1)/Ns!$B$1</f>
        <v>-6.8752412463464582E-7</v>
      </c>
      <c r="AP36" s="23" cm="1">
        <f t="array" ref="AP36">INDEX(W_psid!$B$2:$CZ$104,W_!$A36,W_!AP$1)/Ns!$B$1</f>
        <v>-8.0951445337495889E-4</v>
      </c>
      <c r="AQ36" s="23" cm="1">
        <f t="array" ref="AQ36">INDEX(W_psid!$B$2:$CZ$104,W_!$A36,W_!AQ$1)/Ns!$B$1</f>
        <v>-1.5637565659704456E-3</v>
      </c>
      <c r="AR36" s="23" cm="1">
        <f t="array" ref="AR36">INDEX(W_psid!$B$2:$CZ$104,W_!$A36,W_!AR$1)/Ns!$B$1</f>
        <v>-2.1337564217589446E-4</v>
      </c>
      <c r="AS36" s="23" cm="1">
        <f t="array" ref="AS36">INDEX(W_psid!$B$2:$CZ$104,W_!$A36,W_!AS$1)/Ns!$B$1</f>
        <v>1.2693615479993685E-8</v>
      </c>
      <c r="AT36" s="23" cm="1">
        <f t="array" ref="AT36">INDEX(W_psid!$B$2:$CZ$104,W_!$A36,W_!AT$1)/Ns!$B$1</f>
        <v>-1.6203308753322448E-7</v>
      </c>
      <c r="AU36" s="23" cm="1">
        <f t="array" ref="AU36">INDEX(W_psid!$B$2:$CZ$104,W_!$A36,W_!AU$1)/Ns!$B$1</f>
        <v>0</v>
      </c>
      <c r="AV36" s="23" cm="1">
        <f t="array" ref="AV36">INDEX(W_psid!$B$2:$CZ$104,W_!$A36,W_!AV$1)/Ns!$B$1</f>
        <v>-2.3890838955957562E-4</v>
      </c>
      <c r="AW36" s="23" cm="1">
        <f t="array" ref="AW36">INDEX(W_psid!$B$2:$CZ$104,W_!$A36,W_!AW$1)/Ns!$B$1</f>
        <v>5.1308821777017695E-5</v>
      </c>
      <c r="AX36" s="23">
        <v>0</v>
      </c>
      <c r="AY36" s="23">
        <v>0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23">
        <v>0</v>
      </c>
    </row>
    <row r="37" spans="1:57" x14ac:dyDescent="0.35">
      <c r="A37" s="20">
        <f>MATCH(C37,W_psid!$A$2:$A$104,0)</f>
        <v>89</v>
      </c>
      <c r="B37" s="20" t="str">
        <f>MOMS!$A$35</f>
        <v>betahrs_w</v>
      </c>
      <c r="C37" s="20" t="str">
        <f>MOMS!$B$35</f>
        <v>betahrs_w</v>
      </c>
      <c r="D37" s="23" cm="1">
        <f t="array" ref="D37">INDEX(W_psid!$B$2:$CZ$104,W_!$A37,W_!D$1)/Ns!$B$1</f>
        <v>8.9085890674188026E-2</v>
      </c>
      <c r="E37" s="23" cm="1">
        <f t="array" ref="E37">INDEX(W_psid!$B$2:$CZ$104,W_!$A37,W_!E$1)/Ns!$B$1</f>
        <v>0.15224834406318549</v>
      </c>
      <c r="F37" s="23" cm="1">
        <f t="array" ref="F37">INDEX(W_psid!$B$2:$CZ$104,W_!$A37,W_!F$1)/Ns!$B$1</f>
        <v>0.32674575618329021</v>
      </c>
      <c r="G37" s="23" cm="1">
        <f t="array" ref="G37">INDEX(W_psid!$B$2:$CZ$104,W_!$A37,W_!G$1)/Ns!$B$1</f>
        <v>9.6845008567579391</v>
      </c>
      <c r="H37" s="23" cm="1">
        <f t="array" ref="H37">INDEX(W_psid!$B$2:$CZ$104,W_!$A37,W_!H$1)/Ns!$B$1</f>
        <v>-1.3021487116769972</v>
      </c>
      <c r="I37" s="23" cm="1">
        <f t="array" ref="I37">INDEX(W_psid!$B$2:$CZ$104,W_!$A37,W_!I$1)/Ns!$B$1</f>
        <v>-5.8160138972161999</v>
      </c>
      <c r="J37" s="23" cm="1">
        <f t="array" ref="J37">INDEX(W_psid!$B$2:$CZ$104,W_!$A37,W_!J$1)/Ns!$B$1</f>
        <v>-4.5835942392348343</v>
      </c>
      <c r="K37" s="23" cm="1">
        <f t="array" ref="K37">INDEX(W_psid!$B$2:$CZ$104,W_!$A37,W_!K$1)/Ns!$B$1</f>
        <v>-3.5354752189726661</v>
      </c>
      <c r="L37" s="23" cm="1">
        <f t="array" ref="L37">INDEX(W_psid!$B$2:$CZ$104,W_!$A37,W_!L$1)/Ns!$B$1</f>
        <v>1.5508882361500211</v>
      </c>
      <c r="M37" s="23" cm="1">
        <f t="array" ref="M37">INDEX(W_psid!$B$2:$CZ$104,W_!$A37,W_!M$1)/Ns!$B$1</f>
        <v>-2.363642981037807</v>
      </c>
      <c r="N37" s="23" cm="1">
        <f t="array" ref="N37">INDEX(W_psid!$B$2:$CZ$104,W_!$A37,W_!N$1)/Ns!$B$1</f>
        <v>0.41982301174556053</v>
      </c>
      <c r="O37" s="23" cm="1">
        <f t="array" ref="O37">INDEX(W_psid!$B$2:$CZ$104,W_!$A37,W_!O$1)/Ns!$B$1</f>
        <v>-0.81966717897400898</v>
      </c>
      <c r="P37" s="23" cm="1">
        <f t="array" ref="P37">INDEX(W_psid!$B$2:$CZ$104,W_!$A37,W_!P$1)/Ns!$B$1</f>
        <v>-5.3276783834579362E-3</v>
      </c>
      <c r="Q37" s="23" cm="1">
        <f t="array" ref="Q37">INDEX(W_psid!$B$2:$CZ$104,W_!$A37,W_!Q$1)/Ns!$B$1</f>
        <v>-4.3623033080328684</v>
      </c>
      <c r="R37" s="23" cm="1">
        <f t="array" ref="R37">INDEX(W_psid!$B$2:$CZ$104,W_!$A37,W_!R$1)/Ns!$B$1</f>
        <v>7.2720216023545996</v>
      </c>
      <c r="S37" s="23" cm="1">
        <f t="array" ref="S37">INDEX(W_psid!$B$2:$CZ$104,W_!$A37,W_!S$1)/Ns!$B$1</f>
        <v>2.4339433856142927E-3</v>
      </c>
      <c r="T37" s="23" cm="1">
        <f t="array" ref="T37">INDEX(W_psid!$B$2:$CZ$104,W_!$A37,W_!T$1)/Ns!$B$1</f>
        <v>-1.2312013403957343E-5</v>
      </c>
      <c r="U37" s="23" cm="1">
        <f t="array" ref="U37">INDEX(W_psid!$B$2:$CZ$104,W_!$A37,W_!U$1)/Ns!$B$1</f>
        <v>-2.9153960370648154E-3</v>
      </c>
      <c r="V37" s="23" cm="1">
        <f t="array" ref="V37">INDEX(W_psid!$B$2:$CZ$104,W_!$A37,W_!V$1)/Ns!$B$1</f>
        <v>-0.29846371057493082</v>
      </c>
      <c r="W37" s="23" cm="1">
        <f t="array" ref="W37">INDEX(W_psid!$B$2:$CZ$104,W_!$A37,W_!W$1)/Ns!$B$1</f>
        <v>-0.2752281659101139</v>
      </c>
      <c r="X37" s="23" cm="1">
        <f t="array" ref="X37">INDEX(W_psid!$B$2:$CZ$104,W_!$A37,W_!X$1)/Ns!$B$1</f>
        <v>-0.20372633960071718</v>
      </c>
      <c r="Y37" s="23" cm="1">
        <f t="array" ref="Y37">INDEX(W_psid!$B$2:$CZ$104,W_!$A37,W_!Y$1)/Ns!$B$1</f>
        <v>-0.13214703193476421</v>
      </c>
      <c r="Z37" s="23" cm="1">
        <f t="array" ref="Z37">INDEX(W_psid!$B$2:$CZ$104,W_!$A37,W_!Z$1)/Ns!$B$1</f>
        <v>-7.1746854412721703E-2</v>
      </c>
      <c r="AA37" s="23" cm="1">
        <f t="array" ref="AA37">INDEX(W_psid!$B$2:$CZ$104,W_!$A37,W_!AA$1)/Ns!$B$1</f>
        <v>-0.13340906686987569</v>
      </c>
      <c r="AB37" s="23" cm="1">
        <f t="array" ref="AB37">INDEX(W_psid!$B$2:$CZ$104,W_!$A37,W_!AB$1)/Ns!$B$1</f>
        <v>0.12008185487924335</v>
      </c>
      <c r="AC37" s="23" cm="1">
        <f t="array" ref="AC37">INDEX(W_psid!$B$2:$CZ$104,W_!$A37,W_!AC$1)/Ns!$B$1</f>
        <v>-4.135033114621843E-3</v>
      </c>
      <c r="AD37" s="23" cm="1">
        <f t="array" ref="AD37">INDEX(W_psid!$B$2:$CZ$104,W_!$A37,W_!AD$1)/Ns!$B$1</f>
        <v>8.8356409204996458E-3</v>
      </c>
      <c r="AE37" s="23" cm="1">
        <f t="array" ref="AE37">INDEX(W_psid!$B$2:$CZ$104,W_!$A37,W_!AE$1)/Ns!$B$1</f>
        <v>-1.9849536273787275E-2</v>
      </c>
      <c r="AF37" s="23" cm="1">
        <f t="array" ref="AF37">INDEX(W_psid!$B$2:$CZ$104,W_!$A37,W_!AF$1)/Ns!$B$1</f>
        <v>-4.6701051936936935</v>
      </c>
      <c r="AG37" s="23" cm="1">
        <f t="array" ref="AG37">INDEX(W_psid!$B$2:$CZ$104,W_!$A37,W_!AG$1)/Ns!$B$1</f>
        <v>-4.4955186035251202</v>
      </c>
      <c r="AH37" s="23" cm="1">
        <f t="array" ref="AH37">INDEX(W_psid!$B$2:$CZ$104,W_!$A37,W_!AH$1)/Ns!$B$1</f>
        <v>2.2676023628633808E-2</v>
      </c>
      <c r="AI37" s="23" cm="1">
        <f t="array" ref="AI37">INDEX(W_psid!$B$2:$CZ$104,W_!$A37,W_!AI$1)/Ns!$B$1</f>
        <v>-2.3028672192494392E-2</v>
      </c>
      <c r="AJ37" s="23" cm="1">
        <f t="array" ref="AJ37">INDEX(W_psid!$B$2:$CZ$104,W_!$A37,W_!AJ$1)/Ns!$B$1</f>
        <v>5.5454306841603261E-4</v>
      </c>
      <c r="AK37" s="23" cm="1">
        <f t="array" ref="AK37">INDEX(W_psid!$B$2:$CZ$104,W_!$A37,W_!AK$1)/Ns!$B$1</f>
        <v>2.8841979603544092</v>
      </c>
      <c r="AL37" s="23" cm="1">
        <f t="array" ref="AL37">INDEX(W_psid!$B$2:$CZ$104,W_!$A37,W_!AL$1)/Ns!$B$1</f>
        <v>3.5555883296242961</v>
      </c>
      <c r="AM37" s="23" cm="1">
        <f t="array" ref="AM37">INDEX(W_psid!$B$2:$CZ$104,W_!$A37,W_!AM$1)/Ns!$B$1</f>
        <v>-0.91551049512640437</v>
      </c>
      <c r="AN37" s="23" cm="1">
        <f t="array" ref="AN37">INDEX(W_psid!$B$2:$CZ$104,W_!$A37,W_!AN$1)/Ns!$B$1</f>
        <v>-4.2886659294828738E-2</v>
      </c>
      <c r="AO37" s="23" cm="1">
        <f t="array" ref="AO37">INDEX(W_psid!$B$2:$CZ$104,W_!$A37,W_!AO$1)/Ns!$B$1</f>
        <v>-1.6723124911109534E-3</v>
      </c>
      <c r="AP37" s="23" cm="1">
        <f t="array" ref="AP37">INDEX(W_psid!$B$2:$CZ$104,W_!$A37,W_!AP$1)/Ns!$B$1</f>
        <v>-7.0901210807636161</v>
      </c>
      <c r="AQ37" s="23" cm="1">
        <f t="array" ref="AQ37">INDEX(W_psid!$B$2:$CZ$104,W_!$A37,W_!AQ$1)/Ns!$B$1</f>
        <v>-7.4309540095954878</v>
      </c>
      <c r="AR37" s="23" cm="1">
        <f t="array" ref="AR37">INDEX(W_psid!$B$2:$CZ$104,W_!$A37,W_!AR$1)/Ns!$B$1</f>
        <v>0.59622413348235936</v>
      </c>
      <c r="AS37" s="23" cm="1">
        <f t="array" ref="AS37">INDEX(W_psid!$B$2:$CZ$104,W_!$A37,W_!AS$1)/Ns!$B$1</f>
        <v>2.9204200764289049E-6</v>
      </c>
      <c r="AT37" s="23" cm="1">
        <f t="array" ref="AT37">INDEX(W_psid!$B$2:$CZ$104,W_!$A37,W_!AT$1)/Ns!$B$1</f>
        <v>2.3761379514992825E-3</v>
      </c>
      <c r="AU37" s="23" cm="1">
        <f t="array" ref="AU37">INDEX(W_psid!$B$2:$CZ$104,W_!$A37,W_!AU$1)/Ns!$B$1</f>
        <v>0</v>
      </c>
      <c r="AV37" s="23" cm="1">
        <f t="array" ref="AV37">INDEX(W_psid!$B$2:$CZ$104,W_!$A37,W_!AV$1)/Ns!$B$1</f>
        <v>-1.0645539842064728</v>
      </c>
      <c r="AW37" s="23" cm="1">
        <f t="array" ref="AW37">INDEX(W_psid!$B$2:$CZ$104,W_!$A37,W_!AW$1)/Ns!$B$1</f>
        <v>0.34558325707019516</v>
      </c>
      <c r="AX37" s="23">
        <v>0</v>
      </c>
      <c r="AY37" s="23">
        <v>0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</row>
    <row r="38" spans="1:57" x14ac:dyDescent="0.35">
      <c r="A38" s="20">
        <f>MATCH(C38,W_psid!$A$2:$A$104,0)</f>
        <v>97</v>
      </c>
      <c r="B38" s="20" t="str">
        <f>MOMS!$A$36</f>
        <v>betahrs0_w</v>
      </c>
      <c r="C38" s="20" t="str">
        <f>MOMS!$B$36</f>
        <v>betahrs0_w</v>
      </c>
      <c r="D38" s="23" cm="1">
        <f t="array" ref="D38">INDEX(W_psid!$B$2:$CZ$104,W_!$A38,W_!D$1)/Ns!$B$1</f>
        <v>0.14021692764172106</v>
      </c>
      <c r="E38" s="23" cm="1">
        <f t="array" ref="E38">INDEX(W_psid!$B$2:$CZ$104,W_!$A38,W_!E$1)/Ns!$B$1</f>
        <v>0.30377692678966633</v>
      </c>
      <c r="F38" s="23" cm="1">
        <f t="array" ref="F38">INDEX(W_psid!$B$2:$CZ$104,W_!$A38,W_!F$1)/Ns!$B$1</f>
        <v>0.44813250237325675</v>
      </c>
      <c r="G38" s="23" cm="1">
        <f t="array" ref="G38">INDEX(W_psid!$B$2:$CZ$104,W_!$A38,W_!G$1)/Ns!$B$1</f>
        <v>17.449720940823376</v>
      </c>
      <c r="H38" s="23" cm="1">
        <f t="array" ref="H38">INDEX(W_psid!$B$2:$CZ$104,W_!$A38,W_!H$1)/Ns!$B$1</f>
        <v>-2.7962130401665544</v>
      </c>
      <c r="I38" s="23" cm="1">
        <f t="array" ref="I38">INDEX(W_psid!$B$2:$CZ$104,W_!$A38,W_!I$1)/Ns!$B$1</f>
        <v>-8.7611688845451337</v>
      </c>
      <c r="J38" s="23" cm="1">
        <f t="array" ref="J38">INDEX(W_psid!$B$2:$CZ$104,W_!$A38,W_!J$1)/Ns!$B$1</f>
        <v>-8.6321741005811301</v>
      </c>
      <c r="K38" s="23" cm="1">
        <f t="array" ref="K38">INDEX(W_psid!$B$2:$CZ$104,W_!$A38,W_!K$1)/Ns!$B$1</f>
        <v>-4.3601617038206903</v>
      </c>
      <c r="L38" s="23" cm="1">
        <f t="array" ref="L38">INDEX(W_psid!$B$2:$CZ$104,W_!$A38,W_!L$1)/Ns!$B$1</f>
        <v>2.2943901123318047</v>
      </c>
      <c r="M38" s="23" cm="1">
        <f t="array" ref="M38">INDEX(W_psid!$B$2:$CZ$104,W_!$A38,W_!M$1)/Ns!$B$1</f>
        <v>-4.5559895958142986</v>
      </c>
      <c r="N38" s="23" cm="1">
        <f t="array" ref="N38">INDEX(W_psid!$B$2:$CZ$104,W_!$A38,W_!N$1)/Ns!$B$1</f>
        <v>0.57374104647262947</v>
      </c>
      <c r="O38" s="23" cm="1">
        <f t="array" ref="O38">INDEX(W_psid!$B$2:$CZ$104,W_!$A38,W_!O$1)/Ns!$B$1</f>
        <v>-1.4224655266011572</v>
      </c>
      <c r="P38" s="23" cm="1">
        <f t="array" ref="P38">INDEX(W_psid!$B$2:$CZ$104,W_!$A38,W_!P$1)/Ns!$B$1</f>
        <v>-3.9445329933461462E-2</v>
      </c>
      <c r="Q38" s="23" cm="1">
        <f t="array" ref="Q38">INDEX(W_psid!$B$2:$CZ$104,W_!$A38,W_!Q$1)/Ns!$B$1</f>
        <v>-10.705116349676027</v>
      </c>
      <c r="R38" s="23" cm="1">
        <f t="array" ref="R38">INDEX(W_psid!$B$2:$CZ$104,W_!$A38,W_!R$1)/Ns!$B$1</f>
        <v>8.7639010884126165</v>
      </c>
      <c r="S38" s="23" cm="1">
        <f t="array" ref="S38">INDEX(W_psid!$B$2:$CZ$104,W_!$A38,W_!S$1)/Ns!$B$1</f>
        <v>3.9418319682392421E-3</v>
      </c>
      <c r="T38" s="23" cm="1">
        <f t="array" ref="T38">INDEX(W_psid!$B$2:$CZ$104,W_!$A38,W_!T$1)/Ns!$B$1</f>
        <v>-1.632940465147422E-4</v>
      </c>
      <c r="U38" s="23" cm="1">
        <f t="array" ref="U38">INDEX(W_psid!$B$2:$CZ$104,W_!$A38,W_!U$1)/Ns!$B$1</f>
        <v>1.6618237691310973E-3</v>
      </c>
      <c r="V38" s="23" cm="1">
        <f t="array" ref="V38">INDEX(W_psid!$B$2:$CZ$104,W_!$A38,W_!V$1)/Ns!$B$1</f>
        <v>-0.73755269637817011</v>
      </c>
      <c r="W38" s="23" cm="1">
        <f t="array" ref="W38">INDEX(W_psid!$B$2:$CZ$104,W_!$A38,W_!W$1)/Ns!$B$1</f>
        <v>-0.70451704426248585</v>
      </c>
      <c r="X38" s="23" cm="1">
        <f t="array" ref="X38">INDEX(W_psid!$B$2:$CZ$104,W_!$A38,W_!X$1)/Ns!$B$1</f>
        <v>-0.51656789555781224</v>
      </c>
      <c r="Y38" s="23" cm="1">
        <f t="array" ref="Y38">INDEX(W_psid!$B$2:$CZ$104,W_!$A38,W_!Y$1)/Ns!$B$1</f>
        <v>-0.41234369020342626</v>
      </c>
      <c r="Z38" s="23" cm="1">
        <f t="array" ref="Z38">INDEX(W_psid!$B$2:$CZ$104,W_!$A38,W_!Z$1)/Ns!$B$1</f>
        <v>-0.30979021885714791</v>
      </c>
      <c r="AA38" s="23" cm="1">
        <f t="array" ref="AA38">INDEX(W_psid!$B$2:$CZ$104,W_!$A38,W_!AA$1)/Ns!$B$1</f>
        <v>-0.41424699041219148</v>
      </c>
      <c r="AB38" s="23" cm="1">
        <f t="array" ref="AB38">INDEX(W_psid!$B$2:$CZ$104,W_!$A38,W_!AB$1)/Ns!$B$1</f>
        <v>0.1442145137283487</v>
      </c>
      <c r="AC38" s="23" cm="1">
        <f t="array" ref="AC38">INDEX(W_psid!$B$2:$CZ$104,W_!$A38,W_!AC$1)/Ns!$B$1</f>
        <v>-7.5464921961872619E-3</v>
      </c>
      <c r="AD38" s="23" cm="1">
        <f t="array" ref="AD38">INDEX(W_psid!$B$2:$CZ$104,W_!$A38,W_!AD$1)/Ns!$B$1</f>
        <v>7.9869357603279151E-2</v>
      </c>
      <c r="AE38" s="23" cm="1">
        <f t="array" ref="AE38">INDEX(W_psid!$B$2:$CZ$104,W_!$A38,W_!AE$1)/Ns!$B$1</f>
        <v>-4.4929283912412799E-2</v>
      </c>
      <c r="AF38" s="23" cm="1">
        <f t="array" ref="AF38">INDEX(W_psid!$B$2:$CZ$104,W_!$A38,W_!AF$1)/Ns!$B$1</f>
        <v>-8.3087689012876993</v>
      </c>
      <c r="AG38" s="23" cm="1">
        <f t="array" ref="AG38">INDEX(W_psid!$B$2:$CZ$104,W_!$A38,W_!AG$1)/Ns!$B$1</f>
        <v>-7.95228609594768</v>
      </c>
      <c r="AH38" s="23" cm="1">
        <f t="array" ref="AH38">INDEX(W_psid!$B$2:$CZ$104,W_!$A38,W_!AH$1)/Ns!$B$1</f>
        <v>1.3910416734026541E-2</v>
      </c>
      <c r="AI38" s="23" cm="1">
        <f t="array" ref="AI38">INDEX(W_psid!$B$2:$CZ$104,W_!$A38,W_!AI$1)/Ns!$B$1</f>
        <v>-3.680372415123534E-2</v>
      </c>
      <c r="AJ38" s="23" cm="1">
        <f t="array" ref="AJ38">INDEX(W_psid!$B$2:$CZ$104,W_!$A38,W_!AJ$1)/Ns!$B$1</f>
        <v>9.8221222570365053E-4</v>
      </c>
      <c r="AK38" s="23" cm="1">
        <f t="array" ref="AK38">INDEX(W_psid!$B$2:$CZ$104,W_!$A38,W_!AK$1)/Ns!$B$1</f>
        <v>3.5555883296242961</v>
      </c>
      <c r="AL38" s="23" cm="1">
        <f t="array" ref="AL38">INDEX(W_psid!$B$2:$CZ$104,W_!$A38,W_!AL$1)/Ns!$B$1</f>
        <v>5.1010326037136213</v>
      </c>
      <c r="AM38" s="23" cm="1">
        <f t="array" ref="AM38">INDEX(W_psid!$B$2:$CZ$104,W_!$A38,W_!AM$1)/Ns!$B$1</f>
        <v>-1.2230757375223653</v>
      </c>
      <c r="AN38" s="23" cm="1">
        <f t="array" ref="AN38">INDEX(W_psid!$B$2:$CZ$104,W_!$A38,W_!AN$1)/Ns!$B$1</f>
        <v>-6.6196058341054659E-2</v>
      </c>
      <c r="AO38" s="23" cm="1">
        <f t="array" ref="AO38">INDEX(W_psid!$B$2:$CZ$104,W_!$A38,W_!AO$1)/Ns!$B$1</f>
        <v>-2.7629502260267291E-3</v>
      </c>
      <c r="AP38" s="23" cm="1">
        <f t="array" ref="AP38">INDEX(W_psid!$B$2:$CZ$104,W_!$A38,W_!AP$1)/Ns!$B$1</f>
        <v>-6.5845512090791969</v>
      </c>
      <c r="AQ38" s="23" cm="1">
        <f t="array" ref="AQ38">INDEX(W_psid!$B$2:$CZ$104,W_!$A38,W_!AQ$1)/Ns!$B$1</f>
        <v>-8.8616473185841098</v>
      </c>
      <c r="AR38" s="23" cm="1">
        <f t="array" ref="AR38">INDEX(W_psid!$B$2:$CZ$104,W_!$A38,W_!AR$1)/Ns!$B$1</f>
        <v>-0.21551293007649822</v>
      </c>
      <c r="AS38" s="23" cm="1">
        <f t="array" ref="AS38">INDEX(W_psid!$B$2:$CZ$104,W_!$A38,W_!AS$1)/Ns!$B$1</f>
        <v>5.2979660206330756E-5</v>
      </c>
      <c r="AT38" s="23" cm="1">
        <f t="array" ref="AT38">INDEX(W_psid!$B$2:$CZ$104,W_!$A38,W_!AT$1)/Ns!$B$1</f>
        <v>1.4502780721509778E-3</v>
      </c>
      <c r="AU38" s="23" cm="1">
        <f t="array" ref="AU38">INDEX(W_psid!$B$2:$CZ$104,W_!$A38,W_!AU$1)/Ns!$B$1</f>
        <v>0</v>
      </c>
      <c r="AV38" s="23" cm="1">
        <f t="array" ref="AV38">INDEX(W_psid!$B$2:$CZ$104,W_!$A38,W_!AV$1)/Ns!$B$1</f>
        <v>-1.5876811761477403</v>
      </c>
      <c r="AW38" s="23" cm="1">
        <f t="array" ref="AW38">INDEX(W_psid!$B$2:$CZ$104,W_!$A38,W_!AW$1)/Ns!$B$1</f>
        <v>0.34485840276493518</v>
      </c>
      <c r="AX38" s="23">
        <v>0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</row>
    <row r="39" spans="1:57" x14ac:dyDescent="0.35">
      <c r="A39" s="20">
        <f>MATCH(C39,W_psid!$A$2:$A$104,0)</f>
        <v>99</v>
      </c>
      <c r="B39" s="20" t="str">
        <f>MOMS!$A$37</f>
        <v>betahwk_w</v>
      </c>
      <c r="C39" s="20" t="str">
        <f>MOMS!$B$37</f>
        <v>betahwk_w</v>
      </c>
      <c r="D39" s="23" cm="1">
        <f t="array" ref="D39">INDEX(W_psid!$B$2:$CZ$104,W_!$A39,W_!D$1)/Ns!$B$1</f>
        <v>-2.8461074889114219E-2</v>
      </c>
      <c r="E39" s="23" cm="1">
        <f t="array" ref="E39">INDEX(W_psid!$B$2:$CZ$104,W_!$A39,W_!E$1)/Ns!$B$1</f>
        <v>5.1505124469242505E-2</v>
      </c>
      <c r="F39" s="23" cm="1">
        <f t="array" ref="F39">INDEX(W_psid!$B$2:$CZ$104,W_!$A39,W_!F$1)/Ns!$B$1</f>
        <v>-8.8305435662053844E-2</v>
      </c>
      <c r="G39" s="23" cm="1">
        <f t="array" ref="G39">INDEX(W_psid!$B$2:$CZ$104,W_!$A39,W_!G$1)/Ns!$B$1</f>
        <v>-4.3639392008010383</v>
      </c>
      <c r="H39" s="23" cm="1">
        <f t="array" ref="H39">INDEX(W_psid!$B$2:$CZ$104,W_!$A39,W_!H$1)/Ns!$B$1</f>
        <v>-0.6773253472438856</v>
      </c>
      <c r="I39" s="23" cm="1">
        <f t="array" ref="I39">INDEX(W_psid!$B$2:$CZ$104,W_!$A39,W_!I$1)/Ns!$B$1</f>
        <v>1.6149390164666908</v>
      </c>
      <c r="J39" s="23" cm="1">
        <f t="array" ref="J39">INDEX(W_psid!$B$2:$CZ$104,W_!$A39,W_!J$1)/Ns!$B$1</f>
        <v>1.9954229263422412</v>
      </c>
      <c r="K39" s="23" cm="1">
        <f t="array" ref="K39">INDEX(W_psid!$B$2:$CZ$104,W_!$A39,W_!K$1)/Ns!$B$1</f>
        <v>-0.89512704722000325</v>
      </c>
      <c r="L39" s="23" cm="1">
        <f t="array" ref="L39">INDEX(W_psid!$B$2:$CZ$104,W_!$A39,W_!L$1)/Ns!$B$1</f>
        <v>0.85770556198722403</v>
      </c>
      <c r="M39" s="23" cm="1">
        <f t="array" ref="M39">INDEX(W_psid!$B$2:$CZ$104,W_!$A39,W_!M$1)/Ns!$B$1</f>
        <v>2.2288258055699006</v>
      </c>
      <c r="N39" s="23" cm="1">
        <f t="array" ref="N39">INDEX(W_psid!$B$2:$CZ$104,W_!$A39,W_!N$1)/Ns!$B$1</f>
        <v>-0.42925235078162455</v>
      </c>
      <c r="O39" s="23" cm="1">
        <f t="array" ref="O39">INDEX(W_psid!$B$2:$CZ$104,W_!$A39,W_!O$1)/Ns!$B$1</f>
        <v>-0.53975292499347238</v>
      </c>
      <c r="P39" s="23" cm="1">
        <f t="array" ref="P39">INDEX(W_psid!$B$2:$CZ$104,W_!$A39,W_!P$1)/Ns!$B$1</f>
        <v>0.24521314630293212</v>
      </c>
      <c r="Q39" s="23" cm="1">
        <f t="array" ref="Q39">INDEX(W_psid!$B$2:$CZ$104,W_!$A39,W_!Q$1)/Ns!$B$1</f>
        <v>1.9844590314666792</v>
      </c>
      <c r="R39" s="23" cm="1">
        <f t="array" ref="R39">INDEX(W_psid!$B$2:$CZ$104,W_!$A39,W_!R$1)/Ns!$B$1</f>
        <v>-2.1608060285536097</v>
      </c>
      <c r="S39" s="23" cm="1">
        <f t="array" ref="S39">INDEX(W_psid!$B$2:$CZ$104,W_!$A39,W_!S$1)/Ns!$B$1</f>
        <v>-8.9001213500686466E-4</v>
      </c>
      <c r="T39" s="23" cm="1">
        <f t="array" ref="T39">INDEX(W_psid!$B$2:$CZ$104,W_!$A39,W_!T$1)/Ns!$B$1</f>
        <v>-2.5694311619734271E-5</v>
      </c>
      <c r="U39" s="23" cm="1">
        <f t="array" ref="U39">INDEX(W_psid!$B$2:$CZ$104,W_!$A39,W_!U$1)/Ns!$B$1</f>
        <v>-3.5488244132793833E-3</v>
      </c>
      <c r="V39" s="23" cm="1">
        <f t="array" ref="V39">INDEX(W_psid!$B$2:$CZ$104,W_!$A39,W_!V$1)/Ns!$B$1</f>
        <v>-6.494376775702633E-2</v>
      </c>
      <c r="W39" s="23" cm="1">
        <f t="array" ref="W39">INDEX(W_psid!$B$2:$CZ$104,W_!$A39,W_!W$1)/Ns!$B$1</f>
        <v>-6.7238603502855224E-2</v>
      </c>
      <c r="X39" s="23" cm="1">
        <f t="array" ref="X39">INDEX(W_psid!$B$2:$CZ$104,W_!$A39,W_!X$1)/Ns!$B$1</f>
        <v>-0.13720264922439371</v>
      </c>
      <c r="Y39" s="23" cm="1">
        <f t="array" ref="Y39">INDEX(W_psid!$B$2:$CZ$104,W_!$A39,W_!Y$1)/Ns!$B$1</f>
        <v>-0.17762896328257438</v>
      </c>
      <c r="Z39" s="23" cm="1">
        <f t="array" ref="Z39">INDEX(W_psid!$B$2:$CZ$104,W_!$A39,W_!Z$1)/Ns!$B$1</f>
        <v>-0.1986671429372808</v>
      </c>
      <c r="AA39" s="23" cm="1">
        <f t="array" ref="AA39">INDEX(W_psid!$B$2:$CZ$104,W_!$A39,W_!AA$1)/Ns!$B$1</f>
        <v>-0.17467805837566447</v>
      </c>
      <c r="AB39" s="23" cm="1">
        <f t="array" ref="AB39">INDEX(W_psid!$B$2:$CZ$104,W_!$A39,W_!AB$1)/Ns!$B$1</f>
        <v>-7.2018522250505326E-2</v>
      </c>
      <c r="AC39" s="23" cm="1">
        <f t="array" ref="AC39">INDEX(W_psid!$B$2:$CZ$104,W_!$A39,W_!AC$1)/Ns!$B$1</f>
        <v>1.3252692690717334E-3</v>
      </c>
      <c r="AD39" s="23" cm="1">
        <f t="array" ref="AD39">INDEX(W_psid!$B$2:$CZ$104,W_!$A39,W_!AD$1)/Ns!$B$1</f>
        <v>1.8613511355224901E-2</v>
      </c>
      <c r="AE39" s="23" cm="1">
        <f t="array" ref="AE39">INDEX(W_psid!$B$2:$CZ$104,W_!$A39,W_!AE$1)/Ns!$B$1</f>
        <v>1.1283488864600505E-2</v>
      </c>
      <c r="AF39" s="23" cm="1">
        <f t="array" ref="AF39">INDEX(W_psid!$B$2:$CZ$104,W_!$A39,W_!AF$1)/Ns!$B$1</f>
        <v>0.92379144745822162</v>
      </c>
      <c r="AG39" s="23" cm="1">
        <f t="array" ref="AG39">INDEX(W_psid!$B$2:$CZ$104,W_!$A39,W_!AG$1)/Ns!$B$1</f>
        <v>0.96403812146753343</v>
      </c>
      <c r="AH39" s="23" cm="1">
        <f t="array" ref="AH39">INDEX(W_psid!$B$2:$CZ$104,W_!$A39,W_!AH$1)/Ns!$B$1</f>
        <v>-1.3135812898263811E-2</v>
      </c>
      <c r="AI39" s="23" cm="1">
        <f t="array" ref="AI39">INDEX(W_psid!$B$2:$CZ$104,W_!$A39,W_!AI$1)/Ns!$B$1</f>
        <v>7.0569102074508701E-4</v>
      </c>
      <c r="AJ39" s="23" cm="1">
        <f t="array" ref="AJ39">INDEX(W_psid!$B$2:$CZ$104,W_!$A39,W_!AJ$1)/Ns!$B$1</f>
        <v>-2.2640819798148387E-4</v>
      </c>
      <c r="AK39" s="23" cm="1">
        <f t="array" ref="AK39">INDEX(W_psid!$B$2:$CZ$104,W_!$A39,W_!AK$1)/Ns!$B$1</f>
        <v>-0.91551049512640437</v>
      </c>
      <c r="AL39" s="23" cm="1">
        <f t="array" ref="AL39">INDEX(W_psid!$B$2:$CZ$104,W_!$A39,W_!AL$1)/Ns!$B$1</f>
        <v>-1.2230757375223653</v>
      </c>
      <c r="AM39" s="23" cm="1">
        <f t="array" ref="AM39">INDEX(W_psid!$B$2:$CZ$104,W_!$A39,W_!AM$1)/Ns!$B$1</f>
        <v>0.74617217151214066</v>
      </c>
      <c r="AN39" s="23" cm="1">
        <f t="array" ref="AN39">INDEX(W_psid!$B$2:$CZ$104,W_!$A39,W_!AN$1)/Ns!$B$1</f>
        <v>2.2871431799020136E-2</v>
      </c>
      <c r="AO39" s="23" cm="1">
        <f t="array" ref="AO39">INDEX(W_psid!$B$2:$CZ$104,W_!$A39,W_!AO$1)/Ns!$B$1</f>
        <v>8.1580032316464803E-4</v>
      </c>
      <c r="AP39" s="23" cm="1">
        <f t="array" ref="AP39">INDEX(W_psid!$B$2:$CZ$104,W_!$A39,W_!AP$1)/Ns!$B$1</f>
        <v>2.5590092764055119</v>
      </c>
      <c r="AQ39" s="23" cm="1">
        <f t="array" ref="AQ39">INDEX(W_psid!$B$2:$CZ$104,W_!$A39,W_!AQ$1)/Ns!$B$1</f>
        <v>3.2159213955603625</v>
      </c>
      <c r="AR39" s="23" cm="1">
        <f t="array" ref="AR39">INDEX(W_psid!$B$2:$CZ$104,W_!$A39,W_!AR$1)/Ns!$B$1</f>
        <v>-1.973197768554767</v>
      </c>
      <c r="AS39" s="23" cm="1">
        <f t="array" ref="AS39">INDEX(W_psid!$B$2:$CZ$104,W_!$A39,W_!AS$1)/Ns!$B$1</f>
        <v>1.3958659659155129E-5</v>
      </c>
      <c r="AT39" s="23" cm="1">
        <f t="array" ref="AT39">INDEX(W_psid!$B$2:$CZ$104,W_!$A39,W_!AT$1)/Ns!$B$1</f>
        <v>-1.4498701777755773E-3</v>
      </c>
      <c r="AU39" s="23" cm="1">
        <f t="array" ref="AU39">INDEX(W_psid!$B$2:$CZ$104,W_!$A39,W_!AU$1)/Ns!$B$1</f>
        <v>0</v>
      </c>
      <c r="AV39" s="23" cm="1">
        <f t="array" ref="AV39">INDEX(W_psid!$B$2:$CZ$104,W_!$A39,W_!AV$1)/Ns!$B$1</f>
        <v>-0.15180097190275266</v>
      </c>
      <c r="AW39" s="23" cm="1">
        <f t="array" ref="AW39">INDEX(W_psid!$B$2:$CZ$104,W_!$A39,W_!AW$1)/Ns!$B$1</f>
        <v>-0.17876183684662375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</row>
    <row r="40" spans="1:57" x14ac:dyDescent="0.35">
      <c r="A40" s="20">
        <f>MATCH(C40,W_psid!$A$2:$A$104,0)</f>
        <v>90</v>
      </c>
      <c r="B40" s="20" t="str">
        <f>MOMS!$A$38</f>
        <v>betacom</v>
      </c>
      <c r="C40" s="20" t="str">
        <f>MOMS!$B$38</f>
        <v>betacom</v>
      </c>
      <c r="D40" s="23" cm="1">
        <f t="array" ref="D40">INDEX(W_psid!$B$2:$CZ$104,W_!$A40,W_!D$1)/Ns!$B$1</f>
        <v>-5.3623203356500913E-3</v>
      </c>
      <c r="E40" s="23" cm="1">
        <f t="array" ref="E40">INDEX(W_psid!$B$2:$CZ$104,W_!$A40,W_!E$1)/Ns!$B$1</f>
        <v>-8.6294955870413297E-3</v>
      </c>
      <c r="F40" s="23" cm="1">
        <f t="array" ref="F40">INDEX(W_psid!$B$2:$CZ$104,W_!$A40,W_!F$1)/Ns!$B$1</f>
        <v>-1.1023985276747516E-2</v>
      </c>
      <c r="G40" s="23" cm="1">
        <f t="array" ref="G40">INDEX(W_psid!$B$2:$CZ$104,W_!$A40,W_!G$1)/Ns!$B$1</f>
        <v>-0.59736431841097892</v>
      </c>
      <c r="H40" s="23" cm="1">
        <f t="array" ref="H40">INDEX(W_psid!$B$2:$CZ$104,W_!$A40,W_!H$1)/Ns!$B$1</f>
        <v>-0.17962414737248109</v>
      </c>
      <c r="I40" s="23" cm="1">
        <f t="array" ref="I40">INDEX(W_psid!$B$2:$CZ$104,W_!$A40,W_!I$1)/Ns!$B$1</f>
        <v>0.25407926025586514</v>
      </c>
      <c r="J40" s="23" cm="1">
        <f t="array" ref="J40">INDEX(W_psid!$B$2:$CZ$104,W_!$A40,W_!J$1)/Ns!$B$1</f>
        <v>0.36221517568126227</v>
      </c>
      <c r="K40" s="23" cm="1">
        <f t="array" ref="K40">INDEX(W_psid!$B$2:$CZ$104,W_!$A40,W_!K$1)/Ns!$B$1</f>
        <v>0.19066363843696074</v>
      </c>
      <c r="L40" s="23" cm="1">
        <f t="array" ref="L40">INDEX(W_psid!$B$2:$CZ$104,W_!$A40,W_!L$1)/Ns!$B$1</f>
        <v>9.4590071681646334E-2</v>
      </c>
      <c r="M40" s="23" cm="1">
        <f t="array" ref="M40">INDEX(W_psid!$B$2:$CZ$104,W_!$A40,W_!M$1)/Ns!$B$1</f>
        <v>2.0952311896691785E-2</v>
      </c>
      <c r="N40" s="23" cm="1">
        <f t="array" ref="N40">INDEX(W_psid!$B$2:$CZ$104,W_!$A40,W_!N$1)/Ns!$B$1</f>
        <v>-0.20504726432727796</v>
      </c>
      <c r="O40" s="23" cm="1">
        <f t="array" ref="O40">INDEX(W_psid!$B$2:$CZ$104,W_!$A40,W_!O$1)/Ns!$B$1</f>
        <v>-0.11030683653697052</v>
      </c>
      <c r="P40" s="23" cm="1">
        <f t="array" ref="P40">INDEX(W_psid!$B$2:$CZ$104,W_!$A40,W_!P$1)/Ns!$B$1</f>
        <v>-9.1463954627892932E-2</v>
      </c>
      <c r="Q40" s="23" cm="1">
        <f t="array" ref="Q40">INDEX(W_psid!$B$2:$CZ$104,W_!$A40,W_!Q$1)/Ns!$B$1</f>
        <v>1.15446283087839</v>
      </c>
      <c r="R40" s="23" cm="1">
        <f t="array" ref="R40">INDEX(W_psid!$B$2:$CZ$104,W_!$A40,W_!R$1)/Ns!$B$1</f>
        <v>-0.55193326065494019</v>
      </c>
      <c r="S40" s="23" cm="1">
        <f t="array" ref="S40">INDEX(W_psid!$B$2:$CZ$104,W_!$A40,W_!S$1)/Ns!$B$1</f>
        <v>-1.1840998320993241E-4</v>
      </c>
      <c r="T40" s="23" cm="1">
        <f t="array" ref="T40">INDEX(W_psid!$B$2:$CZ$104,W_!$A40,W_!T$1)/Ns!$B$1</f>
        <v>-9.7657821818359184E-6</v>
      </c>
      <c r="U40" s="23" cm="1">
        <f t="array" ref="U40">INDEX(W_psid!$B$2:$CZ$104,W_!$A40,W_!U$1)/Ns!$B$1</f>
        <v>1.8809139434090142E-4</v>
      </c>
      <c r="V40" s="23" cm="1">
        <f t="array" ref="V40">INDEX(W_psid!$B$2:$CZ$104,W_!$A40,W_!V$1)/Ns!$B$1</f>
        <v>4.3905894926830898E-2</v>
      </c>
      <c r="W40" s="23" cm="1">
        <f t="array" ref="W40">INDEX(W_psid!$B$2:$CZ$104,W_!$A40,W_!W$1)/Ns!$B$1</f>
        <v>4.2739931522903958E-2</v>
      </c>
      <c r="X40" s="23" cm="1">
        <f t="array" ref="X40">INDEX(W_psid!$B$2:$CZ$104,W_!$A40,W_!X$1)/Ns!$B$1</f>
        <v>2.8871953815078281E-2</v>
      </c>
      <c r="Y40" s="23" cm="1">
        <f t="array" ref="Y40">INDEX(W_psid!$B$2:$CZ$104,W_!$A40,W_!Y$1)/Ns!$B$1</f>
        <v>2.1952265802927338E-2</v>
      </c>
      <c r="Z40" s="23" cm="1">
        <f t="array" ref="Z40">INDEX(W_psid!$B$2:$CZ$104,W_!$A40,W_!Z$1)/Ns!$B$1</f>
        <v>1.8302172777476273E-2</v>
      </c>
      <c r="AA40" s="23" cm="1">
        <f t="array" ref="AA40">INDEX(W_psid!$B$2:$CZ$104,W_!$A40,W_!AA$1)/Ns!$B$1</f>
        <v>2.2447165594873881E-2</v>
      </c>
      <c r="AB40" s="23" cm="1">
        <f t="array" ref="AB40">INDEX(W_psid!$B$2:$CZ$104,W_!$A40,W_!AB$1)/Ns!$B$1</f>
        <v>-5.0475449425882828E-3</v>
      </c>
      <c r="AC40" s="23" cm="1">
        <f t="array" ref="AC40">INDEX(W_psid!$B$2:$CZ$104,W_!$A40,W_!AC$1)/Ns!$B$1</f>
        <v>-6.1009833339954224E-5</v>
      </c>
      <c r="AD40" s="23" cm="1">
        <f t="array" ref="AD40">INDEX(W_psid!$B$2:$CZ$104,W_!$A40,W_!AD$1)/Ns!$B$1</f>
        <v>9.9502695000046088E-4</v>
      </c>
      <c r="AE40" s="23" cm="1">
        <f t="array" ref="AE40">INDEX(W_psid!$B$2:$CZ$104,W_!$A40,W_!AE$1)/Ns!$B$1</f>
        <v>3.5612535473795461E-3</v>
      </c>
      <c r="AF40" s="23" cm="1">
        <f t="array" ref="AF40">INDEX(W_psid!$B$2:$CZ$104,W_!$A40,W_!AF$1)/Ns!$B$1</f>
        <v>0.43651259841409895</v>
      </c>
      <c r="AG40" s="23" cm="1">
        <f t="array" ref="AG40">INDEX(W_psid!$B$2:$CZ$104,W_!$A40,W_!AG$1)/Ns!$B$1</f>
        <v>0.36564350654102568</v>
      </c>
      <c r="AH40" s="23" cm="1">
        <f t="array" ref="AH40">INDEX(W_psid!$B$2:$CZ$104,W_!$A40,W_!AH$1)/Ns!$B$1</f>
        <v>9.0808856237600279E-4</v>
      </c>
      <c r="AI40" s="23" cm="1">
        <f t="array" ref="AI40">INDEX(W_psid!$B$2:$CZ$104,W_!$A40,W_!AI$1)/Ns!$B$1</f>
        <v>-4.0278923003072659E-4</v>
      </c>
      <c r="AJ40" s="23" cm="1">
        <f t="array" ref="AJ40">INDEX(W_psid!$B$2:$CZ$104,W_!$A40,W_!AJ$1)/Ns!$B$1</f>
        <v>-1.5840170677510168E-5</v>
      </c>
      <c r="AK40" s="23" cm="1">
        <f t="array" ref="AK40">INDEX(W_psid!$B$2:$CZ$104,W_!$A40,W_!AK$1)/Ns!$B$1</f>
        <v>-4.2886659294828738E-2</v>
      </c>
      <c r="AL40" s="23" cm="1">
        <f t="array" ref="AL40">INDEX(W_psid!$B$2:$CZ$104,W_!$A40,W_!AL$1)/Ns!$B$1</f>
        <v>-6.6196058341054659E-2</v>
      </c>
      <c r="AM40" s="23" cm="1">
        <f t="array" ref="AM40">INDEX(W_psid!$B$2:$CZ$104,W_!$A40,W_!AM$1)/Ns!$B$1</f>
        <v>2.2871431799020136E-2</v>
      </c>
      <c r="AN40" s="23" cm="1">
        <f t="array" ref="AN40">INDEX(W_psid!$B$2:$CZ$104,W_!$A40,W_!AN$1)/Ns!$B$1</f>
        <v>1.4680435571194523E-2</v>
      </c>
      <c r="AO40" s="23" cm="1">
        <f t="array" ref="AO40">INDEX(W_psid!$B$2:$CZ$104,W_!$A40,W_!AO$1)/Ns!$B$1</f>
        <v>2.3190405022475783E-5</v>
      </c>
      <c r="AP40" s="23" cm="1">
        <f t="array" ref="AP40">INDEX(W_psid!$B$2:$CZ$104,W_!$A40,W_!AP$1)/Ns!$B$1</f>
        <v>-0.12671210568716751</v>
      </c>
      <c r="AQ40" s="23" cm="1">
        <f t="array" ref="AQ40">INDEX(W_psid!$B$2:$CZ$104,W_!$A40,W_!AQ$1)/Ns!$B$1</f>
        <v>-0.13183708575618153</v>
      </c>
      <c r="AR40" s="23" cm="1">
        <f t="array" ref="AR40">INDEX(W_psid!$B$2:$CZ$104,W_!$A40,W_!AR$1)/Ns!$B$1</f>
        <v>0.20142637797622295</v>
      </c>
      <c r="AS40" s="23" cm="1">
        <f t="array" ref="AS40">INDEX(W_psid!$B$2:$CZ$104,W_!$A40,W_!AS$1)/Ns!$B$1</f>
        <v>2.9722716194984094E-6</v>
      </c>
      <c r="AT40" s="23" cm="1">
        <f t="array" ref="AT40">INDEX(W_psid!$B$2:$CZ$104,W_!$A40,W_!AT$1)/Ns!$B$1</f>
        <v>6.3657567097755786E-6</v>
      </c>
      <c r="AU40" s="23" cm="1">
        <f t="array" ref="AU40">INDEX(W_psid!$B$2:$CZ$104,W_!$A40,W_!AU$1)/Ns!$B$1</f>
        <v>0</v>
      </c>
      <c r="AV40" s="23" cm="1">
        <f t="array" ref="AV40">INDEX(W_psid!$B$2:$CZ$104,W_!$A40,W_!AV$1)/Ns!$B$1</f>
        <v>1.0632501199078274E-2</v>
      </c>
      <c r="AW40" s="23" cm="1">
        <f t="array" ref="AW40">INDEX(W_psid!$B$2:$CZ$104,W_!$A40,W_!AW$1)/Ns!$B$1</f>
        <v>-5.5136161975131049E-4</v>
      </c>
      <c r="AX40" s="23">
        <v>0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</row>
    <row r="41" spans="1:57" x14ac:dyDescent="0.35">
      <c r="A41" s="20">
        <f>MATCH(C41,W_psid!$A$2:$A$104,0)</f>
        <v>92</v>
      </c>
      <c r="B41" s="20" t="str">
        <f>MOMS!$A$39</f>
        <v>betalfp</v>
      </c>
      <c r="C41" s="20" t="str">
        <f>MOMS!$B$39</f>
        <v>betalfp</v>
      </c>
      <c r="D41" s="23" cm="1">
        <f t="array" ref="D41">INDEX(W_psid!$B$2:$CZ$104,W_!$A41,W_!D$1)/Ns!$B$1</f>
        <v>-2.8598718190060682E-5</v>
      </c>
      <c r="E41" s="23" cm="1">
        <f t="array" ref="E41">INDEX(W_psid!$B$2:$CZ$104,W_!$A41,W_!E$1)/Ns!$B$1</f>
        <v>-4.4798889089126627E-4</v>
      </c>
      <c r="F41" s="23" cm="1">
        <f t="array" ref="F41">INDEX(W_psid!$B$2:$CZ$104,W_!$A41,W_!F$1)/Ns!$B$1</f>
        <v>8.1145447449764235E-5</v>
      </c>
      <c r="G41" s="23" cm="1">
        <f t="array" ref="G41">INDEX(W_psid!$B$2:$CZ$104,W_!$A41,W_!G$1)/Ns!$B$1</f>
        <v>-2.9786419284305401E-3</v>
      </c>
      <c r="H41" s="23" cm="1">
        <f t="array" ref="H41">INDEX(W_psid!$B$2:$CZ$104,W_!$A41,W_!H$1)/Ns!$B$1</f>
        <v>-8.5093612571747468E-4</v>
      </c>
      <c r="I41" s="23" cm="1">
        <f t="array" ref="I41">INDEX(W_psid!$B$2:$CZ$104,W_!$A41,W_!I$1)/Ns!$B$1</f>
        <v>7.0343246419764475E-3</v>
      </c>
      <c r="J41" s="23" cm="1">
        <f t="array" ref="J41">INDEX(W_psid!$B$2:$CZ$104,W_!$A41,W_!J$1)/Ns!$B$1</f>
        <v>4.9341955940738957E-3</v>
      </c>
      <c r="K41" s="23" cm="1">
        <f t="array" ref="K41">INDEX(W_psid!$B$2:$CZ$104,W_!$A41,W_!K$1)/Ns!$B$1</f>
        <v>-1.9079729319314588E-3</v>
      </c>
      <c r="L41" s="23" cm="1">
        <f t="array" ref="L41">INDEX(W_psid!$B$2:$CZ$104,W_!$A41,W_!L$1)/Ns!$B$1</f>
        <v>-3.9737506886554494E-3</v>
      </c>
      <c r="M41" s="23" cm="1">
        <f t="array" ref="M41">INDEX(W_psid!$B$2:$CZ$104,W_!$A41,W_!M$1)/Ns!$B$1</f>
        <v>-2.2152197060234551E-4</v>
      </c>
      <c r="N41" s="23" cm="1">
        <f t="array" ref="N41">INDEX(W_psid!$B$2:$CZ$104,W_!$A41,W_!N$1)/Ns!$B$1</f>
        <v>1.6238967737109888E-3</v>
      </c>
      <c r="O41" s="23" cm="1">
        <f t="array" ref="O41">INDEX(W_psid!$B$2:$CZ$104,W_!$A41,W_!O$1)/Ns!$B$1</f>
        <v>-6.5912781929759713E-5</v>
      </c>
      <c r="P41" s="23" cm="1">
        <f t="array" ref="P41">INDEX(W_psid!$B$2:$CZ$104,W_!$A41,W_!P$1)/Ns!$B$1</f>
        <v>2.1294941760165173E-3</v>
      </c>
      <c r="Q41" s="23" cm="1">
        <f t="array" ref="Q41">INDEX(W_psid!$B$2:$CZ$104,W_!$A41,W_!Q$1)/Ns!$B$1</f>
        <v>9.6556002898318741E-3</v>
      </c>
      <c r="R41" s="23" cm="1">
        <f t="array" ref="R41">INDEX(W_psid!$B$2:$CZ$104,W_!$A41,W_!R$1)/Ns!$B$1</f>
        <v>-2.2757596970095326E-3</v>
      </c>
      <c r="S41" s="23" cm="1">
        <f t="array" ref="S41">INDEX(W_psid!$B$2:$CZ$104,W_!$A41,W_!S$1)/Ns!$B$1</f>
        <v>-1.7349786237770195E-6</v>
      </c>
      <c r="T41" s="23" cm="1">
        <f t="array" ref="T41">INDEX(W_psid!$B$2:$CZ$104,W_!$A41,W_!T$1)/Ns!$B$1</f>
        <v>-4.7172317334649043E-7</v>
      </c>
      <c r="U41" s="23" cm="1">
        <f t="array" ref="U41">INDEX(W_psid!$B$2:$CZ$104,W_!$A41,W_!U$1)/Ns!$B$1</f>
        <v>6.9241985147724297E-6</v>
      </c>
      <c r="V41" s="23" cm="1">
        <f t="array" ref="V41">INDEX(W_psid!$B$2:$CZ$104,W_!$A41,W_!V$1)/Ns!$B$1</f>
        <v>1.6104659543635203E-4</v>
      </c>
      <c r="W41" s="23" cm="1">
        <f t="array" ref="W41">INDEX(W_psid!$B$2:$CZ$104,W_!$A41,W_!W$1)/Ns!$B$1</f>
        <v>1.1330866192499276E-4</v>
      </c>
      <c r="X41" s="23" cm="1">
        <f t="array" ref="X41">INDEX(W_psid!$B$2:$CZ$104,W_!$A41,W_!X$1)/Ns!$B$1</f>
        <v>2.4081060356268729E-4</v>
      </c>
      <c r="Y41" s="23" cm="1">
        <f t="array" ref="Y41">INDEX(W_psid!$B$2:$CZ$104,W_!$A41,W_!Y$1)/Ns!$B$1</f>
        <v>1.9937431162332615E-4</v>
      </c>
      <c r="Z41" s="23" cm="1">
        <f t="array" ref="Z41">INDEX(W_psid!$B$2:$CZ$104,W_!$A41,W_!Z$1)/Ns!$B$1</f>
        <v>1.4384195571738701E-4</v>
      </c>
      <c r="AA41" s="23" cm="1">
        <f t="array" ref="AA41">INDEX(W_psid!$B$2:$CZ$104,W_!$A41,W_!AA$1)/Ns!$B$1</f>
        <v>2.3911746740832153E-4</v>
      </c>
      <c r="AB41" s="23" cm="1">
        <f t="array" ref="AB41">INDEX(W_psid!$B$2:$CZ$104,W_!$A41,W_!AB$1)/Ns!$B$1</f>
        <v>-5.7118747145927298E-5</v>
      </c>
      <c r="AC41" s="23" cm="1">
        <f t="array" ref="AC41">INDEX(W_psid!$B$2:$CZ$104,W_!$A41,W_!AC$1)/Ns!$B$1</f>
        <v>-4.6548306894436934E-6</v>
      </c>
      <c r="AD41" s="23" cm="1">
        <f t="array" ref="AD41">INDEX(W_psid!$B$2:$CZ$104,W_!$A41,W_!AD$1)/Ns!$B$1</f>
        <v>6.6774872344638428E-5</v>
      </c>
      <c r="AE41" s="23" cm="1">
        <f t="array" ref="AE41">INDEX(W_psid!$B$2:$CZ$104,W_!$A41,W_!AE$1)/Ns!$B$1</f>
        <v>4.3056006181750027E-5</v>
      </c>
      <c r="AF41" s="23" cm="1">
        <f t="array" ref="AF41">INDEX(W_psid!$B$2:$CZ$104,W_!$A41,W_!AF$1)/Ns!$B$1</f>
        <v>2.3431880989195227E-3</v>
      </c>
      <c r="AG41" s="23" cm="1">
        <f t="array" ref="AG41">INDEX(W_psid!$B$2:$CZ$104,W_!$A41,W_!AG$1)/Ns!$B$1</f>
        <v>2.1335807911744623E-3</v>
      </c>
      <c r="AH41" s="23" cm="1">
        <f t="array" ref="AH41">INDEX(W_psid!$B$2:$CZ$104,W_!$A41,W_!AH$1)/Ns!$B$1</f>
        <v>-8.5191941960395607E-7</v>
      </c>
      <c r="AI41" s="23" cm="1">
        <f t="array" ref="AI41">INDEX(W_psid!$B$2:$CZ$104,W_!$A41,W_!AI$1)/Ns!$B$1</f>
        <v>1.9084820517752438E-6</v>
      </c>
      <c r="AJ41" s="23" cm="1">
        <f t="array" ref="AJ41">INDEX(W_psid!$B$2:$CZ$104,W_!$A41,W_!AJ$1)/Ns!$B$1</f>
        <v>-6.8752412463464582E-7</v>
      </c>
      <c r="AK41" s="23" cm="1">
        <f t="array" ref="AK41">INDEX(W_psid!$B$2:$CZ$104,W_!$A41,W_!AK$1)/Ns!$B$1</f>
        <v>-1.6723124911109534E-3</v>
      </c>
      <c r="AL41" s="23" cm="1">
        <f t="array" ref="AL41">INDEX(W_psid!$B$2:$CZ$104,W_!$A41,W_!AL$1)/Ns!$B$1</f>
        <v>-2.7629502260267291E-3</v>
      </c>
      <c r="AM41" s="23" cm="1">
        <f t="array" ref="AM41">INDEX(W_psid!$B$2:$CZ$104,W_!$A41,W_!AM$1)/Ns!$B$1</f>
        <v>8.1580032316464803E-4</v>
      </c>
      <c r="AN41" s="23" cm="1">
        <f t="array" ref="AN41">INDEX(W_psid!$B$2:$CZ$104,W_!$A41,W_!AN$1)/Ns!$B$1</f>
        <v>2.3190405022475783E-5</v>
      </c>
      <c r="AO41" s="23" cm="1">
        <f t="array" ref="AO41">INDEX(W_psid!$B$2:$CZ$104,W_!$A41,W_!AO$1)/Ns!$B$1</f>
        <v>5.7399703524626461E-6</v>
      </c>
      <c r="AP41" s="23" cm="1">
        <f t="array" ref="AP41">INDEX(W_psid!$B$2:$CZ$104,W_!$A41,W_!AP$1)/Ns!$B$1</f>
        <v>6.5851865653465159E-3</v>
      </c>
      <c r="AQ41" s="23" cm="1">
        <f t="array" ref="AQ41">INDEX(W_psid!$B$2:$CZ$104,W_!$A41,W_!AQ$1)/Ns!$B$1</f>
        <v>1.4767944990978981E-2</v>
      </c>
      <c r="AR41" s="23" cm="1">
        <f t="array" ref="AR41">INDEX(W_psid!$B$2:$CZ$104,W_!$A41,W_!AR$1)/Ns!$B$1</f>
        <v>-4.3807791638730432E-3</v>
      </c>
      <c r="AS41" s="23" cm="1">
        <f t="array" ref="AS41">INDEX(W_psid!$B$2:$CZ$104,W_!$A41,W_!AS$1)/Ns!$B$1</f>
        <v>1.2521211211533672E-7</v>
      </c>
      <c r="AT41" s="23" cm="1">
        <f t="array" ref="AT41">INDEX(W_psid!$B$2:$CZ$104,W_!$A41,W_!AT$1)/Ns!$B$1</f>
        <v>-8.1059776711433713E-7</v>
      </c>
      <c r="AU41" s="23" cm="1">
        <f t="array" ref="AU41">INDEX(W_psid!$B$2:$CZ$104,W_!$A41,W_!AU$1)/Ns!$B$1</f>
        <v>0</v>
      </c>
      <c r="AV41" s="23" cm="1">
        <f t="array" ref="AV41">INDEX(W_psid!$B$2:$CZ$104,W_!$A41,W_!AV$1)/Ns!$B$1</f>
        <v>1.7908144940826959E-3</v>
      </c>
      <c r="AW41" s="23" cm="1">
        <f t="array" ref="AW41">INDEX(W_psid!$B$2:$CZ$104,W_!$A41,W_!AW$1)/Ns!$B$1</f>
        <v>-8.0873541186015242E-5</v>
      </c>
      <c r="AX41" s="23">
        <v>0</v>
      </c>
      <c r="AY41" s="23">
        <v>0</v>
      </c>
      <c r="AZ41" s="23">
        <v>0</v>
      </c>
      <c r="BA41" s="23">
        <v>0</v>
      </c>
      <c r="BB41" s="23">
        <v>0</v>
      </c>
      <c r="BC41" s="23">
        <v>0</v>
      </c>
      <c r="BD41" s="23">
        <v>0</v>
      </c>
      <c r="BE41" s="23">
        <v>0</v>
      </c>
    </row>
    <row r="42" spans="1:57" x14ac:dyDescent="0.35">
      <c r="A42" s="20">
        <f>MATCH(C42,W_psid!$A$2:$A$104,0)</f>
        <v>88</v>
      </c>
      <c r="B42" s="20" t="str">
        <f>MOMS!$A$40</f>
        <v>betahrs</v>
      </c>
      <c r="C42" s="20" t="str">
        <f>MOMS!$B$40</f>
        <v>betahrs</v>
      </c>
      <c r="D42" s="23" cm="1">
        <f t="array" ref="D42">INDEX(W_psid!$B$2:$CZ$104,W_!$A42,W_!D$1)/Ns!$B$1</f>
        <v>0.78019229937178458</v>
      </c>
      <c r="E42" s="23" cm="1">
        <f t="array" ref="E42">INDEX(W_psid!$B$2:$CZ$104,W_!$A42,W_!E$1)/Ns!$B$1</f>
        <v>1.3961660478597249</v>
      </c>
      <c r="F42" s="23" cm="1">
        <f t="array" ref="F42">INDEX(W_psid!$B$2:$CZ$104,W_!$A42,W_!F$1)/Ns!$B$1</f>
        <v>0.88764832509860148</v>
      </c>
      <c r="G42" s="23" cm="1">
        <f t="array" ref="G42">INDEX(W_psid!$B$2:$CZ$104,W_!$A42,W_!G$1)/Ns!$B$1</f>
        <v>38.251949018252837</v>
      </c>
      <c r="H42" s="23" cm="1">
        <f t="array" ref="H42">INDEX(W_psid!$B$2:$CZ$104,W_!$A42,W_!H$1)/Ns!$B$1</f>
        <v>2.5138056360901047</v>
      </c>
      <c r="I42" s="23" cm="1">
        <f t="array" ref="I42">INDEX(W_psid!$B$2:$CZ$104,W_!$A42,W_!I$1)/Ns!$B$1</f>
        <v>-10.577590245927539</v>
      </c>
      <c r="J42" s="23" cm="1">
        <f t="array" ref="J42">INDEX(W_psid!$B$2:$CZ$104,W_!$A42,W_!J$1)/Ns!$B$1</f>
        <v>-42.827532147009741</v>
      </c>
      <c r="K42" s="23" cm="1">
        <f t="array" ref="K42">INDEX(W_psid!$B$2:$CZ$104,W_!$A42,W_!K$1)/Ns!$B$1</f>
        <v>-24.755393801206246</v>
      </c>
      <c r="L42" s="23" cm="1">
        <f t="array" ref="L42">INDEX(W_psid!$B$2:$CZ$104,W_!$A42,W_!L$1)/Ns!$B$1</f>
        <v>-1.0280702068389354</v>
      </c>
      <c r="M42" s="23" cm="1">
        <f t="array" ref="M42">INDEX(W_psid!$B$2:$CZ$104,W_!$A42,W_!M$1)/Ns!$B$1</f>
        <v>22.674530878758258</v>
      </c>
      <c r="N42" s="23" cm="1">
        <f t="array" ref="N42">INDEX(W_psid!$B$2:$CZ$104,W_!$A42,W_!N$1)/Ns!$B$1</f>
        <v>0.64671794178374431</v>
      </c>
      <c r="O42" s="23" cm="1">
        <f t="array" ref="O42">INDEX(W_psid!$B$2:$CZ$104,W_!$A42,W_!O$1)/Ns!$B$1</f>
        <v>13.77640660501863</v>
      </c>
      <c r="P42" s="23" cm="1">
        <f t="array" ref="P42">INDEX(W_psid!$B$2:$CZ$104,W_!$A42,W_!P$1)/Ns!$B$1</f>
        <v>5.7317873816886031</v>
      </c>
      <c r="Q42" s="23" cm="1">
        <f t="array" ref="Q42">INDEX(W_psid!$B$2:$CZ$104,W_!$A42,W_!Q$1)/Ns!$B$1</f>
        <v>-26.738741444666946</v>
      </c>
      <c r="R42" s="23" cm="1">
        <f t="array" ref="R42">INDEX(W_psid!$B$2:$CZ$104,W_!$A42,W_!R$1)/Ns!$B$1</f>
        <v>7.9021873126290432</v>
      </c>
      <c r="S42" s="23" cm="1">
        <f t="array" ref="S42">INDEX(W_psid!$B$2:$CZ$104,W_!$A42,W_!S$1)/Ns!$B$1</f>
        <v>9.3063231139873005E-3</v>
      </c>
      <c r="T42" s="23" cm="1">
        <f t="array" ref="T42">INDEX(W_psid!$B$2:$CZ$104,W_!$A42,W_!T$1)/Ns!$B$1</f>
        <v>-4.8244033191779459E-3</v>
      </c>
      <c r="U42" s="23" cm="1">
        <f t="array" ref="U42">INDEX(W_psid!$B$2:$CZ$104,W_!$A42,W_!U$1)/Ns!$B$1</f>
        <v>3.4497522957964498E-3</v>
      </c>
      <c r="V42" s="23" cm="1">
        <f t="array" ref="V42">INDEX(W_psid!$B$2:$CZ$104,W_!$A42,W_!V$1)/Ns!$B$1</f>
        <v>-4.3191672179491158</v>
      </c>
      <c r="W42" s="23" cm="1">
        <f t="array" ref="W42">INDEX(W_psid!$B$2:$CZ$104,W_!$A42,W_!W$1)/Ns!$B$1</f>
        <v>-4.3752446030637726</v>
      </c>
      <c r="X42" s="23" cm="1">
        <f t="array" ref="X42">INDEX(W_psid!$B$2:$CZ$104,W_!$A42,W_!X$1)/Ns!$B$1</f>
        <v>-4.4591386621130003</v>
      </c>
      <c r="Y42" s="23" cm="1">
        <f t="array" ref="Y42">INDEX(W_psid!$B$2:$CZ$104,W_!$A42,W_!Y$1)/Ns!$B$1</f>
        <v>-4.0356359392964363</v>
      </c>
      <c r="Z42" s="23" cm="1">
        <f t="array" ref="Z42">INDEX(W_psid!$B$2:$CZ$104,W_!$A42,W_!Z$1)/Ns!$B$1</f>
        <v>-3.8731102655943217</v>
      </c>
      <c r="AA42" s="23" cm="1">
        <f t="array" ref="AA42">INDEX(W_psid!$B$2:$CZ$104,W_!$A42,W_!AA$1)/Ns!$B$1</f>
        <v>-4.4818020445393607</v>
      </c>
      <c r="AB42" s="23" cm="1">
        <f t="array" ref="AB42">INDEX(W_psid!$B$2:$CZ$104,W_!$A42,W_!AB$1)/Ns!$B$1</f>
        <v>-0.89517590002501157</v>
      </c>
      <c r="AC42" s="23" cm="1">
        <f t="array" ref="AC42">INDEX(W_psid!$B$2:$CZ$104,W_!$A42,W_!AC$1)/Ns!$B$1</f>
        <v>4.9755627923127972E-3</v>
      </c>
      <c r="AD42" s="23" cm="1">
        <f t="array" ref="AD42">INDEX(W_psid!$B$2:$CZ$104,W_!$A42,W_!AD$1)/Ns!$B$1</f>
        <v>1.5995115741144597</v>
      </c>
      <c r="AE42" s="23" cm="1">
        <f t="array" ref="AE42">INDEX(W_psid!$B$2:$CZ$104,W_!$A42,W_!AE$1)/Ns!$B$1</f>
        <v>-0.3349119612062047</v>
      </c>
      <c r="AF42" s="23" cm="1">
        <f t="array" ref="AF42">INDEX(W_psid!$B$2:$CZ$104,W_!$A42,W_!AF$1)/Ns!$B$1</f>
        <v>-39.952621398723068</v>
      </c>
      <c r="AG42" s="23" cm="1">
        <f t="array" ref="AG42">INDEX(W_psid!$B$2:$CZ$104,W_!$A42,W_!AG$1)/Ns!$B$1</f>
        <v>-32.903980457533372</v>
      </c>
      <c r="AH42" s="23" cm="1">
        <f t="array" ref="AH42">INDEX(W_psid!$B$2:$CZ$104,W_!$A42,W_!AH$1)/Ns!$B$1</f>
        <v>-0.20445737614044579</v>
      </c>
      <c r="AI42" s="23" cm="1">
        <f t="array" ref="AI42">INDEX(W_psid!$B$2:$CZ$104,W_!$A42,W_!AI$1)/Ns!$B$1</f>
        <v>3.5958507255325615E-2</v>
      </c>
      <c r="AJ42" s="23" cm="1">
        <f t="array" ref="AJ42">INDEX(W_psid!$B$2:$CZ$104,W_!$A42,W_!AJ$1)/Ns!$B$1</f>
        <v>-8.0951445337495889E-4</v>
      </c>
      <c r="AK42" s="23" cm="1">
        <f t="array" ref="AK42">INDEX(W_psid!$B$2:$CZ$104,W_!$A42,W_!AK$1)/Ns!$B$1</f>
        <v>-7.0901210807636161</v>
      </c>
      <c r="AL42" s="23" cm="1">
        <f t="array" ref="AL42">INDEX(W_psid!$B$2:$CZ$104,W_!$A42,W_!AL$1)/Ns!$B$1</f>
        <v>-6.5845512090791969</v>
      </c>
      <c r="AM42" s="23" cm="1">
        <f t="array" ref="AM42">INDEX(W_psid!$B$2:$CZ$104,W_!$A42,W_!AM$1)/Ns!$B$1</f>
        <v>2.5590092764055119</v>
      </c>
      <c r="AN42" s="23" cm="1">
        <f t="array" ref="AN42">INDEX(W_psid!$B$2:$CZ$104,W_!$A42,W_!AN$1)/Ns!$B$1</f>
        <v>-0.12671210568716751</v>
      </c>
      <c r="AO42" s="23" cm="1">
        <f t="array" ref="AO42">INDEX(W_psid!$B$2:$CZ$104,W_!$A42,W_!AO$1)/Ns!$B$1</f>
        <v>6.5851865653465159E-3</v>
      </c>
      <c r="AP42" s="23" cm="1">
        <f t="array" ref="AP42">INDEX(W_psid!$B$2:$CZ$104,W_!$A42,W_!AP$1)/Ns!$B$1</f>
        <v>94.422291906946427</v>
      </c>
      <c r="AQ42" s="23" cm="1">
        <f t="array" ref="AQ42">INDEX(W_psid!$B$2:$CZ$104,W_!$A42,W_!AQ$1)/Ns!$B$1</f>
        <v>84.849172437880313</v>
      </c>
      <c r="AR42" s="23" cm="1">
        <f t="array" ref="AR42">INDEX(W_psid!$B$2:$CZ$104,W_!$A42,W_!AR$1)/Ns!$B$1</f>
        <v>-29.600313208691347</v>
      </c>
      <c r="AS42" s="23" cm="1">
        <f t="array" ref="AS42">INDEX(W_psid!$B$2:$CZ$104,W_!$A42,W_!AS$1)/Ns!$B$1</f>
        <v>1.6677404536610775E-3</v>
      </c>
      <c r="AT42" s="23" cm="1">
        <f t="array" ref="AT42">INDEX(W_psid!$B$2:$CZ$104,W_!$A42,W_!AT$1)/Ns!$B$1</f>
        <v>-1.3772609115036952E-2</v>
      </c>
      <c r="AU42" s="23" cm="1">
        <f t="array" ref="AU42">INDEX(W_psid!$B$2:$CZ$104,W_!$A42,W_!AU$1)/Ns!$B$1</f>
        <v>0</v>
      </c>
      <c r="AV42" s="23" cm="1">
        <f t="array" ref="AV42">INDEX(W_psid!$B$2:$CZ$104,W_!$A42,W_!AV$1)/Ns!$B$1</f>
        <v>-25.310559138999409</v>
      </c>
      <c r="AW42" s="23" cm="1">
        <f t="array" ref="AW42">INDEX(W_psid!$B$2:$CZ$104,W_!$A42,W_!AW$1)/Ns!$B$1</f>
        <v>-1.4067055951263208</v>
      </c>
      <c r="AX42" s="23">
        <v>0</v>
      </c>
      <c r="AY42" s="23">
        <v>0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</row>
    <row r="43" spans="1:57" x14ac:dyDescent="0.35">
      <c r="A43" s="20">
        <f>MATCH(C43,W_psid!$A$2:$A$104,0)</f>
        <v>96</v>
      </c>
      <c r="B43" s="20" t="str">
        <f>MOMS!$A$41</f>
        <v>betahrs0</v>
      </c>
      <c r="C43" s="20" t="str">
        <f>MOMS!$B$41</f>
        <v>betahrs0</v>
      </c>
      <c r="D43" s="23" cm="1">
        <f t="array" ref="D43">INDEX(W_psid!$B$2:$CZ$104,W_!$A43,W_!D$1)/Ns!$B$1</f>
        <v>0.63581028402348438</v>
      </c>
      <c r="E43" s="23" cm="1">
        <f t="array" ref="E43">INDEX(W_psid!$B$2:$CZ$104,W_!$A43,W_!E$1)/Ns!$B$1</f>
        <v>0.63941277867111612</v>
      </c>
      <c r="F43" s="23" cm="1">
        <f t="array" ref="F43">INDEX(W_psid!$B$2:$CZ$104,W_!$A43,W_!F$1)/Ns!$B$1</f>
        <v>1.2906369533533169</v>
      </c>
      <c r="G43" s="23" cm="1">
        <f t="array" ref="G43">INDEX(W_psid!$B$2:$CZ$104,W_!$A43,W_!G$1)/Ns!$B$1</f>
        <v>29.208661238095363</v>
      </c>
      <c r="H43" s="23" cm="1">
        <f t="array" ref="H43">INDEX(W_psid!$B$2:$CZ$104,W_!$A43,W_!H$1)/Ns!$B$1</f>
        <v>3.5500448759195637</v>
      </c>
      <c r="I43" s="23" cm="1">
        <f t="array" ref="I43">INDEX(W_psid!$B$2:$CZ$104,W_!$A43,W_!I$1)/Ns!$B$1</f>
        <v>6.177235352163331</v>
      </c>
      <c r="J43" s="23" cm="1">
        <f t="array" ref="J43">INDEX(W_psid!$B$2:$CZ$104,W_!$A43,W_!J$1)/Ns!$B$1</f>
        <v>-30.056665982105834</v>
      </c>
      <c r="K43" s="23" cm="1">
        <f t="array" ref="K43">INDEX(W_psid!$B$2:$CZ$104,W_!$A43,W_!K$1)/Ns!$B$1</f>
        <v>-18.800107075499536</v>
      </c>
      <c r="L43" s="23" cm="1">
        <f t="array" ref="L43">INDEX(W_psid!$B$2:$CZ$104,W_!$A43,W_!L$1)/Ns!$B$1</f>
        <v>-7.7122028628801713</v>
      </c>
      <c r="M43" s="23" cm="1">
        <f t="array" ref="M43">INDEX(W_psid!$B$2:$CZ$104,W_!$A43,W_!M$1)/Ns!$B$1</f>
        <v>12.15459471988361</v>
      </c>
      <c r="N43" s="23" cm="1">
        <f t="array" ref="N43">INDEX(W_psid!$B$2:$CZ$104,W_!$A43,W_!N$1)/Ns!$B$1</f>
        <v>3.7448439410466765</v>
      </c>
      <c r="O43" s="23" cm="1">
        <f t="array" ref="O43">INDEX(W_psid!$B$2:$CZ$104,W_!$A43,W_!O$1)/Ns!$B$1</f>
        <v>9.7475784829171754</v>
      </c>
      <c r="P43" s="23" cm="1">
        <f t="array" ref="P43">INDEX(W_psid!$B$2:$CZ$104,W_!$A43,W_!P$1)/Ns!$B$1</f>
        <v>4.5180039198399236</v>
      </c>
      <c r="Q43" s="23" cm="1">
        <f t="array" ref="Q43">INDEX(W_psid!$B$2:$CZ$104,W_!$A43,W_!Q$1)/Ns!$B$1</f>
        <v>-21.997133848896411</v>
      </c>
      <c r="R43" s="23" cm="1">
        <f t="array" ref="R43">INDEX(W_psid!$B$2:$CZ$104,W_!$A43,W_!R$1)/Ns!$B$1</f>
        <v>6.8769408639930028</v>
      </c>
      <c r="S43" s="23" cm="1">
        <f t="array" ref="S43">INDEX(W_psid!$B$2:$CZ$104,W_!$A43,W_!S$1)/Ns!$B$1</f>
        <v>3.1678833704185359E-3</v>
      </c>
      <c r="T43" s="23" cm="1">
        <f t="array" ref="T43">INDEX(W_psid!$B$2:$CZ$104,W_!$A43,W_!T$1)/Ns!$B$1</f>
        <v>-4.3353401870465666E-3</v>
      </c>
      <c r="U43" s="23" cm="1">
        <f t="array" ref="U43">INDEX(W_psid!$B$2:$CZ$104,W_!$A43,W_!U$1)/Ns!$B$1</f>
        <v>1.12278973638405E-2</v>
      </c>
      <c r="V43" s="23" cm="1">
        <f t="array" ref="V43">INDEX(W_psid!$B$2:$CZ$104,W_!$A43,W_!V$1)/Ns!$B$1</f>
        <v>-3.4728970295260684</v>
      </c>
      <c r="W43" s="23" cm="1">
        <f t="array" ref="W43">INDEX(W_psid!$B$2:$CZ$104,W_!$A43,W_!W$1)/Ns!$B$1</f>
        <v>-3.5542489566523812</v>
      </c>
      <c r="X43" s="23" cm="1">
        <f t="array" ref="X43">INDEX(W_psid!$B$2:$CZ$104,W_!$A43,W_!X$1)/Ns!$B$1</f>
        <v>-3.2089785316162209</v>
      </c>
      <c r="Y43" s="23" cm="1">
        <f t="array" ref="Y43">INDEX(W_psid!$B$2:$CZ$104,W_!$A43,W_!Y$1)/Ns!$B$1</f>
        <v>-2.9091913241066907</v>
      </c>
      <c r="Z43" s="23" cm="1">
        <f t="array" ref="Z43">INDEX(W_psid!$B$2:$CZ$104,W_!$A43,W_!Z$1)/Ns!$B$1</f>
        <v>-2.8167397393539426</v>
      </c>
      <c r="AA43" s="23" cm="1">
        <f t="array" ref="AA43">INDEX(W_psid!$B$2:$CZ$104,W_!$A43,W_!AA$1)/Ns!$B$1</f>
        <v>-3.173459406512352</v>
      </c>
      <c r="AB43" s="23" cm="1">
        <f t="array" ref="AB43">INDEX(W_psid!$B$2:$CZ$104,W_!$A43,W_!AB$1)/Ns!$B$1</f>
        <v>-0.59620916245714939</v>
      </c>
      <c r="AC43" s="23" cm="1">
        <f t="array" ref="AC43">INDEX(W_psid!$B$2:$CZ$104,W_!$A43,W_!AC$1)/Ns!$B$1</f>
        <v>-5.2193323263044584E-3</v>
      </c>
      <c r="AD43" s="23" cm="1">
        <f t="array" ref="AD43">INDEX(W_psid!$B$2:$CZ$104,W_!$A43,W_!AD$1)/Ns!$B$1</f>
        <v>1.2807364788973084</v>
      </c>
      <c r="AE43" s="23" cm="1">
        <f t="array" ref="AE43">INDEX(W_psid!$B$2:$CZ$104,W_!$A43,W_!AE$1)/Ns!$B$1</f>
        <v>-0.22498822743100544</v>
      </c>
      <c r="AF43" s="23" cm="1">
        <f t="array" ref="AF43">INDEX(W_psid!$B$2:$CZ$104,W_!$A43,W_!AF$1)/Ns!$B$1</f>
        <v>-34.147072636141289</v>
      </c>
      <c r="AG43" s="23" cm="1">
        <f t="array" ref="AG43">INDEX(W_psid!$B$2:$CZ$104,W_!$A43,W_!AG$1)/Ns!$B$1</f>
        <v>-28.657789910200247</v>
      </c>
      <c r="AH43" s="23" cm="1">
        <f t="array" ref="AH43">INDEX(W_psid!$B$2:$CZ$104,W_!$A43,W_!AH$1)/Ns!$B$1</f>
        <v>-0.14654632149916827</v>
      </c>
      <c r="AI43" s="23" cm="1">
        <f t="array" ref="AI43">INDEX(W_psid!$B$2:$CZ$104,W_!$A43,W_!AI$1)/Ns!$B$1</f>
        <v>1.6572954146534369E-2</v>
      </c>
      <c r="AJ43" s="23" cm="1">
        <f t="array" ref="AJ43">INDEX(W_psid!$B$2:$CZ$104,W_!$A43,W_!AJ$1)/Ns!$B$1</f>
        <v>-1.5637565659704456E-3</v>
      </c>
      <c r="AK43" s="23" cm="1">
        <f t="array" ref="AK43">INDEX(W_psid!$B$2:$CZ$104,W_!$A43,W_!AK$1)/Ns!$B$1</f>
        <v>-7.4309540095954878</v>
      </c>
      <c r="AL43" s="23" cm="1">
        <f t="array" ref="AL43">INDEX(W_psid!$B$2:$CZ$104,W_!$A43,W_!AL$1)/Ns!$B$1</f>
        <v>-8.8616473185841098</v>
      </c>
      <c r="AM43" s="23" cm="1">
        <f t="array" ref="AM43">INDEX(W_psid!$B$2:$CZ$104,W_!$A43,W_!AM$1)/Ns!$B$1</f>
        <v>3.2159213955603625</v>
      </c>
      <c r="AN43" s="23" cm="1">
        <f t="array" ref="AN43">INDEX(W_psid!$B$2:$CZ$104,W_!$A43,W_!AN$1)/Ns!$B$1</f>
        <v>-0.13183708575618153</v>
      </c>
      <c r="AO43" s="23" cm="1">
        <f t="array" ref="AO43">INDEX(W_psid!$B$2:$CZ$104,W_!$A43,W_!AO$1)/Ns!$B$1</f>
        <v>1.4767944990978981E-2</v>
      </c>
      <c r="AP43" s="23" cm="1">
        <f t="array" ref="AP43">INDEX(W_psid!$B$2:$CZ$104,W_!$A43,W_!AP$1)/Ns!$B$1</f>
        <v>84.849172437880313</v>
      </c>
      <c r="AQ43" s="23" cm="1">
        <f t="array" ref="AQ43">INDEX(W_psid!$B$2:$CZ$104,W_!$A43,W_!AQ$1)/Ns!$B$1</f>
        <v>96.32595744925095</v>
      </c>
      <c r="AR43" s="23" cm="1">
        <f t="array" ref="AR43">INDEX(W_psid!$B$2:$CZ$104,W_!$A43,W_!AR$1)/Ns!$B$1</f>
        <v>-34.575406644732887</v>
      </c>
      <c r="AS43" s="23" cm="1">
        <f t="array" ref="AS43">INDEX(W_psid!$B$2:$CZ$104,W_!$A43,W_!AS$1)/Ns!$B$1</f>
        <v>1.534920202220844E-3</v>
      </c>
      <c r="AT43" s="23" cm="1">
        <f t="array" ref="AT43">INDEX(W_psid!$B$2:$CZ$104,W_!$A43,W_!AT$1)/Ns!$B$1</f>
        <v>-1.082858132873625E-2</v>
      </c>
      <c r="AU43" s="23" cm="1">
        <f t="array" ref="AU43">INDEX(W_psid!$B$2:$CZ$104,W_!$A43,W_!AU$1)/Ns!$B$1</f>
        <v>0</v>
      </c>
      <c r="AV43" s="23" cm="1">
        <f t="array" ref="AV43">INDEX(W_psid!$B$2:$CZ$104,W_!$A43,W_!AV$1)/Ns!$B$1</f>
        <v>-17.414296058940831</v>
      </c>
      <c r="AW43" s="23" cm="1">
        <f t="array" ref="AW43">INDEX(W_psid!$B$2:$CZ$104,W_!$A43,W_!AW$1)/Ns!$B$1</f>
        <v>-1.0374373211801249</v>
      </c>
      <c r="AX43" s="23">
        <v>0</v>
      </c>
      <c r="AY43" s="23">
        <v>0</v>
      </c>
      <c r="AZ43" s="23">
        <v>0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</row>
    <row r="44" spans="1:57" x14ac:dyDescent="0.35">
      <c r="A44" s="20">
        <f>MATCH(C44,W_psid!$A$2:$A$104,0)</f>
        <v>98</v>
      </c>
      <c r="B44" s="20" t="str">
        <f>MOMS!$A$42</f>
        <v>betahwk</v>
      </c>
      <c r="C44" s="20" t="str">
        <f>MOMS!$B$42</f>
        <v>betahwk</v>
      </c>
      <c r="D44" s="23" cm="1">
        <f t="array" ref="D44">INDEX(W_psid!$B$2:$CZ$104,W_!$A44,W_!D$1)/Ns!$B$1</f>
        <v>-0.40230270245290478</v>
      </c>
      <c r="E44" s="23" cm="1">
        <f t="array" ref="E44">INDEX(W_psid!$B$2:$CZ$104,W_!$A44,W_!E$1)/Ns!$B$1</f>
        <v>-1.1831974263430594</v>
      </c>
      <c r="F44" s="23" cm="1">
        <f t="array" ref="F44">INDEX(W_psid!$B$2:$CZ$104,W_!$A44,W_!F$1)/Ns!$B$1</f>
        <v>-1.2623895991841376</v>
      </c>
      <c r="G44" s="23" cm="1">
        <f t="array" ref="G44">INDEX(W_psid!$B$2:$CZ$104,W_!$A44,W_!G$1)/Ns!$B$1</f>
        <v>-38.757353197480946</v>
      </c>
      <c r="H44" s="23" cm="1">
        <f t="array" ref="H44">INDEX(W_psid!$B$2:$CZ$104,W_!$A44,W_!H$1)/Ns!$B$1</f>
        <v>16.65563956510692</v>
      </c>
      <c r="I44" s="23" cm="1">
        <f t="array" ref="I44">INDEX(W_psid!$B$2:$CZ$104,W_!$A44,W_!I$1)/Ns!$B$1</f>
        <v>9.0633200993681093</v>
      </c>
      <c r="J44" s="23" cm="1">
        <f t="array" ref="J44">INDEX(W_psid!$B$2:$CZ$104,W_!$A44,W_!J$1)/Ns!$B$1</f>
        <v>24.21310693932935</v>
      </c>
      <c r="K44" s="23" cm="1">
        <f t="array" ref="K44">INDEX(W_psid!$B$2:$CZ$104,W_!$A44,W_!K$1)/Ns!$B$1</f>
        <v>13.811580375231909</v>
      </c>
      <c r="L44" s="23" cm="1">
        <f t="array" ref="L44">INDEX(W_psid!$B$2:$CZ$104,W_!$A44,W_!L$1)/Ns!$B$1</f>
        <v>-6.2786813841680171</v>
      </c>
      <c r="M44" s="23" cm="1">
        <f t="array" ref="M44">INDEX(W_psid!$B$2:$CZ$104,W_!$A44,W_!M$1)/Ns!$B$1</f>
        <v>0.91473757891688467</v>
      </c>
      <c r="N44" s="23" cm="1">
        <f t="array" ref="N44">INDEX(W_psid!$B$2:$CZ$104,W_!$A44,W_!N$1)/Ns!$B$1</f>
        <v>0.42345146679983864</v>
      </c>
      <c r="O44" s="23" cm="1">
        <f t="array" ref="O44">INDEX(W_psid!$B$2:$CZ$104,W_!$A44,W_!O$1)/Ns!$B$1</f>
        <v>1.6825050014821856</v>
      </c>
      <c r="P44" s="23" cm="1">
        <f t="array" ref="P44">INDEX(W_psid!$B$2:$CZ$104,W_!$A44,W_!P$1)/Ns!$B$1</f>
        <v>-1.8926461945954194</v>
      </c>
      <c r="Q44" s="23" cm="1">
        <f t="array" ref="Q44">INDEX(W_psid!$B$2:$CZ$104,W_!$A44,W_!Q$1)/Ns!$B$1</f>
        <v>22.27021139019115</v>
      </c>
      <c r="R44" s="23" cm="1">
        <f t="array" ref="R44">INDEX(W_psid!$B$2:$CZ$104,W_!$A44,W_!R$1)/Ns!$B$1</f>
        <v>-18.682074008353883</v>
      </c>
      <c r="S44" s="23" cm="1">
        <f t="array" ref="S44">INDEX(W_psid!$B$2:$CZ$104,W_!$A44,W_!S$1)/Ns!$B$1</f>
        <v>-2.120257135105697E-3</v>
      </c>
      <c r="T44" s="23" cm="1">
        <f t="array" ref="T44">INDEX(W_psid!$B$2:$CZ$104,W_!$A44,W_!T$1)/Ns!$B$1</f>
        <v>3.5203935395045466E-3</v>
      </c>
      <c r="U44" s="23" cm="1">
        <f t="array" ref="U44">INDEX(W_psid!$B$2:$CZ$104,W_!$A44,W_!U$1)/Ns!$B$1</f>
        <v>3.3228787434744354E-2</v>
      </c>
      <c r="V44" s="23" cm="1">
        <f t="array" ref="V44">INDEX(W_psid!$B$2:$CZ$104,W_!$A44,W_!V$1)/Ns!$B$1</f>
        <v>3.6529716455396324</v>
      </c>
      <c r="W44" s="23" cm="1">
        <f t="array" ref="W44">INDEX(W_psid!$B$2:$CZ$104,W_!$A44,W_!W$1)/Ns!$B$1</f>
        <v>3.5999278343945105</v>
      </c>
      <c r="X44" s="23" cm="1">
        <f t="array" ref="X44">INDEX(W_psid!$B$2:$CZ$104,W_!$A44,W_!X$1)/Ns!$B$1</f>
        <v>2.8013816206874229</v>
      </c>
      <c r="Y44" s="23" cm="1">
        <f t="array" ref="Y44">INDEX(W_psid!$B$2:$CZ$104,W_!$A44,W_!Y$1)/Ns!$B$1</f>
        <v>2.6865362686158796</v>
      </c>
      <c r="Z44" s="23" cm="1">
        <f t="array" ref="Z44">INDEX(W_psid!$B$2:$CZ$104,W_!$A44,W_!Z$1)/Ns!$B$1</f>
        <v>2.666714584342476</v>
      </c>
      <c r="AA44" s="23" cm="1">
        <f t="array" ref="AA44">INDEX(W_psid!$B$2:$CZ$104,W_!$A44,W_!AA$1)/Ns!$B$1</f>
        <v>2.8876337180569736</v>
      </c>
      <c r="AB44" s="23" cm="1">
        <f t="array" ref="AB44">INDEX(W_psid!$B$2:$CZ$104,W_!$A44,W_!AB$1)/Ns!$B$1</f>
        <v>0.57334033908555393</v>
      </c>
      <c r="AC44" s="23" cm="1">
        <f t="array" ref="AC44">INDEX(W_psid!$B$2:$CZ$104,W_!$A44,W_!AC$1)/Ns!$B$1</f>
        <v>9.3916838616688852E-3</v>
      </c>
      <c r="AD44" s="23" cm="1">
        <f t="array" ref="AD44">INDEX(W_psid!$B$2:$CZ$104,W_!$A44,W_!AD$1)/Ns!$B$1</f>
        <v>-0.6473681595934716</v>
      </c>
      <c r="AE44" s="23" cm="1">
        <f t="array" ref="AE44">INDEX(W_psid!$B$2:$CZ$104,W_!$A44,W_!AE$1)/Ns!$B$1</f>
        <v>0.25658995229365361</v>
      </c>
      <c r="AF44" s="23" cm="1">
        <f t="array" ref="AF44">INDEX(W_psid!$B$2:$CZ$104,W_!$A44,W_!AF$1)/Ns!$B$1</f>
        <v>31.867396680927978</v>
      </c>
      <c r="AG44" s="23" cm="1">
        <f t="array" ref="AG44">INDEX(W_psid!$B$2:$CZ$104,W_!$A44,W_!AG$1)/Ns!$B$1</f>
        <v>28.086631200130697</v>
      </c>
      <c r="AH44" s="23" cm="1">
        <f t="array" ref="AH44">INDEX(W_psid!$B$2:$CZ$104,W_!$A44,W_!AH$1)/Ns!$B$1</f>
        <v>0.12464638238601385</v>
      </c>
      <c r="AI44" s="23" cm="1">
        <f t="array" ref="AI44">INDEX(W_psid!$B$2:$CZ$104,W_!$A44,W_!AI$1)/Ns!$B$1</f>
        <v>6.9263507796325119E-2</v>
      </c>
      <c r="AJ44" s="23" cm="1">
        <f t="array" ref="AJ44">INDEX(W_psid!$B$2:$CZ$104,W_!$A44,W_!AJ$1)/Ns!$B$1</f>
        <v>-2.1337564217589446E-4</v>
      </c>
      <c r="AK44" s="23" cm="1">
        <f t="array" ref="AK44">INDEX(W_psid!$B$2:$CZ$104,W_!$A44,W_!AK$1)/Ns!$B$1</f>
        <v>0.59622413348235936</v>
      </c>
      <c r="AL44" s="23" cm="1">
        <f t="array" ref="AL44">INDEX(W_psid!$B$2:$CZ$104,W_!$A44,W_!AL$1)/Ns!$B$1</f>
        <v>-0.21551293007649822</v>
      </c>
      <c r="AM44" s="23" cm="1">
        <f t="array" ref="AM44">INDEX(W_psid!$B$2:$CZ$104,W_!$A44,W_!AM$1)/Ns!$B$1</f>
        <v>-1.973197768554767</v>
      </c>
      <c r="AN44" s="23" cm="1">
        <f t="array" ref="AN44">INDEX(W_psid!$B$2:$CZ$104,W_!$A44,W_!AN$1)/Ns!$B$1</f>
        <v>0.20142637797622295</v>
      </c>
      <c r="AO44" s="23" cm="1">
        <f t="array" ref="AO44">INDEX(W_psid!$B$2:$CZ$104,W_!$A44,W_!AO$1)/Ns!$B$1</f>
        <v>-4.3807791638730432E-3</v>
      </c>
      <c r="AP44" s="23" cm="1">
        <f t="array" ref="AP44">INDEX(W_psid!$B$2:$CZ$104,W_!$A44,W_!AP$1)/Ns!$B$1</f>
        <v>-29.600313208691347</v>
      </c>
      <c r="AQ44" s="23" cm="1">
        <f t="array" ref="AQ44">INDEX(W_psid!$B$2:$CZ$104,W_!$A44,W_!AQ$1)/Ns!$B$1</f>
        <v>-34.575406644732887</v>
      </c>
      <c r="AR44" s="23" cm="1">
        <f t="array" ref="AR44">INDEX(W_psid!$B$2:$CZ$104,W_!$A44,W_!AR$1)/Ns!$B$1</f>
        <v>33.345663232532566</v>
      </c>
      <c r="AS44" s="23" cm="1">
        <f t="array" ref="AS44">INDEX(W_psid!$B$2:$CZ$104,W_!$A44,W_!AS$1)/Ns!$B$1</f>
        <v>1.6769091546092093E-4</v>
      </c>
      <c r="AT44" s="23" cm="1">
        <f t="array" ref="AT44">INDEX(W_psid!$B$2:$CZ$104,W_!$A44,W_!AT$1)/Ns!$B$1</f>
        <v>2.7651383795084324E-3</v>
      </c>
      <c r="AU44" s="23" cm="1">
        <f t="array" ref="AU44">INDEX(W_psid!$B$2:$CZ$104,W_!$A44,W_!AU$1)/Ns!$B$1</f>
        <v>0</v>
      </c>
      <c r="AV44" s="23" cm="1">
        <f t="array" ref="AV44">INDEX(W_psid!$B$2:$CZ$104,W_!$A44,W_!AV$1)/Ns!$B$1</f>
        <v>13.068562335114603</v>
      </c>
      <c r="AW44" s="23" cm="1">
        <f t="array" ref="AW44">INDEX(W_psid!$B$2:$CZ$104,W_!$A44,W_!AW$1)/Ns!$B$1</f>
        <v>0.79361644698765343</v>
      </c>
      <c r="AX44" s="23">
        <v>0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</row>
    <row r="45" spans="1:57" x14ac:dyDescent="0.35">
      <c r="A45" s="20">
        <f>MATCH(C45,W_psid!$A$2:$A$104,0)</f>
        <v>103</v>
      </c>
      <c r="B45" s="20" t="str">
        <f>MOMS!$A$43</f>
        <v>betalwg_w</v>
      </c>
      <c r="C45" s="20" t="str">
        <f>MOMS!$B$43</f>
        <v>betalwg_w</v>
      </c>
      <c r="D45" s="23" cm="1">
        <f t="array" ref="D45">INDEX(W_psid!$B$2:$CZ$104,W_!$A45,W_!D$1)/Ns!$B$1</f>
        <v>-2.2280172019381602E-5</v>
      </c>
      <c r="E45" s="23" cm="1">
        <f t="array" ref="E45">INDEX(W_psid!$B$2:$CZ$104,W_!$A45,W_!E$1)/Ns!$B$1</f>
        <v>1.5478065331958623E-5</v>
      </c>
      <c r="F45" s="23" cm="1">
        <f t="array" ref="F45">INDEX(W_psid!$B$2:$CZ$104,W_!$A45,W_!F$1)/Ns!$B$1</f>
        <v>-1.8002352793176632E-5</v>
      </c>
      <c r="G45" s="23" cm="1">
        <f t="array" ref="G45">INDEX(W_psid!$B$2:$CZ$104,W_!$A45,W_!G$1)/Ns!$B$1</f>
        <v>-2.1940925594440817E-3</v>
      </c>
      <c r="H45" s="23" cm="1">
        <f t="array" ref="H45">INDEX(W_psid!$B$2:$CZ$104,W_!$A45,W_!H$1)/Ns!$B$1</f>
        <v>1.3486814913574866E-3</v>
      </c>
      <c r="I45" s="23" cm="1">
        <f t="array" ref="I45">INDEX(W_psid!$B$2:$CZ$104,W_!$A45,W_!I$1)/Ns!$B$1</f>
        <v>8.5430689106581379E-4</v>
      </c>
      <c r="J45" s="23" cm="1">
        <f t="array" ref="J45">INDEX(W_psid!$B$2:$CZ$104,W_!$A45,W_!J$1)/Ns!$B$1</f>
        <v>3.4385646535548442E-4</v>
      </c>
      <c r="K45" s="23" cm="1">
        <f t="array" ref="K45">INDEX(W_psid!$B$2:$CZ$104,W_!$A45,W_!K$1)/Ns!$B$1</f>
        <v>-1.5758266968334396E-4</v>
      </c>
      <c r="L45" s="23" cm="1">
        <f t="array" ref="L45">INDEX(W_psid!$B$2:$CZ$104,W_!$A45,W_!L$1)/Ns!$B$1</f>
        <v>2.4228228084715968E-3</v>
      </c>
      <c r="M45" s="23" cm="1">
        <f t="array" ref="M45">INDEX(W_psid!$B$2:$CZ$104,W_!$A45,W_!M$1)/Ns!$B$1</f>
        <v>8.0843652449672247E-4</v>
      </c>
      <c r="N45" s="23" cm="1">
        <f t="array" ref="N45">INDEX(W_psid!$B$2:$CZ$104,W_!$A45,W_!N$1)/Ns!$B$1</f>
        <v>4.4392322980419015E-4</v>
      </c>
      <c r="O45" s="23" cm="1">
        <f t="array" ref="O45">INDEX(W_psid!$B$2:$CZ$104,W_!$A45,W_!O$1)/Ns!$B$1</f>
        <v>-2.6007390919419496E-3</v>
      </c>
      <c r="P45" s="23" cm="1">
        <f t="array" ref="P45">INDEX(W_psid!$B$2:$CZ$104,W_!$A45,W_!P$1)/Ns!$B$1</f>
        <v>2.1905977817385771E-5</v>
      </c>
      <c r="Q45" s="23" cm="1">
        <f t="array" ref="Q45">INDEX(W_psid!$B$2:$CZ$104,W_!$A45,W_!Q$1)/Ns!$B$1</f>
        <v>-1.7659525279157752E-3</v>
      </c>
      <c r="R45" s="23" cm="1">
        <f t="array" ref="R45">INDEX(W_psid!$B$2:$CZ$104,W_!$A45,W_!R$1)/Ns!$B$1</f>
        <v>-2.0982141386123604E-4</v>
      </c>
      <c r="S45" s="23" cm="1">
        <f t="array" ref="S45">INDEX(W_psid!$B$2:$CZ$104,W_!$A45,W_!S$1)/Ns!$B$1</f>
        <v>1.869428923516468E-7</v>
      </c>
      <c r="T45" s="23" cm="1">
        <f t="array" ref="T45">INDEX(W_psid!$B$2:$CZ$104,W_!$A45,W_!T$1)/Ns!$B$1</f>
        <v>2.0892220021972877E-7</v>
      </c>
      <c r="U45" s="23" cm="1">
        <f t="array" ref="U45">INDEX(W_psid!$B$2:$CZ$104,W_!$A45,W_!U$1)/Ns!$B$1</f>
        <v>1.2722568707285448E-6</v>
      </c>
      <c r="V45" s="23" cm="1">
        <f t="array" ref="V45">INDEX(W_psid!$B$2:$CZ$104,W_!$A45,W_!V$1)/Ns!$B$1</f>
        <v>4.994022238653593E-5</v>
      </c>
      <c r="W45" s="23" cm="1">
        <f t="array" ref="W45">INDEX(W_psid!$B$2:$CZ$104,W_!$A45,W_!W$1)/Ns!$B$1</f>
        <v>4.9792364116906325E-5</v>
      </c>
      <c r="X45" s="23" cm="1">
        <f t="array" ref="X45">INDEX(W_psid!$B$2:$CZ$104,W_!$A45,W_!X$1)/Ns!$B$1</f>
        <v>-1.1845323693847906E-4</v>
      </c>
      <c r="Y45" s="23" cm="1">
        <f t="array" ref="Y45">INDEX(W_psid!$B$2:$CZ$104,W_!$A45,W_!Y$1)/Ns!$B$1</f>
        <v>-1.104476705567402E-4</v>
      </c>
      <c r="Z45" s="23" cm="1">
        <f t="array" ref="Z45">INDEX(W_psid!$B$2:$CZ$104,W_!$A45,W_!Z$1)/Ns!$B$1</f>
        <v>-9.1459995543427108E-5</v>
      </c>
      <c r="AA45" s="23" cm="1">
        <f t="array" ref="AA45">INDEX(W_psid!$B$2:$CZ$104,W_!$A45,W_!AA$1)/Ns!$B$1</f>
        <v>-1.1751427835946405E-4</v>
      </c>
      <c r="AB45" s="23" cm="1">
        <f t="array" ref="AB45">INDEX(W_psid!$B$2:$CZ$104,W_!$A45,W_!AB$1)/Ns!$B$1</f>
        <v>1.8967245879111776E-5</v>
      </c>
      <c r="AC45" s="23" cm="1">
        <f t="array" ref="AC45">INDEX(W_psid!$B$2:$CZ$104,W_!$A45,W_!AC$1)/Ns!$B$1</f>
        <v>7.305425770786936E-7</v>
      </c>
      <c r="AD45" s="23" cm="1">
        <f t="array" ref="AD45">INDEX(W_psid!$B$2:$CZ$104,W_!$A45,W_!AD$1)/Ns!$B$1</f>
        <v>1.3819304361533458E-5</v>
      </c>
      <c r="AE45" s="23" cm="1">
        <f t="array" ref="AE45">INDEX(W_psid!$B$2:$CZ$104,W_!$A45,W_!AE$1)/Ns!$B$1</f>
        <v>1.6075914081657559E-5</v>
      </c>
      <c r="AF45" s="23" cm="1">
        <f t="array" ref="AF45">INDEX(W_psid!$B$2:$CZ$104,W_!$A45,W_!AF$1)/Ns!$B$1</f>
        <v>1.0473584743930075E-3</v>
      </c>
      <c r="AG45" s="23" cm="1">
        <f t="array" ref="AG45">INDEX(W_psid!$B$2:$CZ$104,W_!$A45,W_!AG$1)/Ns!$B$1</f>
        <v>1.0181811991359399E-3</v>
      </c>
      <c r="AH45" s="23" cm="1">
        <f t="array" ref="AH45">INDEX(W_psid!$B$2:$CZ$104,W_!$A45,W_!AH$1)/Ns!$B$1</f>
        <v>5.096064861408605E-6</v>
      </c>
      <c r="AI45" s="23" cm="1">
        <f t="array" ref="AI45">INDEX(W_psid!$B$2:$CZ$104,W_!$A45,W_!AI$1)/Ns!$B$1</f>
        <v>2.6945590730157223E-6</v>
      </c>
      <c r="AJ45" s="23" cm="1">
        <f t="array" ref="AJ45">INDEX(W_psid!$B$2:$CZ$104,W_!$A45,W_!AJ$1)/Ns!$B$1</f>
        <v>1.2693615479993685E-8</v>
      </c>
      <c r="AK45" s="23" cm="1">
        <f t="array" ref="AK45">INDEX(W_psid!$B$2:$CZ$104,W_!$A45,W_!AK$1)/Ns!$B$1</f>
        <v>2.9204200764289049E-6</v>
      </c>
      <c r="AL45" s="23" cm="1">
        <f t="array" ref="AL45">INDEX(W_psid!$B$2:$CZ$104,W_!$A45,W_!AL$1)/Ns!$B$1</f>
        <v>5.2979660206330756E-5</v>
      </c>
      <c r="AM45" s="23" cm="1">
        <f t="array" ref="AM45">INDEX(W_psid!$B$2:$CZ$104,W_!$A45,W_!AM$1)/Ns!$B$1</f>
        <v>1.3958659659155129E-5</v>
      </c>
      <c r="AN45" s="23" cm="1">
        <f t="array" ref="AN45">INDEX(W_psid!$B$2:$CZ$104,W_!$A45,W_!AN$1)/Ns!$B$1</f>
        <v>2.9722716194984094E-6</v>
      </c>
      <c r="AO45" s="23" cm="1">
        <f t="array" ref="AO45">INDEX(W_psid!$B$2:$CZ$104,W_!$A45,W_!AO$1)/Ns!$B$1</f>
        <v>1.2521211211533672E-7</v>
      </c>
      <c r="AP45" s="23" cm="1">
        <f t="array" ref="AP45">INDEX(W_psid!$B$2:$CZ$104,W_!$A45,W_!AP$1)/Ns!$B$1</f>
        <v>1.6677404536610775E-3</v>
      </c>
      <c r="AQ45" s="23" cm="1">
        <f t="array" ref="AQ45">INDEX(W_psid!$B$2:$CZ$104,W_!$A45,W_!AQ$1)/Ns!$B$1</f>
        <v>1.534920202220844E-3</v>
      </c>
      <c r="AR45" s="23" cm="1">
        <f t="array" ref="AR45">INDEX(W_psid!$B$2:$CZ$104,W_!$A45,W_!AR$1)/Ns!$B$1</f>
        <v>1.6769091546092093E-4</v>
      </c>
      <c r="AS45" s="23" cm="1">
        <f t="array" ref="AS45">INDEX(W_psid!$B$2:$CZ$104,W_!$A45,W_!AS$1)/Ns!$B$1</f>
        <v>6.3672373399557075E-7</v>
      </c>
      <c r="AT45" s="23" cm="1">
        <f t="array" ref="AT45">INDEX(W_psid!$B$2:$CZ$104,W_!$A45,W_!AT$1)/Ns!$B$1</f>
        <v>-3.048821855819751E-6</v>
      </c>
      <c r="AU45" s="23" cm="1">
        <f t="array" ref="AU45">INDEX(W_psid!$B$2:$CZ$104,W_!$A45,W_!AU$1)/Ns!$B$1</f>
        <v>0</v>
      </c>
      <c r="AV45" s="23" cm="1">
        <f t="array" ref="AV45">INDEX(W_psid!$B$2:$CZ$104,W_!$A45,W_!AV$1)/Ns!$B$1</f>
        <v>1.5460056201449879E-4</v>
      </c>
      <c r="AW45" s="23" cm="1">
        <f t="array" ref="AW45">INDEX(W_psid!$B$2:$CZ$104,W_!$A45,W_!AW$1)/Ns!$B$1</f>
        <v>5.7965262066105922E-5</v>
      </c>
      <c r="AX45" s="23">
        <v>0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</row>
    <row r="46" spans="1:57" x14ac:dyDescent="0.35">
      <c r="A46" s="20">
        <f>MATCH(C46,W_psid!$A$2:$A$104,0)</f>
        <v>102</v>
      </c>
      <c r="B46" s="20" t="str">
        <f>MOMS!$A$44</f>
        <v>betalwg</v>
      </c>
      <c r="C46" s="20" t="str">
        <f>MOMS!$B$44</f>
        <v>betalwg</v>
      </c>
      <c r="D46" s="23" cm="1">
        <f t="array" ref="D46">INDEX(W_psid!$B$2:$CZ$104,W_!$A46,W_!D$1)/Ns!$B$1</f>
        <v>4.2417394142281895E-4</v>
      </c>
      <c r="E46" s="23" cm="1">
        <f t="array" ref="E46">INDEX(W_psid!$B$2:$CZ$104,W_!$A46,W_!E$1)/Ns!$B$1</f>
        <v>-2.756414468033688E-4</v>
      </c>
      <c r="F46" s="23" cm="1">
        <f t="array" ref="F46">INDEX(W_psid!$B$2:$CZ$104,W_!$A46,W_!F$1)/Ns!$B$1</f>
        <v>5.4582229857315671E-4</v>
      </c>
      <c r="G46" s="23" cm="1">
        <f t="array" ref="G46">INDEX(W_psid!$B$2:$CZ$104,W_!$A46,W_!G$1)/Ns!$B$1</f>
        <v>2.1997341341296179E-2</v>
      </c>
      <c r="H46" s="23" cm="1">
        <f t="array" ref="H46">INDEX(W_psid!$B$2:$CZ$104,W_!$A46,W_!H$1)/Ns!$B$1</f>
        <v>-1.1092964699444183E-2</v>
      </c>
      <c r="I46" s="23" cm="1">
        <f t="array" ref="I46">INDEX(W_psid!$B$2:$CZ$104,W_!$A46,W_!I$1)/Ns!$B$1</f>
        <v>-1.1951702949294478E-3</v>
      </c>
      <c r="J46" s="23" cm="1">
        <f t="array" ref="J46">INDEX(W_psid!$B$2:$CZ$104,W_!$A46,W_!J$1)/Ns!$B$1</f>
        <v>-7.6583882507152493E-3</v>
      </c>
      <c r="K46" s="23" cm="1">
        <f t="array" ref="K46">INDEX(W_psid!$B$2:$CZ$104,W_!$A46,W_!K$1)/Ns!$B$1</f>
        <v>6.1975189143148434E-3</v>
      </c>
      <c r="L46" s="23" cm="1">
        <f t="array" ref="L46">INDEX(W_psid!$B$2:$CZ$104,W_!$A46,W_!L$1)/Ns!$B$1</f>
        <v>-2.2900639527555337E-2</v>
      </c>
      <c r="M46" s="23" cm="1">
        <f t="array" ref="M46">INDEX(W_psid!$B$2:$CZ$104,W_!$A46,W_!M$1)/Ns!$B$1</f>
        <v>-8.9051696866563317E-3</v>
      </c>
      <c r="N46" s="23" cm="1">
        <f t="array" ref="N46">INDEX(W_psid!$B$2:$CZ$104,W_!$A46,W_!N$1)/Ns!$B$1</f>
        <v>-3.3595282986962731E-3</v>
      </c>
      <c r="O46" s="23" cm="1">
        <f t="array" ref="O46">INDEX(W_psid!$B$2:$CZ$104,W_!$A46,W_!O$1)/Ns!$B$1</f>
        <v>2.3954240972004121E-2</v>
      </c>
      <c r="P46" s="23" cm="1">
        <f t="array" ref="P46">INDEX(W_psid!$B$2:$CZ$104,W_!$A46,W_!P$1)/Ns!$B$1</f>
        <v>-4.8459647724024696E-3</v>
      </c>
      <c r="Q46" s="23" cm="1">
        <f t="array" ref="Q46">INDEX(W_psid!$B$2:$CZ$104,W_!$A46,W_!Q$1)/Ns!$B$1</f>
        <v>1.9844823230092942E-2</v>
      </c>
      <c r="R46" s="23" cm="1">
        <f t="array" ref="R46">INDEX(W_psid!$B$2:$CZ$104,W_!$A46,W_!R$1)/Ns!$B$1</f>
        <v>5.0376286904272151E-3</v>
      </c>
      <c r="S46" s="23" cm="1">
        <f t="array" ref="S46">INDEX(W_psid!$B$2:$CZ$104,W_!$A46,W_!S$1)/Ns!$B$1</f>
        <v>3.1425332741081251E-7</v>
      </c>
      <c r="T46" s="23" cm="1">
        <f t="array" ref="T46">INDEX(W_psid!$B$2:$CZ$104,W_!$A46,W_!T$1)/Ns!$B$1</f>
        <v>-1.4533876281593218E-6</v>
      </c>
      <c r="U46" s="23" cm="1">
        <f t="array" ref="U46">INDEX(W_psid!$B$2:$CZ$104,W_!$A46,W_!U$1)/Ns!$B$1</f>
        <v>-3.2900215323586733E-5</v>
      </c>
      <c r="V46" s="23" cm="1">
        <f t="array" ref="V46">INDEX(W_psid!$B$2:$CZ$104,W_!$A46,W_!V$1)/Ns!$B$1</f>
        <v>1.1981111660152792E-3</v>
      </c>
      <c r="W46" s="23" cm="1">
        <f t="array" ref="W46">INDEX(W_psid!$B$2:$CZ$104,W_!$A46,W_!W$1)/Ns!$B$1</f>
        <v>1.1414073239810205E-3</v>
      </c>
      <c r="X46" s="23" cm="1">
        <f t="array" ref="X46">INDEX(W_psid!$B$2:$CZ$104,W_!$A46,W_!X$1)/Ns!$B$1</f>
        <v>1.6703687510118035E-3</v>
      </c>
      <c r="Y46" s="23" cm="1">
        <f t="array" ref="Y46">INDEX(W_psid!$B$2:$CZ$104,W_!$A46,W_!Y$1)/Ns!$B$1</f>
        <v>1.7349907963090259E-3</v>
      </c>
      <c r="Z46" s="23" cm="1">
        <f t="array" ref="Z46">INDEX(W_psid!$B$2:$CZ$104,W_!$A46,W_!Z$1)/Ns!$B$1</f>
        <v>1.5146583573871987E-3</v>
      </c>
      <c r="AA46" s="23" cm="1">
        <f t="array" ref="AA46">INDEX(W_psid!$B$2:$CZ$104,W_!$A46,W_!AA$1)/Ns!$B$1</f>
        <v>1.6467086008572032E-3</v>
      </c>
      <c r="AB46" s="23" cm="1">
        <f t="array" ref="AB46">INDEX(W_psid!$B$2:$CZ$104,W_!$A46,W_!AB$1)/Ns!$B$1</f>
        <v>4.2281244678576544E-5</v>
      </c>
      <c r="AC46" s="23" cm="1">
        <f t="array" ref="AC46">INDEX(W_psid!$B$2:$CZ$104,W_!$A46,W_!AC$1)/Ns!$B$1</f>
        <v>6.6835914487664794E-6</v>
      </c>
      <c r="AD46" s="23" cm="1">
        <f t="array" ref="AD46">INDEX(W_psid!$B$2:$CZ$104,W_!$A46,W_!AD$1)/Ns!$B$1</f>
        <v>-3.3539437825656993E-4</v>
      </c>
      <c r="AE46" s="23" cm="1">
        <f t="array" ref="AE46">INDEX(W_psid!$B$2:$CZ$104,W_!$A46,W_!AE$1)/Ns!$B$1</f>
        <v>-1.6448824494051584E-5</v>
      </c>
      <c r="AF46" s="23" cm="1">
        <f t="array" ref="AF46">INDEX(W_psid!$B$2:$CZ$104,W_!$A46,W_!AF$1)/Ns!$B$1</f>
        <v>-3.9283865240961387E-3</v>
      </c>
      <c r="AG46" s="23" cm="1">
        <f t="array" ref="AG46">INDEX(W_psid!$B$2:$CZ$104,W_!$A46,W_!AG$1)/Ns!$B$1</f>
        <v>-4.3330826489570186E-3</v>
      </c>
      <c r="AH46" s="23" cm="1">
        <f t="array" ref="AH46">INDEX(W_psid!$B$2:$CZ$104,W_!$A46,W_!AH$1)/Ns!$B$1</f>
        <v>4.8389532806483253E-5</v>
      </c>
      <c r="AI46" s="23" cm="1">
        <f t="array" ref="AI46">INDEX(W_psid!$B$2:$CZ$104,W_!$A46,W_!AI$1)/Ns!$B$1</f>
        <v>-7.4091881145935584E-6</v>
      </c>
      <c r="AJ46" s="23" cm="1">
        <f t="array" ref="AJ46">INDEX(W_psid!$B$2:$CZ$104,W_!$A46,W_!AJ$1)/Ns!$B$1</f>
        <v>-1.6203308753322448E-7</v>
      </c>
      <c r="AK46" s="23" cm="1">
        <f t="array" ref="AK46">INDEX(W_psid!$B$2:$CZ$104,W_!$A46,W_!AK$1)/Ns!$B$1</f>
        <v>2.3761379514992825E-3</v>
      </c>
      <c r="AL46" s="23" cm="1">
        <f t="array" ref="AL46">INDEX(W_psid!$B$2:$CZ$104,W_!$A46,W_!AL$1)/Ns!$B$1</f>
        <v>1.4502780721509778E-3</v>
      </c>
      <c r="AM46" s="23" cm="1">
        <f t="array" ref="AM46">INDEX(W_psid!$B$2:$CZ$104,W_!$A46,W_!AM$1)/Ns!$B$1</f>
        <v>-1.4498701777755773E-3</v>
      </c>
      <c r="AN46" s="23" cm="1">
        <f t="array" ref="AN46">INDEX(W_psid!$B$2:$CZ$104,W_!$A46,W_!AN$1)/Ns!$B$1</f>
        <v>6.3657567097755786E-6</v>
      </c>
      <c r="AO46" s="23" cm="1">
        <f t="array" ref="AO46">INDEX(W_psid!$B$2:$CZ$104,W_!$A46,W_!AO$1)/Ns!$B$1</f>
        <v>-8.1059776711433713E-7</v>
      </c>
      <c r="AP46" s="23" cm="1">
        <f t="array" ref="AP46">INDEX(W_psid!$B$2:$CZ$104,W_!$A46,W_!AP$1)/Ns!$B$1</f>
        <v>-1.3772609115036952E-2</v>
      </c>
      <c r="AQ46" s="23" cm="1">
        <f t="array" ref="AQ46">INDEX(W_psid!$B$2:$CZ$104,W_!$A46,W_!AQ$1)/Ns!$B$1</f>
        <v>-1.082858132873625E-2</v>
      </c>
      <c r="AR46" s="23" cm="1">
        <f t="array" ref="AR46">INDEX(W_psid!$B$2:$CZ$104,W_!$A46,W_!AR$1)/Ns!$B$1</f>
        <v>2.7651383795084324E-3</v>
      </c>
      <c r="AS46" s="23" cm="1">
        <f t="array" ref="AS46">INDEX(W_psid!$B$2:$CZ$104,W_!$A46,W_!AS$1)/Ns!$B$1</f>
        <v>-3.048821855819751E-6</v>
      </c>
      <c r="AT46" s="23" cm="1">
        <f t="array" ref="AT46">INDEX(W_psid!$B$2:$CZ$104,W_!$A46,W_!AT$1)/Ns!$B$1</f>
        <v>3.4619081588174891E-5</v>
      </c>
      <c r="AU46" s="23" cm="1">
        <f t="array" ref="AU46">INDEX(W_psid!$B$2:$CZ$104,W_!$A46,W_!AU$1)/Ns!$B$1</f>
        <v>0</v>
      </c>
      <c r="AV46" s="23" cm="1">
        <f t="array" ref="AV46">INDEX(W_psid!$B$2:$CZ$104,W_!$A46,W_!AV$1)/Ns!$B$1</f>
        <v>-2.7023038321302099E-3</v>
      </c>
      <c r="AW46" s="23" cm="1">
        <f t="array" ref="AW46">INDEX(W_psid!$B$2:$CZ$104,W_!$A46,W_!AW$1)/Ns!$B$1</f>
        <v>3.5999537694579689E-4</v>
      </c>
      <c r="AX46" s="23">
        <v>0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</row>
    <row r="47" spans="1:57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3" cm="1">
        <f t="array" ref="D47">INDEX(W_psid!$B$2:$CZ$104,W_!$A47,W_!D$1)/Ns!$B$1</f>
        <v>0</v>
      </c>
      <c r="E47" s="23" cm="1">
        <f t="array" ref="E47">INDEX(W_psid!$B$2:$CZ$104,W_!$A47,W_!E$1)/Ns!$B$1</f>
        <v>0</v>
      </c>
      <c r="F47" s="23" cm="1">
        <f t="array" ref="F47">INDEX(W_psid!$B$2:$CZ$104,W_!$A47,W_!F$1)/Ns!$B$1</f>
        <v>0</v>
      </c>
      <c r="G47" s="23" cm="1">
        <f t="array" ref="G47">INDEX(W_psid!$B$2:$CZ$104,W_!$A47,W_!G$1)/Ns!$B$1</f>
        <v>0</v>
      </c>
      <c r="H47" s="23" cm="1">
        <f t="array" ref="H47">INDEX(W_psid!$B$2:$CZ$104,W_!$A47,W_!H$1)/Ns!$B$1</f>
        <v>0</v>
      </c>
      <c r="I47" s="23" cm="1">
        <f t="array" ref="I47">INDEX(W_psid!$B$2:$CZ$104,W_!$A47,W_!I$1)/Ns!$B$1</f>
        <v>0</v>
      </c>
      <c r="J47" s="23" cm="1">
        <f t="array" ref="J47">INDEX(W_psid!$B$2:$CZ$104,W_!$A47,W_!J$1)/Ns!$B$1</f>
        <v>0</v>
      </c>
      <c r="K47" s="23" cm="1">
        <f t="array" ref="K47">INDEX(W_psid!$B$2:$CZ$104,W_!$A47,W_!K$1)/Ns!$B$1</f>
        <v>0</v>
      </c>
      <c r="L47" s="23" cm="1">
        <f t="array" ref="L47">INDEX(W_psid!$B$2:$CZ$104,W_!$A47,W_!L$1)/Ns!$B$1</f>
        <v>0</v>
      </c>
      <c r="M47" s="23" cm="1">
        <f t="array" ref="M47">INDEX(W_psid!$B$2:$CZ$104,W_!$A47,W_!M$1)/Ns!$B$1</f>
        <v>0</v>
      </c>
      <c r="N47" s="23" cm="1">
        <f t="array" ref="N47">INDEX(W_psid!$B$2:$CZ$104,W_!$A47,W_!N$1)/Ns!$B$1</f>
        <v>0</v>
      </c>
      <c r="O47" s="23" cm="1">
        <f t="array" ref="O47">INDEX(W_psid!$B$2:$CZ$104,W_!$A47,W_!O$1)/Ns!$B$1</f>
        <v>0</v>
      </c>
      <c r="P47" s="23" cm="1">
        <f t="array" ref="P47">INDEX(W_psid!$B$2:$CZ$104,W_!$A47,W_!P$1)/Ns!$B$1</f>
        <v>0</v>
      </c>
      <c r="Q47" s="23" cm="1">
        <f t="array" ref="Q47">INDEX(W_psid!$B$2:$CZ$104,W_!$A47,W_!Q$1)/Ns!$B$1</f>
        <v>0</v>
      </c>
      <c r="R47" s="23" cm="1">
        <f t="array" ref="R47">INDEX(W_psid!$B$2:$CZ$104,W_!$A47,W_!R$1)/Ns!$B$1</f>
        <v>0</v>
      </c>
      <c r="S47" s="23" cm="1">
        <f t="array" ref="S47">INDEX(W_psid!$B$2:$CZ$104,W_!$A47,W_!S$1)/Ns!$B$1</f>
        <v>0</v>
      </c>
      <c r="T47" s="23" cm="1">
        <f t="array" ref="T47">INDEX(W_psid!$B$2:$CZ$104,W_!$A47,W_!T$1)/Ns!$B$1</f>
        <v>0</v>
      </c>
      <c r="U47" s="23" cm="1">
        <f t="array" ref="U47">INDEX(W_psid!$B$2:$CZ$104,W_!$A47,W_!U$1)/Ns!$B$1</f>
        <v>0</v>
      </c>
      <c r="V47" s="23" cm="1">
        <f t="array" ref="V47">INDEX(W_psid!$B$2:$CZ$104,W_!$A47,W_!V$1)/Ns!$B$1</f>
        <v>0</v>
      </c>
      <c r="W47" s="23" cm="1">
        <f t="array" ref="W47">INDEX(W_psid!$B$2:$CZ$104,W_!$A47,W_!W$1)/Ns!$B$1</f>
        <v>0</v>
      </c>
      <c r="X47" s="23" cm="1">
        <f t="array" ref="X47">INDEX(W_psid!$B$2:$CZ$104,W_!$A47,W_!X$1)/Ns!$B$1</f>
        <v>0</v>
      </c>
      <c r="Y47" s="23" cm="1">
        <f t="array" ref="Y47">INDEX(W_psid!$B$2:$CZ$104,W_!$A47,W_!Y$1)/Ns!$B$1</f>
        <v>0</v>
      </c>
      <c r="Z47" s="23" cm="1">
        <f t="array" ref="Z47">INDEX(W_psid!$B$2:$CZ$104,W_!$A47,W_!Z$1)/Ns!$B$1</f>
        <v>0</v>
      </c>
      <c r="AA47" s="23" cm="1">
        <f t="array" ref="AA47">INDEX(W_psid!$B$2:$CZ$104,W_!$A47,W_!AA$1)/Ns!$B$1</f>
        <v>0</v>
      </c>
      <c r="AB47" s="23" cm="1">
        <f t="array" ref="AB47">INDEX(W_psid!$B$2:$CZ$104,W_!$A47,W_!AB$1)/Ns!$B$1</f>
        <v>0</v>
      </c>
      <c r="AC47" s="23" cm="1">
        <f t="array" ref="AC47">INDEX(W_psid!$B$2:$CZ$104,W_!$A47,W_!AC$1)/Ns!$B$1</f>
        <v>0</v>
      </c>
      <c r="AD47" s="23" cm="1">
        <f t="array" ref="AD47">INDEX(W_psid!$B$2:$CZ$104,W_!$A47,W_!AD$1)/Ns!$B$1</f>
        <v>0</v>
      </c>
      <c r="AE47" s="23" cm="1">
        <f t="array" ref="AE47">INDEX(W_psid!$B$2:$CZ$104,W_!$A47,W_!AE$1)/Ns!$B$1</f>
        <v>0</v>
      </c>
      <c r="AF47" s="23" cm="1">
        <f t="array" ref="AF47">INDEX(W_psid!$B$2:$CZ$104,W_!$A47,W_!AF$1)/Ns!$B$1</f>
        <v>0</v>
      </c>
      <c r="AG47" s="23" cm="1">
        <f t="array" ref="AG47">INDEX(W_psid!$B$2:$CZ$104,W_!$A47,W_!AG$1)/Ns!$B$1</f>
        <v>0</v>
      </c>
      <c r="AH47" s="23" cm="1">
        <f t="array" ref="AH47">INDEX(W_psid!$B$2:$CZ$104,W_!$A47,W_!AH$1)/Ns!$B$1</f>
        <v>0</v>
      </c>
      <c r="AI47" s="23" cm="1">
        <f t="array" ref="AI47">INDEX(W_psid!$B$2:$CZ$104,W_!$A47,W_!AI$1)/Ns!$B$1</f>
        <v>0</v>
      </c>
      <c r="AJ47" s="23" cm="1">
        <f t="array" ref="AJ47">INDEX(W_psid!$B$2:$CZ$104,W_!$A47,W_!AJ$1)/Ns!$B$1</f>
        <v>0</v>
      </c>
      <c r="AK47" s="23" cm="1">
        <f t="array" ref="AK47">INDEX(W_psid!$B$2:$CZ$104,W_!$A47,W_!AK$1)/Ns!$B$1</f>
        <v>0</v>
      </c>
      <c r="AL47" s="23" cm="1">
        <f t="array" ref="AL47">INDEX(W_psid!$B$2:$CZ$104,W_!$A47,W_!AL$1)/Ns!$B$1</f>
        <v>0</v>
      </c>
      <c r="AM47" s="23" cm="1">
        <f t="array" ref="AM47">INDEX(W_psid!$B$2:$CZ$104,W_!$A47,W_!AM$1)/Ns!$B$1</f>
        <v>0</v>
      </c>
      <c r="AN47" s="23" cm="1">
        <f t="array" ref="AN47">INDEX(W_psid!$B$2:$CZ$104,W_!$A47,W_!AN$1)/Ns!$B$1</f>
        <v>0</v>
      </c>
      <c r="AO47" s="23" cm="1">
        <f t="array" ref="AO47">INDEX(W_psid!$B$2:$CZ$104,W_!$A47,W_!AO$1)/Ns!$B$1</f>
        <v>0</v>
      </c>
      <c r="AP47" s="23" cm="1">
        <f t="array" ref="AP47">INDEX(W_psid!$B$2:$CZ$104,W_!$A47,W_!AP$1)/Ns!$B$1</f>
        <v>0</v>
      </c>
      <c r="AQ47" s="23" cm="1">
        <f t="array" ref="AQ47">INDEX(W_psid!$B$2:$CZ$104,W_!$A47,W_!AQ$1)/Ns!$B$1</f>
        <v>0</v>
      </c>
      <c r="AR47" s="23" cm="1">
        <f t="array" ref="AR47">INDEX(W_psid!$B$2:$CZ$104,W_!$A47,W_!AR$1)/Ns!$B$1</f>
        <v>0</v>
      </c>
      <c r="AS47" s="23" cm="1">
        <f t="array" ref="AS47">INDEX(W_psid!$B$2:$CZ$104,W_!$A47,W_!AS$1)/Ns!$B$1</f>
        <v>0</v>
      </c>
      <c r="AT47" s="23" cm="1">
        <f t="array" ref="AT47">INDEX(W_psid!$B$2:$CZ$104,W_!$A47,W_!AT$1)/Ns!$B$1</f>
        <v>0</v>
      </c>
      <c r="AU47" s="23" cm="1">
        <f t="array" ref="AU47">INDEX(W_psid!$B$2:$CZ$104,W_!$A47,W_!AU$1)/Ns!$B$1</f>
        <v>0</v>
      </c>
      <c r="AV47" s="23" cm="1">
        <f t="array" ref="AV47">INDEX(W_psid!$B$2:$CZ$104,W_!$A47,W_!AV$1)/Ns!$B$1</f>
        <v>0</v>
      </c>
      <c r="AW47" s="23" cm="1">
        <f t="array" ref="AW47">INDEX(W_psid!$B$2:$CT$98,W_!$A47,W_!AW$1)/Ns!$B$1</f>
        <v>0</v>
      </c>
      <c r="AX47" s="23">
        <v>0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0</v>
      </c>
      <c r="BE47" s="23">
        <v>0</v>
      </c>
    </row>
    <row r="48" spans="1:57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3" cm="1">
        <f t="array" ref="D48">INDEX(W_psid!$B$2:$CZ$104,W_!$A48,W_!D$1)/Ns!$B$1</f>
        <v>-0.7520384173790714</v>
      </c>
      <c r="E48" s="23" cm="1">
        <f t="array" ref="E48">INDEX(W_psid!$B$2:$CZ$104,W_!$A48,W_!E$1)/Ns!$B$1</f>
        <v>-2.1094164463100538</v>
      </c>
      <c r="F48" s="23" cm="1">
        <f t="array" ref="F48">INDEX(W_psid!$B$2:$CZ$104,W_!$A48,W_!F$1)/Ns!$B$1</f>
        <v>-1.7462127499138047</v>
      </c>
      <c r="G48" s="23" cm="1">
        <f t="array" ref="G48">INDEX(W_psid!$B$2:$CZ$104,W_!$A48,W_!G$1)/Ns!$B$1</f>
        <v>-41.982175406508176</v>
      </c>
      <c r="H48" s="23" cm="1">
        <f t="array" ref="H48">INDEX(W_psid!$B$2:$CZ$104,W_!$A48,W_!H$1)/Ns!$B$1</f>
        <v>21.083875855888977</v>
      </c>
      <c r="I48" s="23" cm="1">
        <f t="array" ref="I48">INDEX(W_psid!$B$2:$CZ$104,W_!$A48,W_!I$1)/Ns!$B$1</f>
        <v>28.935042558319978</v>
      </c>
      <c r="J48" s="23" cm="1">
        <f t="array" ref="J48">INDEX(W_psid!$B$2:$CZ$104,W_!$A48,W_!J$1)/Ns!$B$1</f>
        <v>10.869401176670483</v>
      </c>
      <c r="K48" s="23" cm="1">
        <f t="array" ref="K48">INDEX(W_psid!$B$2:$CZ$104,W_!$A48,W_!K$1)/Ns!$B$1</f>
        <v>24.342941174552273</v>
      </c>
      <c r="L48" s="23" cm="1">
        <f t="array" ref="L48">INDEX(W_psid!$B$2:$CZ$104,W_!$A48,W_!L$1)/Ns!$B$1</f>
        <v>-9.7978525834385159</v>
      </c>
      <c r="M48" s="23" cm="1">
        <f t="array" ref="M48">INDEX(W_psid!$B$2:$CZ$104,W_!$A48,W_!M$1)/Ns!$B$1</f>
        <v>-30.740531624322113</v>
      </c>
      <c r="N48" s="23" cm="1">
        <f t="array" ref="N48">INDEX(W_psid!$B$2:$CZ$104,W_!$A48,W_!N$1)/Ns!$B$1</f>
        <v>11.500296885428261</v>
      </c>
      <c r="O48" s="23" cm="1">
        <f t="array" ref="O48">INDEX(W_psid!$B$2:$CZ$104,W_!$A48,W_!O$1)/Ns!$B$1</f>
        <v>-13.675057620330946</v>
      </c>
      <c r="P48" s="23" cm="1">
        <f t="array" ref="P48">INDEX(W_psid!$B$2:$CZ$104,W_!$A48,W_!P$1)/Ns!$B$1</f>
        <v>-17.023527871051975</v>
      </c>
      <c r="Q48" s="23" cm="1">
        <f t="array" ref="Q48">INDEX(W_psid!$B$2:$CZ$104,W_!$A48,W_!Q$1)/Ns!$B$1</f>
        <v>-14.554650270386208</v>
      </c>
      <c r="R48" s="23" cm="1">
        <f t="array" ref="R48">INDEX(W_psid!$B$2:$CZ$104,W_!$A48,W_!R$1)/Ns!$B$1</f>
        <v>-32.777396461746335</v>
      </c>
      <c r="S48" s="23" cm="1">
        <f t="array" ref="S48">INDEX(W_psid!$B$2:$CZ$104,W_!$A48,W_!S$1)/Ns!$B$1</f>
        <v>-8.5244534945116569E-3</v>
      </c>
      <c r="T48" s="23" cm="1">
        <f t="array" ref="T48">INDEX(W_psid!$B$2:$CZ$104,W_!$A48,W_!T$1)/Ns!$B$1</f>
        <v>9.372630188177846E-4</v>
      </c>
      <c r="U48" s="23" cm="1">
        <f t="array" ref="U48">INDEX(W_psid!$B$2:$CZ$104,W_!$A48,W_!U$1)/Ns!$B$1</f>
        <v>1.3840885880352491E-2</v>
      </c>
      <c r="V48" s="23" cm="1">
        <f t="array" ref="V48">INDEX(W_psid!$B$2:$CZ$104,W_!$A48,W_!V$1)/Ns!$B$1</f>
        <v>4.5363742872264456</v>
      </c>
      <c r="W48" s="23" cm="1">
        <f t="array" ref="W48">INDEX(W_psid!$B$2:$CZ$104,W_!$A48,W_!W$1)/Ns!$B$1</f>
        <v>4.5171002912393323</v>
      </c>
      <c r="X48" s="23" cm="1">
        <f t="array" ref="X48">INDEX(W_psid!$B$2:$CZ$104,W_!$A48,W_!X$1)/Ns!$B$1</f>
        <v>2.5876094156049918</v>
      </c>
      <c r="Y48" s="23" cm="1">
        <f t="array" ref="Y48">INDEX(W_psid!$B$2:$CZ$104,W_!$A48,W_!Y$1)/Ns!$B$1</f>
        <v>2.1558746338096926</v>
      </c>
      <c r="Z48" s="23" cm="1">
        <f t="array" ref="Z48">INDEX(W_psid!$B$2:$CZ$104,W_!$A48,W_!Z$1)/Ns!$B$1</f>
        <v>2.0954265753140997</v>
      </c>
      <c r="AA48" s="23" cm="1">
        <f t="array" ref="AA48">INDEX(W_psid!$B$2:$CZ$104,W_!$A48,W_!AA$1)/Ns!$B$1</f>
        <v>2.580284586395317</v>
      </c>
      <c r="AB48" s="23" cm="1">
        <f t="array" ref="AB48">INDEX(W_psid!$B$2:$CZ$104,W_!$A48,W_!AB$1)/Ns!$B$1</f>
        <v>0.57994354707788542</v>
      </c>
      <c r="AC48" s="23" cm="1">
        <f t="array" ref="AC48">INDEX(W_psid!$B$2:$CZ$104,W_!$A48,W_!AC$1)/Ns!$B$1</f>
        <v>-7.3172830453045335E-3</v>
      </c>
      <c r="AD48" s="23" cm="1">
        <f t="array" ref="AD48">INDEX(W_psid!$B$2:$CZ$104,W_!$A48,W_!AD$1)/Ns!$B$1</f>
        <v>-0.46841435787807428</v>
      </c>
      <c r="AE48" s="23" cm="1">
        <f t="array" ref="AE48">INDEX(W_psid!$B$2:$CZ$104,W_!$A48,W_!AE$1)/Ns!$B$1</f>
        <v>0.30131173146962315</v>
      </c>
      <c r="AF48" s="23" cm="1">
        <f t="array" ref="AF48">INDEX(W_psid!$B$2:$CZ$104,W_!$A48,W_!AF$1)/Ns!$B$1</f>
        <v>60.448619112331428</v>
      </c>
      <c r="AG48" s="23" cm="1">
        <f t="array" ref="AG48">INDEX(W_psid!$B$2:$CZ$104,W_!$A48,W_!AG$1)/Ns!$B$1</f>
        <v>53.612302932834567</v>
      </c>
      <c r="AH48" s="23" cm="1">
        <f t="array" ref="AH48">INDEX(W_psid!$B$2:$CZ$104,W_!$A48,W_!AH$1)/Ns!$B$1</f>
        <v>0.11535873793911056</v>
      </c>
      <c r="AI48" s="23" cm="1">
        <f t="array" ref="AI48">INDEX(W_psid!$B$2:$CZ$104,W_!$A48,W_!AI$1)/Ns!$B$1</f>
        <v>-5.1459075599971919E-2</v>
      </c>
      <c r="AJ48" s="23" cm="1">
        <f t="array" ref="AJ48">INDEX(W_psid!$B$2:$CZ$104,W_!$A48,W_!AJ$1)/Ns!$B$1</f>
        <v>-2.3890838955957562E-4</v>
      </c>
      <c r="AK48" s="23" cm="1">
        <f t="array" ref="AK48">INDEX(W_psid!$B$2:$CZ$104,W_!$A48,W_!AK$1)/Ns!$B$1</f>
        <v>-1.0645539842064728</v>
      </c>
      <c r="AL48" s="23" cm="1">
        <f t="array" ref="AL48">INDEX(W_psid!$B$2:$CZ$104,W_!$A48,W_!AL$1)/Ns!$B$1</f>
        <v>-1.5876811761477403</v>
      </c>
      <c r="AM48" s="23" cm="1">
        <f t="array" ref="AM48">INDEX(W_psid!$B$2:$CZ$104,W_!$A48,W_!AM$1)/Ns!$B$1</f>
        <v>-0.15180097190275266</v>
      </c>
      <c r="AN48" s="23" cm="1">
        <f t="array" ref="AN48">INDEX(W_psid!$B$2:$CZ$104,W_!$A48,W_!AN$1)/Ns!$B$1</f>
        <v>1.0632501199078274E-2</v>
      </c>
      <c r="AO48" s="23" cm="1">
        <f t="array" ref="AO48">INDEX(W_psid!$B$2:$CZ$104,W_!$A48,W_!AO$1)/Ns!$B$1</f>
        <v>1.7908144940826959E-3</v>
      </c>
      <c r="AP48" s="23" cm="1">
        <f t="array" ref="AP48">INDEX(W_psid!$B$2:$CZ$104,W_!$A48,W_!AP$1)/Ns!$B$1</f>
        <v>-25.310559138999409</v>
      </c>
      <c r="AQ48" s="23" cm="1">
        <f t="array" ref="AQ48">INDEX(W_psid!$B$2:$CZ$104,W_!$A48,W_!AQ$1)/Ns!$B$1</f>
        <v>-17.414296058940831</v>
      </c>
      <c r="AR48" s="23" cm="1">
        <f t="array" ref="AR48">INDEX(W_psid!$B$2:$CZ$104,W_!$A48,W_!AR$1)/Ns!$B$1</f>
        <v>13.068562335114603</v>
      </c>
      <c r="AS48" s="23" cm="1">
        <f t="array" ref="AS48">INDEX(W_psid!$B$2:$CZ$104,W_!$A48,W_!AS$1)/Ns!$B$1</f>
        <v>1.5460056201449879E-4</v>
      </c>
      <c r="AT48" s="23" cm="1">
        <f t="array" ref="AT48">INDEX(W_psid!$B$2:$CZ$104,W_!$A48,W_!AT$1)/Ns!$B$1</f>
        <v>-2.7023038321302099E-3</v>
      </c>
      <c r="AU48" s="23" cm="1">
        <f t="array" ref="AU48">INDEX(W_psid!$B$2:$CZ$104,W_!$A48,W_!AU$1)/Ns!$B$1</f>
        <v>0</v>
      </c>
      <c r="AV48" s="23" cm="1">
        <f t="array" ref="AV48">INDEX(W_psid!$B$2:$CZ$104,W_!$A48,W_!AV$1)/Ns!$B$1</f>
        <v>67.229585247183721</v>
      </c>
      <c r="AW48" s="23" cm="1">
        <f t="array" ref="AW48">INDEX(W_psid!$B$2:$CT$98,W_!$A48,W_!AW$1)/Ns!$B$1</f>
        <v>1.0165991295103367</v>
      </c>
      <c r="AX48" s="23">
        <v>0</v>
      </c>
      <c r="AY48" s="23" cm="1">
        <f t="array" ref="AY48">INDEX(W_other!$B$2:$CT$98,W_!$A48,W_!AY$1)</f>
        <v>0</v>
      </c>
      <c r="AZ48" s="23" cm="1">
        <f t="array" ref="AZ48">INDEX(W_other!$B$2:$CT$98,W_!$A48,W_!AZ$1)</f>
        <v>0</v>
      </c>
      <c r="BA48" s="23" cm="1">
        <f t="array" ref="BA48">INDEX(W_other!$B$2:$CT$98,W_!$A48,W_!BA$1)</f>
        <v>0</v>
      </c>
      <c r="BB48" s="23" cm="1">
        <f t="array" ref="BB48">INDEX(W_other!$B$2:$CT$98,W_!$A48,W_!BB$1)</f>
        <v>0</v>
      </c>
      <c r="BC48" s="23" cm="1">
        <f t="array" ref="BC48">INDEX(W_other!$B$2:$CT$98,W_!$A48,W_!BC$1)</f>
        <v>0</v>
      </c>
      <c r="BD48" s="23" cm="1">
        <f t="array" ref="BD48">INDEX(W_other!$B$2:$CT$98,W_!$A48,W_!BD$1)</f>
        <v>0</v>
      </c>
      <c r="BE48" s="23" cm="1">
        <f t="array" ref="BE48">INDEX(W_other!$B$2:$CT$98,W_!$A48,W_!BE$1)</f>
        <v>0</v>
      </c>
    </row>
    <row r="49" spans="1:57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3" cm="1">
        <f t="array" ref="D49">INDEX(W_psid!$B$2:$CZ$104,W_!$A49,W_!D$1)/Ns!$B$1</f>
        <v>-5.4548963219724555E-3</v>
      </c>
      <c r="E49" s="23" cm="1">
        <f t="array" ref="E49">INDEX(W_psid!$B$2:$CZ$104,W_!$A49,W_!E$1)/Ns!$B$1</f>
        <v>-7.1100079091587359E-2</v>
      </c>
      <c r="F49" s="23" cm="1">
        <f t="array" ref="F49">INDEX(W_psid!$B$2:$CZ$104,W_!$A49,W_!F$1)/Ns!$B$1</f>
        <v>4.2593638033966881E-3</v>
      </c>
      <c r="G49" s="23" cm="1">
        <f t="array" ref="G49">INDEX(W_psid!$B$2:$CZ$104,W_!$A49,W_!G$1)/Ns!$B$1</f>
        <v>0.39892294125107586</v>
      </c>
      <c r="H49" s="23" cm="1">
        <f t="array" ref="H49">INDEX(W_psid!$B$2:$CZ$104,W_!$A49,W_!H$1)/Ns!$B$1</f>
        <v>1.3543894767043383</v>
      </c>
      <c r="I49" s="23" cm="1">
        <f t="array" ref="I49">INDEX(W_psid!$B$2:$CZ$104,W_!$A49,W_!I$1)/Ns!$B$1</f>
        <v>0.6349885477885564</v>
      </c>
      <c r="J49" s="23" cm="1">
        <f t="array" ref="J49">INDEX(W_psid!$B$2:$CZ$104,W_!$A49,W_!J$1)/Ns!$B$1</f>
        <v>-0.35129325722644195</v>
      </c>
      <c r="K49" s="23" cm="1">
        <f t="array" ref="K49">INDEX(W_psid!$B$2:$CZ$104,W_!$A49,W_!K$1)/Ns!$B$1</f>
        <v>0.89610685505077003</v>
      </c>
      <c r="L49" s="23" cm="1">
        <f t="array" ref="L49">INDEX(W_psid!$B$2:$CZ$104,W_!$A49,W_!L$1)/Ns!$B$1</f>
        <v>-1.2658683220624518</v>
      </c>
      <c r="M49" s="23" cm="1">
        <f t="array" ref="M49">INDEX(W_psid!$B$2:$CZ$104,W_!$A49,W_!M$1)/Ns!$B$1</f>
        <v>-0.76993934161583721</v>
      </c>
      <c r="N49" s="23" cm="1">
        <f t="array" ref="N49">INDEX(W_psid!$B$2:$CZ$104,W_!$A49,W_!N$1)/Ns!$B$1</f>
        <v>0.25001019800871183</v>
      </c>
      <c r="O49" s="23" cm="1">
        <f t="array" ref="O49">INDEX(W_psid!$B$2:$CZ$104,W_!$A49,W_!O$1)/Ns!$B$1</f>
        <v>1.0079393811256363</v>
      </c>
      <c r="P49" s="23" cm="1">
        <f t="array" ref="P49">INDEX(W_psid!$B$2:$CZ$104,W_!$A49,W_!P$1)/Ns!$B$1</f>
        <v>-0.90333909039851346</v>
      </c>
      <c r="Q49" s="23" cm="1">
        <f t="array" ref="Q49">INDEX(W_psid!$B$2:$CZ$104,W_!$A49,W_!Q$1)/Ns!$B$1</f>
        <v>-1.4179029096202442</v>
      </c>
      <c r="R49" s="23" cm="1">
        <f t="array" ref="R49">INDEX(W_psid!$B$2:$CZ$104,W_!$A49,W_!R$1)/Ns!$B$1</f>
        <v>-0.72184564319645494</v>
      </c>
      <c r="S49" s="23" cm="1">
        <f t="array" ref="S49">INDEX(W_psid!$B$2:$CZ$104,W_!$A49,W_!S$1)/Ns!$B$1</f>
        <v>5.6263534237016132E-4</v>
      </c>
      <c r="T49" s="23" cm="1">
        <f t="array" ref="T49">INDEX(W_psid!$B$2:$CZ$104,W_!$A49,W_!T$1)/Ns!$B$1</f>
        <v>1.6881099785479381E-4</v>
      </c>
      <c r="U49" s="23" cm="1">
        <f t="array" ref="U49">INDEX(W_psid!$B$2:$CZ$104,W_!$A49,W_!U$1)/Ns!$B$1</f>
        <v>-1.3027952264439395E-4</v>
      </c>
      <c r="V49" s="23" cm="1">
        <f t="array" ref="V49">INDEX(W_psid!$B$2:$CZ$104,W_!$A49,W_!V$1)/Ns!$B$1</f>
        <v>0.15595615166767451</v>
      </c>
      <c r="W49" s="23" cm="1">
        <f t="array" ref="W49">INDEX(W_psid!$B$2:$CZ$104,W_!$A49,W_!W$1)/Ns!$B$1</f>
        <v>0.14601768080329131</v>
      </c>
      <c r="X49" s="23" cm="1">
        <f t="array" ref="X49">INDEX(W_psid!$B$2:$CZ$104,W_!$A49,W_!X$1)/Ns!$B$1</f>
        <v>0.15562350415765139</v>
      </c>
      <c r="Y49" s="23" cm="1">
        <f t="array" ref="Y49">INDEX(W_psid!$B$2:$CZ$104,W_!$A49,W_!Y$1)/Ns!$B$1</f>
        <v>0.158186609983445</v>
      </c>
      <c r="Z49" s="23" cm="1">
        <f t="array" ref="Z49">INDEX(W_psid!$B$2:$CZ$104,W_!$A49,W_!Z$1)/Ns!$B$1</f>
        <v>0.15627272021862085</v>
      </c>
      <c r="AA49" s="23" cm="1">
        <f t="array" ref="AA49">INDEX(W_psid!$B$2:$CZ$104,W_!$A49,W_!AA$1)/Ns!$B$1</f>
        <v>0.17342064969610474</v>
      </c>
      <c r="AB49" s="23" cm="1">
        <f t="array" ref="AB49">INDEX(W_psid!$B$2:$CZ$104,W_!$A49,W_!AB$1)/Ns!$B$1</f>
        <v>2.663757574831219E-2</v>
      </c>
      <c r="AC49" s="23" cm="1">
        <f t="array" ref="AC49">INDEX(W_psid!$B$2:$CZ$104,W_!$A49,W_!AC$1)/Ns!$B$1</f>
        <v>1.2930535353429995E-4</v>
      </c>
      <c r="AD49" s="23" cm="1">
        <f t="array" ref="AD49">INDEX(W_psid!$B$2:$CZ$104,W_!$A49,W_!AD$1)/Ns!$B$1</f>
        <v>-4.4893874654978239E-2</v>
      </c>
      <c r="AE49" s="23" cm="1">
        <f t="array" ref="AE49">INDEX(W_psid!$B$2:$CZ$104,W_!$A49,W_!AE$1)/Ns!$B$1</f>
        <v>1.0481922184634977E-2</v>
      </c>
      <c r="AF49" s="23" cm="1">
        <f t="array" ref="AF49">INDEX(W_psid!$B$2:$CZ$104,W_!$A49,W_!AF$1)/Ns!$B$1</f>
        <v>1.1331417007402109</v>
      </c>
      <c r="AG49" s="23" cm="1">
        <f t="array" ref="AG49">INDEX(W_psid!$B$2:$CZ$104,W_!$A49,W_!AG$1)/Ns!$B$1</f>
        <v>0.92152441336175184</v>
      </c>
      <c r="AH49" s="23" cm="1">
        <f t="array" ref="AH49">INDEX(W_psid!$B$2:$CZ$104,W_!$A49,W_!AH$1)/Ns!$B$1</f>
        <v>2.4658689233715364E-2</v>
      </c>
      <c r="AI49" s="23" cm="1">
        <f t="array" ref="AI49">INDEX(W_psid!$B$2:$CZ$104,W_!$A49,W_!AI$1)/Ns!$B$1</f>
        <v>-1.7758252567469986E-3</v>
      </c>
      <c r="AJ49" s="23" cm="1">
        <f t="array" ref="AJ49">INDEX(W_psid!$B$2:$CZ$104,W_!$A49,W_!AJ$1)/Ns!$B$1</f>
        <v>5.1308821777017695E-5</v>
      </c>
      <c r="AK49" s="23" cm="1">
        <f t="array" ref="AK49">INDEX(W_psid!$B$2:$CZ$104,W_!$A49,W_!AK$1)/Ns!$B$1</f>
        <v>0.34558325707019516</v>
      </c>
      <c r="AL49" s="23" cm="1">
        <f t="array" ref="AL49">INDEX(W_psid!$B$2:$CZ$104,W_!$A49,W_!AL$1)/Ns!$B$1</f>
        <v>0.34485840276493518</v>
      </c>
      <c r="AM49" s="23" cm="1">
        <f t="array" ref="AM49">INDEX(W_psid!$B$2:$CZ$104,W_!$A49,W_!AM$1)/Ns!$B$1</f>
        <v>-0.17876183684662375</v>
      </c>
      <c r="AN49" s="23" cm="1">
        <f t="array" ref="AN49">INDEX(W_psid!$B$2:$CZ$104,W_!$A49,W_!AN$1)/Ns!$B$1</f>
        <v>-5.5136161975131049E-4</v>
      </c>
      <c r="AO49" s="23" cm="1">
        <f t="array" ref="AO49">INDEX(W_psid!$B$2:$CZ$104,W_!$A49,W_!AO$1)/Ns!$B$1</f>
        <v>-8.0873541186015242E-5</v>
      </c>
      <c r="AP49" s="23" cm="1">
        <f t="array" ref="AP49">INDEX(W_psid!$B$2:$CZ$104,W_!$A49,W_!AP$1)/Ns!$B$1</f>
        <v>-1.4067055951263208</v>
      </c>
      <c r="AQ49" s="23" cm="1">
        <f t="array" ref="AQ49">INDEX(W_psid!$B$2:$CZ$104,W_!$A49,W_!AQ$1)/Ns!$B$1</f>
        <v>-1.0374373211801249</v>
      </c>
      <c r="AR49" s="23" cm="1">
        <f t="array" ref="AR49">INDEX(W_psid!$B$2:$CZ$104,W_!$A49,W_!AR$1)/Ns!$B$1</f>
        <v>0.79361644698765343</v>
      </c>
      <c r="AS49" s="23" cm="1">
        <f t="array" ref="AS49">INDEX(W_psid!$B$2:$CZ$104,W_!$A49,W_!AS$1)/Ns!$B$1</f>
        <v>5.7965262066105922E-5</v>
      </c>
      <c r="AT49" s="23" cm="1">
        <f t="array" ref="AT49">INDEX(W_psid!$B$2:$CZ$104,W_!$A49,W_!AT$1)/Ns!$B$1</f>
        <v>3.5999537694579689E-4</v>
      </c>
      <c r="AU49" s="23" cm="1">
        <f t="array" ref="AU49">INDEX(W_psid!$B$2:$CZ$104,W_!$A49,W_!AU$1)/Ns!$B$1</f>
        <v>0</v>
      </c>
      <c r="AV49" s="23" cm="1">
        <f t="array" ref="AV49">INDEX(W_psid!$B$2:$CZ$104,W_!$A49,W_!AV$1)/Ns!$B$1</f>
        <v>1.0165991295103367</v>
      </c>
      <c r="AW49" s="23" cm="1">
        <f t="array" ref="AW49">INDEX(W_psid!$B$2:$CT$98,W_!$A49,W_!AW$1)/Ns!$B$1</f>
        <v>0.30240473130539386</v>
      </c>
      <c r="AX49" s="23">
        <v>0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 cm="1">
        <f t="array" ref="BD49">INDEX(W_other!$B$2:$CT$98,W_!$A49,W_!BD$1)</f>
        <v>0</v>
      </c>
      <c r="BE49" s="23" cm="1">
        <f t="array" ref="BE49">INDEX(W_other!$B$2:$CT$98,W_!$A49,W_!BE$1)</f>
        <v>0</v>
      </c>
    </row>
    <row r="50" spans="1:57" x14ac:dyDescent="0.35">
      <c r="A50" s="20">
        <f>MATCH(C50,W_other!$A$2:$A$98,0)</f>
        <v>7</v>
      </c>
      <c r="B50" s="20" t="str">
        <f>MOMS!$A$48</f>
        <v>NLY_</v>
      </c>
      <c r="C50" s="20" t="str">
        <f>MOMS!$B$48</f>
        <v>NLY_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4">
        <v>0</v>
      </c>
      <c r="AO50" s="24">
        <v>0</v>
      </c>
      <c r="AP50" s="24">
        <v>0</v>
      </c>
      <c r="AQ50" s="24">
        <v>0</v>
      </c>
      <c r="AR50" s="24">
        <v>0</v>
      </c>
      <c r="AS50" s="24">
        <v>0</v>
      </c>
      <c r="AT50" s="24">
        <v>0</v>
      </c>
      <c r="AU50" s="24">
        <v>0</v>
      </c>
      <c r="AV50" s="24">
        <v>0</v>
      </c>
      <c r="AW50" s="24">
        <v>0</v>
      </c>
      <c r="AX50" s="23" cm="1">
        <f t="array" ref="AX50">INDEX(W_other!$B$2:$CT$98,W_!$A50,W_!AX$1)</f>
        <v>1</v>
      </c>
      <c r="AY50" s="23" cm="1">
        <f t="array" ref="AY50">INDEX(W_other!$B$2:$CT$98,W_!$A50,W_!AY$1)</f>
        <v>0</v>
      </c>
      <c r="AZ50" s="23" cm="1">
        <f t="array" ref="AZ50">INDEX(W_other!$B$2:$CT$98,W_!$A50,W_!AZ$1)</f>
        <v>0</v>
      </c>
      <c r="BA50" s="23" cm="1">
        <f t="array" ref="BA50">INDEX(W_other!$B$2:$CT$98,W_!$A50,W_!BA$1)</f>
        <v>0</v>
      </c>
      <c r="BB50" s="23" cm="1">
        <f t="array" ref="BB50">INDEX(W_other!$B$2:$CT$98,W_!$A50,W_!BB$1)</f>
        <v>0</v>
      </c>
      <c r="BC50" s="23" cm="1">
        <f t="array" ref="BC50">INDEX(W_other!$B$2:$CT$98,W_!$A50,W_!BC$1)</f>
        <v>0</v>
      </c>
      <c r="BD50" s="23" cm="1">
        <f t="array" ref="BD50">INDEX(W_other!$B$2:$CT$98,W_!$A50,W_!BD$1)</f>
        <v>0</v>
      </c>
      <c r="BE50" s="23" cm="1">
        <f t="array" ref="BE50">INDEX(W_other!$B$2:$CT$98,W_!$A50,W_!BE$1)</f>
        <v>0</v>
      </c>
    </row>
    <row r="51" spans="1:57" x14ac:dyDescent="0.35">
      <c r="A51" s="20">
        <f>MATCH(C51,W_other!$A$2:$A$98,0)</f>
        <v>5</v>
      </c>
      <c r="B51" s="20" t="str">
        <f>MOMS!$A$49</f>
        <v>shouseexp</v>
      </c>
      <c r="C51" s="20" t="str">
        <f>MOMS!$B$49</f>
        <v>shouseexp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>
        <v>0</v>
      </c>
      <c r="AV51" s="24">
        <v>0</v>
      </c>
      <c r="AW51" s="24">
        <v>0</v>
      </c>
      <c r="AX51" s="23" cm="1">
        <f t="array" ref="AX51">INDEX(W_other!$B$2:$CT$98,W_!$A51,W_!AX$1)</f>
        <v>0</v>
      </c>
      <c r="AY51" s="23" cm="1">
        <f t="array" ref="AY51">INDEX(W_other!$B$2:$CT$98,W_!$A51,W_!AY$1)</f>
        <v>9.9999999999999995E-7</v>
      </c>
      <c r="AZ51" s="23" cm="1">
        <f t="array" ref="AZ51">INDEX(W_other!$B$2:$CT$98,W_!$A51,W_!AZ$1)</f>
        <v>0</v>
      </c>
      <c r="BA51" s="23" cm="1">
        <f t="array" ref="BA51">INDEX(W_other!$B$2:$CT$98,W_!$A51,W_!BA$1)</f>
        <v>0</v>
      </c>
      <c r="BB51" s="23" cm="1">
        <f t="array" ref="BB51">INDEX(W_other!$B$2:$CT$98,W_!$A51,W_!BB$1)</f>
        <v>0</v>
      </c>
      <c r="BC51" s="23" cm="1">
        <f t="array" ref="BC51">INDEX(W_other!$B$2:$CT$98,W_!$A51,W_!BC$1)</f>
        <v>0</v>
      </c>
      <c r="BD51" s="23" cm="1">
        <f t="array" ref="BD51">INDEX(W_other!$B$2:$CT$98,W_!$A51,W_!BD$1)</f>
        <v>0</v>
      </c>
      <c r="BE51" s="23" cm="1">
        <f t="array" ref="BE51">INDEX(W_other!$B$2:$CT$98,W_!$A51,W_!BE$1)</f>
        <v>0</v>
      </c>
    </row>
    <row r="52" spans="1:57" x14ac:dyDescent="0.35">
      <c r="A52" s="20">
        <f>MATCH(C52,W_other!$A$2:$A$98,0)</f>
        <v>1</v>
      </c>
      <c r="B52" s="20" t="str">
        <f>MOMS!$A$50</f>
        <v>scity</v>
      </c>
      <c r="C52" s="20" t="str">
        <f>MOMS!$B$50</f>
        <v>scity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4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>
        <v>0</v>
      </c>
      <c r="AV52" s="24">
        <v>0</v>
      </c>
      <c r="AW52" s="24">
        <v>0</v>
      </c>
      <c r="AX52" s="23" cm="1">
        <f t="array" ref="AX52">INDEX(W_other!$B$2:$CT$98,W_!$A52,W_!AX$1)</f>
        <v>0</v>
      </c>
      <c r="AY52" s="23" cm="1">
        <f t="array" ref="AY52">INDEX(W_other!$B$2:$CT$98,W_!$A52,W_!AY$1)</f>
        <v>0</v>
      </c>
      <c r="AZ52" s="23" cm="1">
        <f t="array" ref="AZ52">INDEX(W_other!$B$2:$CT$98,W_!$A52,W_!AZ$1)/Ns!$B$2</f>
        <v>3.9262297701702086E-4</v>
      </c>
      <c r="BA52" s="23" cm="1">
        <f t="array" ref="BA52">INDEX(W_other!$B$2:$CT$98,W_!$A52,W_!BA$1)/Ns!$B$2</f>
        <v>5.2458658101740558E-4</v>
      </c>
      <c r="BB52" s="23" cm="1">
        <f t="array" ref="BB52">INDEX(W_other!$B$2:$CT$98,W_!$A52,W_!BB$1)/Ns!$B$2</f>
        <v>-1.059771510722185E-5</v>
      </c>
      <c r="BC52" s="23" cm="1">
        <f t="array" ref="BC52">INDEX(W_other!$B$2:$CT$98,W_!$A52,W_!BC$1)/Ns!$B$2</f>
        <v>2.7317085315895759E-5</v>
      </c>
      <c r="BD52" s="23" cm="1">
        <f t="array" ref="BD52">INDEX(W_other!$B$2:$CT$98,W_!$A52,W_!BD$1)</f>
        <v>0</v>
      </c>
      <c r="BE52" s="23" cm="1">
        <f t="array" ref="BE52">INDEX(W_other!$B$2:$CT$98,W_!$A52,W_!BE$1)</f>
        <v>0</v>
      </c>
    </row>
    <row r="53" spans="1:57" x14ac:dyDescent="0.35">
      <c r="A53" s="20">
        <f>MATCH(C53,W_other!$A$2:$A$98,0)</f>
        <v>2</v>
      </c>
      <c r="B53" s="20" t="str">
        <f>MOMS!$A$51</f>
        <v>sjobscity</v>
      </c>
      <c r="C53" s="20" t="str">
        <f>MOMS!$B$51</f>
        <v>sjobscity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4">
        <v>0</v>
      </c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4">
        <v>0</v>
      </c>
      <c r="AW53" s="24">
        <v>0</v>
      </c>
      <c r="AX53" s="23" cm="1">
        <f t="array" ref="AX53">INDEX(W_other!$B$2:$CT$98,W_!$A53,W_!AX$1)</f>
        <v>0</v>
      </c>
      <c r="AY53" s="23" cm="1">
        <f t="array" ref="AY53">INDEX(W_other!$B$2:$CT$98,W_!$A53,W_!AY$1)</f>
        <v>0</v>
      </c>
      <c r="AZ53" s="23" cm="1">
        <f t="array" ref="AZ53">INDEX(W_other!$B$2:$CT$98,W_!$A53,W_!AZ$1)/Ns!$B$2</f>
        <v>5.2458658101740558E-4</v>
      </c>
      <c r="BA53" s="23" cm="1">
        <f t="array" ref="BA53">INDEX(W_other!$B$2:$CT$98,W_!$A53,W_!BA$1)/Ns!$B$2</f>
        <v>7.8351114857197804E-4</v>
      </c>
      <c r="BB53" s="23" cm="1">
        <f t="array" ref="BB53">INDEX(W_other!$B$2:$CT$98,W_!$A53,W_!BB$1)/Ns!$B$2</f>
        <v>-3.0097721877103564E-5</v>
      </c>
      <c r="BC53" s="23" cm="1">
        <f t="array" ref="BC53">INDEX(W_other!$B$2:$CT$98,W_!$A53,W_!BC$1)/Ns!$B$2</f>
        <v>1.4776707306471775E-4</v>
      </c>
      <c r="BD53" s="23" cm="1">
        <f t="array" ref="BD53">INDEX(W_other!$B$2:$CT$98,W_!$A53,W_!BD$1)</f>
        <v>0</v>
      </c>
      <c r="BE53" s="23" cm="1">
        <f t="array" ref="BE53">INDEX(W_other!$B$2:$CT$98,W_!$A53,W_!BE$1)</f>
        <v>0</v>
      </c>
    </row>
    <row r="54" spans="1:57" x14ac:dyDescent="0.35">
      <c r="A54" s="20">
        <f>MATCH(C54,W_other!$A$2:$A$98,0)</f>
        <v>4</v>
      </c>
      <c r="B54" s="20" t="str">
        <f>MOMS!$A$52</f>
        <v>p_gradient</v>
      </c>
      <c r="C54" s="20" t="str">
        <f>MOMS!$B$52</f>
        <v>p_gradient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>
        <v>0</v>
      </c>
      <c r="AV54" s="24">
        <v>0</v>
      </c>
      <c r="AW54" s="24">
        <v>0</v>
      </c>
      <c r="AX54" s="23" cm="1">
        <f t="array" ref="AX54">INDEX(W_other!$B$2:$CT$98,W_!$A54,W_!AX$1)</f>
        <v>0</v>
      </c>
      <c r="AY54" s="23" cm="1">
        <f t="array" ref="AY54">INDEX(W_other!$B$2:$CT$98,W_!$A54,W_!AY$1)</f>
        <v>0</v>
      </c>
      <c r="AZ54" s="23" cm="1">
        <f t="array" ref="AZ54">INDEX(W_other!$B$2:$CT$98,W_!$A54,W_!AZ$1)/Ns!$B$2</f>
        <v>-1.059771510722185E-5</v>
      </c>
      <c r="BA54" s="23" cm="1">
        <f t="array" ref="BA54">INDEX(W_other!$B$2:$CT$98,W_!$A54,W_!BA$1)/Ns!$B$2</f>
        <v>-3.0097721877103564E-5</v>
      </c>
      <c r="BB54" s="23" cm="1">
        <f t="array" ref="BB54">INDEX(W_other!$B$2:$CT$98,W_!$A54,W_!BB$1)/Ns!$B$2</f>
        <v>6.3318484854312911E-6</v>
      </c>
      <c r="BC54" s="23" cm="1">
        <f t="array" ref="BC54">INDEX(W_other!$B$2:$CT$98,W_!$A54,W_!BC$1)/Ns!$B$2</f>
        <v>-3.3326383056063078E-5</v>
      </c>
      <c r="BD54" s="23" cm="1">
        <f t="array" ref="BD54">INDEX(W_other!$B$2:$CT$98,W_!$A54,W_!BD$1)</f>
        <v>0</v>
      </c>
      <c r="BE54" s="23" cm="1">
        <f t="array" ref="BE54">INDEX(W_other!$B$2:$CT$98,W_!$A54,W_!BE$1)</f>
        <v>0</v>
      </c>
    </row>
    <row r="55" spans="1:57" x14ac:dyDescent="0.35">
      <c r="A55" s="20">
        <f>MATCH(C55,W_other!$A$2:$A$98,0)</f>
        <v>3</v>
      </c>
      <c r="B55" s="20" t="str">
        <f>MOMS!$A$53</f>
        <v>p_gradient_simple</v>
      </c>
      <c r="C55" s="20" t="str">
        <f>MOMS!$B$53</f>
        <v>p_gradient_simple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24">
        <v>0</v>
      </c>
      <c r="AO55" s="24">
        <v>0</v>
      </c>
      <c r="AP55" s="24">
        <v>0</v>
      </c>
      <c r="AQ55" s="24">
        <v>0</v>
      </c>
      <c r="AR55" s="24">
        <v>0</v>
      </c>
      <c r="AS55" s="24">
        <v>0</v>
      </c>
      <c r="AT55" s="24">
        <v>0</v>
      </c>
      <c r="AU55" s="24">
        <v>0</v>
      </c>
      <c r="AV55" s="24">
        <v>0</v>
      </c>
      <c r="AW55" s="24">
        <v>0</v>
      </c>
      <c r="AX55" s="23" cm="1">
        <f t="array" ref="AX55">INDEX(W_other!$B$2:$CT$98,W_!$A55,W_!AX$1)</f>
        <v>0</v>
      </c>
      <c r="AY55" s="23" cm="1">
        <f t="array" ref="AY55">INDEX(W_other!$B$2:$CT$98,W_!$A55,W_!AY$1)</f>
        <v>0</v>
      </c>
      <c r="AZ55" s="23" cm="1">
        <f t="array" ref="AZ55">INDEX(W_other!$B$2:$CT$98,W_!$A55,W_!AZ$1)/Ns!$B$2</f>
        <v>2.7317085315895759E-5</v>
      </c>
      <c r="BA55" s="23" cm="1">
        <f t="array" ref="BA55">INDEX(W_other!$B$2:$CT$98,W_!$A55,W_!BA$1)/Ns!$B$2</f>
        <v>1.4776707306471775E-4</v>
      </c>
      <c r="BB55" s="23" cm="1">
        <f t="array" ref="BB55">INDEX(W_other!$B$2:$CT$98,W_!$A55,W_!BB$1)/Ns!$B$2</f>
        <v>-3.3326383056063078E-5</v>
      </c>
      <c r="BC55" s="23" cm="1">
        <f t="array" ref="BC55">INDEX(W_other!$B$2:$CT$98,W_!$A55,W_!BC$1)/Ns!$B$2</f>
        <v>3.5392960919319167E-4</v>
      </c>
      <c r="BD55" s="23" cm="1">
        <f t="array" ref="BD55">INDEX(W_other!$B$2:$CT$98,W_!$A55,W_!BD$1)</f>
        <v>0</v>
      </c>
      <c r="BE55" s="23" cm="1">
        <f t="array" ref="BE55">INDEX(W_other!$B$2:$CT$98,W_!$A55,W_!BE$1)</f>
        <v>0</v>
      </c>
    </row>
    <row r="56" spans="1:57" x14ac:dyDescent="0.35">
      <c r="A56" s="20">
        <f>MATCH(C56,W_other!$A$2:$A$98,0)</f>
        <v>8</v>
      </c>
      <c r="B56" s="20" t="str">
        <f>MOMS!$A$54</f>
        <v>snmarried</v>
      </c>
      <c r="C56" s="20" t="str">
        <f>MOMS!$B$54</f>
        <v>snmarried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  <c r="AN56" s="24">
        <v>0</v>
      </c>
      <c r="AO56" s="24">
        <v>0</v>
      </c>
      <c r="AP56" s="24">
        <v>0</v>
      </c>
      <c r="AQ56" s="24">
        <v>0</v>
      </c>
      <c r="AR56" s="24">
        <v>0</v>
      </c>
      <c r="AS56" s="24">
        <v>0</v>
      </c>
      <c r="AT56" s="24">
        <v>0</v>
      </c>
      <c r="AU56" s="24">
        <v>0</v>
      </c>
      <c r="AV56" s="24">
        <v>0</v>
      </c>
      <c r="AW56" s="24">
        <v>0</v>
      </c>
      <c r="AX56" s="23" cm="1">
        <f t="array" ref="AX56">INDEX(W_other!$B$2:$CT$98,W_!$A56,W_!AX$1)</f>
        <v>0</v>
      </c>
      <c r="AY56" s="23" cm="1">
        <f t="array" ref="AY56">INDEX(W_other!$B$2:$CT$98,W_!$A56,W_!AY$1)</f>
        <v>0</v>
      </c>
      <c r="AZ56" s="23" cm="1">
        <f t="array" ref="AZ56">INDEX(W_other!$B$2:$CT$98,W_!$A56,W_!AZ$1)</f>
        <v>0</v>
      </c>
      <c r="BA56" s="23" cm="1">
        <f t="array" ref="BA56">INDEX(W_other!$B$2:$CT$98,W_!$A56,W_!BA$1)</f>
        <v>0</v>
      </c>
      <c r="BB56" s="23" cm="1">
        <f t="array" ref="BB56">INDEX(W_other!$B$2:$CT$98,W_!$A56,W_!BB$1)</f>
        <v>0</v>
      </c>
      <c r="BC56" s="23" cm="1">
        <f t="array" ref="BC56">INDEX(W_other!$B$2:$CT$98,W_!$A56,W_!BC$1)</f>
        <v>0</v>
      </c>
      <c r="BD56" s="23" cm="1">
        <f t="array" ref="BD56">INDEX(W_other!$B$2:$CT$98,W_!$A56,W_!BD$1)/Ns!B3</f>
        <v>4.488237951807229E-6</v>
      </c>
      <c r="BE56" s="23" cm="1">
        <f t="array" ref="BE56">INDEX(W_other!$B$2:$CT$98,W_!$A56,W_!BE$1)</f>
        <v>0</v>
      </c>
    </row>
    <row r="57" spans="1:57" x14ac:dyDescent="0.35">
      <c r="A57" s="20">
        <f>MATCH(C57,W_other!$A$2:$A$98,0)</f>
        <v>6</v>
      </c>
      <c r="B57" s="20" t="str">
        <f>MOMS!$A$55</f>
        <v>L</v>
      </c>
      <c r="C57" s="20" t="str">
        <f>MOMS!$B$55</f>
        <v>L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4">
        <v>0</v>
      </c>
      <c r="AL57" s="24">
        <v>0</v>
      </c>
      <c r="AM57" s="24">
        <v>0</v>
      </c>
      <c r="AN57" s="24">
        <v>0</v>
      </c>
      <c r="AO57" s="24">
        <v>0</v>
      </c>
      <c r="AP57" s="24">
        <v>0</v>
      </c>
      <c r="AQ57" s="24">
        <v>0</v>
      </c>
      <c r="AR57" s="24">
        <v>0</v>
      </c>
      <c r="AS57" s="24">
        <v>0</v>
      </c>
      <c r="AT57" s="24">
        <v>0</v>
      </c>
      <c r="AU57" s="24">
        <v>0</v>
      </c>
      <c r="AV57" s="24">
        <v>0</v>
      </c>
      <c r="AW57" s="24">
        <v>0</v>
      </c>
      <c r="AX57" s="23" cm="1">
        <f t="array" ref="AX57">INDEX(W_other!$B$2:$CT$98,W_!$A57,W_!AX$1)</f>
        <v>0</v>
      </c>
      <c r="AY57" s="23" cm="1">
        <f t="array" ref="AY57">INDEX(W_other!$B$2:$CT$98,W_!$A57,W_!AY$1)</f>
        <v>0</v>
      </c>
      <c r="AZ57" s="23" cm="1">
        <f t="array" ref="AZ57">INDEX(W_other!$B$2:$CT$98,W_!$A57,W_!AZ$1)</f>
        <v>0</v>
      </c>
      <c r="BA57" s="23" cm="1">
        <f t="array" ref="BA57">INDEX(W_other!$B$2:$CT$98,W_!$A57,W_!BA$1)</f>
        <v>0</v>
      </c>
      <c r="BB57" s="23" cm="1">
        <f t="array" ref="BB57">INDEX(W_other!$B$2:$CT$98,W_!$A57,W_!BB$1)</f>
        <v>0</v>
      </c>
      <c r="BC57" s="23" cm="1">
        <f t="array" ref="BC57">INDEX(W_other!$B$2:$CT$98,W_!$A57,W_!BC$1)</f>
        <v>0</v>
      </c>
      <c r="BD57" s="23" cm="1">
        <f t="array" ref="BD57">INDEX(W_other!$B$2:$CT$98,W_!$A57,W_!BD$1)</f>
        <v>0</v>
      </c>
      <c r="BE57" s="23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H18" sqref="H18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s="8" t="s">
        <v>14</v>
      </c>
      <c r="E7" t="s">
        <v>238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9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10.34392859213624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214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216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77</v>
      </c>
      <c r="J26" t="s">
        <v>219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87" max="87" width="8.81640625" style="3"/>
    <col min="89" max="89" width="8.7265625" style="8"/>
    <col min="90" max="90" width="8.81640625" style="8"/>
    <col min="94" max="94" width="12.453125" style="12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s="8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 s="8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 s="8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 s="8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 s="8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 s="8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 s="8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 s="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 s="8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 s="8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 s="8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 s="8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 s="8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 s="8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 s="8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 s="8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AM17"/>
      <c r="CI17"/>
      <c r="CL17"/>
      <c r="CP17"/>
    </row>
    <row r="18" spans="1:104" x14ac:dyDescent="0.35">
      <c r="A18" t="s">
        <v>133</v>
      </c>
      <c r="AF18" s="3"/>
      <c r="AG18" s="3"/>
      <c r="AM18"/>
      <c r="CI18"/>
      <c r="CL18"/>
      <c r="CP18"/>
    </row>
    <row r="19" spans="1:104" x14ac:dyDescent="0.35">
      <c r="A19" t="s">
        <v>134</v>
      </c>
      <c r="AF19" s="3"/>
      <c r="AG19" s="3"/>
      <c r="AM19"/>
      <c r="CI19"/>
      <c r="CL19"/>
      <c r="CP19"/>
    </row>
    <row r="20" spans="1:104" x14ac:dyDescent="0.35">
      <c r="A20" t="s">
        <v>135</v>
      </c>
      <c r="AF20" s="3"/>
      <c r="AG20" s="3"/>
      <c r="AM20"/>
      <c r="CI20"/>
      <c r="CL20"/>
      <c r="CP20"/>
    </row>
    <row r="21" spans="1:104" x14ac:dyDescent="0.35">
      <c r="A21" t="s">
        <v>136</v>
      </c>
      <c r="AF21" s="3"/>
      <c r="AG21" s="3"/>
      <c r="AM21"/>
      <c r="CI21"/>
      <c r="CL21"/>
      <c r="CP21"/>
    </row>
    <row r="22" spans="1:104" x14ac:dyDescent="0.35">
      <c r="A22" t="s">
        <v>137</v>
      </c>
      <c r="AF22" s="3"/>
      <c r="AG22" s="3"/>
      <c r="AM22"/>
      <c r="CI22"/>
      <c r="CL22"/>
      <c r="CP22"/>
    </row>
    <row r="23" spans="1:104" x14ac:dyDescent="0.35">
      <c r="A23" t="s">
        <v>138</v>
      </c>
      <c r="AF23" s="3"/>
      <c r="AG23" s="3"/>
      <c r="AM23"/>
      <c r="CI23"/>
      <c r="CL23"/>
      <c r="CP23"/>
    </row>
    <row r="24" spans="1:104" x14ac:dyDescent="0.35">
      <c r="A24" t="s">
        <v>141</v>
      </c>
      <c r="AF24" s="3"/>
      <c r="AG24" s="3"/>
      <c r="AM24"/>
      <c r="CI24"/>
      <c r="CL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 s="8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 s="8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 s="8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 s="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 s="8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 s="8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 s="8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 s="8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9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 s="8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9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 s="8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 s="8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 s="8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 s="8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 s="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 s="8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 s="8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 s="8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 s="8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 s="8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 s="8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 s="8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 s="8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 s="8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 s="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 s="8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 s="8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 s="8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 s="8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 s="8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 s="8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 s="8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 s="8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 s="8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 s="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 s="8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 s="8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 s="8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 s="8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 s="8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 s="8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 s="8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 s="8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 s="8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 s="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 s="8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 s="8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 s="8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 s="8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 s="8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 s="8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 s="8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 s="8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 s="8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 s="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 s="8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 s="8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 s="8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 s="8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 s="8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 s="8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 s="8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 s="8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 s="8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 s="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 s="8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2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 s="8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 s="8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 s="8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2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 s="8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2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 s="8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 s="8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 s="8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 s="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 s="8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 s="8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 s="8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 s="8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 s="8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 s="8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MOMS!C59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2022-09-09T19:32:01Z</dcterms:modified>
</cp:coreProperties>
</file>