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479" documentId="13_ncr:1_{D747905C-8763-4973-AEA7-B75115B0758C}" xr6:coauthVersionLast="47" xr6:coauthVersionMax="47" xr10:uidLastSave="{CC93359D-113D-4E82-83E7-078CFEE99AF8}"/>
  <bookViews>
    <workbookView xWindow="-110" yWindow="-110" windowWidth="19420" windowHeight="11020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W" sheetId="10" r:id="rId5"/>
    <sheet name="W_" sheetId="8" r:id="rId6"/>
    <sheet name="parskickedout" sheetId="5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W_psid_old" sheetId="16" r:id="rId14"/>
    <sheet name="calibration of jseg" sheetId="13" r:id="rId15"/>
    <sheet name="Moments_psid (2)" sheetId="15" r:id="rId16"/>
  </sheets>
  <externalReferences>
    <externalReference r:id="rId17"/>
  </externalReferences>
  <definedNames>
    <definedName name="_xlnm._FilterDatabase" localSheetId="3" hidden="1">MOMS!$A$1:$J$59</definedName>
    <definedName name="_xlnm._FilterDatabase" localSheetId="1" hidden="1">PARS!$A$1:$W$52</definedName>
    <definedName name="_xlnm._FilterDatabase" localSheetId="2" hidden="1">PARS4!$A$1:$V$52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8" l="1"/>
  <c r="D29" i="3" l="1"/>
  <c r="C29" i="3"/>
  <c r="C29" i="11" s="1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V21" i="3"/>
  <c r="C21" i="3"/>
  <c r="D21" i="3"/>
  <c r="V8" i="3"/>
  <c r="E8" i="3" s="1"/>
  <c r="V9" i="3"/>
  <c r="E9" i="3" s="1"/>
  <c r="E11" i="3" s="1"/>
  <c r="V10" i="3"/>
  <c r="E10" i="3" s="1"/>
  <c r="V17" i="3"/>
  <c r="E17" i="3" s="1"/>
  <c r="V18" i="3"/>
  <c r="E18" i="3" s="1"/>
  <c r="V19" i="3"/>
  <c r="E19" i="3" s="1"/>
  <c r="V22" i="3"/>
  <c r="E22" i="3" s="1"/>
  <c r="V23" i="3"/>
  <c r="E23" i="3" s="1"/>
  <c r="V25" i="3"/>
  <c r="E25" i="3" s="1"/>
  <c r="V26" i="3"/>
  <c r="E26" i="3" s="1"/>
  <c r="V27" i="3"/>
  <c r="E27" i="3" s="1"/>
  <c r="V29" i="3"/>
  <c r="E29" i="3" s="1"/>
  <c r="V30" i="3"/>
  <c r="E30" i="3" s="1"/>
  <c r="V31" i="3"/>
  <c r="E31" i="3" s="1"/>
  <c r="V32" i="3"/>
  <c r="E32" i="3" s="1"/>
  <c r="V34" i="3"/>
  <c r="E34" i="3" s="1"/>
  <c r="V35" i="3"/>
  <c r="E35" i="3" s="1"/>
  <c r="V36" i="3"/>
  <c r="E36" i="3" s="1"/>
  <c r="V37" i="3"/>
  <c r="E37" i="3" s="1"/>
  <c r="H16" i="1" s="1"/>
  <c r="V38" i="3"/>
  <c r="E38" i="3" s="1"/>
  <c r="F6" i="9"/>
  <c r="H52" i="11"/>
  <c r="C24" i="11"/>
  <c r="D24" i="11"/>
  <c r="C28" i="11"/>
  <c r="D28" i="11"/>
  <c r="D29" i="11"/>
  <c r="C39" i="11"/>
  <c r="D39" i="11"/>
  <c r="C46" i="11"/>
  <c r="H48" i="11"/>
  <c r="G52" i="3"/>
  <c r="C6" i="14"/>
  <c r="D6" i="14"/>
  <c r="E6" i="14"/>
  <c r="B6" i="14" s="1"/>
  <c r="P6" i="14"/>
  <c r="S6" i="14"/>
  <c r="T6" i="14"/>
  <c r="U6" i="14" s="1"/>
  <c r="P49" i="14"/>
  <c r="S49" i="14"/>
  <c r="T49" i="14" s="1"/>
  <c r="U49" i="14" s="1"/>
  <c r="E2" i="3"/>
  <c r="F16" i="1"/>
  <c r="C6" i="3"/>
  <c r="D6" i="3" s="1"/>
  <c r="D6" i="11" s="1"/>
  <c r="S49" i="3"/>
  <c r="T49" i="3" s="1"/>
  <c r="U49" i="3" s="1"/>
  <c r="P49" i="3"/>
  <c r="E49" i="3"/>
  <c r="B39" i="11" l="1"/>
  <c r="B29" i="11"/>
  <c r="B24" i="11"/>
  <c r="B28" i="11"/>
  <c r="C20" i="3"/>
  <c r="C6" i="11"/>
  <c r="B6" i="11" s="1"/>
  <c r="E49" i="14"/>
  <c r="B49" i="14" s="1"/>
  <c r="C49" i="14" s="1"/>
  <c r="I16" i="1"/>
  <c r="F19" i="1" s="1"/>
  <c r="H19" i="1" s="1"/>
  <c r="J19" i="1" s="1"/>
  <c r="J6" i="14"/>
  <c r="J6" i="3"/>
  <c r="P6" i="3"/>
  <c r="S6" i="3"/>
  <c r="T6" i="3" s="1"/>
  <c r="U6" i="3" s="1"/>
  <c r="G48" i="3"/>
  <c r="G49" i="3" s="1"/>
  <c r="F48" i="3"/>
  <c r="D48" i="3"/>
  <c r="D48" i="11" s="1"/>
  <c r="C48" i="3"/>
  <c r="C48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C21" i="11"/>
  <c r="D21" i="11"/>
  <c r="B53" i="14"/>
  <c r="E41" i="14"/>
  <c r="E52" i="3"/>
  <c r="E52" i="14" s="1"/>
  <c r="F52" i="14" s="1"/>
  <c r="E51" i="3"/>
  <c r="E51" i="14" s="1"/>
  <c r="E50" i="3"/>
  <c r="E50" i="14" s="1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G33" i="3" s="1"/>
  <c r="D33" i="3" s="1"/>
  <c r="D33" i="11" s="1"/>
  <c r="J20" i="3"/>
  <c r="J23" i="3"/>
  <c r="F51" i="3"/>
  <c r="F45" i="3"/>
  <c r="G45" i="3" s="1"/>
  <c r="F44" i="3"/>
  <c r="G44" i="3" s="1"/>
  <c r="G37" i="3"/>
  <c r="F25" i="3"/>
  <c r="G12" i="3"/>
  <c r="F12" i="3"/>
  <c r="G11" i="3"/>
  <c r="G7" i="3"/>
  <c r="G2" i="3"/>
  <c r="D2" i="3" s="1"/>
  <c r="D2" i="11" s="1"/>
  <c r="F2" i="3"/>
  <c r="C2" i="3" s="1"/>
  <c r="C2" i="11" s="1"/>
  <c r="J41" i="3"/>
  <c r="J40" i="3"/>
  <c r="J38" i="3"/>
  <c r="J37" i="3"/>
  <c r="J36" i="3"/>
  <c r="J35" i="3"/>
  <c r="J34" i="3"/>
  <c r="J33" i="3"/>
  <c r="J32" i="3"/>
  <c r="J31" i="3"/>
  <c r="J30" i="3"/>
  <c r="J27" i="3"/>
  <c r="J22" i="3"/>
  <c r="J19" i="3"/>
  <c r="J18" i="3"/>
  <c r="J17" i="3"/>
  <c r="J16" i="3"/>
  <c r="J15" i="3"/>
  <c r="J14" i="3"/>
  <c r="J7" i="3"/>
  <c r="J13" i="3"/>
  <c r="J12" i="3"/>
  <c r="J9" i="3"/>
  <c r="J10" i="3"/>
  <c r="J11" i="3"/>
  <c r="J3" i="3"/>
  <c r="J24" i="3"/>
  <c r="J25" i="3"/>
  <c r="J26" i="3"/>
  <c r="J28" i="3"/>
  <c r="J29" i="3"/>
  <c r="J39" i="3"/>
  <c r="J42" i="3"/>
  <c r="J43" i="3"/>
  <c r="J44" i="3"/>
  <c r="J45" i="3"/>
  <c r="J46" i="3"/>
  <c r="J47" i="3"/>
  <c r="J50" i="3"/>
  <c r="J51" i="3"/>
  <c r="J52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3"/>
  <c r="D34" i="11" s="1"/>
  <c r="D17" i="3"/>
  <c r="D17" i="11" s="1"/>
  <c r="C17" i="3"/>
  <c r="C17" i="11" s="1"/>
  <c r="C16" i="1"/>
  <c r="C17" i="1"/>
  <c r="C59" i="2"/>
  <c r="B57" i="8"/>
  <c r="A55" i="10" s="1"/>
  <c r="B56" i="8"/>
  <c r="A54" i="10" s="1"/>
  <c r="BE2" i="8"/>
  <c r="BC1" i="10" s="1"/>
  <c r="BD2" i="8"/>
  <c r="BB1" i="10" s="1"/>
  <c r="P28" i="3"/>
  <c r="J9" i="14" l="1"/>
  <c r="F21" i="1"/>
  <c r="B17" i="11"/>
  <c r="J36" i="14"/>
  <c r="B35" i="14"/>
  <c r="V35" i="14" s="1"/>
  <c r="J7" i="14"/>
  <c r="J12" i="14"/>
  <c r="F45" i="14"/>
  <c r="G45" i="14" s="1"/>
  <c r="D45" i="14" s="1"/>
  <c r="B2" i="11"/>
  <c r="B48" i="11"/>
  <c r="E48" i="11" s="1"/>
  <c r="D49" i="14"/>
  <c r="J31" i="14"/>
  <c r="D20" i="3"/>
  <c r="D20" i="11" s="1"/>
  <c r="C20" i="11"/>
  <c r="B20" i="11" s="1"/>
  <c r="B17" i="14"/>
  <c r="V17" i="14" s="1"/>
  <c r="J33" i="14"/>
  <c r="D49" i="3"/>
  <c r="D49" i="11" s="1"/>
  <c r="G49" i="14"/>
  <c r="J13" i="14"/>
  <c r="B33" i="14"/>
  <c r="V33" i="14" s="1"/>
  <c r="J16" i="1"/>
  <c r="B22" i="14"/>
  <c r="V22" i="14" s="1"/>
  <c r="B15" i="14"/>
  <c r="D15" i="14" s="1"/>
  <c r="J14" i="14"/>
  <c r="J19" i="14"/>
  <c r="H21" i="1"/>
  <c r="J21" i="1" s="1"/>
  <c r="J24" i="1" s="1"/>
  <c r="J27" i="1" s="1"/>
  <c r="J11" i="14"/>
  <c r="B2" i="14"/>
  <c r="F2" i="14"/>
  <c r="C2" i="14" s="1"/>
  <c r="F24" i="1"/>
  <c r="F27" i="1" s="1"/>
  <c r="G48" i="14"/>
  <c r="F48" i="14"/>
  <c r="F49" i="3"/>
  <c r="B41" i="14"/>
  <c r="C41" i="14" s="1"/>
  <c r="D41" i="14" s="1"/>
  <c r="J41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G52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B52" i="14"/>
  <c r="C52" i="14" s="1"/>
  <c r="D52" i="14" s="1"/>
  <c r="D11" i="14"/>
  <c r="G44" i="14"/>
  <c r="D44" i="14" s="1"/>
  <c r="C5" i="14"/>
  <c r="C33" i="3"/>
  <c r="C33" i="11" s="1"/>
  <c r="B33" i="11" s="1"/>
  <c r="X1" i="10"/>
  <c r="Z26" i="8" a="1"/>
  <c r="Z26" i="8" s="1"/>
  <c r="X24" i="10" s="1"/>
  <c r="C45" i="14" l="1"/>
  <c r="C49" i="3"/>
  <c r="C49" i="11" s="1"/>
  <c r="B49" i="11" s="1"/>
  <c r="F49" i="14"/>
  <c r="C15" i="14"/>
  <c r="D7" i="14"/>
  <c r="B8" i="14"/>
  <c r="V8" i="14" s="1"/>
  <c r="B17" i="2" l="1"/>
  <c r="C17" i="2" s="1"/>
  <c r="D46" i="3"/>
  <c r="D46" i="11" s="1"/>
  <c r="B46" i="11" s="1"/>
  <c r="C14" i="3"/>
  <c r="C14" i="11" s="1"/>
  <c r="D14" i="3"/>
  <c r="D14" i="11" s="1"/>
  <c r="D12" i="3"/>
  <c r="D12" i="11" s="1"/>
  <c r="C12" i="3"/>
  <c r="C12" i="11" s="1"/>
  <c r="B12" i="11" s="1"/>
  <c r="C13" i="3"/>
  <c r="C13" i="11" s="1"/>
  <c r="D13" i="3"/>
  <c r="D13" i="11" s="1"/>
  <c r="C16" i="3"/>
  <c r="C16" i="11" s="1"/>
  <c r="D16" i="3"/>
  <c r="D16" i="11" s="1"/>
  <c r="D45" i="3"/>
  <c r="D45" i="11" s="1"/>
  <c r="D44" i="3"/>
  <c r="D44" i="11" s="1"/>
  <c r="C22" i="11"/>
  <c r="D22" i="11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3" i="3"/>
  <c r="D23" i="11" s="1"/>
  <c r="C23" i="11"/>
  <c r="B23" i="11" s="1"/>
  <c r="C25" i="3"/>
  <c r="C25" i="11" s="1"/>
  <c r="D25" i="3"/>
  <c r="D25" i="11" s="1"/>
  <c r="C26" i="3"/>
  <c r="C26" i="11" s="1"/>
  <c r="D26" i="3"/>
  <c r="D26" i="11" s="1"/>
  <c r="D37" i="3"/>
  <c r="D37" i="11" s="1"/>
  <c r="C37" i="3"/>
  <c r="C37" i="11" s="1"/>
  <c r="D18" i="3"/>
  <c r="D18" i="11" s="1"/>
  <c r="C18" i="3"/>
  <c r="C18" i="11" s="1"/>
  <c r="D10" i="3"/>
  <c r="D10" i="11" s="1"/>
  <c r="C10" i="3"/>
  <c r="C10" i="11" s="1"/>
  <c r="D9" i="3"/>
  <c r="D9" i="11" s="1"/>
  <c r="C9" i="3"/>
  <c r="C9" i="11" s="1"/>
  <c r="B9" i="11" s="1"/>
  <c r="D36" i="3"/>
  <c r="D36" i="11" s="1"/>
  <c r="C36" i="3"/>
  <c r="C36" i="11" s="1"/>
  <c r="D35" i="3"/>
  <c r="D35" i="11" s="1"/>
  <c r="C35" i="3"/>
  <c r="C35" i="11" s="1"/>
  <c r="B35" i="11" s="1"/>
  <c r="C34" i="3"/>
  <c r="C34" i="11" s="1"/>
  <c r="B34" i="11" s="1"/>
  <c r="D30" i="3"/>
  <c r="D30" i="11" s="1"/>
  <c r="C30" i="3"/>
  <c r="C30" i="11" s="1"/>
  <c r="B30" i="11" s="1"/>
  <c r="D32" i="3"/>
  <c r="D32" i="11" s="1"/>
  <c r="C32" i="3"/>
  <c r="C32" i="11" s="1"/>
  <c r="D31" i="3"/>
  <c r="D31" i="11" s="1"/>
  <c r="C31" i="3"/>
  <c r="C31" i="11" s="1"/>
  <c r="B31" i="11" s="1"/>
  <c r="D27" i="3"/>
  <c r="D27" i="11" s="1"/>
  <c r="C27" i="3"/>
  <c r="C27" i="11" s="1"/>
  <c r="D4" i="3"/>
  <c r="D4" i="11" s="1"/>
  <c r="C4" i="3"/>
  <c r="C4" i="11" s="1"/>
  <c r="D8" i="3"/>
  <c r="D8" i="11" s="1"/>
  <c r="C8" i="3"/>
  <c r="C8" i="11" s="1"/>
  <c r="D19" i="3"/>
  <c r="D19" i="11" s="1"/>
  <c r="C19" i="3"/>
  <c r="C19" i="11" s="1"/>
  <c r="B19" i="11" s="1"/>
  <c r="D38" i="3"/>
  <c r="D38" i="11" s="1"/>
  <c r="C38" i="3"/>
  <c r="C38" i="11" s="1"/>
  <c r="V33" i="3"/>
  <c r="V13" i="3"/>
  <c r="C41" i="3"/>
  <c r="C41" i="11" s="1"/>
  <c r="C43" i="3"/>
  <c r="C43" i="11" s="1"/>
  <c r="C50" i="3"/>
  <c r="C50" i="11" s="1"/>
  <c r="C51" i="3"/>
  <c r="C51" i="11" s="1"/>
  <c r="C52" i="3"/>
  <c r="C52" i="11" s="1"/>
  <c r="C40" i="3"/>
  <c r="C40" i="11" s="1"/>
  <c r="C7" i="3"/>
  <c r="C7" i="11" s="1"/>
  <c r="D7" i="3"/>
  <c r="D7" i="11" s="1"/>
  <c r="D47" i="3"/>
  <c r="D47" i="11" s="1"/>
  <c r="C47" i="3"/>
  <c r="C47" i="11" s="1"/>
  <c r="S25" i="3"/>
  <c r="T25" i="3" s="1"/>
  <c r="U25" i="3" s="1"/>
  <c r="P25" i="3"/>
  <c r="B54" i="2"/>
  <c r="B10" i="7"/>
  <c r="S50" i="3"/>
  <c r="T50" i="3" s="1"/>
  <c r="S51" i="3"/>
  <c r="T51" i="3" s="1"/>
  <c r="S52" i="3"/>
  <c r="T52" i="3" s="1"/>
  <c r="P50" i="3"/>
  <c r="P51" i="3"/>
  <c r="P52" i="3"/>
  <c r="P22" i="3"/>
  <c r="S22" i="3"/>
  <c r="T22" i="3" s="1"/>
  <c r="U22" i="3" s="1"/>
  <c r="P38" i="3"/>
  <c r="S38" i="3"/>
  <c r="T38" i="3" s="1"/>
  <c r="U38" i="3" s="1"/>
  <c r="P16" i="3"/>
  <c r="S16" i="3"/>
  <c r="P19" i="3"/>
  <c r="S19" i="3"/>
  <c r="T19" i="3" s="1"/>
  <c r="U19" i="3" s="1"/>
  <c r="P20" i="3"/>
  <c r="S20" i="3"/>
  <c r="T20" i="3" s="1"/>
  <c r="U20" i="3" s="1"/>
  <c r="P21" i="3"/>
  <c r="S21" i="3"/>
  <c r="T21" i="3" s="1"/>
  <c r="U21" i="3" s="1"/>
  <c r="P8" i="3"/>
  <c r="S8" i="3"/>
  <c r="P4" i="3"/>
  <c r="S4" i="3"/>
  <c r="T4" i="3" s="1"/>
  <c r="U4" i="3" s="1"/>
  <c r="P5" i="3"/>
  <c r="S5" i="3"/>
  <c r="T5" i="3" s="1"/>
  <c r="U5" i="3" s="1"/>
  <c r="P17" i="3"/>
  <c r="S17" i="3"/>
  <c r="T17" i="3" s="1"/>
  <c r="U17" i="3" s="1"/>
  <c r="P2" i="3"/>
  <c r="S2" i="3"/>
  <c r="P23" i="3"/>
  <c r="S23" i="3"/>
  <c r="T23" i="3" s="1"/>
  <c r="U23" i="3" s="1"/>
  <c r="P24" i="3"/>
  <c r="S24" i="3"/>
  <c r="T24" i="3" s="1"/>
  <c r="U24" i="3" s="1"/>
  <c r="P26" i="3"/>
  <c r="S26" i="3"/>
  <c r="T26" i="3" s="1"/>
  <c r="U26" i="3" s="1"/>
  <c r="P27" i="3"/>
  <c r="S27" i="3"/>
  <c r="P31" i="3"/>
  <c r="S31" i="3"/>
  <c r="T31" i="3" s="1"/>
  <c r="U31" i="3" s="1"/>
  <c r="P32" i="3"/>
  <c r="S32" i="3"/>
  <c r="T32" i="3" s="1"/>
  <c r="U32" i="3" s="1"/>
  <c r="P33" i="3"/>
  <c r="S33" i="3"/>
  <c r="T33" i="3" s="1"/>
  <c r="U33" i="3" s="1"/>
  <c r="P30" i="3"/>
  <c r="S30" i="3"/>
  <c r="P34" i="3"/>
  <c r="S34" i="3"/>
  <c r="T34" i="3" s="1"/>
  <c r="P35" i="3"/>
  <c r="S35" i="3"/>
  <c r="T35" i="3" s="1"/>
  <c r="U35" i="3" s="1"/>
  <c r="P36" i="3"/>
  <c r="S36" i="3"/>
  <c r="T36" i="3" s="1"/>
  <c r="U36" i="3" s="1"/>
  <c r="P44" i="3"/>
  <c r="S44" i="3"/>
  <c r="P45" i="3"/>
  <c r="S45" i="3"/>
  <c r="T45" i="3" s="1"/>
  <c r="U45" i="3" s="1"/>
  <c r="P9" i="3"/>
  <c r="S9" i="3"/>
  <c r="T9" i="3" s="1"/>
  <c r="U9" i="3" s="1"/>
  <c r="P10" i="3"/>
  <c r="S10" i="3"/>
  <c r="T10" i="3" s="1"/>
  <c r="U10" i="3" s="1"/>
  <c r="P13" i="3"/>
  <c r="S13" i="3"/>
  <c r="P12" i="3"/>
  <c r="S12" i="3"/>
  <c r="T12" i="3" s="1"/>
  <c r="U12" i="3" s="1"/>
  <c r="P18" i="3"/>
  <c r="S18" i="3"/>
  <c r="T18" i="3" s="1"/>
  <c r="U18" i="3" s="1"/>
  <c r="P14" i="3"/>
  <c r="S14" i="3"/>
  <c r="T14" i="3" s="1"/>
  <c r="U14" i="3" s="1"/>
  <c r="P11" i="3"/>
  <c r="S11" i="3"/>
  <c r="C15" i="3"/>
  <c r="C15" i="11" s="1"/>
  <c r="D15" i="3"/>
  <c r="D15" i="11" s="1"/>
  <c r="P15" i="3"/>
  <c r="S15" i="3"/>
  <c r="T15" i="3" s="1"/>
  <c r="U15" i="3" s="1"/>
  <c r="S28" i="3"/>
  <c r="T28" i="3" s="1"/>
  <c r="U28" i="3" s="1"/>
  <c r="P46" i="3"/>
  <c r="S46" i="3"/>
  <c r="T46" i="3" s="1"/>
  <c r="U46" i="3" s="1"/>
  <c r="P37" i="3"/>
  <c r="S37" i="3"/>
  <c r="P29" i="3"/>
  <c r="S29" i="3"/>
  <c r="T29" i="3" s="1"/>
  <c r="U29" i="3" s="1"/>
  <c r="P47" i="3"/>
  <c r="S47" i="3"/>
  <c r="P42" i="3"/>
  <c r="S42" i="3"/>
  <c r="T42" i="3" s="1"/>
  <c r="U42" i="3" s="1"/>
  <c r="P7" i="3"/>
  <c r="S7" i="3"/>
  <c r="P39" i="3"/>
  <c r="S39" i="3"/>
  <c r="T39" i="3" s="1"/>
  <c r="U39" i="3" s="1"/>
  <c r="P40" i="3"/>
  <c r="S40" i="3"/>
  <c r="T40" i="3" s="1"/>
  <c r="U40" i="3" s="1"/>
  <c r="P41" i="3"/>
  <c r="S41" i="3"/>
  <c r="T41" i="3" s="1"/>
  <c r="P43" i="3"/>
  <c r="S43" i="3"/>
  <c r="P3" i="3"/>
  <c r="S3" i="3"/>
  <c r="T3" i="3" s="1"/>
  <c r="U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6" i="2"/>
  <c r="D32" i="2"/>
  <c r="D19" i="2"/>
  <c r="D16" i="2"/>
  <c r="D49" i="2"/>
  <c r="D52" i="2"/>
  <c r="D53" i="2"/>
  <c r="D55" i="2"/>
  <c r="D54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5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B38" i="11" l="1"/>
  <c r="B8" i="11"/>
  <c r="B27" i="11"/>
  <c r="B32" i="11"/>
  <c r="B25" i="11"/>
  <c r="B47" i="11"/>
  <c r="B18" i="11"/>
  <c r="B15" i="11"/>
  <c r="E15" i="11" s="1"/>
  <c r="B7" i="11"/>
  <c r="B13" i="11"/>
  <c r="B14" i="11"/>
  <c r="V4" i="3"/>
  <c r="E4" i="3" s="1"/>
  <c r="B4" i="11"/>
  <c r="B26" i="11"/>
  <c r="B22" i="11"/>
  <c r="E22" i="11" s="1"/>
  <c r="E47" i="11"/>
  <c r="B36" i="11"/>
  <c r="E36" i="11" s="1"/>
  <c r="B10" i="11"/>
  <c r="B37" i="11"/>
  <c r="B16" i="11"/>
  <c r="E46" i="11"/>
  <c r="T47" i="3"/>
  <c r="C5" i="3"/>
  <c r="C5" i="11" s="1"/>
  <c r="D5" i="3"/>
  <c r="D5" i="11" s="1"/>
  <c r="C42" i="3"/>
  <c r="C42" i="11" s="1"/>
  <c r="V16" i="3"/>
  <c r="G2" i="13"/>
  <c r="F2" i="13"/>
  <c r="Z7" i="8" a="1"/>
  <c r="Z7" i="8" s="1"/>
  <c r="X5" i="10" s="1"/>
  <c r="U52" i="3"/>
  <c r="U34" i="3"/>
  <c r="U51" i="3"/>
  <c r="D40" i="3"/>
  <c r="D40" i="11" s="1"/>
  <c r="B40" i="11" s="1"/>
  <c r="U50" i="3"/>
  <c r="D41" i="3"/>
  <c r="D41" i="11" s="1"/>
  <c r="B41" i="11" s="1"/>
  <c r="C57" i="8"/>
  <c r="A57" i="8" s="1"/>
  <c r="C56" i="8"/>
  <c r="A56" i="8" s="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3" i="11" s="1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D26" i="8" s="1" a="1"/>
  <c r="D26" i="8" s="1"/>
  <c r="B24" i="10" s="1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E28" i="11"/>
  <c r="D11" i="3"/>
  <c r="D11" i="11" s="1"/>
  <c r="C11" i="3"/>
  <c r="C11" i="11" s="1"/>
  <c r="B11" i="11" s="1"/>
  <c r="C45" i="3"/>
  <c r="C45" i="11" s="1"/>
  <c r="B45" i="11" s="1"/>
  <c r="C44" i="3"/>
  <c r="C44" i="11" s="1"/>
  <c r="B44" i="11" s="1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T16" i="3"/>
  <c r="T30" i="3"/>
  <c r="T43" i="3"/>
  <c r="T27" i="3"/>
  <c r="T13" i="3"/>
  <c r="U13" i="3" s="1"/>
  <c r="T37" i="3"/>
  <c r="T2" i="3"/>
  <c r="V12" i="3"/>
  <c r="T7" i="3"/>
  <c r="T44" i="3"/>
  <c r="T8" i="3"/>
  <c r="D50" i="3"/>
  <c r="D50" i="11" s="1"/>
  <c r="B50" i="11" s="1"/>
  <c r="D43" i="3"/>
  <c r="D43" i="11" s="1"/>
  <c r="B43" i="11" s="1"/>
  <c r="D42" i="3"/>
  <c r="D42" i="11" s="1"/>
  <c r="T11" i="3"/>
  <c r="D51" i="3"/>
  <c r="D51" i="11" s="1"/>
  <c r="B51" i="11" s="1"/>
  <c r="D52" i="3"/>
  <c r="D52" i="11" s="1"/>
  <c r="C55" i="2"/>
  <c r="BB3" i="8"/>
  <c r="BB1" i="8" s="1"/>
  <c r="C54" i="2"/>
  <c r="C4" i="8"/>
  <c r="A4" i="8" s="1"/>
  <c r="D4" i="8" s="1" a="1"/>
  <c r="D4" i="8" s="1"/>
  <c r="C48" i="2"/>
  <c r="Z4" i="8" l="1" a="1"/>
  <c r="Z4" i="8" s="1"/>
  <c r="X2" i="10" s="1"/>
  <c r="J4" i="3"/>
  <c r="E4" i="14"/>
  <c r="E5" i="3"/>
  <c r="B42" i="11"/>
  <c r="E42" i="11" s="1"/>
  <c r="B5" i="11"/>
  <c r="E5" i="11" s="1"/>
  <c r="B52" i="11"/>
  <c r="E52" i="11" s="1"/>
  <c r="U47" i="3"/>
  <c r="E39" i="11"/>
  <c r="E35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U8" i="3"/>
  <c r="U2" i="3"/>
  <c r="U27" i="3"/>
  <c r="E51" i="11"/>
  <c r="E50" i="11"/>
  <c r="E49" i="11"/>
  <c r="U44" i="3"/>
  <c r="U37" i="3"/>
  <c r="U43" i="3"/>
  <c r="U16" i="3"/>
  <c r="U11" i="3"/>
  <c r="U30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E24" i="1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3" i="11" s="1"/>
  <c r="B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B2" i="10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1" i="11"/>
  <c r="E16" i="11"/>
  <c r="E17" i="11"/>
  <c r="E29" i="11"/>
  <c r="E34" i="11"/>
  <c r="E31" i="11"/>
  <c r="E45" i="11"/>
  <c r="E33" i="11"/>
  <c r="E41" i="11"/>
  <c r="E19" i="11"/>
  <c r="E25" i="11"/>
  <c r="E30" i="11"/>
  <c r="E9" i="11"/>
  <c r="E23" i="11"/>
  <c r="AW48" i="8" a="1"/>
  <c r="AW48" i="8" s="1"/>
  <c r="AU46" i="10" s="1"/>
  <c r="E10" i="11"/>
  <c r="E26" i="11"/>
  <c r="AX50" i="8" a="1"/>
  <c r="AX50" i="8" s="1"/>
  <c r="AV48" i="10" s="1"/>
  <c r="AY50" i="8" a="1"/>
  <c r="AY50" i="8" s="1"/>
  <c r="AW48" i="10" s="1"/>
  <c r="B4" i="14" l="1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14" i="11"/>
  <c r="E43" i="11"/>
  <c r="B5" i="14" l="1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B21" i="11"/>
  <c r="E21" i="11" s="1"/>
  <c r="E21" i="3"/>
  <c r="J21" i="3" s="1"/>
  <c r="E21" i="14" l="1"/>
  <c r="J21" i="14" l="1"/>
  <c r="B21" i="14"/>
  <c r="V21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<sst xmlns="http://schemas.openxmlformats.org/spreadsheetml/2006/main" count="1014" uniqueCount="255">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</sst>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0000"/>
    <numFmt numFmtId="166" formatCode="0.00000000000000000"/>
    <numFmt numFmtId="167" formatCode="0.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167" fontId="0" fillId="5" borderId="0" xfId="0" applyNumberFormat="1" applyFill="1"/>
    <xf numFmtId="0" fontId="5" fillId="0" borderId="0" xfId="0" applyFont="1"/>
    <xf numFmtId="0" fontId="0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9" dT="2022-07-11T22:02:30.08" personId="{8C1B3605-3BBC-4A56-9DEA-CD9622C706EB}" id="{3A5A5ACA-AB2A-48F2-965E-C0F7F32044A5}">
    <text>add later - and get rid of THETA?</text>
  </threadedComment>
  <threadedComment ref="U41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workbookViewId="0">
      <selection activeCell="E3" sqref="E3"/>
    </sheetView>
  </sheetViews>
  <sheetFormatPr defaultRowHeight="14.5" x14ac:dyDescent="0.35"/>
  <cols>
    <col min="3" max="4" width="12.453125" bestFit="1" customWidth="1"/>
  </cols>
  <sheetData>
    <row r="1" spans="1:9" s="18" customFormat="1" ht="13" x14ac:dyDescent="0.3">
      <c r="A1" s="4" t="s">
        <v>63</v>
      </c>
      <c r="B1" s="18" t="s">
        <v>1</v>
      </c>
      <c r="C1" s="18" t="s">
        <v>64</v>
      </c>
      <c r="D1" s="18" t="s">
        <v>65</v>
      </c>
      <c r="E1" s="18" t="s">
        <v>178</v>
      </c>
      <c r="F1" s="18" t="s">
        <v>177</v>
      </c>
      <c r="G1" s="18" t="s">
        <v>222</v>
      </c>
      <c r="H1" s="18" t="s">
        <v>223</v>
      </c>
      <c r="I1" s="18" t="s">
        <v>251</v>
      </c>
    </row>
    <row r="2" spans="1:9" x14ac:dyDescent="0.35">
      <c r="A2" t="s">
        <v>78</v>
      </c>
      <c r="B2">
        <f>PARS!B2*$I$7+G2*(1-$I$7)*C2+(1-G2)*(1-$I$7)*D2</f>
        <v>22.35498373964581</v>
      </c>
      <c r="C2">
        <f>PARS!C2</f>
        <v>22.35498373964581</v>
      </c>
      <c r="D2">
        <f>PARS!D2</f>
        <v>22.35498373964581</v>
      </c>
      <c r="E2" t="b">
        <f t="shared" ref="E2:E51" si="0">AND(D2&gt;=B2,B2&gt;=C2,D2&gt;=C2)</f>
        <v>1</v>
      </c>
      <c r="F2">
        <v>0</v>
      </c>
      <c r="G2">
        <v>0.70565949244746939</v>
      </c>
      <c r="H2">
        <f ca="1">RAND()</f>
        <v>0.18540092667439334</v>
      </c>
    </row>
    <row r="3" spans="1:9" x14ac:dyDescent="0.35">
      <c r="A3" t="s">
        <v>111</v>
      </c>
      <c r="B3">
        <f>PARS!B3*$I$7+G3*(1-$I$7)*C3+(1-G3)*(1-$I$7)*D3</f>
        <v>1.8814014327029095E-3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v>0</v>
      </c>
      <c r="G3">
        <v>0.82960022595885474</v>
      </c>
      <c r="H3">
        <f t="shared" ref="H3:H52" ca="1" si="1">RAND()</f>
        <v>0.94494830162801002</v>
      </c>
    </row>
    <row r="4" spans="1:9" x14ac:dyDescent="0.35">
      <c r="A4" t="s">
        <v>75</v>
      </c>
      <c r="B4">
        <f>PARS!B4*$I$7+G4*(1-$I$7)*C4+(1-G4)*(1-$I$7)*D4</f>
        <v>-0.14080070147565749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v>1</v>
      </c>
      <c r="G4">
        <v>0.38912849591084697</v>
      </c>
      <c r="H4">
        <f t="shared" ca="1" si="1"/>
        <v>0.61278609557668218</v>
      </c>
    </row>
    <row r="5" spans="1:9" x14ac:dyDescent="0.35">
      <c r="A5" t="s">
        <v>76</v>
      </c>
      <c r="B5">
        <f>PARS!B5*$I$7+G5*(1-$I$7)*C5+(1-G5)*(1-$I$7)*D5</f>
        <v>-0.32015647279850024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v>0</v>
      </c>
      <c r="G5">
        <v>0.96174551453589041</v>
      </c>
      <c r="H5">
        <f t="shared" ca="1" si="1"/>
        <v>0.40372140432194115</v>
      </c>
    </row>
    <row r="6" spans="1:9" x14ac:dyDescent="0.35">
      <c r="A6" t="s">
        <v>248</v>
      </c>
      <c r="B6">
        <f>PARS!B6*$I$7+G6*(1-$I$7)*C6+(1-G6)*(1-$I$7)*D6</f>
        <v>0</v>
      </c>
      <c r="C6">
        <f>PARS!C6</f>
        <v>0</v>
      </c>
      <c r="D6">
        <f>PARS!D6</f>
        <v>0</v>
      </c>
      <c r="E6" t="b">
        <f t="shared" si="0"/>
        <v>1</v>
      </c>
      <c r="F6">
        <v>0</v>
      </c>
      <c r="G6">
        <v>9.4270068424736175E-2</v>
      </c>
      <c r="H6">
        <f t="shared" ca="1" si="1"/>
        <v>0.81638540144276606</v>
      </c>
      <c r="I6" t="s">
        <v>253</v>
      </c>
    </row>
    <row r="7" spans="1:9" x14ac:dyDescent="0.35">
      <c r="A7" t="s">
        <v>106</v>
      </c>
      <c r="B7">
        <f>PARS!B7*$I$7+G7*(1-$I$7)*C7+(1-G7)*(1-$I$7)*D7</f>
        <v>0.20836072497837904</v>
      </c>
      <c r="C7">
        <f>PARS!C7</f>
        <v>0.20836072497837904</v>
      </c>
      <c r="D7">
        <f>PARS!D7</f>
        <v>0.20836072497837904</v>
      </c>
      <c r="E7" t="b">
        <f t="shared" si="0"/>
        <v>1</v>
      </c>
      <c r="F7">
        <v>0</v>
      </c>
      <c r="G7">
        <v>0.4113217044552836</v>
      </c>
      <c r="H7">
        <f t="shared" ca="1" si="1"/>
        <v>0.17607664858116023</v>
      </c>
      <c r="I7">
        <v>0.6</v>
      </c>
    </row>
    <row r="8" spans="1:9" x14ac:dyDescent="0.35">
      <c r="A8" t="s">
        <v>74</v>
      </c>
      <c r="B8">
        <f>PARS!B8*$I$7+G8*(1-$I$7)*C8+(1-G8)*(1-$I$7)*D8</f>
        <v>-1.4681489199785347</v>
      </c>
      <c r="C8">
        <f>PARS!C8</f>
        <v>-1.8971199848858813</v>
      </c>
      <c r="D8">
        <f>PARS!D8</f>
        <v>-0.916290731874155</v>
      </c>
      <c r="E8" t="b">
        <f t="shared" si="0"/>
        <v>1</v>
      </c>
      <c r="F8">
        <v>1</v>
      </c>
      <c r="G8">
        <v>0.52719836279511412</v>
      </c>
      <c r="H8">
        <f t="shared" ca="1" si="1"/>
        <v>0.71350675682536946</v>
      </c>
    </row>
    <row r="9" spans="1:9" x14ac:dyDescent="0.35">
      <c r="A9" t="s">
        <v>92</v>
      </c>
      <c r="B9">
        <f>PARS!B9*$I$7+G9*(1-$I$7)*C9+(1-G9)*(1-$I$7)*D9</f>
        <v>3.5410082261308456E-2</v>
      </c>
      <c r="C9">
        <f>PARS!C9</f>
        <v>-0.16251892949777494</v>
      </c>
      <c r="D9">
        <f>PARS!D9</f>
        <v>0.69314718055994529</v>
      </c>
      <c r="E9" t="b">
        <f t="shared" si="0"/>
        <v>1</v>
      </c>
      <c r="F9">
        <v>1</v>
      </c>
      <c r="G9">
        <v>0.70670829246774514</v>
      </c>
      <c r="H9">
        <f t="shared" ca="1" si="1"/>
        <v>0.57026336706745218</v>
      </c>
    </row>
    <row r="10" spans="1:9" x14ac:dyDescent="0.35">
      <c r="A10" t="s">
        <v>93</v>
      </c>
      <c r="B10">
        <f>PARS!B10*$I$7+G10*(1-$I$7)*C10+(1-G10)*(1-$I$7)*D10</f>
        <v>1.3788163722116693</v>
      </c>
      <c r="C10">
        <f>PARS!C10</f>
        <v>0.69314718055994529</v>
      </c>
      <c r="D10">
        <f>PARS!D10</f>
        <v>1.791759469228055</v>
      </c>
      <c r="E10" t="b">
        <f t="shared" si="0"/>
        <v>1</v>
      </c>
      <c r="F10">
        <v>1</v>
      </c>
      <c r="G10">
        <v>0.16071106044667616</v>
      </c>
      <c r="H10">
        <f t="shared" ca="1" si="1"/>
        <v>0.76936375377356958</v>
      </c>
    </row>
    <row r="11" spans="1:9" x14ac:dyDescent="0.35">
      <c r="A11" t="s">
        <v>98</v>
      </c>
      <c r="B11">
        <f>PARS!B11*$I$7+G11*(1-$I$7)*C11+(1-G11)*(1-$I$7)*D11</f>
        <v>-8.4891911563536593E-4</v>
      </c>
      <c r="C11">
        <f>PARS!C11</f>
        <v>-0.51082562376599072</v>
      </c>
      <c r="D11">
        <f>PARS!D11</f>
        <v>0.18232155679395459</v>
      </c>
      <c r="E11" t="b">
        <f t="shared" si="0"/>
        <v>1</v>
      </c>
      <c r="F11">
        <v>0</v>
      </c>
      <c r="G11">
        <v>0.24434687978672864</v>
      </c>
      <c r="H11">
        <f t="shared" ca="1" si="1"/>
        <v>0.63363058352025414</v>
      </c>
    </row>
    <row r="12" spans="1:9" x14ac:dyDescent="0.35">
      <c r="A12" t="s">
        <v>95</v>
      </c>
      <c r="B12">
        <f>PARS!B12*$I$7+G12*(1-$I$7)*C12+(1-G12)*(1-$I$7)*D12</f>
        <v>-1.7075203195098216</v>
      </c>
      <c r="C12">
        <f>PARS!C12</f>
        <v>-2.093465304583829</v>
      </c>
      <c r="D12">
        <f>PARS!D12</f>
        <v>-1.1771745727096741</v>
      </c>
      <c r="E12" t="b">
        <f t="shared" si="0"/>
        <v>1</v>
      </c>
      <c r="F12">
        <v>0</v>
      </c>
      <c r="G12">
        <v>0.31228472165726406</v>
      </c>
      <c r="H12">
        <f t="shared" ca="1" si="1"/>
        <v>0.37747370958004467</v>
      </c>
    </row>
    <row r="13" spans="1:9" x14ac:dyDescent="0.35">
      <c r="A13" t="s">
        <v>94</v>
      </c>
      <c r="B13">
        <f>PARS!B13*$I$7+G13*(1-$I$7)*C13+(1-G13)*(1-$I$7)*D13</f>
        <v>0.44401953916045184</v>
      </c>
      <c r="C13">
        <f>PARS!C13</f>
        <v>-0.40790273033909435</v>
      </c>
      <c r="D13">
        <f>PARS!D13</f>
        <v>1.0551933911457412</v>
      </c>
      <c r="E13" t="b">
        <f t="shared" si="0"/>
        <v>1</v>
      </c>
      <c r="F13">
        <v>0</v>
      </c>
      <c r="G13">
        <v>0.64313475873133097</v>
      </c>
      <c r="H13">
        <f t="shared" ca="1" si="1"/>
        <v>0.30428710057377872</v>
      </c>
    </row>
    <row r="14" spans="1:9" x14ac:dyDescent="0.35">
      <c r="A14" t="s">
        <v>97</v>
      </c>
      <c r="B14">
        <f>PARS!B14*$I$7+G14*(1-$I$7)*C14+(1-G14)*(1-$I$7)*D14</f>
        <v>0.32147063243358598</v>
      </c>
      <c r="C14">
        <f>PARS!C14</f>
        <v>0.62810999999999995</v>
      </c>
      <c r="D14">
        <f>PARS!D14</f>
        <v>1.16649</v>
      </c>
      <c r="E14" t="b">
        <f t="shared" si="0"/>
        <v>0</v>
      </c>
      <c r="F14">
        <v>0</v>
      </c>
      <c r="G14">
        <v>0.42586121365915364</v>
      </c>
      <c r="H14">
        <f t="shared" ca="1" si="1"/>
        <v>0.4941434874561953</v>
      </c>
    </row>
    <row r="15" spans="1:9" x14ac:dyDescent="0.35">
      <c r="A15" t="s">
        <v>99</v>
      </c>
      <c r="B15">
        <f>PARS!B15*$I$7+G15*(1-$I$7)*C15+(1-G15)*(1-$I$7)*D15</f>
        <v>0.28781856054263233</v>
      </c>
      <c r="C15">
        <f>PARS!C15</f>
        <v>0.17991668078786471</v>
      </c>
      <c r="D15">
        <f>PARS!D15</f>
        <v>0.33413097860603447</v>
      </c>
      <c r="E15" t="b">
        <f>AND(D15&gt;=B15,B15&gt;=C15,D15&gt;=C15)</f>
        <v>1</v>
      </c>
      <c r="F15">
        <v>0</v>
      </c>
      <c r="G15">
        <v>7.8022463922200469E-4</v>
      </c>
      <c r="H15">
        <f t="shared" ca="1" si="1"/>
        <v>0.51649095689129554</v>
      </c>
    </row>
    <row r="16" spans="1:9" x14ac:dyDescent="0.35">
      <c r="A16" t="s">
        <v>70</v>
      </c>
      <c r="B16">
        <f>PARS!B16*$I$7+G16*(1-$I$7)*C16+(1-G16)*(1-$I$7)*D16</f>
        <v>-2.4514467735344554</v>
      </c>
      <c r="C16">
        <f>PARS!C16</f>
        <v>-2.5836226227271579</v>
      </c>
      <c r="D16">
        <f>PARS!D16</f>
        <v>-2.5836226227271579</v>
      </c>
      <c r="E16" t="b">
        <f t="shared" si="0"/>
        <v>0</v>
      </c>
      <c r="F16">
        <v>0</v>
      </c>
      <c r="G16">
        <v>0.51736468802637281</v>
      </c>
      <c r="H16">
        <f t="shared" ca="1" si="1"/>
        <v>0.76869366586598076</v>
      </c>
    </row>
    <row r="17" spans="1:8" x14ac:dyDescent="0.35">
      <c r="A17" t="s">
        <v>77</v>
      </c>
      <c r="B17">
        <f>PARS!B17*$I$7+G17*(1-$I$7)*C17+(1-G17)*(1-$I$7)*D17</f>
        <v>-1.5189059454394009</v>
      </c>
      <c r="C17">
        <f>PARS!C17</f>
        <v>-2.3025850929940455</v>
      </c>
      <c r="D17">
        <f>PARS!D17</f>
        <v>-1.1647520911726548</v>
      </c>
      <c r="E17" t="b">
        <f t="shared" si="0"/>
        <v>1</v>
      </c>
      <c r="F17">
        <v>1</v>
      </c>
      <c r="G17">
        <v>0.31785730775376519</v>
      </c>
      <c r="H17">
        <f t="shared" ca="1" si="1"/>
        <v>0.13298211913378932</v>
      </c>
    </row>
    <row r="18" spans="1:8" x14ac:dyDescent="0.35">
      <c r="A18" t="s">
        <v>96</v>
      </c>
      <c r="B18">
        <f>PARS!B18*$I$7+G18*(1-$I$7)*C18+(1-G18)*(1-$I$7)*D18</f>
        <v>-0.79880024377259051</v>
      </c>
      <c r="C18">
        <f>PARS!C18</f>
        <v>-1.2039728043259361</v>
      </c>
      <c r="D18">
        <f>PARS!D18</f>
        <v>0</v>
      </c>
      <c r="E18" t="b">
        <f t="shared" si="0"/>
        <v>1</v>
      </c>
      <c r="F18">
        <v>1</v>
      </c>
      <c r="G18">
        <v>0.7995813223203333</v>
      </c>
      <c r="H18">
        <f t="shared" ca="1" si="1"/>
        <v>0.38685639764276325</v>
      </c>
    </row>
    <row r="19" spans="1:8" x14ac:dyDescent="0.35">
      <c r="A19" t="s">
        <v>71</v>
      </c>
      <c r="B19">
        <f>PARS!B19*$I$7+G19*(1-$I$7)*C19+(1-G19)*(1-$I$7)*D19</f>
        <v>1.6647648489383233</v>
      </c>
      <c r="C19">
        <f>PARS!C19</f>
        <v>1.6094379124341003</v>
      </c>
      <c r="D19">
        <f>PARS!D19</f>
        <v>2.341805806147327</v>
      </c>
      <c r="E19" t="b">
        <f t="shared" si="0"/>
        <v>1</v>
      </c>
      <c r="F19">
        <v>1</v>
      </c>
      <c r="G19">
        <v>0.11919901494191087</v>
      </c>
      <c r="H19">
        <f t="shared" ca="1" si="1"/>
        <v>0.99076666859886453</v>
      </c>
    </row>
    <row r="20" spans="1:8" x14ac:dyDescent="0.35">
      <c r="A20" s="6" t="s">
        <v>72</v>
      </c>
      <c r="B20">
        <f>PARS!B20*$I$7+G20*(1-$I$7)*C20+(1-G20)*(1-$I$7)*D20</f>
        <v>2000</v>
      </c>
      <c r="C20">
        <f>PARS!C20</f>
        <v>2000</v>
      </c>
      <c r="D20">
        <f>PARS!D20</f>
        <v>2000</v>
      </c>
      <c r="E20" t="b">
        <f t="shared" si="0"/>
        <v>1</v>
      </c>
      <c r="F20">
        <v>0</v>
      </c>
      <c r="G20">
        <v>0.2975561090325638</v>
      </c>
      <c r="H20">
        <f t="shared" ca="1" si="1"/>
        <v>0.35359620958042004</v>
      </c>
    </row>
    <row r="21" spans="1:8" x14ac:dyDescent="0.35">
      <c r="A21" t="s">
        <v>73</v>
      </c>
      <c r="B21">
        <f>PARS!B21*$I$7+G21*(1-$I$7)*C21+(1-G21)*(1-$I$7)*D21</f>
        <v>1.573503327535194</v>
      </c>
      <c r="C21">
        <f>PARS!C21</f>
        <v>0</v>
      </c>
      <c r="D21">
        <f>PARS!D21</f>
        <v>4.0546510810816425</v>
      </c>
      <c r="E21" t="b">
        <f t="shared" si="0"/>
        <v>1</v>
      </c>
      <c r="F21">
        <v>1</v>
      </c>
      <c r="G21">
        <v>3.0206183646077633E-2</v>
      </c>
      <c r="H21">
        <f t="shared" ca="1" si="1"/>
        <v>0.20669923382443522</v>
      </c>
    </row>
    <row r="22" spans="1:8" x14ac:dyDescent="0.35">
      <c r="A22" t="s">
        <v>68</v>
      </c>
      <c r="B22">
        <f>PARS!B22*$I$7+G22*(1-$I$7)*C22+(1-G22)*(1-$I$7)*D22</f>
        <v>0.88013445770531562</v>
      </c>
      <c r="C22">
        <f>PARS!C22</f>
        <v>0.6</v>
      </c>
      <c r="D22">
        <f>PARS!D22</f>
        <v>1</v>
      </c>
      <c r="E22" t="b">
        <f t="shared" si="0"/>
        <v>1</v>
      </c>
      <c r="F22">
        <v>1</v>
      </c>
      <c r="G22">
        <v>0.11165963934177736</v>
      </c>
      <c r="H22">
        <f t="shared" ca="1" si="1"/>
        <v>0.38617945804654674</v>
      </c>
    </row>
    <row r="23" spans="1:8" x14ac:dyDescent="0.35">
      <c r="A23" t="s">
        <v>79</v>
      </c>
      <c r="B23">
        <f>PARS!B23*$I$7+G23*(1-$I$7)*C23+(1-G23)*(1-$I$7)*D23</f>
        <v>3.322610950899449</v>
      </c>
      <c r="C23">
        <f>PARS!C23</f>
        <v>1.5</v>
      </c>
      <c r="D23">
        <f>PARS!D23</f>
        <v>7.9067547786486871</v>
      </c>
      <c r="E23" t="b">
        <f t="shared" si="0"/>
        <v>1</v>
      </c>
      <c r="F23">
        <v>1</v>
      </c>
      <c r="G23">
        <v>0.52214435739540899</v>
      </c>
      <c r="H23">
        <f t="shared" ca="1" si="1"/>
        <v>0.31670771121564534</v>
      </c>
    </row>
    <row r="24" spans="1:8" x14ac:dyDescent="0.35">
      <c r="A24" t="s">
        <v>80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v>0</v>
      </c>
      <c r="G24">
        <v>0.81454013501391653</v>
      </c>
      <c r="H24">
        <f t="shared" ca="1" si="1"/>
        <v>0.47443248233391211</v>
      </c>
    </row>
    <row r="25" spans="1:8" x14ac:dyDescent="0.35">
      <c r="A25" t="s">
        <v>190</v>
      </c>
      <c r="B25">
        <f>PARS!B25*$I$7+G25*(1-$I$7)*C25+(1-G25)*(1-$I$7)*D25</f>
        <v>-9.5259464874679872E-2</v>
      </c>
      <c r="C25">
        <f>PARS!C25</f>
        <v>-0.15</v>
      </c>
      <c r="D25">
        <f>PARS!D25</f>
        <v>0.05</v>
      </c>
      <c r="E25" t="b">
        <f t="shared" si="0"/>
        <v>1</v>
      </c>
      <c r="F25">
        <v>1</v>
      </c>
      <c r="G25">
        <v>0.91574331093349837</v>
      </c>
      <c r="H25">
        <f t="shared" ca="1" si="1"/>
        <v>0.55323754270484138</v>
      </c>
    </row>
    <row r="26" spans="1:8" x14ac:dyDescent="0.35">
      <c r="A26" t="s">
        <v>81</v>
      </c>
      <c r="B26">
        <f>PARS!B26*$I$7+G26*(1-$I$7)*C26+(1-G26)*(1-$I$7)*D26</f>
        <v>0.2755169866479254</v>
      </c>
      <c r="C26">
        <f>PARS!C26</f>
        <v>0</v>
      </c>
      <c r="D26">
        <f>PARS!D26</f>
        <v>0.5</v>
      </c>
      <c r="E26" t="b">
        <f t="shared" si="0"/>
        <v>1</v>
      </c>
      <c r="F26">
        <v>1</v>
      </c>
      <c r="G26">
        <v>6.7073144067419932E-3</v>
      </c>
      <c r="H26">
        <f t="shared" ca="1" si="1"/>
        <v>0.66759627225752005</v>
      </c>
    </row>
    <row r="27" spans="1:8" x14ac:dyDescent="0.35">
      <c r="A27" t="s">
        <v>82</v>
      </c>
      <c r="B27">
        <f>PARS!B27*$I$7+G27*(1-$I$7)*C27+(1-G27)*(1-$I$7)*D27</f>
        <v>-0.66688851724149556</v>
      </c>
      <c r="C27">
        <f>PARS!C27</f>
        <v>-1.2039728043259361</v>
      </c>
      <c r="D27">
        <f>PARS!D27</f>
        <v>0.69314718055994529</v>
      </c>
      <c r="E27" t="b">
        <f t="shared" si="0"/>
        <v>1</v>
      </c>
      <c r="F27">
        <v>1</v>
      </c>
      <c r="G27">
        <v>0.65673732407091134</v>
      </c>
      <c r="H27">
        <f t="shared" ca="1" si="1"/>
        <v>0.23773880354855259</v>
      </c>
    </row>
    <row r="28" spans="1:8" x14ac:dyDescent="0.35">
      <c r="A28" t="s">
        <v>100</v>
      </c>
      <c r="B28">
        <f>PARS!B28*$I$7+G28*(1-$I$7)*C28+(1-G28)*(1-$I$7)*D28</f>
        <v>0</v>
      </c>
      <c r="C28">
        <f>PARS!C28</f>
        <v>0</v>
      </c>
      <c r="D28">
        <f>PARS!D28</f>
        <v>0</v>
      </c>
      <c r="E28" t="b">
        <f t="shared" si="0"/>
        <v>1</v>
      </c>
      <c r="F28">
        <v>0</v>
      </c>
      <c r="G28">
        <v>0.5764051124739652</v>
      </c>
      <c r="H28">
        <f t="shared" ca="1" si="1"/>
        <v>0.31694946760598086</v>
      </c>
    </row>
    <row r="29" spans="1:8" x14ac:dyDescent="0.35">
      <c r="A29" t="s">
        <v>103</v>
      </c>
      <c r="B29">
        <f>PARS!B29*$I$7+G29*(1-$I$7)*C29+(1-G29)*(1-$I$7)*D29</f>
        <v>0.12090112639851321</v>
      </c>
      <c r="C29">
        <f>PARS!C29</f>
        <v>0</v>
      </c>
      <c r="D29">
        <f>PARS!D29</f>
        <v>0.3</v>
      </c>
      <c r="E29" t="b">
        <f t="shared" si="0"/>
        <v>1</v>
      </c>
      <c r="F29">
        <v>1</v>
      </c>
      <c r="G29">
        <v>9.142069164412836E-2</v>
      </c>
      <c r="H29">
        <f t="shared" ca="1" si="1"/>
        <v>4.1561375233778897E-2</v>
      </c>
    </row>
    <row r="30" spans="1:8" x14ac:dyDescent="0.35">
      <c r="A30" t="s">
        <v>86</v>
      </c>
      <c r="B30">
        <f>PARS!B30*$I$7+G30*(1-$I$7)*C30+(1-G30)*(1-$I$7)*D30</f>
        <v>0.90217925707946511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v>1</v>
      </c>
      <c r="G30">
        <v>0.63643517728938259</v>
      </c>
      <c r="H30">
        <f t="shared" ca="1" si="1"/>
        <v>0.3001401215311339</v>
      </c>
    </row>
    <row r="31" spans="1:8" x14ac:dyDescent="0.35">
      <c r="A31" t="s">
        <v>83</v>
      </c>
      <c r="B31">
        <f>PARS!B31*$I$7+G31*(1-$I$7)*C31+(1-G31)*(1-$I$7)*D31</f>
        <v>1.2496517089171399</v>
      </c>
      <c r="C31">
        <f>PARS!C31</f>
        <v>0.58778666490211906</v>
      </c>
      <c r="D31">
        <f>PARS!D31</f>
        <v>1.3862943611198906</v>
      </c>
      <c r="E31" t="b">
        <f t="shared" si="0"/>
        <v>1</v>
      </c>
      <c r="F31">
        <v>1</v>
      </c>
      <c r="G31">
        <v>0.13579284125938318</v>
      </c>
      <c r="H31">
        <f t="shared" ca="1" si="1"/>
        <v>0.27507961245237955</v>
      </c>
    </row>
    <row r="32" spans="1:8" x14ac:dyDescent="0.35">
      <c r="A32" t="s">
        <v>84</v>
      </c>
      <c r="B32">
        <f>PARS!B32*$I$7+G32*(1-$I$7)*C32+(1-G32)*(1-$I$7)*D32</f>
        <v>0.7569764178797681</v>
      </c>
      <c r="C32">
        <f>PARS!C32</f>
        <v>-1.3862943611198906</v>
      </c>
      <c r="D32">
        <f>PARS!D32</f>
        <v>6.9067547786484651</v>
      </c>
      <c r="E32" t="b">
        <f t="shared" si="0"/>
        <v>1</v>
      </c>
      <c r="F32">
        <v>1</v>
      </c>
      <c r="G32">
        <v>0.65488318082257346</v>
      </c>
      <c r="H32">
        <f t="shared" ca="1" si="1"/>
        <v>0.12141695320160717</v>
      </c>
    </row>
    <row r="33" spans="1:8" x14ac:dyDescent="0.35">
      <c r="A33" t="s">
        <v>85</v>
      </c>
      <c r="B33">
        <f>PARS!B33*$I$7+G33*(1-$I$7)*C33+(1-G33)*(1-$I$7)*D33</f>
        <v>0.70559799999999995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v>0</v>
      </c>
      <c r="G33">
        <v>0.21918108700723871</v>
      </c>
      <c r="H33">
        <f t="shared" ca="1" si="1"/>
        <v>0.41481135732320296</v>
      </c>
    </row>
    <row r="34" spans="1:8" x14ac:dyDescent="0.35">
      <c r="A34" t="s">
        <v>87</v>
      </c>
      <c r="B34">
        <f>PARS!B34*$I$7+G34*(1-$I$7)*C34+(1-G34)*(1-$I$7)*D34</f>
        <v>-1.5915581458127572</v>
      </c>
      <c r="C34">
        <f>PARS!C34</f>
        <v>-2.3025850929940455</v>
      </c>
      <c r="D34">
        <f>PARS!D34</f>
        <v>0.69314718055994529</v>
      </c>
      <c r="E34" t="b">
        <f t="shared" si="0"/>
        <v>1</v>
      </c>
      <c r="F34">
        <v>1</v>
      </c>
      <c r="G34">
        <v>0.74361854552866957</v>
      </c>
      <c r="H34">
        <f t="shared" ca="1" si="1"/>
        <v>0.34624767480908103</v>
      </c>
    </row>
    <row r="35" spans="1:8" x14ac:dyDescent="0.35">
      <c r="A35" t="s">
        <v>88</v>
      </c>
      <c r="B35">
        <f>PARS!B35*$I$7+G35*(1-$I$7)*C35+(1-G35)*(1-$I$7)*D35</f>
        <v>-0.88258477923257261</v>
      </c>
      <c r="C35">
        <f>PARS!C35</f>
        <v>-0.71334988787746489</v>
      </c>
      <c r="D35">
        <f>PARS!D35</f>
        <v>-9.4310679471241415E-2</v>
      </c>
      <c r="E35" t="b">
        <f t="shared" si="0"/>
        <v>0</v>
      </c>
      <c r="F35">
        <v>1</v>
      </c>
      <c r="G35">
        <v>0.66453732192708659</v>
      </c>
      <c r="H35">
        <f t="shared" ca="1" si="1"/>
        <v>0.73400816715665274</v>
      </c>
    </row>
    <row r="36" spans="1:8" x14ac:dyDescent="0.35">
      <c r="A36" t="s">
        <v>89</v>
      </c>
      <c r="B36">
        <f>PARS!B36*$I$7+G36*(1-$I$7)*C36+(1-G36)*(1-$I$7)*D36</f>
        <v>-1.8839994272992158</v>
      </c>
      <c r="C36">
        <f>PARS!C36</f>
        <v>-6.9077552789821368</v>
      </c>
      <c r="D36">
        <f>PARS!D36</f>
        <v>2.9957322735539909</v>
      </c>
      <c r="E36" t="b">
        <f t="shared" si="0"/>
        <v>1</v>
      </c>
      <c r="F36">
        <v>1</v>
      </c>
      <c r="G36">
        <v>0.99363966578890262</v>
      </c>
      <c r="H36">
        <f t="shared" ca="1" si="1"/>
        <v>0.49643930957760374</v>
      </c>
    </row>
    <row r="37" spans="1:8" x14ac:dyDescent="0.35">
      <c r="A37" t="s">
        <v>102</v>
      </c>
      <c r="B37">
        <f>PARS!B37*$I$7+G37*(1-$I$7)*C37+(1-G37)*(1-$I$7)*D37</f>
        <v>-0.21716462433334921</v>
      </c>
      <c r="C37">
        <f>PARS!C37</f>
        <v>-6.9077552789821368</v>
      </c>
      <c r="D37">
        <f>PARS!D37</f>
        <v>3.1010977891993172</v>
      </c>
      <c r="E37" t="b">
        <f t="shared" si="0"/>
        <v>1</v>
      </c>
      <c r="F37">
        <v>1</v>
      </c>
      <c r="G37">
        <v>0.59998652934069929</v>
      </c>
      <c r="H37">
        <f t="shared" ca="1" si="1"/>
        <v>0.50006808356856935</v>
      </c>
    </row>
    <row r="38" spans="1:8" x14ac:dyDescent="0.35">
      <c r="A38" s="5" t="s">
        <v>69</v>
      </c>
      <c r="B38">
        <f>PARS!B38*$I$7+G38*(1-$I$7)*C38+(1-G38)*(1-$I$7)*D38</f>
        <v>0.39154534440588318</v>
      </c>
      <c r="C38">
        <f>PARS!C38</f>
        <v>-4.0005334613699206E-2</v>
      </c>
      <c r="D38">
        <f>PARS!D38</f>
        <v>0.84729786038720356</v>
      </c>
      <c r="E38" t="b">
        <f t="shared" si="0"/>
        <v>1</v>
      </c>
      <c r="F38">
        <v>1</v>
      </c>
      <c r="G38">
        <v>9.423863964609136E-2</v>
      </c>
      <c r="H38">
        <f t="shared" ca="1" si="1"/>
        <v>0.14201768523108771</v>
      </c>
    </row>
    <row r="39" spans="1:8" x14ac:dyDescent="0.35">
      <c r="A39" s="3" t="s">
        <v>107</v>
      </c>
      <c r="B39">
        <f>PARS!B39*$I$7+G39*(1-$I$7)*C39+(1-G39)*(1-$I$7)*D39</f>
        <v>1</v>
      </c>
      <c r="C39">
        <f>PARS!C39</f>
        <v>1</v>
      </c>
      <c r="D39">
        <f>PARS!D39</f>
        <v>1</v>
      </c>
      <c r="E39" t="b">
        <f t="shared" si="0"/>
        <v>1</v>
      </c>
      <c r="F39">
        <v>0</v>
      </c>
      <c r="G39">
        <v>0.69388431646844406</v>
      </c>
      <c r="H39">
        <f t="shared" ca="1" si="1"/>
        <v>0.74741965106319341</v>
      </c>
    </row>
    <row r="40" spans="1:8" x14ac:dyDescent="0.35">
      <c r="A40" t="s">
        <v>108</v>
      </c>
      <c r="B40">
        <f>PARS!B40*$I$7+G40*(1-$I$7)*C40+(1-G40)*(1-$I$7)*D40</f>
        <v>1.8427</v>
      </c>
      <c r="C40">
        <f>PARS!C40</f>
        <v>1.8427</v>
      </c>
      <c r="D40">
        <f>PARS!D40</f>
        <v>1.8427</v>
      </c>
      <c r="E40" t="b">
        <f t="shared" si="0"/>
        <v>1</v>
      </c>
      <c r="F40">
        <v>0</v>
      </c>
      <c r="G40">
        <v>0.92087990789729779</v>
      </c>
      <c r="H40">
        <f t="shared" ca="1" si="1"/>
        <v>0.43341214112094584</v>
      </c>
    </row>
    <row r="41" spans="1:8" x14ac:dyDescent="0.35">
      <c r="A41" t="s">
        <v>109</v>
      </c>
      <c r="B41">
        <f>PARS!B41*$I$7+G41*(1-$I$7)*C41+(1-G41)*(1-$I$7)*D41</f>
        <v>9.7252000000000005E-2</v>
      </c>
      <c r="C41">
        <f>PARS!C41</f>
        <v>9.7252000000000005E-2</v>
      </c>
      <c r="D41">
        <f>PARS!D41</f>
        <v>9.7252000000000005E-2</v>
      </c>
      <c r="E41" t="b">
        <f t="shared" si="0"/>
        <v>1</v>
      </c>
      <c r="F41">
        <v>0</v>
      </c>
      <c r="G41">
        <v>0.53038216876950151</v>
      </c>
      <c r="H41">
        <f t="shared" ca="1" si="1"/>
        <v>0.3571127577567792</v>
      </c>
    </row>
    <row r="42" spans="1:8" s="3" customFormat="1" x14ac:dyDescent="0.35">
      <c r="A42" t="s">
        <v>105</v>
      </c>
      <c r="B42">
        <f>PARS!B42*$I$7+G42*(1-$I$7)*C42+(1-G42)*(1-$I$7)*D42</f>
        <v>0.26712328767123295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v>0</v>
      </c>
      <c r="G42">
        <v>0.8674399980394436</v>
      </c>
      <c r="H42">
        <f t="shared" ca="1" si="1"/>
        <v>7.4842375867091637E-2</v>
      </c>
    </row>
    <row r="43" spans="1:8" x14ac:dyDescent="0.35">
      <c r="A43" t="s">
        <v>110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v>0</v>
      </c>
      <c r="G43">
        <v>0.37699529950601773</v>
      </c>
      <c r="H43">
        <f t="shared" ca="1" si="1"/>
        <v>0.77871021872431434</v>
      </c>
    </row>
    <row r="44" spans="1:8" x14ac:dyDescent="0.35">
      <c r="A44" t="s">
        <v>90</v>
      </c>
      <c r="B44">
        <f>PARS!B44*$I$7+G44*(1-$I$7)*C44+(1-G44)*(1-$I$7)*D44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v>0</v>
      </c>
      <c r="G44">
        <v>0.61091316560209341</v>
      </c>
      <c r="H44">
        <f t="shared" ca="1" si="1"/>
        <v>4.634376719574973E-2</v>
      </c>
    </row>
    <row r="45" spans="1:8" x14ac:dyDescent="0.35">
      <c r="A45" t="s">
        <v>91</v>
      </c>
      <c r="B45">
        <f>PARS!B45*$I$7+G45*(1-$I$7)*C45+(1-G45)*(1-$I$7)*D45</f>
        <v>0.14490000000000003</v>
      </c>
      <c r="C45">
        <f>PARS!C45</f>
        <v>0.1449</v>
      </c>
      <c r="D45">
        <f>PARS!D45</f>
        <v>0.1449</v>
      </c>
      <c r="E45" t="b">
        <f t="shared" si="0"/>
        <v>1</v>
      </c>
      <c r="F45">
        <v>0</v>
      </c>
      <c r="G45">
        <v>0.84998186215767646</v>
      </c>
      <c r="H45">
        <f t="shared" ca="1" si="1"/>
        <v>0.98553303957740779</v>
      </c>
    </row>
    <row r="46" spans="1:8" x14ac:dyDescent="0.35">
      <c r="A46" t="s">
        <v>101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v>0</v>
      </c>
      <c r="G46">
        <v>0.42422420400635719</v>
      </c>
      <c r="H46">
        <f t="shared" ca="1" si="1"/>
        <v>0.8343234974985051</v>
      </c>
    </row>
    <row r="47" spans="1:8" x14ac:dyDescent="0.35">
      <c r="A47" t="s">
        <v>104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v>0</v>
      </c>
      <c r="G47">
        <v>0.94681852179508197</v>
      </c>
      <c r="H47">
        <f t="shared" ca="1" si="1"/>
        <v>0.86192399219011961</v>
      </c>
    </row>
    <row r="48" spans="1:8" x14ac:dyDescent="0.35">
      <c r="A48" t="s">
        <v>247</v>
      </c>
      <c r="B48">
        <f>PARS!B48*$I$7+G48*(1-$I$7)*C48+(1-G48)*(1-$I$7)*D48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G48">
        <v>0.82466078800789866</v>
      </c>
      <c r="H48">
        <f t="shared" ca="1" si="1"/>
        <v>4.9758473076945031E-2</v>
      </c>
    </row>
    <row r="49" spans="1:8" x14ac:dyDescent="0.35">
      <c r="A49" t="s">
        <v>249</v>
      </c>
      <c r="B49">
        <f>PARS!B49*$I$7+G49*(1-$I$7)*C49+(1-G49)*(1-$I$7)*D49</f>
        <v>0.4</v>
      </c>
      <c r="C49">
        <f>PARS!C49</f>
        <v>1</v>
      </c>
      <c r="D49">
        <f>PARS!D49</f>
        <v>1</v>
      </c>
      <c r="E49" t="b">
        <f t="shared" si="0"/>
        <v>0</v>
      </c>
      <c r="F49">
        <v>0</v>
      </c>
      <c r="G49">
        <v>0.80163096341272844</v>
      </c>
      <c r="H49">
        <f t="shared" ca="1" si="1"/>
        <v>0.18639844977171349</v>
      </c>
    </row>
    <row r="50" spans="1:8" x14ac:dyDescent="0.35">
      <c r="A50" t="s">
        <v>179</v>
      </c>
      <c r="B50">
        <f>PARS!B50*$I$7+G50*(1-$I$7)*C50+(1-G50)*(1-$I$7)*D50</f>
        <v>1.0696163149411613</v>
      </c>
      <c r="C50">
        <f>PARS!C50</f>
        <v>1.0696163149411613</v>
      </c>
      <c r="D50">
        <f>PARS!D50</f>
        <v>1.0696163149411613</v>
      </c>
      <c r="E50" t="b">
        <f t="shared" si="0"/>
        <v>1</v>
      </c>
      <c r="F50">
        <v>0</v>
      </c>
      <c r="G50">
        <v>0.44932021180770876</v>
      </c>
      <c r="H50">
        <f t="shared" ca="1" si="1"/>
        <v>0.8624343689814491</v>
      </c>
    </row>
    <row r="51" spans="1:8" x14ac:dyDescent="0.35">
      <c r="A51" t="s">
        <v>180</v>
      </c>
      <c r="B51">
        <f>PARS!B51*$I$7+G51*(1-$I$7)*C51+(1-G51)*(1-$I$7)*D51</f>
        <v>0.99381918034015848</v>
      </c>
      <c r="C51">
        <f>PARS!C51</f>
        <v>0.99381918034015848</v>
      </c>
      <c r="D51">
        <f>PARS!D51</f>
        <v>0.99381918034015848</v>
      </c>
      <c r="E51" t="b">
        <f t="shared" si="0"/>
        <v>1</v>
      </c>
      <c r="F51">
        <v>0</v>
      </c>
      <c r="G51">
        <v>0.52304265856788512</v>
      </c>
      <c r="H51">
        <f t="shared" ca="1" si="1"/>
        <v>0.578526753387828</v>
      </c>
    </row>
    <row r="52" spans="1:8" x14ac:dyDescent="0.35">
      <c r="A52" t="s">
        <v>181</v>
      </c>
      <c r="B52">
        <f>PARS!B52*$I$7+G52*(1-$I$7)*C52+(1-G52)*(1-$I$7)*D52</f>
        <v>0.9618468890261952</v>
      </c>
      <c r="C52">
        <f>PARS!C52</f>
        <v>0.9618468890261952</v>
      </c>
      <c r="D52">
        <f>PARS!D52</f>
        <v>0.9618468890261952</v>
      </c>
      <c r="E52" t="b">
        <f t="shared" ref="E52" si="4">AND(D52&gt;=B52,B52&gt;=C52,D52&gt;=C52)</f>
        <v>1</v>
      </c>
      <c r="F52">
        <v>0</v>
      </c>
      <c r="G52">
        <v>0.85636524482008336</v>
      </c>
      <c r="H52">
        <f t="shared" ca="1" si="1"/>
        <v>0.67927053271724991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sheetPr filterMode="1"/>
  <dimension ref="A1:Z52"/>
  <sheetViews>
    <sheetView tabSelected="1" zoomScale="57" zoomScaleNormal="43" workbookViewId="0">
      <selection activeCell="K23" sqref="K23"/>
    </sheetView>
  </sheetViews>
  <sheetFormatPr defaultRowHeight="14.5" x14ac:dyDescent="0.35"/>
  <cols>
    <col min="2" max="4" width="21.90625" bestFit="1" customWidth="1"/>
    <col min="5" max="5" width="25.453125" style="16" bestFit="1" customWidth="1"/>
    <col min="6" max="7" width="21.90625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3" x14ac:dyDescent="0.35">
      <c r="A1" s="4" t="s">
        <v>63</v>
      </c>
      <c r="B1" t="s">
        <v>1</v>
      </c>
      <c r="C1" t="s">
        <v>64</v>
      </c>
      <c r="D1" t="s">
        <v>65</v>
      </c>
      <c r="E1" s="16" t="s">
        <v>191</v>
      </c>
      <c r="F1" t="s">
        <v>193</v>
      </c>
      <c r="G1" t="s">
        <v>194</v>
      </c>
      <c r="H1" t="s">
        <v>206</v>
      </c>
      <c r="I1" t="s">
        <v>208</v>
      </c>
      <c r="J1" t="s">
        <v>238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212</v>
      </c>
      <c r="V1" t="s">
        <v>192</v>
      </c>
      <c r="W1" t="s">
        <v>251</v>
      </c>
    </row>
    <row r="2" spans="1:23" hidden="1" x14ac:dyDescent="0.35">
      <c r="A2" t="s">
        <v>78</v>
      </c>
      <c r="B2" s="3">
        <v>22.35498373964581</v>
      </c>
      <c r="C2">
        <f>F2</f>
        <v>22.35498373964581</v>
      </c>
      <c r="D2">
        <f>G2</f>
        <v>22.35498373964581</v>
      </c>
      <c r="E2" s="16">
        <f>'OUTSIDE MOMENT'!G27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3" hidden="1" x14ac:dyDescent="0.35">
      <c r="A3" t="s">
        <v>111</v>
      </c>
      <c r="B3">
        <v>1.8814014327029097E-3</v>
      </c>
      <c r="C3">
        <f>B3</f>
        <v>1.8814014327029097E-3</v>
      </c>
      <c r="D3">
        <f>C3</f>
        <v>1.8814014327029097E-3</v>
      </c>
      <c r="E3" s="16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3" x14ac:dyDescent="0.35">
      <c r="A4" t="s">
        <v>75</v>
      </c>
      <c r="B4" s="7">
        <v>-0.17639999377797499</v>
      </c>
      <c r="C4" s="7">
        <f>LN(F4)</f>
        <v>-0.51082562376599072</v>
      </c>
      <c r="D4" s="7">
        <f>LN(G4)</f>
        <v>0.18232155679395459</v>
      </c>
      <c r="E4" s="16">
        <f>V4</f>
        <v>0.83828260844004876</v>
      </c>
      <c r="F4">
        <v>0.6</v>
      </c>
      <c r="G4">
        <v>1.2</v>
      </c>
      <c r="H4">
        <v>1</v>
      </c>
      <c r="I4">
        <v>1</v>
      </c>
      <c r="J4">
        <f>1/E4</f>
        <v>1.1929151218595473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0.83828260844004876</v>
      </c>
    </row>
    <row r="5" spans="1:23" hidden="1" x14ac:dyDescent="0.35">
      <c r="A5" t="s">
        <v>76</v>
      </c>
      <c r="B5" s="7">
        <v>-0.21072103131565253</v>
      </c>
      <c r="C5">
        <f>C4</f>
        <v>-0.51082562376599072</v>
      </c>
      <c r="D5">
        <f>D4</f>
        <v>0.18232155679395459</v>
      </c>
      <c r="E5" s="16">
        <f>E4</f>
        <v>0.83828260844004876</v>
      </c>
      <c r="F5">
        <v>0.6</v>
      </c>
      <c r="G5">
        <v>1.2</v>
      </c>
      <c r="H5">
        <v>1</v>
      </c>
      <c r="I5">
        <v>1</v>
      </c>
      <c r="J5">
        <f>1/E5</f>
        <v>1.1929151218595473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3" hidden="1" x14ac:dyDescent="0.35">
      <c r="A6" t="s">
        <v>248</v>
      </c>
      <c r="B6" s="7">
        <v>0</v>
      </c>
      <c r="C6" s="17">
        <f>B6</f>
        <v>0</v>
      </c>
      <c r="D6" s="17">
        <f>C6</f>
        <v>0</v>
      </c>
      <c r="E6" s="16">
        <v>1</v>
      </c>
      <c r="F6">
        <v>1</v>
      </c>
      <c r="G6">
        <v>1</v>
      </c>
      <c r="H6">
        <v>1</v>
      </c>
      <c r="I6">
        <v>1</v>
      </c>
      <c r="J6">
        <f>1/E6</f>
        <v>1</v>
      </c>
      <c r="O6">
        <v>1</v>
      </c>
      <c r="P6">
        <f t="shared" ref="P6" si="3">SUM(L6:O6)</f>
        <v>1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3" hidden="1" x14ac:dyDescent="0.35">
      <c r="A7" t="s">
        <v>106</v>
      </c>
      <c r="B7">
        <v>0.20836072497837904</v>
      </c>
      <c r="C7">
        <f>B7</f>
        <v>0.20836072497837904</v>
      </c>
      <c r="D7">
        <f>B7</f>
        <v>0.20836072497837904</v>
      </c>
      <c r="E7" s="16">
        <v>1.6156999999999999</v>
      </c>
      <c r="F7" s="16">
        <v>1.6156999999999999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3" x14ac:dyDescent="0.35">
      <c r="A8" t="s">
        <v>74</v>
      </c>
      <c r="B8">
        <v>-1.49132666113523</v>
      </c>
      <c r="C8">
        <f t="shared" ref="C8:D10" si="6">LN(F8)</f>
        <v>-1.8971199848858813</v>
      </c>
      <c r="D8">
        <f t="shared" si="6"/>
        <v>-0.916290731874155</v>
      </c>
      <c r="E8" s="16">
        <f t="shared" ref="E8:E10" si="7">V8</f>
        <v>0.2250738606400052</v>
      </c>
      <c r="F8">
        <v>0.15</v>
      </c>
      <c r="G8">
        <v>0.4</v>
      </c>
      <c r="H8">
        <v>1.1000000000000001</v>
      </c>
      <c r="I8">
        <v>1.1000000000000001</v>
      </c>
      <c r="J8">
        <f>1/E8</f>
        <v>4.4429859476194435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8">T8-N8</f>
        <v>1</v>
      </c>
      <c r="V8">
        <f>EXP(B8)</f>
        <v>0.2250738606400052</v>
      </c>
    </row>
    <row r="9" spans="1:23" x14ac:dyDescent="0.35">
      <c r="A9" t="s">
        <v>92</v>
      </c>
      <c r="B9">
        <v>5.6240436489999998E-5</v>
      </c>
      <c r="C9">
        <f t="shared" si="6"/>
        <v>-0.16251892949777494</v>
      </c>
      <c r="D9">
        <f t="shared" si="6"/>
        <v>0.69314718055994529</v>
      </c>
      <c r="E9" s="16">
        <f t="shared" si="7"/>
        <v>1.000056242018013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9">1/E9</f>
        <v>0.99994376114497363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8"/>
        <v>1</v>
      </c>
      <c r="V9">
        <f>EXP(B9)</f>
        <v>1.000056242018013</v>
      </c>
    </row>
    <row r="10" spans="1:23" x14ac:dyDescent="0.35">
      <c r="A10" t="s">
        <v>93</v>
      </c>
      <c r="B10">
        <v>1.2212270714884801</v>
      </c>
      <c r="C10">
        <f t="shared" si="6"/>
        <v>0.69314718055994529</v>
      </c>
      <c r="D10">
        <f t="shared" si="6"/>
        <v>1.791759469228055</v>
      </c>
      <c r="E10" s="16">
        <f t="shared" si="7"/>
        <v>3.391346606210544</v>
      </c>
      <c r="F10">
        <v>2</v>
      </c>
      <c r="G10">
        <v>6</v>
      </c>
      <c r="H10">
        <v>1.1200000000000001</v>
      </c>
      <c r="I10">
        <v>1.1000000000000001</v>
      </c>
      <c r="J10">
        <f t="shared" si="9"/>
        <v>0.2948681205774451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8"/>
        <v>1</v>
      </c>
      <c r="V10">
        <f>EXP(B10)</f>
        <v>3.391346606210544</v>
      </c>
    </row>
    <row r="11" spans="1:23" hidden="1" x14ac:dyDescent="0.35">
      <c r="A11" t="s">
        <v>98</v>
      </c>
      <c r="B11">
        <v>-1.0050335853501451E-2</v>
      </c>
      <c r="C11">
        <f>C4</f>
        <v>-0.51082562376599072</v>
      </c>
      <c r="D11">
        <f>D4</f>
        <v>0.18232155679395459</v>
      </c>
      <c r="E11" s="16">
        <f>E9</f>
        <v>1.000056242018013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9"/>
        <v>0.99994376114497363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8"/>
        <v>0</v>
      </c>
    </row>
    <row r="12" spans="1:23" hidden="1" x14ac:dyDescent="0.35">
      <c r="A12" t="s">
        <v>95</v>
      </c>
      <c r="B12">
        <v>-1.8703217532696195</v>
      </c>
      <c r="C12">
        <f>LN(F12)</f>
        <v>-2.093465304583829</v>
      </c>
      <c r="D12">
        <f>LN(G12)</f>
        <v>-1.1771745727096741</v>
      </c>
      <c r="E12" s="16"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9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8"/>
        <v>1</v>
      </c>
      <c r="V12">
        <f>EXP(B12)</f>
        <v>0.15407408</v>
      </c>
    </row>
    <row r="13" spans="1:23" hidden="1" x14ac:dyDescent="0.35">
      <c r="A13" t="s">
        <v>94</v>
      </c>
      <c r="B13">
        <v>0.66388228523152282</v>
      </c>
      <c r="C13">
        <f>-LN(1/F13 -1)</f>
        <v>-0.40790273033909435</v>
      </c>
      <c r="D13">
        <f>-LN(1/G13 -1)</f>
        <v>1.0551933911457412</v>
      </c>
      <c r="E13" s="16"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8"/>
        <v>1</v>
      </c>
      <c r="V13">
        <f>1/(1+EXP(-B13))</f>
        <v>0.66013195000000002</v>
      </c>
    </row>
    <row r="14" spans="1:23" hidden="1" x14ac:dyDescent="0.35">
      <c r="A14" t="s">
        <v>97</v>
      </c>
      <c r="B14">
        <v>-8.9025505804146685E-2</v>
      </c>
      <c r="C14">
        <f>F14</f>
        <v>0.62810999999999995</v>
      </c>
      <c r="D14">
        <f>G14</f>
        <v>1.16649</v>
      </c>
      <c r="E14" s="16"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9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8"/>
        <v>1</v>
      </c>
    </row>
    <row r="15" spans="1:23" hidden="1" x14ac:dyDescent="0.35">
      <c r="A15" t="s">
        <v>99</v>
      </c>
      <c r="B15">
        <v>0.25702382969694959</v>
      </c>
      <c r="C15">
        <f>B15*0.7</f>
        <v>0.17991668078786471</v>
      </c>
      <c r="D15">
        <f>B15*1.3</f>
        <v>0.33413097860603447</v>
      </c>
      <c r="E15" s="16"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9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8"/>
        <v>1</v>
      </c>
    </row>
    <row r="16" spans="1:23" hidden="1" x14ac:dyDescent="0.35">
      <c r="A16" t="s">
        <v>70</v>
      </c>
      <c r="B16">
        <v>-2.3633295407393207</v>
      </c>
      <c r="C16">
        <f>LN(F16)</f>
        <v>-2.5836226227271579</v>
      </c>
      <c r="D16">
        <f>LN(G16)</f>
        <v>-2.5836226227271579</v>
      </c>
      <c r="E16" s="16"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9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8"/>
        <v>1</v>
      </c>
      <c r="V16">
        <f>EXP(B16)</f>
        <v>9.4106369999999981E-2</v>
      </c>
    </row>
    <row r="17" spans="1:26" x14ac:dyDescent="0.35">
      <c r="A17" t="s">
        <v>77</v>
      </c>
      <c r="B17">
        <v>-1.51389615852901</v>
      </c>
      <c r="C17">
        <f>LN(-G17)</f>
        <v>-2.3025850929940455</v>
      </c>
      <c r="D17">
        <f>LN(-F17)</f>
        <v>-1.1647520911726548</v>
      </c>
      <c r="E17" s="16">
        <f t="shared" ref="E17:E19" si="10">V17</f>
        <v>-0.22005095220154583</v>
      </c>
      <c r="F17">
        <v>-0.312</v>
      </c>
      <c r="G17">
        <v>-0.1</v>
      </c>
      <c r="H17">
        <v>1.4</v>
      </c>
      <c r="I17">
        <v>1.4</v>
      </c>
      <c r="J17">
        <f t="shared" si="9"/>
        <v>-4.544402057774759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8"/>
        <v>1</v>
      </c>
      <c r="V17">
        <f>-EXP(B17)</f>
        <v>-0.22005095220154583</v>
      </c>
    </row>
    <row r="18" spans="1:26" x14ac:dyDescent="0.35">
      <c r="A18" t="s">
        <v>96</v>
      </c>
      <c r="B18">
        <v>-0.68955096167388297</v>
      </c>
      <c r="C18">
        <f t="shared" ref="C18:D19" si="11">LN(F18)</f>
        <v>-1.2039728043259361</v>
      </c>
      <c r="D18">
        <f t="shared" si="11"/>
        <v>0</v>
      </c>
      <c r="E18" s="16">
        <f t="shared" si="10"/>
        <v>0.50180134651984942</v>
      </c>
      <c r="F18">
        <v>0.3</v>
      </c>
      <c r="G18">
        <v>1</v>
      </c>
      <c r="H18">
        <v>4.0999999999999996</v>
      </c>
      <c r="I18">
        <v>4.0999999999999996</v>
      </c>
      <c r="J18">
        <f t="shared" si="9"/>
        <v>1.9928204795290314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8"/>
        <v>1</v>
      </c>
      <c r="V18">
        <f>EXP(B18)</f>
        <v>0.50180134651984942</v>
      </c>
    </row>
    <row r="19" spans="1:26" x14ac:dyDescent="0.35">
      <c r="A19" t="s">
        <v>71</v>
      </c>
      <c r="B19">
        <v>1.27160256513612</v>
      </c>
      <c r="C19">
        <f t="shared" si="11"/>
        <v>1.6094379124341003</v>
      </c>
      <c r="D19">
        <f t="shared" si="11"/>
        <v>2.341805806147327</v>
      </c>
      <c r="E19" s="16">
        <f t="shared" si="10"/>
        <v>3.5665636354878889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9"/>
        <v>0.28038193123763083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8"/>
        <v>1</v>
      </c>
      <c r="V19">
        <f>EXP(B19)</f>
        <v>3.5665636354878889</v>
      </c>
    </row>
    <row r="20" spans="1:26" hidden="1" x14ac:dyDescent="0.35">
      <c r="A20" s="6" t="s">
        <v>72</v>
      </c>
      <c r="B20">
        <v>2000</v>
      </c>
      <c r="C20">
        <f>B20</f>
        <v>2000</v>
      </c>
      <c r="D20">
        <f>C20</f>
        <v>2000</v>
      </c>
      <c r="E20" s="16"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8"/>
        <v>0</v>
      </c>
    </row>
    <row r="21" spans="1:26" x14ac:dyDescent="0.35">
      <c r="A21" t="s">
        <v>73</v>
      </c>
      <c r="B21">
        <v>1.055181954841E-3</v>
      </c>
      <c r="C21">
        <f>-LN(1/F21 -1)*10</f>
        <v>0</v>
      </c>
      <c r="D21">
        <f>-LN(1/G21 -1)*10</f>
        <v>4.0546510810816425</v>
      </c>
      <c r="E21" s="16">
        <f t="shared" ref="E21:E23" si="12">V21</f>
        <v>0.50002637954884654</v>
      </c>
      <c r="F21">
        <v>0.5</v>
      </c>
      <c r="G21">
        <v>0.6</v>
      </c>
      <c r="H21">
        <v>4.0999999999999996</v>
      </c>
      <c r="I21">
        <v>4.0999999999999996</v>
      </c>
      <c r="J21">
        <f>10/(E21*(1-E21))</f>
        <v>40.000000111340896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8"/>
        <v>1</v>
      </c>
      <c r="V21" s="23">
        <f>1/(1+EXP(-B21/10))</f>
        <v>0.50002637954884654</v>
      </c>
      <c r="W21" t="s">
        <v>242</v>
      </c>
      <c r="Z21" s="15"/>
    </row>
    <row r="22" spans="1:26" x14ac:dyDescent="0.35">
      <c r="A22" t="s">
        <v>68</v>
      </c>
      <c r="B22">
        <v>0.83</v>
      </c>
      <c r="C22">
        <v>0.6</v>
      </c>
      <c r="D22">
        <v>1</v>
      </c>
      <c r="E22" s="16">
        <f t="shared" si="12"/>
        <v>22.933187402641828</v>
      </c>
      <c r="F22">
        <v>14.5</v>
      </c>
      <c r="G22">
        <v>18.5</v>
      </c>
      <c r="H22">
        <v>4</v>
      </c>
      <c r="I22">
        <v>4</v>
      </c>
      <c r="J22">
        <f t="shared" si="9"/>
        <v>4.360492863215356E-2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8"/>
        <v>1</v>
      </c>
      <c r="V22">
        <f>EXP(B22)*10</f>
        <v>22.933187402641828</v>
      </c>
    </row>
    <row r="23" spans="1:26" x14ac:dyDescent="0.35">
      <c r="A23" t="s">
        <v>79</v>
      </c>
      <c r="B23">
        <v>2.4966823036582801</v>
      </c>
      <c r="C23">
        <v>1.5</v>
      </c>
      <c r="D23">
        <f>1-LN(1/(G23-1) -1)</f>
        <v>7.9067547786486871</v>
      </c>
      <c r="E23" s="16">
        <f t="shared" si="12"/>
        <v>1.8170791321072928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6.6907164925027951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8"/>
        <v>1</v>
      </c>
      <c r="V23">
        <f>1+1/(1+EXP(-(B23-1)))</f>
        <v>1.8170791321072928</v>
      </c>
    </row>
    <row r="24" spans="1:26" hidden="1" x14ac:dyDescent="0.35">
      <c r="A24" t="s">
        <v>80</v>
      </c>
      <c r="B24">
        <v>0</v>
      </c>
      <c r="C24">
        <v>0</v>
      </c>
      <c r="D24">
        <v>0</v>
      </c>
      <c r="E24" s="16"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8"/>
        <v>0</v>
      </c>
    </row>
    <row r="25" spans="1:26" x14ac:dyDescent="0.35">
      <c r="A25" t="s">
        <v>190</v>
      </c>
      <c r="B25">
        <v>-7.0000000000000007E-2</v>
      </c>
      <c r="C25">
        <f t="shared" ref="C25:D26" si="13">F25</f>
        <v>-0.15</v>
      </c>
      <c r="D25">
        <f t="shared" si="13"/>
        <v>0.05</v>
      </c>
      <c r="E25" s="16">
        <f t="shared" ref="E25:E27" si="14">V25</f>
        <v>-7.0000000000000007E-2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8"/>
        <v>1</v>
      </c>
      <c r="V25">
        <f>B25</f>
        <v>-7.0000000000000007E-2</v>
      </c>
    </row>
    <row r="26" spans="1:26" x14ac:dyDescent="0.35">
      <c r="A26" t="s">
        <v>81</v>
      </c>
      <c r="B26">
        <v>0.12809741588212301</v>
      </c>
      <c r="C26">
        <f t="shared" si="13"/>
        <v>0</v>
      </c>
      <c r="D26">
        <f t="shared" si="13"/>
        <v>0.5</v>
      </c>
      <c r="E26" s="16">
        <f t="shared" si="14"/>
        <v>0.12809741588212301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8"/>
        <v>1</v>
      </c>
      <c r="V26">
        <f>B26</f>
        <v>0.12809741588212301</v>
      </c>
    </row>
    <row r="27" spans="1:26" x14ac:dyDescent="0.35">
      <c r="A27" t="s">
        <v>82</v>
      </c>
      <c r="B27">
        <v>-0.74297264756552195</v>
      </c>
      <c r="C27">
        <f>LN(F27)</f>
        <v>-1.2039728043259361</v>
      </c>
      <c r="D27">
        <f>LN(G27)</f>
        <v>0.69314718055994529</v>
      </c>
      <c r="E27" s="16">
        <f t="shared" si="14"/>
        <v>0.47569772995473142</v>
      </c>
      <c r="F27">
        <v>0.3</v>
      </c>
      <c r="G27">
        <v>2</v>
      </c>
      <c r="H27">
        <v>4.0549999999999997</v>
      </c>
      <c r="I27">
        <v>4</v>
      </c>
      <c r="J27">
        <f t="shared" ref="J27" si="15">1/E27</f>
        <v>2.1021752617889566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8"/>
        <v>1</v>
      </c>
      <c r="V27">
        <f>EXP(B27)</f>
        <v>0.47569772995473142</v>
      </c>
    </row>
    <row r="28" spans="1:26" hidden="1" x14ac:dyDescent="0.35">
      <c r="A28" t="s">
        <v>100</v>
      </c>
      <c r="B28">
        <v>0</v>
      </c>
      <c r="C28">
        <v>0</v>
      </c>
      <c r="D28">
        <v>0</v>
      </c>
      <c r="E28" s="16"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8"/>
        <v>0</v>
      </c>
    </row>
    <row r="29" spans="1:26" x14ac:dyDescent="0.35">
      <c r="A29" t="s">
        <v>103</v>
      </c>
      <c r="B29">
        <v>1.9786015659681001E-2</v>
      </c>
      <c r="C29">
        <f>F29</f>
        <v>0</v>
      </c>
      <c r="D29">
        <f>G29</f>
        <v>0.3</v>
      </c>
      <c r="E29" s="16">
        <f t="shared" ref="E29:E32" si="16">V29</f>
        <v>1.9786015659681001E-2</v>
      </c>
      <c r="F29">
        <v>0</v>
      </c>
      <c r="G29">
        <v>0.3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8"/>
        <v>1</v>
      </c>
      <c r="V29">
        <f>B29</f>
        <v>1.9786015659681001E-2</v>
      </c>
    </row>
    <row r="30" spans="1:26" x14ac:dyDescent="0.35">
      <c r="A30" t="s">
        <v>86</v>
      </c>
      <c r="B30">
        <v>0.94553946772544795</v>
      </c>
      <c r="C30">
        <f t="shared" ref="C30:D31" si="17">LN(F30)</f>
        <v>0</v>
      </c>
      <c r="D30">
        <f t="shared" si="17"/>
        <v>2.3025850929940459</v>
      </c>
      <c r="E30" s="16">
        <f t="shared" si="16"/>
        <v>2.5742017028140616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8">1/E30</f>
        <v>0.38846994736536056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8"/>
        <v>1</v>
      </c>
      <c r="V30">
        <f>EXP(B30)</f>
        <v>2.5742017028140616</v>
      </c>
    </row>
    <row r="31" spans="1:26" x14ac:dyDescent="0.35">
      <c r="A31" t="s">
        <v>83</v>
      </c>
      <c r="B31">
        <v>1.2308443600065699</v>
      </c>
      <c r="C31">
        <f t="shared" si="17"/>
        <v>0.58778666490211906</v>
      </c>
      <c r="D31">
        <f t="shared" si="17"/>
        <v>1.3862943611198906</v>
      </c>
      <c r="E31" s="16">
        <f t="shared" si="16"/>
        <v>3.4241195055989659</v>
      </c>
      <c r="F31">
        <v>1.8</v>
      </c>
      <c r="G31">
        <v>4</v>
      </c>
      <c r="H31">
        <v>4.01</v>
      </c>
      <c r="I31">
        <v>5.0199999999999996</v>
      </c>
      <c r="J31">
        <f t="shared" si="18"/>
        <v>0.29204588168282242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8"/>
        <v>1</v>
      </c>
      <c r="V31">
        <f>EXP(B31)</f>
        <v>3.4241195055989659</v>
      </c>
    </row>
    <row r="32" spans="1:26" x14ac:dyDescent="0.35">
      <c r="A32" t="s">
        <v>84</v>
      </c>
      <c r="B32">
        <v>0.27777644361357501</v>
      </c>
      <c r="C32">
        <f t="shared" ref="C32:D32" si="19">-LN(1/F32 -1)</f>
        <v>-1.3862943611198906</v>
      </c>
      <c r="D32">
        <f t="shared" si="19"/>
        <v>6.9067547786484651</v>
      </c>
      <c r="E32" s="16">
        <f t="shared" si="16"/>
        <v>0.56900100537931086</v>
      </c>
      <c r="F32">
        <v>0.2</v>
      </c>
      <c r="G32">
        <v>0.999</v>
      </c>
      <c r="H32">
        <v>5.01</v>
      </c>
      <c r="I32">
        <v>5.03</v>
      </c>
      <c r="J32">
        <f>1/(E32*(1-E32))</f>
        <v>4.0776571660618357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8"/>
        <v>1</v>
      </c>
      <c r="V32">
        <f>1/(1+EXP(-B32))</f>
        <v>0.56900100537931086</v>
      </c>
    </row>
    <row r="33" spans="1:22" hidden="1" x14ac:dyDescent="0.35">
      <c r="A33" t="s">
        <v>85</v>
      </c>
      <c r="B33">
        <v>0.70559799999999995</v>
      </c>
      <c r="C33">
        <f>F33</f>
        <v>0.70559799999999995</v>
      </c>
      <c r="D33">
        <f>G33</f>
        <v>0.70559799999999995</v>
      </c>
      <c r="E33" s="16"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8"/>
        <v>0</v>
      </c>
      <c r="V33">
        <f>1/(1+EXP(-B33))</f>
        <v>0.66942775013665978</v>
      </c>
    </row>
    <row r="34" spans="1:22" x14ac:dyDescent="0.35">
      <c r="A34" t="s">
        <v>87</v>
      </c>
      <c r="B34">
        <v>-1.6295736460255501</v>
      </c>
      <c r="C34">
        <f t="shared" ref="C34:D37" si="20">LN(F34)</f>
        <v>-2.3025850929940455</v>
      </c>
      <c r="D34">
        <f t="shared" si="20"/>
        <v>0.69314718055994529</v>
      </c>
      <c r="E34" s="16">
        <f t="shared" ref="E34:E38" si="21">V34</f>
        <v>0.1960131272898965</v>
      </c>
      <c r="F34">
        <v>0.1</v>
      </c>
      <c r="G34">
        <v>2</v>
      </c>
      <c r="H34">
        <v>6</v>
      </c>
      <c r="I34">
        <v>6</v>
      </c>
      <c r="J34">
        <f t="shared" ref="J34:J37" si="22">1/E34</f>
        <v>5.1016991250847976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8"/>
        <v>1</v>
      </c>
      <c r="V34">
        <f>EXP(B34)</f>
        <v>0.1960131272898965</v>
      </c>
    </row>
    <row r="35" spans="1:22" x14ac:dyDescent="0.35">
      <c r="A35" t="s">
        <v>88</v>
      </c>
      <c r="B35">
        <v>-1.13385107392537</v>
      </c>
      <c r="C35">
        <f t="shared" si="20"/>
        <v>-0.71334988787746489</v>
      </c>
      <c r="D35">
        <f t="shared" si="20"/>
        <v>-9.4310679471241415E-2</v>
      </c>
      <c r="E35" s="16">
        <f t="shared" si="21"/>
        <v>0.32179162381542664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22"/>
        <v>3.1076010871357558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8"/>
        <v>1</v>
      </c>
      <c r="V35">
        <f>EXP(B35)</f>
        <v>0.32179162381542664</v>
      </c>
    </row>
    <row r="36" spans="1:22" x14ac:dyDescent="0.35">
      <c r="A36" t="s">
        <v>89</v>
      </c>
      <c r="B36">
        <v>1.42317814669635</v>
      </c>
      <c r="C36">
        <f t="shared" si="20"/>
        <v>-6.9077552789821368</v>
      </c>
      <c r="D36">
        <f t="shared" si="20"/>
        <v>2.9957322735539909</v>
      </c>
      <c r="E36" s="16">
        <f t="shared" si="21"/>
        <v>4.1502897317963603</v>
      </c>
      <c r="F36">
        <v>1E-3</v>
      </c>
      <c r="G36">
        <v>20</v>
      </c>
      <c r="H36">
        <v>6.02</v>
      </c>
      <c r="I36">
        <v>6</v>
      </c>
      <c r="J36">
        <f t="shared" si="22"/>
        <v>0.24094703373086493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8"/>
        <v>1</v>
      </c>
      <c r="V36">
        <f>EXP(B36)</f>
        <v>4.1502897317963603</v>
      </c>
    </row>
    <row r="37" spans="1:22" x14ac:dyDescent="0.35">
      <c r="A37" t="s">
        <v>102</v>
      </c>
      <c r="B37">
        <v>1.57411177668434</v>
      </c>
      <c r="C37">
        <f t="shared" si="20"/>
        <v>-6.9077552789821368</v>
      </c>
      <c r="D37">
        <f t="shared" si="20"/>
        <v>3.1010977891993172</v>
      </c>
      <c r="E37" s="16">
        <f t="shared" si="21"/>
        <v>4.8264527457933113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22"/>
        <v>0.20719150329848152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8"/>
        <v>1</v>
      </c>
      <c r="V37">
        <f>EXP(B37)</f>
        <v>4.8264527457933113</v>
      </c>
    </row>
    <row r="38" spans="1:22" x14ac:dyDescent="0.35">
      <c r="A38" s="5" t="s">
        <v>69</v>
      </c>
      <c r="B38">
        <v>0.14345583111867999</v>
      </c>
      <c r="C38">
        <f>-LN(1/F38 -1)</f>
        <v>-4.0005334613699206E-2</v>
      </c>
      <c r="D38">
        <f>-LN(1/G38 -1)</f>
        <v>0.84729786038720356</v>
      </c>
      <c r="E38" s="16">
        <f t="shared" si="21"/>
        <v>0.5358025786733206</v>
      </c>
      <c r="F38">
        <v>0.49</v>
      </c>
      <c r="G38">
        <v>0.7</v>
      </c>
      <c r="H38">
        <v>87</v>
      </c>
      <c r="I38">
        <v>87</v>
      </c>
      <c r="J38">
        <f>1/(E38*(1-E38))</f>
        <v>4.0206148929454342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8"/>
        <v>1</v>
      </c>
      <c r="V38">
        <f>1/(1+EXP(-B38))</f>
        <v>0.5358025786733206</v>
      </c>
    </row>
    <row r="39" spans="1:22" hidden="1" x14ac:dyDescent="0.35">
      <c r="A39" s="3" t="s">
        <v>107</v>
      </c>
      <c r="B39" s="3">
        <v>1</v>
      </c>
      <c r="C39" s="3">
        <v>1</v>
      </c>
      <c r="D39" s="3">
        <v>1</v>
      </c>
      <c r="E39" s="16"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8"/>
        <v>0</v>
      </c>
      <c r="V39" s="3"/>
    </row>
    <row r="40" spans="1:22" hidden="1" x14ac:dyDescent="0.35">
      <c r="A40" t="s">
        <v>108</v>
      </c>
      <c r="B40">
        <v>1.8427</v>
      </c>
      <c r="C40">
        <f>B40</f>
        <v>1.8427</v>
      </c>
      <c r="D40">
        <f>C40</f>
        <v>1.8427</v>
      </c>
      <c r="E40" s="16"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23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8"/>
        <v>1</v>
      </c>
    </row>
    <row r="41" spans="1:22" hidden="1" x14ac:dyDescent="0.35">
      <c r="A41" t="s">
        <v>109</v>
      </c>
      <c r="B41">
        <v>9.7252000000000005E-2</v>
      </c>
      <c r="C41">
        <f>B41</f>
        <v>9.7252000000000005E-2</v>
      </c>
      <c r="D41">
        <f>C41</f>
        <v>9.7252000000000005E-2</v>
      </c>
      <c r="E41" s="16"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23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hidden="1" x14ac:dyDescent="0.35">
      <c r="A42" t="s">
        <v>105</v>
      </c>
      <c r="B42">
        <v>0.26712328767123289</v>
      </c>
      <c r="C42">
        <f>B42</f>
        <v>0.26712328767123289</v>
      </c>
      <c r="D42">
        <f>B42</f>
        <v>0.26712328767123289</v>
      </c>
      <c r="E42" s="16"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hidden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6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24">T43</f>
        <v>0</v>
      </c>
      <c r="V43"/>
    </row>
    <row r="44" spans="1:22" hidden="1" x14ac:dyDescent="0.35">
      <c r="A44" t="s">
        <v>90</v>
      </c>
      <c r="B44">
        <v>0.1449</v>
      </c>
      <c r="C44">
        <f t="shared" ref="C44:D45" si="25">F44</f>
        <v>0.1449</v>
      </c>
      <c r="D44" s="3">
        <f t="shared" si="25"/>
        <v>0.1449</v>
      </c>
      <c r="E44" s="16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24"/>
        <v>0</v>
      </c>
    </row>
    <row r="45" spans="1:22" hidden="1" x14ac:dyDescent="0.35">
      <c r="A45" t="s">
        <v>91</v>
      </c>
      <c r="B45">
        <v>0.1449</v>
      </c>
      <c r="C45">
        <f t="shared" si="25"/>
        <v>0.1449</v>
      </c>
      <c r="D45" s="3">
        <f t="shared" si="25"/>
        <v>0.1449</v>
      </c>
      <c r="E45" s="16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24"/>
        <v>0</v>
      </c>
    </row>
    <row r="46" spans="1:22" hidden="1" x14ac:dyDescent="0.35">
      <c r="A46" t="s">
        <v>101</v>
      </c>
      <c r="B46">
        <v>0</v>
      </c>
      <c r="C46">
        <v>0</v>
      </c>
      <c r="D46">
        <f>G46</f>
        <v>0</v>
      </c>
      <c r="E46" s="16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24"/>
        <v>0</v>
      </c>
    </row>
    <row r="47" spans="1:22" hidden="1" x14ac:dyDescent="0.35">
      <c r="A47" t="s">
        <v>104</v>
      </c>
      <c r="B47">
        <v>0</v>
      </c>
      <c r="C47">
        <f>B47</f>
        <v>0</v>
      </c>
      <c r="D47">
        <f>B47</f>
        <v>0</v>
      </c>
      <c r="E47" s="16"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24"/>
        <v>0</v>
      </c>
    </row>
    <row r="48" spans="1:22" x14ac:dyDescent="0.35">
      <c r="A48" t="s">
        <v>247</v>
      </c>
      <c r="B48" s="16">
        <v>3.7</v>
      </c>
      <c r="C48" s="16">
        <f>B48</f>
        <v>3.7</v>
      </c>
      <c r="D48" s="16">
        <f>B48</f>
        <v>3.7</v>
      </c>
      <c r="E48" s="16">
        <v>3.7</v>
      </c>
      <c r="F48" s="16">
        <f>E48</f>
        <v>3.7</v>
      </c>
      <c r="G48" s="16">
        <f>E48</f>
        <v>3.7</v>
      </c>
      <c r="O48">
        <v>0</v>
      </c>
    </row>
    <row r="49" spans="1:21" hidden="1" x14ac:dyDescent="0.35">
      <c r="A49" t="s">
        <v>249</v>
      </c>
      <c r="B49" s="14">
        <v>0</v>
      </c>
      <c r="C49" s="14">
        <f t="shared" ref="C49:D49" si="26">F49</f>
        <v>1</v>
      </c>
      <c r="D49" s="14">
        <f t="shared" si="26"/>
        <v>1</v>
      </c>
      <c r="E49" s="14">
        <f>IF(E48=3.5,0.0135,IF(OR(E48=3.7,E48=7),0,1))</f>
        <v>0</v>
      </c>
      <c r="F49" s="14">
        <f t="shared" ref="F49:G49" si="27">IF(F48=3.5,0.0135,1)</f>
        <v>1</v>
      </c>
      <c r="G49" s="14">
        <f t="shared" si="27"/>
        <v>1</v>
      </c>
      <c r="O49">
        <v>1</v>
      </c>
      <c r="P49">
        <f t="shared" ref="P49" si="28">SUM(L49:O49)</f>
        <v>1</v>
      </c>
      <c r="S49">
        <f t="shared" ref="S49" si="29">L49-Q49</f>
        <v>0</v>
      </c>
      <c r="T49">
        <f t="shared" ref="T49" si="30">S49+N49+Q49+M49</f>
        <v>0</v>
      </c>
      <c r="U49">
        <f t="shared" ref="U49" si="31">T49</f>
        <v>0</v>
      </c>
    </row>
    <row r="50" spans="1:21" hidden="1" x14ac:dyDescent="0.35">
      <c r="A50" t="s">
        <v>179</v>
      </c>
      <c r="B50">
        <v>1.0696163149411613</v>
      </c>
      <c r="C50">
        <f t="shared" ref="C50:D52" si="32">B50</f>
        <v>1.0696163149411613</v>
      </c>
      <c r="D50">
        <f t="shared" si="32"/>
        <v>1.0696163149411613</v>
      </c>
      <c r="E50" s="16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24"/>
        <v>0</v>
      </c>
    </row>
    <row r="51" spans="1:21" hidden="1" x14ac:dyDescent="0.35">
      <c r="A51" t="s">
        <v>180</v>
      </c>
      <c r="B51">
        <v>0.99381918034015848</v>
      </c>
      <c r="C51">
        <f t="shared" si="32"/>
        <v>0.99381918034015848</v>
      </c>
      <c r="D51">
        <f t="shared" si="32"/>
        <v>0.99381918034015848</v>
      </c>
      <c r="E51" s="16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24"/>
        <v>0</v>
      </c>
    </row>
    <row r="52" spans="1:21" hidden="1" x14ac:dyDescent="0.35">
      <c r="A52" t="s">
        <v>181</v>
      </c>
      <c r="B52">
        <v>0.9618468890261952</v>
      </c>
      <c r="C52">
        <f t="shared" si="32"/>
        <v>0.9618468890261952</v>
      </c>
      <c r="D52">
        <f t="shared" si="32"/>
        <v>0.9618468890261952</v>
      </c>
      <c r="E52" s="16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24"/>
        <v>0</v>
      </c>
    </row>
  </sheetData>
  <autoFilter ref="A1:W52" xr:uid="{D6333A1E-4CCC-47DA-98C3-E7945B8628B8}">
    <filterColumn colId="18">
      <filters blank="1">
        <filter val="1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6" bestFit="1" customWidth="1"/>
    <col min="6" max="6" width="8.7265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6" t="s">
        <v>191</v>
      </c>
      <c r="F1" t="s">
        <v>193</v>
      </c>
      <c r="G1" t="s">
        <v>194</v>
      </c>
      <c r="H1" t="s">
        <v>206</v>
      </c>
      <c r="I1" t="s">
        <v>208</v>
      </c>
      <c r="J1" t="s">
        <v>238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212</v>
      </c>
      <c r="V1" t="s">
        <v>192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6">
        <f>PARS!E2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6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-0.17639999377797505</v>
      </c>
      <c r="C4" s="7">
        <f>LN(F4)</f>
        <v>-0.51082562376599072</v>
      </c>
      <c r="D4" s="7">
        <f>LN(G4)</f>
        <v>0.18232155679395459</v>
      </c>
      <c r="E4" s="16">
        <f>PARS!E4</f>
        <v>0.83828260844004876</v>
      </c>
      <c r="F4">
        <v>0.6</v>
      </c>
      <c r="G4">
        <v>1.2</v>
      </c>
      <c r="H4">
        <v>1</v>
      </c>
      <c r="I4">
        <v>1</v>
      </c>
      <c r="J4">
        <f>1/E4</f>
        <v>1.1929151218595473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0.83828260844004876</v>
      </c>
    </row>
    <row r="5" spans="1:22" x14ac:dyDescent="0.35">
      <c r="A5" t="s">
        <v>76</v>
      </c>
      <c r="B5" s="7">
        <f>LN(E5)</f>
        <v>-0.17639999377797505</v>
      </c>
      <c r="C5">
        <f>C4</f>
        <v>-0.51082562376599072</v>
      </c>
      <c r="D5">
        <f>D4</f>
        <v>0.18232155679395459</v>
      </c>
      <c r="E5" s="16">
        <f>PARS!E5</f>
        <v>0.83828260844004876</v>
      </c>
      <c r="F5">
        <v>0.6</v>
      </c>
      <c r="G5">
        <v>1.2</v>
      </c>
      <c r="H5">
        <v>1</v>
      </c>
      <c r="I5">
        <v>1</v>
      </c>
      <c r="J5">
        <f>1/E5</f>
        <v>1.1929151218595473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248</v>
      </c>
      <c r="B6" s="7">
        <f>LN(E6)</f>
        <v>0</v>
      </c>
      <c r="C6">
        <f>C5</f>
        <v>-0.51082562376599072</v>
      </c>
      <c r="D6">
        <f>D5</f>
        <v>0.18232155679395459</v>
      </c>
      <c r="E6" s="16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106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6">
        <f>PARS!E7</f>
        <v>1.6156999999999999</v>
      </c>
      <c r="F7">
        <v>1.5904813099999999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74</v>
      </c>
      <c r="B8">
        <f t="shared" ref="B8:D10" si="6">LN(E8)</f>
        <v>-1.49132666113523</v>
      </c>
      <c r="C8">
        <f t="shared" si="6"/>
        <v>-2.3025850929940455</v>
      </c>
      <c r="D8">
        <f t="shared" si="6"/>
        <v>-0.916290731874155</v>
      </c>
      <c r="E8" s="16">
        <f>PARS!E8</f>
        <v>0.2250738606400052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4.4429859476194435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0.2250738606400052</v>
      </c>
    </row>
    <row r="9" spans="1:22" x14ac:dyDescent="0.35">
      <c r="A9" t="s">
        <v>92</v>
      </c>
      <c r="B9">
        <f t="shared" si="6"/>
        <v>5.6240436490022976E-5</v>
      </c>
      <c r="C9">
        <f t="shared" si="6"/>
        <v>-0.16251892949777494</v>
      </c>
      <c r="D9">
        <f t="shared" si="6"/>
        <v>0.69314718055994529</v>
      </c>
      <c r="E9" s="16">
        <f>PARS!E9</f>
        <v>1.000056242018013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0.99994376114497363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1.000056242018013</v>
      </c>
    </row>
    <row r="10" spans="1:22" x14ac:dyDescent="0.35">
      <c r="A10" t="s">
        <v>93</v>
      </c>
      <c r="B10">
        <f t="shared" si="6"/>
        <v>1.2212270714884801</v>
      </c>
      <c r="C10">
        <f t="shared" si="6"/>
        <v>0.69314718055994529</v>
      </c>
      <c r="D10">
        <f t="shared" si="6"/>
        <v>1.791759469228055</v>
      </c>
      <c r="E10" s="16">
        <f>PARS!E10</f>
        <v>3.391346606210544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0.2948681205774451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3.391346606210544</v>
      </c>
    </row>
    <row r="11" spans="1:22" x14ac:dyDescent="0.35">
      <c r="A11" t="s">
        <v>98</v>
      </c>
      <c r="B11">
        <f>LN(E11)</f>
        <v>5.6240436490022976E-5</v>
      </c>
      <c r="C11">
        <f>C4</f>
        <v>-0.51082562376599072</v>
      </c>
      <c r="D11">
        <f>D4</f>
        <v>0.18232155679395459</v>
      </c>
      <c r="E11" s="16">
        <f>PARS!E11</f>
        <v>1.000056242018013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0.99994376114497363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95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6">
        <f>PARS!E12</f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94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6">
        <f>PARS!E13</f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97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6">
        <f>PARS!E14</f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99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6">
        <f>PARS!E15</f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70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6">
        <f>PARS!E16</f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77</v>
      </c>
      <c r="B17">
        <f>LN(-E17)</f>
        <v>-1.51389615852901</v>
      </c>
      <c r="C17">
        <f>LN(-G17)</f>
        <v>-2.3025850929940455</v>
      </c>
      <c r="D17">
        <f>LN(-F17)</f>
        <v>-1.1647520911726548</v>
      </c>
      <c r="E17" s="16">
        <f>PARS!E17</f>
        <v>-0.22005095220154583</v>
      </c>
      <c r="F17">
        <v>-0.312</v>
      </c>
      <c r="G17">
        <v>-0.1</v>
      </c>
      <c r="H17">
        <v>1.4</v>
      </c>
      <c r="I17">
        <v>1.4</v>
      </c>
      <c r="J17">
        <f t="shared" si="8"/>
        <v>-4.544402057774759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-0.22005095220154583</v>
      </c>
    </row>
    <row r="18" spans="1:26" x14ac:dyDescent="0.35">
      <c r="A18" t="s">
        <v>96</v>
      </c>
      <c r="B18">
        <f t="shared" ref="B18:D19" si="9">LN(E18)</f>
        <v>-0.68955096167388286</v>
      </c>
      <c r="C18">
        <f t="shared" si="9"/>
        <v>-1.2039728043259361</v>
      </c>
      <c r="D18">
        <f t="shared" si="9"/>
        <v>-0.43078291609245423</v>
      </c>
      <c r="E18" s="16">
        <f>PARS!E18</f>
        <v>0.50180134651984942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1.9928204795290314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0.50180134651984942</v>
      </c>
    </row>
    <row r="19" spans="1:26" x14ac:dyDescent="0.35">
      <c r="A19" t="s">
        <v>71</v>
      </c>
      <c r="B19">
        <f t="shared" si="9"/>
        <v>1.27160256513612</v>
      </c>
      <c r="C19">
        <f t="shared" si="9"/>
        <v>1.6094379124341003</v>
      </c>
      <c r="D19">
        <f t="shared" si="9"/>
        <v>2.341805806147327</v>
      </c>
      <c r="E19" s="16">
        <f>PARS!E19</f>
        <v>3.5665636354878889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0.28038193123763083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3.5665636354878889</v>
      </c>
    </row>
    <row r="20" spans="1:26" x14ac:dyDescent="0.35">
      <c r="A20" s="6" t="s">
        <v>72</v>
      </c>
      <c r="B20">
        <f>E20</f>
        <v>2000</v>
      </c>
      <c r="C20">
        <f>LN(F20/100)</f>
        <v>2.9957322735539909</v>
      </c>
      <c r="D20">
        <f>LN(G20/100)</f>
        <v>2.9957322735539909</v>
      </c>
      <c r="E20" s="16">
        <f>PARS!E20</f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73</v>
      </c>
      <c r="B21">
        <f>-LN(1/E21 -1)*1000</f>
        <v>0.10551819548410434</v>
      </c>
      <c r="C21">
        <f>-LN(1/F21 -1)</f>
        <v>0</v>
      </c>
      <c r="D21">
        <f>-LN(1/G21 -1)</f>
        <v>0.40546510810816427</v>
      </c>
      <c r="E21" s="16">
        <f>PARS!E21</f>
        <v>0.50002637954884654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4000.0000111340896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0.50002637954884654</v>
      </c>
      <c r="W21" t="s">
        <v>242</v>
      </c>
      <c r="Y21">
        <f>0.02020068</f>
        <v>2.0200679999999999E-2</v>
      </c>
      <c r="Z21" s="15">
        <f>1/(1+EXP(-Y21))</f>
        <v>0.50504999827283203</v>
      </c>
    </row>
    <row r="22" spans="1:26" x14ac:dyDescent="0.35">
      <c r="A22" t="s">
        <v>68</v>
      </c>
      <c r="B22">
        <f>LN(E22/10)</f>
        <v>0.82999999999999985</v>
      </c>
      <c r="C22">
        <f>LN(F22/10)</f>
        <v>0.37156355643248301</v>
      </c>
      <c r="D22">
        <f>LN(G22/10)</f>
        <v>0.61518563909023349</v>
      </c>
      <c r="E22" s="16">
        <f>PARS!E22</f>
        <v>22.933187402641828</v>
      </c>
      <c r="F22">
        <v>14.5</v>
      </c>
      <c r="G22">
        <v>18.5</v>
      </c>
      <c r="H22">
        <v>4</v>
      </c>
      <c r="I22">
        <v>4</v>
      </c>
      <c r="J22">
        <f t="shared" si="8"/>
        <v>4.360492863215356E-2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22.933187402641828</v>
      </c>
    </row>
    <row r="23" spans="1:26" x14ac:dyDescent="0.35">
      <c r="A23" t="s">
        <v>79</v>
      </c>
      <c r="B23">
        <f>1-LN(1/(E23-1) -1)</f>
        <v>2.4966823036582797</v>
      </c>
      <c r="C23">
        <f>1-LN(1/(F23-1) -1)</f>
        <v>1</v>
      </c>
      <c r="D23">
        <f>1-LN(1/(G23-1) -1)</f>
        <v>7.9067547786486871</v>
      </c>
      <c r="E23" s="16">
        <f>PARS!E23</f>
        <v>1.8170791321072928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6.6907164925027951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1.8170791321072928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6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190</v>
      </c>
      <c r="B25">
        <f t="shared" ref="B25:D26" si="10">E25</f>
        <v>-7.0000000000000007E-2</v>
      </c>
      <c r="C25">
        <f t="shared" si="10"/>
        <v>-0.15</v>
      </c>
      <c r="D25">
        <f t="shared" si="10"/>
        <v>0.05</v>
      </c>
      <c r="E25" s="16">
        <f>PARS!E25</f>
        <v>-7.0000000000000007E-2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81</v>
      </c>
      <c r="B26">
        <f t="shared" si="10"/>
        <v>0.12809741588212301</v>
      </c>
      <c r="C26">
        <f t="shared" si="10"/>
        <v>0</v>
      </c>
      <c r="D26">
        <f t="shared" si="10"/>
        <v>0.5</v>
      </c>
      <c r="E26" s="16">
        <f>PARS!E26</f>
        <v>0.12809741588212301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82</v>
      </c>
      <c r="B27">
        <f>LN(E27)</f>
        <v>-0.74297264756552195</v>
      </c>
      <c r="C27">
        <f>LN(F27)</f>
        <v>-0.35667494393873245</v>
      </c>
      <c r="D27">
        <f>LN(G27)</f>
        <v>1.0986122886681098</v>
      </c>
      <c r="E27" s="16">
        <f>PARS!E27</f>
        <v>0.47569772995473142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2.1021752617889566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0.47569772995473142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6">
        <f>PARS!E28</f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103</v>
      </c>
      <c r="B29">
        <v>4.2000000000000003E-2</v>
      </c>
      <c r="C29">
        <v>4.2000000000000003E-2</v>
      </c>
      <c r="D29">
        <v>4.2000000000000003E-2</v>
      </c>
      <c r="E29" s="16">
        <f>PARS!E29</f>
        <v>1.9786015659681001E-2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86</v>
      </c>
      <c r="B30">
        <f t="shared" ref="B30:D31" si="12">LN(E30)</f>
        <v>0.94553946772544795</v>
      </c>
      <c r="C30">
        <f t="shared" si="12"/>
        <v>0</v>
      </c>
      <c r="D30">
        <f t="shared" si="12"/>
        <v>2.3025850929940459</v>
      </c>
      <c r="E30" s="16">
        <f>PARS!E30</f>
        <v>2.5742017028140616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0.38846994736536056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2.5742017028140616</v>
      </c>
    </row>
    <row r="31" spans="1:26" x14ac:dyDescent="0.35">
      <c r="A31" t="s">
        <v>83</v>
      </c>
      <c r="B31">
        <f t="shared" si="12"/>
        <v>1.2308443600065699</v>
      </c>
      <c r="C31">
        <f t="shared" si="12"/>
        <v>0.58778666490211906</v>
      </c>
      <c r="D31">
        <f t="shared" si="12"/>
        <v>1.3862943611198906</v>
      </c>
      <c r="E31" s="16">
        <f>PARS!E31</f>
        <v>3.4241195055989659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0.29204588168282242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3.4241195055989659</v>
      </c>
    </row>
    <row r="32" spans="1:26" x14ac:dyDescent="0.35">
      <c r="A32" t="s">
        <v>84</v>
      </c>
      <c r="B32">
        <f t="shared" ref="B32:D32" si="14">-LN(1/E32 -1)</f>
        <v>0.27777644361357495</v>
      </c>
      <c r="C32">
        <f t="shared" si="14"/>
        <v>-2.1972245773362196</v>
      </c>
      <c r="D32">
        <f t="shared" si="14"/>
        <v>6.9067547786484651</v>
      </c>
      <c r="E32" s="16">
        <f>PARS!E32</f>
        <v>0.56900100537931086</v>
      </c>
      <c r="F32">
        <v>0.1</v>
      </c>
      <c r="G32">
        <v>0.999</v>
      </c>
      <c r="H32">
        <v>5.01</v>
      </c>
      <c r="I32">
        <v>5.03</v>
      </c>
      <c r="J32">
        <f>1/(E32*(1-E32))</f>
        <v>4.0776571660618357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0.56900100537931086</v>
      </c>
    </row>
    <row r="33" spans="1:22" x14ac:dyDescent="0.35">
      <c r="A33" t="s">
        <v>85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6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87</v>
      </c>
      <c r="B34">
        <f t="shared" ref="B34:D37" si="15">LN(E34)</f>
        <v>-1.6295736460255501</v>
      </c>
      <c r="C34">
        <f t="shared" si="15"/>
        <v>-2.3025850929940455</v>
      </c>
      <c r="D34">
        <f t="shared" si="15"/>
        <v>0.69314718055994529</v>
      </c>
      <c r="E34" s="16">
        <f>PARS!E34</f>
        <v>0.1960131272898965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5.1016991250847976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0.1960131272898965</v>
      </c>
    </row>
    <row r="35" spans="1:22" x14ac:dyDescent="0.35">
      <c r="A35" t="s">
        <v>88</v>
      </c>
      <c r="B35">
        <f t="shared" si="15"/>
        <v>-1.13385107392537</v>
      </c>
      <c r="C35">
        <f t="shared" si="15"/>
        <v>-0.71334988787746489</v>
      </c>
      <c r="D35">
        <f t="shared" si="15"/>
        <v>-9.4310679471241415E-2</v>
      </c>
      <c r="E35" s="16">
        <f>PARS!E35</f>
        <v>0.32179162381542664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3.1076010871357558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0.32179162381542664</v>
      </c>
    </row>
    <row r="36" spans="1:22" x14ac:dyDescent="0.35">
      <c r="A36" t="s">
        <v>89</v>
      </c>
      <c r="B36">
        <f t="shared" si="15"/>
        <v>1.42317814669635</v>
      </c>
      <c r="C36">
        <f t="shared" si="15"/>
        <v>-6.9077552789821368</v>
      </c>
      <c r="D36">
        <f t="shared" si="15"/>
        <v>2.9957322735539909</v>
      </c>
      <c r="E36" s="16">
        <f>PARS!E36</f>
        <v>4.1502897317963603</v>
      </c>
      <c r="F36">
        <v>1E-3</v>
      </c>
      <c r="G36">
        <v>20</v>
      </c>
      <c r="H36">
        <v>6.02</v>
      </c>
      <c r="I36">
        <v>6</v>
      </c>
      <c r="J36">
        <f t="shared" si="16"/>
        <v>0.24094703373086493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4.1502897317963603</v>
      </c>
    </row>
    <row r="37" spans="1:22" x14ac:dyDescent="0.35">
      <c r="A37" t="s">
        <v>102</v>
      </c>
      <c r="B37">
        <f t="shared" si="15"/>
        <v>1.57411177668434</v>
      </c>
      <c r="C37">
        <f t="shared" si="15"/>
        <v>-6.9077552789821368</v>
      </c>
      <c r="D37">
        <f t="shared" si="15"/>
        <v>3.1010977891993172</v>
      </c>
      <c r="E37" s="16">
        <f>PARS!E37</f>
        <v>4.8264527457933113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0.20719150329848152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4.8264527457933113</v>
      </c>
    </row>
    <row r="38" spans="1:22" x14ac:dyDescent="0.35">
      <c r="A38" s="5" t="s">
        <v>69</v>
      </c>
      <c r="B38">
        <f>-LN(1/E38 -1)</f>
        <v>0.14345583111868015</v>
      </c>
      <c r="C38">
        <f>-LN(1/F38 -1)</f>
        <v>-4.0005334613699206E-2</v>
      </c>
      <c r="D38">
        <f>-LN(1/G38 -1)</f>
        <v>0.84729786038720356</v>
      </c>
      <c r="E38" s="16">
        <f>PARS!E38</f>
        <v>0.5358025786733206</v>
      </c>
      <c r="F38">
        <v>0.49</v>
      </c>
      <c r="G38">
        <v>0.7</v>
      </c>
      <c r="H38">
        <v>87</v>
      </c>
      <c r="I38">
        <v>87</v>
      </c>
      <c r="J38">
        <f>1/(E38*(1-E38))</f>
        <v>4.0206148929454342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0.5358025786733206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6">
        <f>PARS!E39</f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108</v>
      </c>
      <c r="B40">
        <f>E40</f>
        <v>1.8427</v>
      </c>
      <c r="C40">
        <f>B40</f>
        <v>1.8427</v>
      </c>
      <c r="D40">
        <f>C40</f>
        <v>1.8427</v>
      </c>
      <c r="E40" s="16">
        <f>PARS!E40</f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7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109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6">
        <f>PARS!E41</f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6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6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90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6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91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6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6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104</v>
      </c>
      <c r="B47">
        <v>0</v>
      </c>
      <c r="C47">
        <f t="shared" ref="C47:C52" si="20">B47</f>
        <v>0</v>
      </c>
      <c r="D47">
        <f>B47</f>
        <v>0</v>
      </c>
      <c r="E47" s="16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247</v>
      </c>
      <c r="B48" s="11">
        <f t="shared" ref="B48:B53" si="21">E48</f>
        <v>3.7</v>
      </c>
      <c r="C48" s="11">
        <f t="shared" si="20"/>
        <v>3.7</v>
      </c>
      <c r="D48" s="11">
        <f>B48</f>
        <v>3.7</v>
      </c>
      <c r="E48" s="11">
        <f>PARS!E48</f>
        <v>3.7</v>
      </c>
      <c r="F48" s="11">
        <f>PARS!F48</f>
        <v>3.7</v>
      </c>
      <c r="G48" s="11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249</v>
      </c>
      <c r="B49" s="11">
        <f t="shared" si="21"/>
        <v>0</v>
      </c>
      <c r="C49" s="11">
        <f t="shared" si="20"/>
        <v>0</v>
      </c>
      <c r="D49" s="11">
        <f>B49</f>
        <v>0</v>
      </c>
      <c r="E49" s="11">
        <f>PARS!E49</f>
        <v>0</v>
      </c>
      <c r="F49" s="11">
        <f>PARS!F49</f>
        <v>1</v>
      </c>
      <c r="G49" s="11">
        <f>PARS!G49</f>
        <v>1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179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6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180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6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181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6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244</v>
      </c>
      <c r="B53" s="16">
        <f t="shared" si="21"/>
        <v>1.1000000000000001</v>
      </c>
      <c r="C53">
        <v>1</v>
      </c>
      <c r="D53">
        <v>1</v>
      </c>
      <c r="E53" s="16">
        <v>1.1000000000000001</v>
      </c>
      <c r="F53">
        <v>1</v>
      </c>
      <c r="G53">
        <v>1</v>
      </c>
    </row>
    <row r="54" spans="1:21" x14ac:dyDescent="0.35">
      <c r="A54" t="s">
        <v>245</v>
      </c>
      <c r="B54" s="11">
        <v>0.35</v>
      </c>
      <c r="E54" s="16">
        <v>0.35</v>
      </c>
    </row>
    <row r="55" spans="1:21" x14ac:dyDescent="0.35">
      <c r="A55" t="s">
        <v>246</v>
      </c>
      <c r="B55" s="11">
        <v>23</v>
      </c>
      <c r="E55" s="16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9"/>
  <sheetViews>
    <sheetView workbookViewId="0">
      <selection activeCell="D51" sqref="D51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9" x14ac:dyDescent="0.35">
      <c r="A1" t="s">
        <v>0</v>
      </c>
      <c r="B1" t="s">
        <v>115</v>
      </c>
      <c r="C1" t="s">
        <v>1</v>
      </c>
      <c r="D1" t="s">
        <v>67</v>
      </c>
      <c r="E1" t="s">
        <v>210</v>
      </c>
      <c r="F1" t="s">
        <v>207</v>
      </c>
      <c r="G1" t="s">
        <v>208</v>
      </c>
      <c r="H1" t="s">
        <v>241</v>
      </c>
      <c r="I1" t="s">
        <v>251</v>
      </c>
    </row>
    <row r="2" spans="1:9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9" x14ac:dyDescent="0.35">
      <c r="A3" t="s">
        <v>26</v>
      </c>
      <c r="B3" t="s">
        <v>121</v>
      </c>
      <c r="C3">
        <f>VLOOKUP(B3,Moments_psid!A:C,3,0)</f>
        <v>-2.7084940999921869</v>
      </c>
      <c r="D3">
        <f>1</f>
        <v>1</v>
      </c>
      <c r="F3">
        <v>0</v>
      </c>
      <c r="G3">
        <v>2</v>
      </c>
      <c r="H3">
        <v>1</v>
      </c>
    </row>
    <row r="4" spans="1:9" x14ac:dyDescent="0.35">
      <c r="A4" t="s">
        <v>27</v>
      </c>
      <c r="B4" t="s">
        <v>122</v>
      </c>
      <c r="C4">
        <f>VLOOKUP(B4,Moments_psid!A:C,3,0)</f>
        <v>-0.29730104993288509</v>
      </c>
      <c r="D4">
        <f>1</f>
        <v>1</v>
      </c>
      <c r="F4">
        <v>0</v>
      </c>
      <c r="G4">
        <v>3</v>
      </c>
      <c r="H4">
        <v>1</v>
      </c>
    </row>
    <row r="5" spans="1:9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G5">
        <v>4</v>
      </c>
    </row>
    <row r="6" spans="1:9" x14ac:dyDescent="0.35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47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G7">
        <v>6</v>
      </c>
    </row>
    <row r="8" spans="1:9" x14ac:dyDescent="0.35">
      <c r="A8" t="s">
        <v>48</v>
      </c>
      <c r="B8" t="str">
        <f t="shared" si="0"/>
        <v>whours_pnw_difwpww</v>
      </c>
      <c r="C8">
        <f>VLOOKUP(B8,Moments_psid!A:C,3,0)</f>
        <v>105.92467385866679</v>
      </c>
      <c r="D8">
        <f>1</f>
        <v>1</v>
      </c>
      <c r="F8">
        <v>1.01</v>
      </c>
      <c r="G8">
        <v>7</v>
      </c>
    </row>
    <row r="9" spans="1:9" x14ac:dyDescent="0.35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50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51</v>
      </c>
      <c r="B12" t="str">
        <f t="shared" si="0"/>
        <v>whwk_pnw_dif</v>
      </c>
      <c r="C12">
        <f>VLOOKUP(B12,Moments_psid!A:C,3,0)</f>
        <v>-109.1547555757197</v>
      </c>
      <c r="D12">
        <f>1</f>
        <v>1</v>
      </c>
      <c r="F12">
        <v>1.5</v>
      </c>
      <c r="G12">
        <v>11</v>
      </c>
    </row>
    <row r="13" spans="1:9" x14ac:dyDescent="0.35">
      <c r="A13" t="s">
        <v>52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53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54</v>
      </c>
      <c r="B15" t="str">
        <f t="shared" si="0"/>
        <v>hhwk_pnw_difhpww</v>
      </c>
      <c r="C15">
        <f>VLOOKUP(B15,Moments_psid!A:C,3,0)</f>
        <v>277.3960843684647</v>
      </c>
      <c r="D15">
        <v>1</v>
      </c>
      <c r="F15">
        <v>1.5</v>
      </c>
      <c r="G15">
        <v>14</v>
      </c>
    </row>
    <row r="16" spans="1:9" x14ac:dyDescent="0.35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61</v>
      </c>
      <c r="B19" t="s">
        <v>118</v>
      </c>
      <c r="C19">
        <f>VLOOKUP(B19,Moments_psid!A:C,3,0)</f>
        <v>-0.24397495405798261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21</v>
      </c>
    </row>
    <row r="21" spans="1:9" x14ac:dyDescent="0.35">
      <c r="A21" t="s">
        <v>37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22</v>
      </c>
    </row>
    <row r="22" spans="1:9" x14ac:dyDescent="0.35">
      <c r="A22" t="s">
        <v>55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23</v>
      </c>
    </row>
    <row r="23" spans="1:9" x14ac:dyDescent="0.35">
      <c r="A23" t="s">
        <v>56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G23">
        <v>24</v>
      </c>
    </row>
    <row r="24" spans="1:9" x14ac:dyDescent="0.35">
      <c r="A24" t="s">
        <v>156</v>
      </c>
      <c r="B24" t="s">
        <v>156</v>
      </c>
      <c r="C24">
        <f>VLOOKUP(B24,Moments_psid!A:C,3,0)</f>
        <v>16.266669440742501</v>
      </c>
      <c r="D24">
        <f>1</f>
        <v>1</v>
      </c>
      <c r="F24">
        <v>3.41</v>
      </c>
      <c r="G24">
        <v>24.1</v>
      </c>
    </row>
    <row r="25" spans="1:9" x14ac:dyDescent="0.35">
      <c r="A25" t="s">
        <v>57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G25">
        <v>25</v>
      </c>
      <c r="I25" t="s">
        <v>237</v>
      </c>
    </row>
    <row r="26" spans="1:9" x14ac:dyDescent="0.35">
      <c r="A26" t="s">
        <v>58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39</v>
      </c>
      <c r="B28" t="str">
        <f>A28</f>
        <v>sdo_dif</v>
      </c>
      <c r="C28">
        <f>VLOOKUP(B28,Moments_psid!A:C,3,0)</f>
        <v>-1.7715051525342049</v>
      </c>
      <c r="D28">
        <f>1</f>
        <v>1</v>
      </c>
      <c r="F28">
        <v>4.05</v>
      </c>
      <c r="G28">
        <v>30</v>
      </c>
    </row>
    <row r="29" spans="1:9" x14ac:dyDescent="0.35">
      <c r="A29" t="s">
        <v>38</v>
      </c>
      <c r="B29" t="str">
        <f>A29</f>
        <v>wdo_dif</v>
      </c>
      <c r="C29">
        <f>VLOOKUP(B29,Moments_psid!A:C,3,0)</f>
        <v>8.2483445308043329E-2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41</v>
      </c>
      <c r="B30" t="s">
        <v>162</v>
      </c>
      <c r="C30">
        <f>VLOOKUP(B30,Moments_psid!A:C,3,0)</f>
        <v>72.316991346232982</v>
      </c>
      <c r="D30">
        <f>1</f>
        <v>1</v>
      </c>
      <c r="F30">
        <v>3.6</v>
      </c>
      <c r="G30">
        <v>34</v>
      </c>
    </row>
    <row r="31" spans="1:9" x14ac:dyDescent="0.35">
      <c r="A31" t="s">
        <v>42</v>
      </c>
      <c r="B31" t="s">
        <v>163</v>
      </c>
      <c r="C31">
        <f>VLOOKUP(B31,Moments_psid!A:C,3,0)</f>
        <v>65.080088675771051</v>
      </c>
      <c r="D31">
        <v>0</v>
      </c>
      <c r="F31">
        <v>3.7</v>
      </c>
      <c r="G31">
        <v>35</v>
      </c>
      <c r="I31" t="s">
        <v>188</v>
      </c>
    </row>
    <row r="32" spans="1:9" x14ac:dyDescent="0.35">
      <c r="A32" t="s">
        <v>59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36</v>
      </c>
    </row>
    <row r="33" spans="1:9" x14ac:dyDescent="0.35">
      <c r="A33" t="s">
        <v>30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G33">
        <v>37</v>
      </c>
    </row>
    <row r="34" spans="1:9" x14ac:dyDescent="0.35">
      <c r="A34" t="s">
        <v>32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G34">
        <v>38</v>
      </c>
    </row>
    <row r="35" spans="1:9" x14ac:dyDescent="0.35">
      <c r="A35" t="s">
        <v>36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G35">
        <v>39</v>
      </c>
    </row>
    <row r="36" spans="1:9" x14ac:dyDescent="0.35">
      <c r="A36" t="s">
        <v>34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G36">
        <v>40</v>
      </c>
    </row>
    <row r="37" spans="1:9" x14ac:dyDescent="0.35">
      <c r="A37" t="s">
        <v>117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G37">
        <v>41</v>
      </c>
    </row>
    <row r="38" spans="1:9" x14ac:dyDescent="0.35">
      <c r="A38" t="s">
        <v>29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G38">
        <v>42</v>
      </c>
    </row>
    <row r="39" spans="1:9" x14ac:dyDescent="0.35">
      <c r="A39" t="s">
        <v>31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G39">
        <v>43</v>
      </c>
    </row>
    <row r="40" spans="1:9" x14ac:dyDescent="0.35">
      <c r="A40" t="s">
        <v>35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G40">
        <v>44</v>
      </c>
    </row>
    <row r="41" spans="1:9" x14ac:dyDescent="0.35">
      <c r="A41" t="s">
        <v>33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G41">
        <v>45</v>
      </c>
    </row>
    <row r="42" spans="1:9" x14ac:dyDescent="0.35">
      <c r="A42" t="s">
        <v>116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G42">
        <v>46</v>
      </c>
    </row>
    <row r="43" spans="1:9" x14ac:dyDescent="0.35">
      <c r="A43" t="s">
        <v>44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G43">
        <v>47</v>
      </c>
    </row>
    <row r="44" spans="1:9" x14ac:dyDescent="0.35">
      <c r="A44" t="s">
        <v>43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G44">
        <v>48</v>
      </c>
      <c r="I44" t="s">
        <v>221</v>
      </c>
    </row>
    <row r="45" spans="1:9" x14ac:dyDescent="0.35">
      <c r="A45" t="s">
        <v>111</v>
      </c>
      <c r="B45" t="s">
        <v>134</v>
      </c>
      <c r="C45">
        <f>VLOOKUP(B45,Moments_psid!A:C,3,0)</f>
        <v>1.88140143270291E-3</v>
      </c>
      <c r="D45">
        <v>0</v>
      </c>
      <c r="G45">
        <v>51</v>
      </c>
    </row>
    <row r="46" spans="1:9" x14ac:dyDescent="0.35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x14ac:dyDescent="0.35">
      <c r="A47" t="s">
        <v>172</v>
      </c>
      <c r="B47" t="s">
        <v>173</v>
      </c>
      <c r="C47">
        <f>VLOOKUP(B47,Moments_psid!A:C,3,0)</f>
        <v>7.5260975590661507</v>
      </c>
      <c r="D47">
        <v>0</v>
      </c>
      <c r="G47">
        <v>55</v>
      </c>
      <c r="I47" t="s">
        <v>188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224</v>
      </c>
    </row>
    <row r="50" spans="1:9" x14ac:dyDescent="0.35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187</v>
      </c>
      <c r="B54" t="str">
        <f t="shared" si="2"/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97</v>
      </c>
    </row>
    <row r="55" spans="1:9" x14ac:dyDescent="0.35">
      <c r="A55" t="s">
        <v>9</v>
      </c>
      <c r="B55" t="str">
        <f t="shared" si="2"/>
        <v>L</v>
      </c>
      <c r="C55">
        <f>VLOOKUP(B55,Moments_other!A:B,2,0)</f>
        <v>0.53600000000000003</v>
      </c>
      <c r="D55">
        <f>1</f>
        <v>1</v>
      </c>
      <c r="F55">
        <v>99</v>
      </c>
      <c r="G55">
        <v>98</v>
      </c>
    </row>
    <row r="56" spans="1:9" x14ac:dyDescent="0.35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x14ac:dyDescent="0.35">
      <c r="A57" t="s">
        <v>225</v>
      </c>
      <c r="B57" t="s">
        <v>225</v>
      </c>
      <c r="C57">
        <v>0.59019820000000001</v>
      </c>
      <c r="G57">
        <v>99</v>
      </c>
    </row>
    <row r="58" spans="1:9" x14ac:dyDescent="0.35">
      <c r="A58" t="s">
        <v>211</v>
      </c>
      <c r="B58" t="s">
        <v>211</v>
      </c>
      <c r="C58">
        <v>1</v>
      </c>
      <c r="D58">
        <v>0</v>
      </c>
      <c r="E58">
        <v>1</v>
      </c>
      <c r="G58">
        <v>100</v>
      </c>
    </row>
    <row r="59" spans="1:9" x14ac:dyDescent="0.35">
      <c r="A59" t="s">
        <v>105</v>
      </c>
      <c r="B59" t="s">
        <v>105</v>
      </c>
      <c r="C59">
        <f>9*5*52/(24*365)</f>
        <v>0.26712328767123289</v>
      </c>
      <c r="G59">
        <v>101</v>
      </c>
    </row>
  </sheetData>
  <autoFilter ref="A1:J59" xr:uid="{A42A002A-BEAD-45BB-A257-D80A19A6BE2C}">
    <sortState xmlns:xlrd2="http://schemas.microsoft.com/office/spreadsheetml/2017/richdata2" ref="A2:I59">
      <sortCondition ref="G1:G59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B1" zoomScale="54" workbookViewId="0">
      <selection activeCell="B2" sqref="B2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2695312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snmarried</v>
      </c>
      <c r="BC1" t="str">
        <f>W_!BE2</f>
        <v>L</v>
      </c>
    </row>
    <row r="2" spans="1:55" x14ac:dyDescent="0.35">
      <c r="A2" t="str">
        <f>W_!B4</f>
        <v>scommiles</v>
      </c>
      <c r="B2">
        <f>W_!D4</f>
        <v>7.5300563715577987E-2</v>
      </c>
      <c r="C2">
        <f>W_!E4</f>
        <v>6.7180318304133249E-2</v>
      </c>
      <c r="D2">
        <f>W_!F4</f>
        <v>6.3245218634431749E-2</v>
      </c>
      <c r="E2">
        <f>W_!G4</f>
        <v>1.5120581068315724</v>
      </c>
      <c r="F2">
        <f>W_!H4</f>
        <v>-0.54504013440802623</v>
      </c>
      <c r="G2">
        <f>W_!I4</f>
        <v>-0.57027159261477789</v>
      </c>
      <c r="H2">
        <f>W_!J4</f>
        <v>-1.3018865457055258</v>
      </c>
      <c r="I2">
        <f>W_!K4</f>
        <v>-0.79294674678165689</v>
      </c>
      <c r="J2">
        <f>W_!L4</f>
        <v>-0.61849866154989785</v>
      </c>
      <c r="K2">
        <f>W_!M4</f>
        <v>0.32192270543960239</v>
      </c>
      <c r="L2">
        <f>W_!N4</f>
        <v>0.34439953350822983</v>
      </c>
      <c r="M2">
        <f>W_!O4</f>
        <v>1.0530597491778548</v>
      </c>
      <c r="N2">
        <f>W_!P4</f>
        <v>0.25950299947095823</v>
      </c>
      <c r="O2">
        <f>W_!Q4</f>
        <v>0.12673221767071124</v>
      </c>
      <c r="P2">
        <f>W_!R4</f>
        <v>0.58147363910938743</v>
      </c>
      <c r="Q2">
        <f>W_!S4</f>
        <v>1.640386576177574E-4</v>
      </c>
      <c r="R2">
        <f>W_!T4</f>
        <v>-9.1815233339457837E-5</v>
      </c>
      <c r="S2">
        <f>W_!U4</f>
        <v>1.0249022884831209E-3</v>
      </c>
      <c r="T2">
        <f>W_!V4</f>
        <v>-3.2270510508470622E-2</v>
      </c>
      <c r="U2">
        <f>W_!W4</f>
        <v>-3.1786486264284347E-2</v>
      </c>
      <c r="V2">
        <f>W_!X4</f>
        <v>-5.4902005932269071E-2</v>
      </c>
      <c r="W2">
        <f>W_!Y4</f>
        <v>-3.9006774329265276E-2</v>
      </c>
      <c r="X2">
        <f>W_!Z4</f>
        <v>-3.693368814042497E-2</v>
      </c>
      <c r="Y2">
        <f>W_!AA4</f>
        <v>-5.0280306713128761E-2</v>
      </c>
      <c r="Z2">
        <f>W_!AB4</f>
        <v>1.1667639812260731E-2</v>
      </c>
      <c r="AA2">
        <f>W_!AC4</f>
        <v>-1.2911946311865773E-4</v>
      </c>
      <c r="AB2">
        <f>W_!AD4</f>
        <v>1.1119222391742917E-2</v>
      </c>
      <c r="AC2">
        <f>W_!AE4</f>
        <v>-1.0855086839784615E-2</v>
      </c>
      <c r="AD2">
        <f>W_!AF4</f>
        <v>-1.0464585743741368</v>
      </c>
      <c r="AE2">
        <f>W_!AG4</f>
        <v>-0.94032595329383761</v>
      </c>
      <c r="AF2">
        <f>W_!AH4</f>
        <v>-8.4879076514409357E-4</v>
      </c>
      <c r="AG2">
        <f>W_!AI4</f>
        <v>3.4289213823362759E-2</v>
      </c>
      <c r="AH2">
        <f>W_!AJ4</f>
        <v>-2.9762379467588148E-4</v>
      </c>
      <c r="AI2">
        <f>W_!AK4</f>
        <v>-9.9473738954211761</v>
      </c>
      <c r="AJ2">
        <f>W_!AL4</f>
        <v>-10.172422500980208</v>
      </c>
      <c r="AK2">
        <f>W_!AM4</f>
        <v>5.276575501765671</v>
      </c>
      <c r="AL2">
        <f>W_!AN4</f>
        <v>-1.8289835043206779E-2</v>
      </c>
      <c r="AM2">
        <f>W_!AO4</f>
        <v>1.5038080332542401E-4</v>
      </c>
      <c r="AN2">
        <f>W_!AP4</f>
        <v>5.2869881740900944</v>
      </c>
      <c r="AO2">
        <f>W_!AQ4</f>
        <v>5.3193353404284016</v>
      </c>
      <c r="AP2">
        <f>W_!AR4</f>
        <v>-2.7821339563498482</v>
      </c>
      <c r="AQ2">
        <f>W_!AS4</f>
        <v>4.4621636718093202E-4</v>
      </c>
      <c r="AR2">
        <f>W_!AT4</f>
        <v>-2.3659213230195714E-4</v>
      </c>
      <c r="AS2">
        <f>W_!AU4</f>
        <v>0</v>
      </c>
      <c r="AT2">
        <f>W_!AV4</f>
        <v>-0.75203841737907273</v>
      </c>
      <c r="AU2">
        <f>W_!AW4</f>
        <v>-5.4548963219724512E-3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6.7180318304133249E-2</v>
      </c>
      <c r="C3">
        <f>W_!E5</f>
        <v>0.38241027586313664</v>
      </c>
      <c r="D3">
        <f>W_!F5</f>
        <v>9.5245251484348814E-2</v>
      </c>
      <c r="E3">
        <f>W_!G5</f>
        <v>1.747969011439876</v>
      </c>
      <c r="F3">
        <f>W_!H5</f>
        <v>-1.0468533862560612</v>
      </c>
      <c r="G3">
        <f>W_!I5</f>
        <v>-1.14816992346639</v>
      </c>
      <c r="H3">
        <f>W_!J5</f>
        <v>-3.0991642928143222</v>
      </c>
      <c r="I3">
        <f>W_!K5</f>
        <v>-0.93364597802531113</v>
      </c>
      <c r="J3">
        <f>W_!L5</f>
        <v>1.7575242765909802</v>
      </c>
      <c r="K3">
        <f>W_!M5</f>
        <v>1.3455678866289522</v>
      </c>
      <c r="L3">
        <f>W_!N5</f>
        <v>-1.0710841187496165</v>
      </c>
      <c r="M3">
        <f>W_!O5</f>
        <v>-0.54275268977684921</v>
      </c>
      <c r="N3">
        <f>W_!P5</f>
        <v>0.1667031232419742</v>
      </c>
      <c r="O3">
        <f>W_!Q5</f>
        <v>-4.9652178035257872</v>
      </c>
      <c r="P3">
        <f>W_!R5</f>
        <v>2.5993518858839906</v>
      </c>
      <c r="Q3">
        <f>W_!S5</f>
        <v>3.8225783863029129E-4</v>
      </c>
      <c r="R3">
        <f>W_!T5</f>
        <v>-1.2389579549188138E-4</v>
      </c>
      <c r="S3">
        <f>W_!U5</f>
        <v>1.4452511759634591E-3</v>
      </c>
      <c r="T3">
        <f>W_!V5</f>
        <v>-0.22245935879626885</v>
      </c>
      <c r="U3">
        <f>W_!W5</f>
        <v>-0.20741908199755912</v>
      </c>
      <c r="V3">
        <f>W_!X5</f>
        <v>-0.23821109617139252</v>
      </c>
      <c r="W3">
        <f>W_!Y5</f>
        <v>-0.21299151371924982</v>
      </c>
      <c r="X3">
        <f>W_!Z5</f>
        <v>-0.19349859357939289</v>
      </c>
      <c r="Y3">
        <f>W_!AA5</f>
        <v>-0.24813126408410699</v>
      </c>
      <c r="Z3">
        <f>W_!AB5</f>
        <v>-1.692966724520722E-3</v>
      </c>
      <c r="AA3">
        <f>W_!AC5</f>
        <v>1.1950800197072119E-4</v>
      </c>
      <c r="AB3">
        <f>W_!AD5</f>
        <v>5.7445698705465752E-2</v>
      </c>
      <c r="AC3">
        <f>W_!AE5</f>
        <v>-2.2732899590140566E-2</v>
      </c>
      <c r="AD3">
        <f>W_!AF5</f>
        <v>-2.287178425820283</v>
      </c>
      <c r="AE3">
        <f>W_!AG5</f>
        <v>-1.9865801907535108</v>
      </c>
      <c r="AF3">
        <f>W_!AH5</f>
        <v>-1.0590053182817687E-2</v>
      </c>
      <c r="AG3">
        <f>W_!AI5</f>
        <v>0.18332695396708956</v>
      </c>
      <c r="AH3">
        <f>W_!AJ5</f>
        <v>-1.9539349602659432E-3</v>
      </c>
      <c r="AI3">
        <f>W_!AK5</f>
        <v>-19.419661306671845</v>
      </c>
      <c r="AJ3">
        <f>W_!AL5</f>
        <v>-21.590221015061498</v>
      </c>
      <c r="AK3">
        <f>W_!AM5</f>
        <v>3.721763998573806</v>
      </c>
      <c r="AL3">
        <f>W_!AN5</f>
        <v>-9.7669640245404157E-2</v>
      </c>
      <c r="AM3">
        <f>W_!AO5</f>
        <v>9.9211306694787431E-4</v>
      </c>
      <c r="AN3">
        <f>W_!AP5</f>
        <v>10.346936944576155</v>
      </c>
      <c r="AO3">
        <f>W_!AQ5</f>
        <v>11.230666837722927</v>
      </c>
      <c r="AP3">
        <f>W_!AR5</f>
        <v>-1.9579638639248751</v>
      </c>
      <c r="AQ3">
        <f>W_!AS5</f>
        <v>5.0517156998309944E-3</v>
      </c>
      <c r="AR3">
        <f>W_!AT5</f>
        <v>-2.7836083681964446E-3</v>
      </c>
      <c r="AS3">
        <f>W_!AU5</f>
        <v>0</v>
      </c>
      <c r="AT3">
        <f>W_!AV5</f>
        <v>-2.1089472621217396</v>
      </c>
      <c r="AU3">
        <f>W_!AW5</f>
        <v>-7.10842562098912E-2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6.3245218634431749E-2</v>
      </c>
      <c r="C4">
        <f>W_!E6</f>
        <v>9.5245251484348814E-2</v>
      </c>
      <c r="D4">
        <f>W_!F6</f>
        <v>0.3296730561412774</v>
      </c>
      <c r="E4">
        <f>W_!G6</f>
        <v>2.9977399386986878</v>
      </c>
      <c r="F4">
        <f>W_!H6</f>
        <v>-0.83772835929077161</v>
      </c>
      <c r="G4">
        <f>W_!I6</f>
        <v>-2.3410891971507217</v>
      </c>
      <c r="H4">
        <f>W_!J6</f>
        <v>-0.88066158515972026</v>
      </c>
      <c r="I4">
        <f>W_!K6</f>
        <v>-1.5264591828201777</v>
      </c>
      <c r="J4">
        <f>W_!L6</f>
        <v>3.7431745411559171E-2</v>
      </c>
      <c r="K4">
        <f>W_!M6</f>
        <v>-2.366432719616367</v>
      </c>
      <c r="L4">
        <f>W_!N6</f>
        <v>-2.2273560225485505</v>
      </c>
      <c r="M4">
        <f>W_!O6</f>
        <v>0.36001624836455975</v>
      </c>
      <c r="N4">
        <f>W_!P6</f>
        <v>0.52879973878179309</v>
      </c>
      <c r="O4">
        <f>W_!Q6</f>
        <v>-0.23653184857491277</v>
      </c>
      <c r="P4">
        <f>W_!R6</f>
        <v>3.1868022039601898</v>
      </c>
      <c r="Q4">
        <f>W_!S6</f>
        <v>3.0798519926680622E-4</v>
      </c>
      <c r="R4">
        <f>W_!T6</f>
        <v>-2.2051605237927071E-4</v>
      </c>
      <c r="S4">
        <f>W_!U6</f>
        <v>2.3621806235282418E-3</v>
      </c>
      <c r="T4">
        <f>W_!V6</f>
        <v>-0.23250506730521861</v>
      </c>
      <c r="U4">
        <f>W_!W6</f>
        <v>-0.23048382426648484</v>
      </c>
      <c r="V4">
        <f>W_!X6</f>
        <v>-8.1686181166663652E-2</v>
      </c>
      <c r="W4">
        <f>W_!Y6</f>
        <v>-4.2770866443027619E-2</v>
      </c>
      <c r="X4">
        <f>W_!Z6</f>
        <v>-4.3246028585682668E-2</v>
      </c>
      <c r="Y4">
        <f>W_!AA6</f>
        <v>-7.8129965132162513E-2</v>
      </c>
      <c r="Z4">
        <f>W_!AB6</f>
        <v>3.5795022731163494E-3</v>
      </c>
      <c r="AA4">
        <f>W_!AC6</f>
        <v>-2.8946852569320569E-3</v>
      </c>
      <c r="AB4">
        <f>W_!AD6</f>
        <v>5.8478536210051134E-2</v>
      </c>
      <c r="AC4">
        <f>W_!AE6</f>
        <v>-1.9789522956045587E-2</v>
      </c>
      <c r="AD4">
        <f>W_!AF6</f>
        <v>-3.3195613941214508</v>
      </c>
      <c r="AE4">
        <f>W_!AG6</f>
        <v>-3.0362217503636444</v>
      </c>
      <c r="AF4">
        <f>W_!AH6</f>
        <v>-4.2567353674985205E-3</v>
      </c>
      <c r="AG4">
        <f>W_!AI6</f>
        <v>0.2630026927786504</v>
      </c>
      <c r="AH4">
        <f>W_!AJ6</f>
        <v>-3.4963195136748951E-3</v>
      </c>
      <c r="AI4">
        <f>W_!AK6</f>
        <v>-17.945053144050274</v>
      </c>
      <c r="AJ4">
        <f>W_!AL6</f>
        <v>-24.900685837005355</v>
      </c>
      <c r="AK4">
        <f>W_!AM6</f>
        <v>10.64042743455879</v>
      </c>
      <c r="AL4">
        <f>W_!AN6</f>
        <v>-0.13880434082034149</v>
      </c>
      <c r="AM4">
        <f>W_!AO6</f>
        <v>1.8249079797740804E-3</v>
      </c>
      <c r="AN4">
        <f>W_!AP6</f>
        <v>9.4549922084863987</v>
      </c>
      <c r="AO4">
        <f>W_!AQ6</f>
        <v>12.952322298750794</v>
      </c>
      <c r="AP4">
        <f>W_!AR6</f>
        <v>-5.5946781960712935</v>
      </c>
      <c r="AQ4">
        <f>W_!AS6</f>
        <v>-9.092010245833847E-4</v>
      </c>
      <c r="AR4">
        <f>W_!AT6</f>
        <v>4.5513643504225502E-4</v>
      </c>
      <c r="AS4">
        <f>W_!AU6</f>
        <v>0</v>
      </c>
      <c r="AT4">
        <f>W_!AV6</f>
        <v>-1.7457760030450258</v>
      </c>
      <c r="AU4">
        <f>W_!AW6</f>
        <v>4.258313827075518E-3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1.5120581068315724</v>
      </c>
      <c r="C5">
        <f>W_!E7</f>
        <v>1.747969011439876</v>
      </c>
      <c r="D5">
        <f>W_!F7</f>
        <v>2.9977399386986878</v>
      </c>
      <c r="E5">
        <f>W_!G7</f>
        <v>289.49205755505682</v>
      </c>
      <c r="F5">
        <f>W_!H7</f>
        <v>-58.396732189778227</v>
      </c>
      <c r="G5">
        <f>W_!I7</f>
        <v>-41.133371314438783</v>
      </c>
      <c r="H5">
        <f>W_!J7</f>
        <v>-121.41613929363882</v>
      </c>
      <c r="I5">
        <f>W_!K7</f>
        <v>-38.119946256153838</v>
      </c>
      <c r="J5">
        <f>W_!L7</f>
        <v>-41.166708058997443</v>
      </c>
      <c r="K5">
        <f>W_!M7</f>
        <v>15.833172239891811</v>
      </c>
      <c r="L5">
        <f>W_!N7</f>
        <v>-53.192584929938107</v>
      </c>
      <c r="M5">
        <f>W_!O7</f>
        <v>55.163570320946185</v>
      </c>
      <c r="N5">
        <f>W_!P7</f>
        <v>4.8559634944911849</v>
      </c>
      <c r="O5">
        <f>W_!Q7</f>
        <v>-57.737628830676613</v>
      </c>
      <c r="P5">
        <f>W_!R7</f>
        <v>75.790286697262871</v>
      </c>
      <c r="Q5">
        <f>W_!S7</f>
        <v>4.9690008839839511E-2</v>
      </c>
      <c r="R5">
        <f>W_!T7</f>
        <v>-9.3674291307585811E-3</v>
      </c>
      <c r="S5">
        <f>W_!U7</f>
        <v>6.0237589508461642E-2</v>
      </c>
      <c r="T5">
        <f>W_!V7</f>
        <v>-10.155888111711109</v>
      </c>
      <c r="U5">
        <f>W_!W7</f>
        <v>-10.035688246620079</v>
      </c>
      <c r="V5">
        <f>W_!X7</f>
        <v>-5.8112559865826841</v>
      </c>
      <c r="W5">
        <f>W_!Y7</f>
        <v>-4.4110267211841743</v>
      </c>
      <c r="X5">
        <f>W_!Z7</f>
        <v>-3.8017986772922852</v>
      </c>
      <c r="Y5">
        <f>W_!AA7</f>
        <v>-5.250070869367998</v>
      </c>
      <c r="Z5">
        <f>W_!AB7</f>
        <v>0.20662927553570243</v>
      </c>
      <c r="AA5">
        <f>W_!AC7</f>
        <v>-4.0313640056398974E-2</v>
      </c>
      <c r="AB5">
        <f>W_!AD7</f>
        <v>1.5976060569861532</v>
      </c>
      <c r="AC5">
        <f>W_!AE7</f>
        <v>-0.87593969682011963</v>
      </c>
      <c r="AD5">
        <f>W_!AF7</f>
        <v>-123.5434389677737</v>
      </c>
      <c r="AE5">
        <f>W_!AG7</f>
        <v>-112.22597732747568</v>
      </c>
      <c r="AF5">
        <f>W_!AH7</f>
        <v>-0.2500121489211794</v>
      </c>
      <c r="AG5">
        <f>W_!AI7</f>
        <v>9.2726378689009348</v>
      </c>
      <c r="AH5">
        <f>W_!AJ7</f>
        <v>-0.11737731821275636</v>
      </c>
      <c r="AI5">
        <f>W_!AK7</f>
        <v>-990.68340276582921</v>
      </c>
      <c r="AJ5">
        <f>W_!AL7</f>
        <v>-1131.536854245966</v>
      </c>
      <c r="AK5">
        <f>W_!AM7</f>
        <v>398.17189644034409</v>
      </c>
      <c r="AL5">
        <f>W_!AN7</f>
        <v>-4.870649675022249</v>
      </c>
      <c r="AM5">
        <f>W_!AO7</f>
        <v>6.1262494192831328E-2</v>
      </c>
      <c r="AN5">
        <f>W_!AP7</f>
        <v>524.83955330398476</v>
      </c>
      <c r="AO5">
        <f>W_!AQ7</f>
        <v>589.43461486615456</v>
      </c>
      <c r="AP5">
        <f>W_!AR7</f>
        <v>-210.36824455010404</v>
      </c>
      <c r="AQ5">
        <f>W_!AS7</f>
        <v>-8.8780829428942803E-2</v>
      </c>
      <c r="AR5">
        <f>W_!AT7</f>
        <v>4.9201161609312594E-2</v>
      </c>
      <c r="AS5">
        <f>W_!AU7</f>
        <v>0</v>
      </c>
      <c r="AT5">
        <f>W_!AV7</f>
        <v>-41.980501540957242</v>
      </c>
      <c r="AU5">
        <f>W_!AW7</f>
        <v>0.39890937804517057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-1.0468533862560612</v>
      </c>
      <c r="D6">
        <f>W_!F8</f>
        <v>-0.83772835929077161</v>
      </c>
      <c r="E6">
        <f>W_!G8</f>
        <v>-58.396732189778227</v>
      </c>
      <c r="F6">
        <f>W_!H8</f>
        <v>74.5809427348388</v>
      </c>
      <c r="G6">
        <f>W_!I8</f>
        <v>-4.5265197554244301</v>
      </c>
      <c r="H6">
        <f>W_!J8</f>
        <v>20.130881152443862</v>
      </c>
      <c r="I6">
        <f>W_!K8</f>
        <v>31.453899867120334</v>
      </c>
      <c r="J6">
        <f>W_!L8</f>
        <v>-23.515948830923719</v>
      </c>
      <c r="K6">
        <f>W_!M8</f>
        <v>-20.722757757165144</v>
      </c>
      <c r="L6">
        <f>W_!N8</f>
        <v>38.050663769766814</v>
      </c>
      <c r="M6">
        <f>W_!O8</f>
        <v>15.264343627452304</v>
      </c>
      <c r="N6">
        <f>W_!P8</f>
        <v>-7.5692122773654731</v>
      </c>
      <c r="O6">
        <f>W_!Q8</f>
        <v>-48.454143401388727</v>
      </c>
      <c r="P6">
        <f>W_!R8</f>
        <v>-23.210982420542404</v>
      </c>
      <c r="Q6">
        <f>W_!S8</f>
        <v>2.2897028857365451E-3</v>
      </c>
      <c r="R6">
        <f>W_!T8</f>
        <v>5.4200651509371343E-3</v>
      </c>
      <c r="S6">
        <f>W_!U8</f>
        <v>-3.0697411182551319E-2</v>
      </c>
      <c r="T6">
        <f>W_!V8</f>
        <v>2.6085869553976422</v>
      </c>
      <c r="U6">
        <f>W_!W8</f>
        <v>2.5828791666323632</v>
      </c>
      <c r="V6">
        <f>W_!X8</f>
        <v>1.7136865009747164</v>
      </c>
      <c r="W6">
        <f>W_!Y8</f>
        <v>1.7963035176988997</v>
      </c>
      <c r="X6">
        <f>W_!Z8</f>
        <v>1.9238626097394431</v>
      </c>
      <c r="Y6">
        <f>W_!AA8</f>
        <v>2.0515247937380447</v>
      </c>
      <c r="Z6">
        <f>W_!AB8</f>
        <v>0.71081346536024415</v>
      </c>
      <c r="AA6">
        <f>W_!AC8</f>
        <v>2.1257204481981977E-2</v>
      </c>
      <c r="AB6">
        <f>W_!AD8</f>
        <v>-0.37956648134456156</v>
      </c>
      <c r="AC6">
        <f>W_!AE8</f>
        <v>0.18667106801782749</v>
      </c>
      <c r="AD6">
        <f>W_!AF8</f>
        <v>28.908313366023069</v>
      </c>
      <c r="AE6">
        <f>W_!AG8</f>
        <v>26.807014874858716</v>
      </c>
      <c r="AF6">
        <f>W_!AH8</f>
        <v>0.13730988708007269</v>
      </c>
      <c r="AG6">
        <f>W_!AI8</f>
        <v>4.6575409617615443E-2</v>
      </c>
      <c r="AH6">
        <f>W_!AJ8</f>
        <v>1.3965184448532243E-2</v>
      </c>
      <c r="AI6">
        <f>W_!AK8</f>
        <v>140.28237560300218</v>
      </c>
      <c r="AJ6">
        <f>W_!AL8</f>
        <v>170.48837369310064</v>
      </c>
      <c r="AK6">
        <f>W_!AM8</f>
        <v>-19.683010023426935</v>
      </c>
      <c r="AL6">
        <f>W_!AN8</f>
        <v>-3.5290906265103131E-2</v>
      </c>
      <c r="AM6">
        <f>W_!AO8</f>
        <v>-7.4197789751461202E-3</v>
      </c>
      <c r="AN6">
        <f>W_!AP8</f>
        <v>-74.833374535577121</v>
      </c>
      <c r="AO6">
        <f>W_!AQ8</f>
        <v>-89.435010810450692</v>
      </c>
      <c r="AP6">
        <f>W_!AR8</f>
        <v>11.661209095844958</v>
      </c>
      <c r="AQ6">
        <f>W_!AS8</f>
        <v>-4.0931730863699306E-3</v>
      </c>
      <c r="AR6">
        <f>W_!AT8</f>
        <v>1.6595272427327573E-3</v>
      </c>
      <c r="AS6">
        <f>W_!AU8</f>
        <v>0</v>
      </c>
      <c r="AT6">
        <f>W_!AV8</f>
        <v>21.083875855889001</v>
      </c>
      <c r="AU6">
        <f>W_!AW8</f>
        <v>1.3543894767043392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-0.57027159261477789</v>
      </c>
      <c r="C7">
        <f>W_!E9</f>
        <v>-1.14816992346639</v>
      </c>
      <c r="D7">
        <f>W_!F9</f>
        <v>-2.3410891971507217</v>
      </c>
      <c r="E7">
        <f>W_!G9</f>
        <v>-41.133371314438783</v>
      </c>
      <c r="F7">
        <f>W_!H9</f>
        <v>-4.5265197554244301</v>
      </c>
      <c r="G7">
        <f>W_!I9</f>
        <v>131.32821736334765</v>
      </c>
      <c r="H7">
        <f>W_!J9</f>
        <v>34.993762144953777</v>
      </c>
      <c r="I7">
        <f>W_!K9</f>
        <v>49.059731474926053</v>
      </c>
      <c r="J7">
        <f>W_!L9</f>
        <v>-12.71218740860556</v>
      </c>
      <c r="K7">
        <f>W_!M9</f>
        <v>4.3527563754347227</v>
      </c>
      <c r="L7">
        <f>W_!N9</f>
        <v>7.0568840212417543</v>
      </c>
      <c r="M7">
        <f>W_!O9</f>
        <v>-4.7106365632344698</v>
      </c>
      <c r="N7">
        <f>W_!P9</f>
        <v>-19.286481570193452</v>
      </c>
      <c r="O7">
        <f>W_!Q9</f>
        <v>-27.543676467137139</v>
      </c>
      <c r="P7">
        <f>W_!R9</f>
        <v>-60.736647240945082</v>
      </c>
      <c r="Q7">
        <f>W_!S9</f>
        <v>-6.3908035512185522E-3</v>
      </c>
      <c r="R7">
        <f>W_!T9</f>
        <v>4.3958108307068878E-3</v>
      </c>
      <c r="S7">
        <f>W_!U9</f>
        <v>-2.0331374772143498E-2</v>
      </c>
      <c r="T7">
        <f>W_!V9</f>
        <v>3.7386183962469692</v>
      </c>
      <c r="U7">
        <f>W_!W9</f>
        <v>3.6523047986382915</v>
      </c>
      <c r="V7">
        <f>W_!X9</f>
        <v>2.0513097004578302</v>
      </c>
      <c r="W7">
        <f>W_!Y9</f>
        <v>1.4232061592145759</v>
      </c>
      <c r="X7">
        <f>W_!Z9</f>
        <v>0.99362518014543377</v>
      </c>
      <c r="Y7">
        <f>W_!AA9</f>
        <v>1.7921439033366446</v>
      </c>
      <c r="Z7">
        <f>W_!AB9</f>
        <v>-0.67202720933305649</v>
      </c>
      <c r="AA7">
        <f>W_!AC9</f>
        <v>2.6891164060648152E-2</v>
      </c>
      <c r="AB7">
        <f>W_!AD9</f>
        <v>-1.5313695350603118</v>
      </c>
      <c r="AC7">
        <f>W_!AE9</f>
        <v>0.35434232163130286</v>
      </c>
      <c r="AD7">
        <f>W_!AF9</f>
        <v>51.84300125317381</v>
      </c>
      <c r="AE7">
        <f>W_!AG9</f>
        <v>45.061894468095566</v>
      </c>
      <c r="AF7">
        <f>W_!AH9</f>
        <v>0.11089976929391976</v>
      </c>
      <c r="AG7">
        <f>W_!AI9</f>
        <v>-4.2853556196418019</v>
      </c>
      <c r="AH7">
        <f>W_!AJ9</f>
        <v>5.4675114818628238E-2</v>
      </c>
      <c r="AI7">
        <f>W_!AK9</f>
        <v>277.50822428684489</v>
      </c>
      <c r="AJ7">
        <f>W_!AL9</f>
        <v>404.32714445362706</v>
      </c>
      <c r="AK7">
        <f>W_!AM9</f>
        <v>-142.9553274323695</v>
      </c>
      <c r="AL7">
        <f>W_!AN9</f>
        <v>2.2428411785951461</v>
      </c>
      <c r="AM7">
        <f>W_!AO9</f>
        <v>-2.7554633245308345E-2</v>
      </c>
      <c r="AN7">
        <f>W_!AP9</f>
        <v>-147.17770074714014</v>
      </c>
      <c r="AO7">
        <f>W_!AQ9</f>
        <v>-209.64660814569041</v>
      </c>
      <c r="AP7">
        <f>W_!AR9</f>
        <v>74.204268772192307</v>
      </c>
      <c r="AQ7">
        <f>W_!AS9</f>
        <v>-5.9416814196278769E-2</v>
      </c>
      <c r="AR7">
        <f>W_!AT9</f>
        <v>3.0872426921972174E-2</v>
      </c>
      <c r="AS7">
        <f>W_!AU9</f>
        <v>0</v>
      </c>
      <c r="AT7">
        <f>W_!AV9</f>
        <v>28.933851312634573</v>
      </c>
      <c r="AU7">
        <f>W_!AW9</f>
        <v>0.63496106833607702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-1.3018865457055258</v>
      </c>
      <c r="C8">
        <f>W_!E10</f>
        <v>-3.0991642928143222</v>
      </c>
      <c r="D8">
        <f>W_!F10</f>
        <v>-0.88066158515972026</v>
      </c>
      <c r="E8">
        <f>W_!G10</f>
        <v>-121.41613929363882</v>
      </c>
      <c r="F8">
        <f>W_!H10</f>
        <v>20.130881152443862</v>
      </c>
      <c r="G8">
        <f>W_!I10</f>
        <v>34.993762144953777</v>
      </c>
      <c r="H8">
        <f>W_!J10</f>
        <v>284.26978584158968</v>
      </c>
      <c r="I8">
        <f>W_!K10</f>
        <v>71.352668593028881</v>
      </c>
      <c r="J8">
        <f>W_!L10</f>
        <v>-16.044070683334787</v>
      </c>
      <c r="K8">
        <f>W_!M10</f>
        <v>-16.830339855511021</v>
      </c>
      <c r="L8">
        <f>W_!N10</f>
        <v>-46.657502782806304</v>
      </c>
      <c r="M8">
        <f>W_!O10</f>
        <v>-0.89444621784222567</v>
      </c>
      <c r="N8">
        <f>W_!P10</f>
        <v>-1.4483698284107389</v>
      </c>
      <c r="O8">
        <f>W_!Q10</f>
        <v>116.84859105413487</v>
      </c>
      <c r="P8">
        <f>W_!R10</f>
        <v>-77.286441687250644</v>
      </c>
      <c r="Q8">
        <f>W_!S10</f>
        <v>-8.0865591199884655E-3</v>
      </c>
      <c r="R8">
        <f>W_!T10</f>
        <v>7.1646767855103833E-3</v>
      </c>
      <c r="S8">
        <f>W_!U10</f>
        <v>-1.634212397256523E-2</v>
      </c>
      <c r="T8">
        <f>W_!V10</f>
        <v>2.8413822576697902</v>
      </c>
      <c r="U8">
        <f>W_!W10</f>
        <v>2.657890136985162</v>
      </c>
      <c r="V8">
        <f>W_!X10</f>
        <v>2.4826873554593609</v>
      </c>
      <c r="W8">
        <f>W_!Y10</f>
        <v>1.2465733903753156</v>
      </c>
      <c r="X8">
        <f>W_!Z10</f>
        <v>0.65497376953957276</v>
      </c>
      <c r="Y8">
        <f>W_!AA10</f>
        <v>1.8944761051330921</v>
      </c>
      <c r="Z8">
        <f>W_!AB10</f>
        <v>-1.4271539015097565</v>
      </c>
      <c r="AA8">
        <f>W_!AC10</f>
        <v>-1.9872129307729716E-2</v>
      </c>
      <c r="AB8">
        <f>W_!AD10</f>
        <v>-1.0585273093836227</v>
      </c>
      <c r="AC8">
        <f>W_!AE10</f>
        <v>0.5805266409251959</v>
      </c>
      <c r="AD8">
        <f>W_!AF10</f>
        <v>52.379522846796839</v>
      </c>
      <c r="AE8">
        <f>W_!AG10</f>
        <v>44.430040943299609</v>
      </c>
      <c r="AF8">
        <f>W_!AH10</f>
        <v>5.2977340741016017E-2</v>
      </c>
      <c r="AG8">
        <f>W_!AI10</f>
        <v>-4.9989577419723634</v>
      </c>
      <c r="AH8">
        <f>W_!AJ10</f>
        <v>6.1199657805741818E-2</v>
      </c>
      <c r="AI8">
        <f>W_!AK10</f>
        <v>564.10690047422975</v>
      </c>
      <c r="AJ8">
        <f>W_!AL10</f>
        <v>627.10003938199816</v>
      </c>
      <c r="AK8">
        <f>W_!AM10</f>
        <v>-190.42159454912203</v>
      </c>
      <c r="AL8">
        <f>W_!AN10</f>
        <v>2.6695665299151958</v>
      </c>
      <c r="AM8">
        <f>W_!AO10</f>
        <v>-3.2264782321205422E-2</v>
      </c>
      <c r="AN8">
        <f>W_!AP10</f>
        <v>-300.63742498639431</v>
      </c>
      <c r="AO8">
        <f>W_!AQ10</f>
        <v>-328.09664749976133</v>
      </c>
      <c r="AP8">
        <f>W_!AR10</f>
        <v>101.00284475285673</v>
      </c>
      <c r="AQ8">
        <f>W_!AS10</f>
        <v>5.7868127817667855E-3</v>
      </c>
      <c r="AR8">
        <f>W_!AT10</f>
        <v>-4.8387171947774305E-3</v>
      </c>
      <c r="AS8">
        <f>W_!AU10</f>
        <v>0</v>
      </c>
      <c r="AT8">
        <f>W_!AV10</f>
        <v>10.868734369093167</v>
      </c>
      <c r="AU8">
        <f>W_!AW10</f>
        <v>-0.35127598472466065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-0.79294674678165689</v>
      </c>
      <c r="C9">
        <f>W_!E11</f>
        <v>-0.93364597802531113</v>
      </c>
      <c r="D9">
        <f>W_!F11</f>
        <v>-1.5264591828201777</v>
      </c>
      <c r="E9">
        <f>W_!G11</f>
        <v>-38.119946256153838</v>
      </c>
      <c r="F9">
        <f>W_!H11</f>
        <v>31.453899867120334</v>
      </c>
      <c r="G9">
        <f>W_!I11</f>
        <v>49.059731474926053</v>
      </c>
      <c r="H9">
        <f>W_!J11</f>
        <v>71.352668593028881</v>
      </c>
      <c r="I9">
        <f>W_!K11</f>
        <v>200.58312634351103</v>
      </c>
      <c r="J9">
        <f>W_!L11</f>
        <v>-21.084628018220076</v>
      </c>
      <c r="K9">
        <f>W_!M11</f>
        <v>-45.98776823213425</v>
      </c>
      <c r="L9">
        <f>W_!N11</f>
        <v>-28.424983371680749</v>
      </c>
      <c r="M9">
        <f>W_!O11</f>
        <v>-7.5366522421794491</v>
      </c>
      <c r="N9">
        <f>W_!P11</f>
        <v>-16.496471937995057</v>
      </c>
      <c r="O9">
        <f>W_!Q11</f>
        <v>18.249703379850011</v>
      </c>
      <c r="P9">
        <f>W_!R11</f>
        <v>-100.04894826827858</v>
      </c>
      <c r="Q9">
        <f>W_!S11</f>
        <v>-7.9318629279518799E-3</v>
      </c>
      <c r="R9">
        <f>W_!T11</f>
        <v>5.5629652391202605E-3</v>
      </c>
      <c r="S9">
        <f>W_!U11</f>
        <v>-6.2467351518116249E-2</v>
      </c>
      <c r="T9">
        <f>W_!V11</f>
        <v>4.8932721023164909</v>
      </c>
      <c r="U9">
        <f>W_!W11</f>
        <v>4.8135437542066226</v>
      </c>
      <c r="V9">
        <f>W_!X11</f>
        <v>4.0361119251143229</v>
      </c>
      <c r="W9">
        <f>W_!Y11</f>
        <v>3.1550534952839491</v>
      </c>
      <c r="X9">
        <f>W_!Z11</f>
        <v>2.8415736612521174</v>
      </c>
      <c r="Y9">
        <f>W_!AA11</f>
        <v>3.760138872623294</v>
      </c>
      <c r="Z9">
        <f>W_!AB11</f>
        <v>-7.361745628068915E-2</v>
      </c>
      <c r="AA9">
        <f>W_!AC11</f>
        <v>8.3905507680865979E-3</v>
      </c>
      <c r="AB9">
        <f>W_!AD11</f>
        <v>-1.4239298455800584</v>
      </c>
      <c r="AC9">
        <f>W_!AE11</f>
        <v>0.41993132679414452</v>
      </c>
      <c r="AD9">
        <f>W_!AF11</f>
        <v>54.921637570637493</v>
      </c>
      <c r="AE9">
        <f>W_!AG11</f>
        <v>46.65092921717261</v>
      </c>
      <c r="AF9">
        <f>W_!AH11</f>
        <v>0.14583082630579275</v>
      </c>
      <c r="AG9">
        <f>W_!AI11</f>
        <v>-3.813415353600357</v>
      </c>
      <c r="AH9">
        <f>W_!AJ11</f>
        <v>5.7289285632634364E-2</v>
      </c>
      <c r="AI9">
        <f>W_!AK11</f>
        <v>233.10727287365242</v>
      </c>
      <c r="AJ9">
        <f>W_!AL11</f>
        <v>323.24260996404115</v>
      </c>
      <c r="AK9">
        <f>W_!AM11</f>
        <v>-54.86504852136941</v>
      </c>
      <c r="AL9">
        <f>W_!AN11</f>
        <v>1.991731857013805</v>
      </c>
      <c r="AM9">
        <f>W_!AO11</f>
        <v>-3.0675799390532665E-2</v>
      </c>
      <c r="AN9">
        <f>W_!AP11</f>
        <v>-122.60680602222264</v>
      </c>
      <c r="AO9">
        <f>W_!AQ11</f>
        <v>-169.60742296156531</v>
      </c>
      <c r="AP9">
        <f>W_!AR11</f>
        <v>30.379388921792213</v>
      </c>
      <c r="AQ9">
        <f>W_!AS11</f>
        <v>-0.1637054637473484</v>
      </c>
      <c r="AR9">
        <f>W_!AT11</f>
        <v>8.6287906165056688E-2</v>
      </c>
      <c r="AS9">
        <f>W_!AU11</f>
        <v>0</v>
      </c>
      <c r="AT9">
        <f>W_!AV11</f>
        <v>24.342941174552333</v>
      </c>
      <c r="AU9">
        <f>W_!AW11</f>
        <v>0.89610685505076959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1.7575242765909802</v>
      </c>
      <c r="D10">
        <f>W_!F12</f>
        <v>3.7431745411559171E-2</v>
      </c>
      <c r="E10">
        <f>W_!G12</f>
        <v>-41.166708058997443</v>
      </c>
      <c r="F10">
        <f>W_!H12</f>
        <v>-23.515948830923719</v>
      </c>
      <c r="G10">
        <f>W_!I12</f>
        <v>-12.71218740860556</v>
      </c>
      <c r="H10">
        <f>W_!J12</f>
        <v>-16.044070683334787</v>
      </c>
      <c r="I10">
        <f>W_!K12</f>
        <v>-21.084628018220076</v>
      </c>
      <c r="J10">
        <f>W_!L12</f>
        <v>134.77701934895376</v>
      </c>
      <c r="K10">
        <f>W_!M12</f>
        <v>28.431454281234124</v>
      </c>
      <c r="L10">
        <f>W_!N12</f>
        <v>-70.526614496424898</v>
      </c>
      <c r="M10">
        <f>W_!O12</f>
        <v>-120.7330487949655</v>
      </c>
      <c r="N10">
        <f>W_!P12</f>
        <v>3.1849285426923051</v>
      </c>
      <c r="O10">
        <f>W_!Q12</f>
        <v>33.988319927398045</v>
      </c>
      <c r="P10">
        <f>W_!R12</f>
        <v>46.000542130549412</v>
      </c>
      <c r="Q10">
        <f>W_!S12</f>
        <v>-2.2013836633826844E-2</v>
      </c>
      <c r="R10">
        <f>W_!T12</f>
        <v>-1.0741556656109234E-3</v>
      </c>
      <c r="S10">
        <f>W_!U12</f>
        <v>1.0143784934985392E-2</v>
      </c>
      <c r="T10">
        <f>W_!V12</f>
        <v>-2.0571030328086155</v>
      </c>
      <c r="U10">
        <f>W_!W12</f>
        <v>-1.7868481187691332</v>
      </c>
      <c r="V10">
        <f>W_!X12</f>
        <v>-3.2848486805770967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-0.50605218775696448</v>
      </c>
      <c r="AA10">
        <f>W_!AC12</f>
        <v>-2.5081918472865609E-2</v>
      </c>
      <c r="AB10">
        <f>W_!AD12</f>
        <v>0.59161471683059652</v>
      </c>
      <c r="AC10">
        <f>W_!AE12</f>
        <v>-0.16478136649691721</v>
      </c>
      <c r="AD10">
        <f>W_!AF12</f>
        <v>-5.306382962549673</v>
      </c>
      <c r="AE10">
        <f>W_!AG12</f>
        <v>-3.2278634343480732</v>
      </c>
      <c r="AF10">
        <f>W_!AH12</f>
        <v>-7.7842449321060922E-2</v>
      </c>
      <c r="AG10">
        <f>W_!AI12</f>
        <v>-0.10334838972893282</v>
      </c>
      <c r="AH10">
        <f>W_!AJ12</f>
        <v>-8.2935588139681983E-4</v>
      </c>
      <c r="AI10">
        <f>W_!AK12</f>
        <v>5.1504351789728755</v>
      </c>
      <c r="AJ10">
        <f>W_!AL12</f>
        <v>5.2748262204943674E-3</v>
      </c>
      <c r="AK10">
        <f>W_!AM12</f>
        <v>-219.81864501312373</v>
      </c>
      <c r="AL10">
        <f>W_!AN12</f>
        <v>3.9272944901006308E-2</v>
      </c>
      <c r="AM10">
        <f>W_!AO12</f>
        <v>1.2545070129001435E-4</v>
      </c>
      <c r="AN10">
        <f>W_!AP12</f>
        <v>-1.8440378825759587</v>
      </c>
      <c r="AO10">
        <f>W_!AQ12</f>
        <v>-7.7186026207933578E-2</v>
      </c>
      <c r="AP10">
        <f>W_!AR12</f>
        <v>114.53389957599209</v>
      </c>
      <c r="AQ10">
        <f>W_!AS12</f>
        <v>7.4962600762906159E-2</v>
      </c>
      <c r="AR10">
        <f>W_!AT12</f>
        <v>-3.9962070758169398E-2</v>
      </c>
      <c r="AS10">
        <f>W_!AU12</f>
        <v>0</v>
      </c>
      <c r="AT10">
        <f>W_!AV12</f>
        <v>-9.7978525834385071</v>
      </c>
      <c r="AU10">
        <f>W_!AW12</f>
        <v>-1.2658683220624523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0.32192270543960239</v>
      </c>
      <c r="C11">
        <f>W_!E13</f>
        <v>1.3455678866289522</v>
      </c>
      <c r="D11">
        <f>W_!F13</f>
        <v>-2.366432719616367</v>
      </c>
      <c r="E11">
        <f>W_!G13</f>
        <v>15.833172239891811</v>
      </c>
      <c r="F11">
        <f>W_!H13</f>
        <v>-20.722757757165144</v>
      </c>
      <c r="G11">
        <f>W_!I13</f>
        <v>4.3527563754347227</v>
      </c>
      <c r="H11">
        <f>W_!J13</f>
        <v>-16.830339855511021</v>
      </c>
      <c r="I11">
        <f>W_!K13</f>
        <v>-45.98776823213425</v>
      </c>
      <c r="J11">
        <f>W_!L13</f>
        <v>28.431454281234124</v>
      </c>
      <c r="K11">
        <f>W_!M13</f>
        <v>196.45404026782131</v>
      </c>
      <c r="L11">
        <f>W_!N13</f>
        <v>-14.137853882558442</v>
      </c>
      <c r="M11">
        <f>W_!O13</f>
        <v>-5.3426205245988454</v>
      </c>
      <c r="N11">
        <f>W_!P13</f>
        <v>20.112806129247645</v>
      </c>
      <c r="O11">
        <f>W_!Q13</f>
        <v>30.471530380733501</v>
      </c>
      <c r="P11">
        <f>W_!R13</f>
        <v>28.737519285651008</v>
      </c>
      <c r="Q11">
        <f>W_!S13</f>
        <v>1.9031784167718624E-3</v>
      </c>
      <c r="R11">
        <f>W_!T13</f>
        <v>9.7383273644299296E-4</v>
      </c>
      <c r="S11">
        <f>W_!U13</f>
        <v>4.7788815968361608E-3</v>
      </c>
      <c r="T11">
        <f>W_!V13</f>
        <v>-0.74839101986928458</v>
      </c>
      <c r="U11">
        <f>W_!W13</f>
        <v>-0.62946721410807938</v>
      </c>
      <c r="V11">
        <f>W_!X13</f>
        <v>-2.9618284602610001</v>
      </c>
      <c r="W11">
        <f>W_!Y13</f>
        <v>-2.7827144533141741</v>
      </c>
      <c r="X11">
        <f>W_!Z13</f>
        <v>-2.4437835971625588</v>
      </c>
      <c r="Y11">
        <f>W_!AA13</f>
        <v>-2.86491575204681</v>
      </c>
      <c r="Z11">
        <f>W_!AB13</f>
        <v>0.26556151571030201</v>
      </c>
      <c r="AA11">
        <f>W_!AC13</f>
        <v>1.7056305769810907E-2</v>
      </c>
      <c r="AB11">
        <f>W_!AD13</f>
        <v>0.55650947244698257</v>
      </c>
      <c r="AC11">
        <f>W_!AE13</f>
        <v>-0.33934308626810261</v>
      </c>
      <c r="AD11">
        <f>W_!AF13</f>
        <v>-22.106106735614304</v>
      </c>
      <c r="AE11">
        <f>W_!AG13</f>
        <v>-17.063207056786258</v>
      </c>
      <c r="AF11">
        <f>W_!AH13</f>
        <v>-2.2443543428712243E-2</v>
      </c>
      <c r="AG11">
        <f>W_!AI13</f>
        <v>-3.7643152457017348</v>
      </c>
      <c r="AH11">
        <f>W_!AJ13</f>
        <v>3.871008313997127E-2</v>
      </c>
      <c r="AI11">
        <f>W_!AK13</f>
        <v>-32.155139475869944</v>
      </c>
      <c r="AJ11">
        <f>W_!AL13</f>
        <v>70.475583359014621</v>
      </c>
      <c r="AK11">
        <f>W_!AM13</f>
        <v>-88.598284128025782</v>
      </c>
      <c r="AL11">
        <f>W_!AN13</f>
        <v>2.0035536878101601</v>
      </c>
      <c r="AM11">
        <f>W_!AO13</f>
        <v>-1.9805918848106167E-2</v>
      </c>
      <c r="AN11">
        <f>W_!AP13</f>
        <v>19.803163217944064</v>
      </c>
      <c r="AO11">
        <f>W_!AQ13</f>
        <v>-33.886995121247786</v>
      </c>
      <c r="AP11">
        <f>W_!AR13</f>
        <v>46.383096685018735</v>
      </c>
      <c r="AQ11">
        <f>W_!AS13</f>
        <v>9.950751100788198E-2</v>
      </c>
      <c r="AR11">
        <f>W_!AT13</f>
        <v>-5.1077887407229877E-2</v>
      </c>
      <c r="AS11">
        <f>W_!AU13</f>
        <v>0</v>
      </c>
      <c r="AT11">
        <f>W_!AV13</f>
        <v>-30.738607991121345</v>
      </c>
      <c r="AU11">
        <f>W_!AW13</f>
        <v>-0.76989099304506337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0.34439953350822983</v>
      </c>
      <c r="C12">
        <f>W_!E14</f>
        <v>-1.0710841187496165</v>
      </c>
      <c r="D12">
        <f>W_!F14</f>
        <v>-2.2273560225485505</v>
      </c>
      <c r="E12">
        <f>W_!G14</f>
        <v>-53.192584929938107</v>
      </c>
      <c r="F12">
        <f>W_!H14</f>
        <v>38.050663769766814</v>
      </c>
      <c r="G12">
        <f>W_!I14</f>
        <v>7.0568840212417543</v>
      </c>
      <c r="H12">
        <f>W_!J14</f>
        <v>-46.657502782806304</v>
      </c>
      <c r="I12">
        <f>W_!K14</f>
        <v>-28.424983371680749</v>
      </c>
      <c r="J12">
        <f>W_!L14</f>
        <v>-70.526614496424898</v>
      </c>
      <c r="K12">
        <f>W_!M14</f>
        <v>-14.137853882558442</v>
      </c>
      <c r="L12">
        <f>W_!N14</f>
        <v>242.28547362665853</v>
      </c>
      <c r="M12">
        <f>W_!O14</f>
        <v>62.032610011837875</v>
      </c>
      <c r="N12">
        <f>W_!P14</f>
        <v>6.2162006498156428</v>
      </c>
      <c r="O12">
        <f>W_!Q14</f>
        <v>-96.764748789639668</v>
      </c>
      <c r="P12">
        <f>W_!R14</f>
        <v>-23.420011768880038</v>
      </c>
      <c r="Q12">
        <f>W_!S14</f>
        <v>-1.1470185966936885E-3</v>
      </c>
      <c r="R12">
        <f>W_!T14</f>
        <v>3.9912841699891941E-3</v>
      </c>
      <c r="S12">
        <f>W_!U14</f>
        <v>-2.4328114401753101E-2</v>
      </c>
      <c r="T12">
        <f>W_!V14</f>
        <v>3.9990005397743333</v>
      </c>
      <c r="U12">
        <f>W_!W14</f>
        <v>3.9022665693558332</v>
      </c>
      <c r="V12">
        <f>W_!X14</f>
        <v>2.8090345065712974</v>
      </c>
      <c r="W12">
        <f>W_!Y14</f>
        <v>2.5212268988957152</v>
      </c>
      <c r="X12">
        <f>W_!Z14</f>
        <v>2.4502040149288788</v>
      </c>
      <c r="Y12">
        <f>W_!AA14</f>
        <v>3.0718776860289561</v>
      </c>
      <c r="Z12">
        <f>W_!AB14</f>
        <v>1.4022103651215185</v>
      </c>
      <c r="AA12">
        <f>W_!AC14</f>
        <v>5.4194622678738896E-2</v>
      </c>
      <c r="AB12">
        <f>W_!AD14</f>
        <v>-1.0033725628508654</v>
      </c>
      <c r="AC12">
        <f>W_!AE14</f>
        <v>0.21408555478822894</v>
      </c>
      <c r="AD12">
        <f>W_!AF14</f>
        <v>43.380428175973172</v>
      </c>
      <c r="AE12">
        <f>W_!AG14</f>
        <v>40.276533656920314</v>
      </c>
      <c r="AF12">
        <f>W_!AH14</f>
        <v>9.968369405121659E-2</v>
      </c>
      <c r="AG12">
        <f>W_!AI14</f>
        <v>-2.5916037391998268</v>
      </c>
      <c r="AH12">
        <f>W_!AJ14</f>
        <v>-1.908346787584439E-2</v>
      </c>
      <c r="AI12">
        <f>W_!AK14</f>
        <v>240.02666652093581</v>
      </c>
      <c r="AJ12">
        <f>W_!AL14</f>
        <v>163.02147595156848</v>
      </c>
      <c r="AK12">
        <f>W_!AM14</f>
        <v>54.03495611964275</v>
      </c>
      <c r="AL12">
        <f>W_!AN14</f>
        <v>1.405336305778135</v>
      </c>
      <c r="AM12">
        <f>W_!AO14</f>
        <v>9.3922809063725094E-3</v>
      </c>
      <c r="AN12">
        <f>W_!AP14</f>
        <v>-127.40207196879018</v>
      </c>
      <c r="AO12">
        <f>W_!AQ14</f>
        <v>-85.686414805813897</v>
      </c>
      <c r="AP12">
        <f>W_!AR14</f>
        <v>-27.896944755844995</v>
      </c>
      <c r="AQ12">
        <f>W_!AS14</f>
        <v>7.9506441721016591E-2</v>
      </c>
      <c r="AR12">
        <f>W_!AT14</f>
        <v>-4.1909543599187832E-2</v>
      </c>
      <c r="AS12">
        <f>W_!AU14</f>
        <v>0</v>
      </c>
      <c r="AT12">
        <f>W_!AV14</f>
        <v>34.364013302988717</v>
      </c>
      <c r="AU12">
        <f>W_!AW14</f>
        <v>0.16555528188189689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1.0530597491778548</v>
      </c>
      <c r="C13">
        <f>W_!E15</f>
        <v>-0.54275268977684921</v>
      </c>
      <c r="D13">
        <f>W_!F15</f>
        <v>0.36001624836455975</v>
      </c>
      <c r="E13">
        <f>W_!G15</f>
        <v>55.163570320946185</v>
      </c>
      <c r="F13">
        <f>W_!H15</f>
        <v>15.264343627452304</v>
      </c>
      <c r="G13">
        <f>W_!I15</f>
        <v>-4.7106365632344698</v>
      </c>
      <c r="H13">
        <f>W_!J15</f>
        <v>-0.89444621784222567</v>
      </c>
      <c r="I13">
        <f>W_!K15</f>
        <v>-7.5366522421794491</v>
      </c>
      <c r="J13">
        <f>W_!L15</f>
        <v>-120.7330487949655</v>
      </c>
      <c r="K13">
        <f>W_!M15</f>
        <v>-5.3426205245988454</v>
      </c>
      <c r="L13">
        <f>W_!N15</f>
        <v>62.032610011837875</v>
      </c>
      <c r="M13">
        <f>W_!O15</f>
        <v>140.1599553682513</v>
      </c>
      <c r="N13">
        <f>W_!P15</f>
        <v>-2.9373481516736337</v>
      </c>
      <c r="O13">
        <f>W_!Q15</f>
        <v>-13.510529470063931</v>
      </c>
      <c r="P13">
        <f>W_!R15</f>
        <v>-20.684802021580008</v>
      </c>
      <c r="Q13">
        <f>W_!S15</f>
        <v>2.3222278430431658E-2</v>
      </c>
      <c r="R13">
        <f>W_!T15</f>
        <v>-5.4017289680135302E-4</v>
      </c>
      <c r="S13">
        <f>W_!U15</f>
        <v>-3.2760114573770127E-3</v>
      </c>
      <c r="T13">
        <f>W_!V15</f>
        <v>-5.2259766501647036E-2</v>
      </c>
      <c r="U13">
        <f>W_!W15</f>
        <v>-0.30165912865946903</v>
      </c>
      <c r="V13">
        <f>W_!X15</f>
        <v>1.6558485364973452</v>
      </c>
      <c r="W13">
        <f>W_!Y15</f>
        <v>1.9608097852161215</v>
      </c>
      <c r="X13">
        <f>W_!Z15</f>
        <v>1.5197002785149003</v>
      </c>
      <c r="Y13">
        <f>W_!AA15</f>
        <v>1.5918456476039036</v>
      </c>
      <c r="Z13">
        <f>W_!AB15</f>
        <v>4.8544496797081081E-2</v>
      </c>
      <c r="AA13">
        <f>W_!AC15</f>
        <v>4.500042460576243E-2</v>
      </c>
      <c r="AB13">
        <f>W_!AD15</f>
        <v>-0.33061905721112217</v>
      </c>
      <c r="AC13">
        <f>W_!AE15</f>
        <v>-9.4426677979996362E-2</v>
      </c>
      <c r="AD13">
        <f>W_!AF15</f>
        <v>-21.647223404541176</v>
      </c>
      <c r="AE13">
        <f>W_!AG15</f>
        <v>-19.194003202175431</v>
      </c>
      <c r="AF13">
        <f>W_!AH15</f>
        <v>3.8260215870459559E-2</v>
      </c>
      <c r="AG13">
        <f>W_!AI15</f>
        <v>-0.62839331190964431</v>
      </c>
      <c r="AH13">
        <f>W_!AJ15</f>
        <v>1.7010382606804098E-2</v>
      </c>
      <c r="AI13">
        <f>W_!AK15</f>
        <v>-91.295291912164558</v>
      </c>
      <c r="AJ13">
        <f>W_!AL15</f>
        <v>-42.890328192021066</v>
      </c>
      <c r="AK13">
        <f>W_!AM15</f>
        <v>244.12783971920805</v>
      </c>
      <c r="AL13">
        <f>W_!AN15</f>
        <v>0.37580112860738296</v>
      </c>
      <c r="AM13">
        <f>W_!AO15</f>
        <v>-8.6873698960228101E-3</v>
      </c>
      <c r="AN13">
        <f>W_!AP15</f>
        <v>48.079475684814582</v>
      </c>
      <c r="AO13">
        <f>W_!AQ15</f>
        <v>22.842755119843421</v>
      </c>
      <c r="AP13">
        <f>W_!AR15</f>
        <v>-127.27131421631627</v>
      </c>
      <c r="AQ13">
        <f>W_!AS15</f>
        <v>-1.8778101416924833E-2</v>
      </c>
      <c r="AR13">
        <f>W_!AT15</f>
        <v>1.0805318997333386E-2</v>
      </c>
      <c r="AS13">
        <f>W_!AU15</f>
        <v>0</v>
      </c>
      <c r="AT13">
        <f>W_!AV15</f>
        <v>-13.674304098305736</v>
      </c>
      <c r="AU13">
        <f>W_!AW15</f>
        <v>1.0078844836934735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0.25950299947095823</v>
      </c>
      <c r="C14">
        <f>W_!E16</f>
        <v>0.1667031232419742</v>
      </c>
      <c r="D14">
        <f>W_!F16</f>
        <v>0.52879973878179309</v>
      </c>
      <c r="E14">
        <f>W_!G16</f>
        <v>4.8559634944911849</v>
      </c>
      <c r="F14">
        <f>W_!H16</f>
        <v>-7.5692122773654731</v>
      </c>
      <c r="G14">
        <f>W_!I16</f>
        <v>-19.286481570193452</v>
      </c>
      <c r="H14">
        <f>W_!J16</f>
        <v>-1.4483698284107389</v>
      </c>
      <c r="I14">
        <f>W_!K16</f>
        <v>-16.496471937995057</v>
      </c>
      <c r="J14">
        <f>W_!L16</f>
        <v>3.1849285426923051</v>
      </c>
      <c r="K14">
        <f>W_!M16</f>
        <v>20.112806129247645</v>
      </c>
      <c r="L14">
        <f>W_!N16</f>
        <v>6.2162006498156428</v>
      </c>
      <c r="M14">
        <f>W_!O16</f>
        <v>-2.9373481516736337</v>
      </c>
      <c r="N14">
        <f>W_!P16</f>
        <v>39.751299342911089</v>
      </c>
      <c r="O14">
        <f>W_!Q16</f>
        <v>39.263200894758263</v>
      </c>
      <c r="P14">
        <f>W_!R16</f>
        <v>12.178514412954204</v>
      </c>
      <c r="Q14">
        <f>W_!S16</f>
        <v>3.2801997628926875E-4</v>
      </c>
      <c r="R14">
        <f>W_!T16</f>
        <v>2.264966908086993E-3</v>
      </c>
      <c r="S14">
        <f>W_!U16</f>
        <v>3.2197624295558121E-2</v>
      </c>
      <c r="T14">
        <f>W_!V16</f>
        <v>-0.60342740036734954</v>
      </c>
      <c r="U14">
        <f>W_!W16</f>
        <v>-0.58586327071696986</v>
      </c>
      <c r="V14">
        <f>W_!X16</f>
        <v>-0.6648500535442462</v>
      </c>
      <c r="W14">
        <f>W_!Y16</f>
        <v>-0.50120214696450838</v>
      </c>
      <c r="X14">
        <f>W_!Z16</f>
        <v>-0.38889204094035312</v>
      </c>
      <c r="Y14">
        <f>W_!AA16</f>
        <v>-0.70164924517205052</v>
      </c>
      <c r="Z14">
        <f>W_!AB16</f>
        <v>1.484851825157316E-2</v>
      </c>
      <c r="AA14">
        <f>W_!AC16</f>
        <v>-1.0196591031925151E-2</v>
      </c>
      <c r="AB14">
        <f>W_!AD16</f>
        <v>0.35442667001990036</v>
      </c>
      <c r="AC14">
        <f>W_!AE16</f>
        <v>-6.1976622940119262E-2</v>
      </c>
      <c r="AD14">
        <f>W_!AF16</f>
        <v>-12.293763815332115</v>
      </c>
      <c r="AE14">
        <f>W_!AG16</f>
        <v>-9.5647176738650383</v>
      </c>
      <c r="AF14">
        <f>W_!AH16</f>
        <v>-6.2168357653847921E-2</v>
      </c>
      <c r="AG14">
        <f>W_!AI16</f>
        <v>-2.0563292759985377</v>
      </c>
      <c r="AH14">
        <f>W_!AJ16</f>
        <v>-1.1247424930850465E-2</v>
      </c>
      <c r="AI14">
        <f>W_!AK16</f>
        <v>-38.577418689170948</v>
      </c>
      <c r="AJ14">
        <f>W_!AL16</f>
        <v>-56.626289119541461</v>
      </c>
      <c r="AK14">
        <f>W_!AM16</f>
        <v>32.756741145731873</v>
      </c>
      <c r="AL14">
        <f>W_!AN16</f>
        <v>1.1007457174387545</v>
      </c>
      <c r="AM14">
        <f>W_!AO16</f>
        <v>5.8443780074769964E-3</v>
      </c>
      <c r="AN14">
        <f>W_!AP16</f>
        <v>20.076544827787913</v>
      </c>
      <c r="AO14">
        <f>W_!AQ16</f>
        <v>29.481320223582944</v>
      </c>
      <c r="AP14">
        <f>W_!AR16</f>
        <v>-17.620341695842235</v>
      </c>
      <c r="AQ14">
        <f>W_!AS16</f>
        <v>2.7351873011601729E-2</v>
      </c>
      <c r="AR14">
        <f>W_!AT16</f>
        <v>-1.4338161192117845E-2</v>
      </c>
      <c r="AS14">
        <f>W_!AU16</f>
        <v>0</v>
      </c>
      <c r="AT14">
        <f>W_!AV16</f>
        <v>-17.022605739152223</v>
      </c>
      <c r="AU14">
        <f>W_!AW16</f>
        <v>-0.90329084955980254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0.12673221767071124</v>
      </c>
      <c r="C15">
        <f>W_!E17</f>
        <v>-4.9652178035257872</v>
      </c>
      <c r="D15">
        <f>W_!F17</f>
        <v>-0.23653184857491277</v>
      </c>
      <c r="E15">
        <f>W_!G17</f>
        <v>-57.737628830676613</v>
      </c>
      <c r="F15">
        <f>W_!H17</f>
        <v>-48.454143401388727</v>
      </c>
      <c r="G15">
        <f>W_!I17</f>
        <v>-27.543676467137139</v>
      </c>
      <c r="H15">
        <f>W_!J17</f>
        <v>116.84859105413487</v>
      </c>
      <c r="I15">
        <f>W_!K17</f>
        <v>18.249703379850011</v>
      </c>
      <c r="J15">
        <f>W_!L17</f>
        <v>33.988319927398045</v>
      </c>
      <c r="K15">
        <f>W_!M17</f>
        <v>30.471530380733501</v>
      </c>
      <c r="L15">
        <f>W_!N17</f>
        <v>-96.764748789639668</v>
      </c>
      <c r="M15">
        <f>W_!O17</f>
        <v>-13.510529470063931</v>
      </c>
      <c r="N15">
        <f>W_!P17</f>
        <v>39.263200894758263</v>
      </c>
      <c r="O15">
        <f>W_!Q17</f>
        <v>1196.0904945169946</v>
      </c>
      <c r="P15">
        <f>W_!R17</f>
        <v>-36.544910564674353</v>
      </c>
      <c r="Q15">
        <f>W_!S17</f>
        <v>-2.867192609210574E-2</v>
      </c>
      <c r="R15">
        <f>W_!T17</f>
        <v>-7.6491461363174477E-3</v>
      </c>
      <c r="S15">
        <f>W_!U17</f>
        <v>-1.6246312922855166E-2</v>
      </c>
      <c r="T15">
        <f>W_!V17</f>
        <v>4.7449673300798478</v>
      </c>
      <c r="U15">
        <f>W_!W17</f>
        <v>4.6383960975799194</v>
      </c>
      <c r="V15">
        <f>W_!X17</f>
        <v>3.7941113864893063</v>
      </c>
      <c r="W15">
        <f>W_!Y17</f>
        <v>3.0790219200467663</v>
      </c>
      <c r="X15">
        <f>W_!Z17</f>
        <v>2.5179582046010949</v>
      </c>
      <c r="Y15">
        <f>W_!AA17</f>
        <v>2.9533793268047659</v>
      </c>
      <c r="Z15">
        <f>W_!AB17</f>
        <v>-0.64285532614156982</v>
      </c>
      <c r="AA15">
        <f>W_!AC17</f>
        <v>-7.0629198449403158E-2</v>
      </c>
      <c r="AB15">
        <f>W_!AD17</f>
        <v>1.7890028556176867</v>
      </c>
      <c r="AC15">
        <f>W_!AE17</f>
        <v>-0.28402672022247927</v>
      </c>
      <c r="AD15">
        <f>W_!AF17</f>
        <v>21.470490953639203</v>
      </c>
      <c r="AE15">
        <f>W_!AG17</f>
        <v>17.299727876876286</v>
      </c>
      <c r="AF15">
        <f>W_!AH17</f>
        <v>0.23440153448814333</v>
      </c>
      <c r="AG15">
        <f>W_!AI17</f>
        <v>-8.6139685493523039</v>
      </c>
      <c r="AH15">
        <f>W_!AJ17</f>
        <v>0.12118221258837457</v>
      </c>
      <c r="AI15">
        <f>W_!AK17</f>
        <v>453.97163282735789</v>
      </c>
      <c r="AJ15">
        <f>W_!AL17</f>
        <v>623.00606378303803</v>
      </c>
      <c r="AK15">
        <f>W_!AM17</f>
        <v>-137.7796853525625</v>
      </c>
      <c r="AL15">
        <f>W_!AN17</f>
        <v>4.5514087256306501</v>
      </c>
      <c r="AM15">
        <f>W_!AO17</f>
        <v>-6.3191826372815979E-2</v>
      </c>
      <c r="AN15">
        <f>W_!AP17</f>
        <v>-238.81736863784377</v>
      </c>
      <c r="AO15">
        <f>W_!AQ17</f>
        <v>-322.39115534555793</v>
      </c>
      <c r="AP15">
        <f>W_!AR17</f>
        <v>73.171290896746683</v>
      </c>
      <c r="AQ15">
        <f>W_!AS17</f>
        <v>-0.18532561609446369</v>
      </c>
      <c r="AR15">
        <f>W_!AT17</f>
        <v>0.10323001725227048</v>
      </c>
      <c r="AS15">
        <f>W_!AU17</f>
        <v>0</v>
      </c>
      <c r="AT15">
        <f>W_!AV17</f>
        <v>-14.553826980249209</v>
      </c>
      <c r="AU15">
        <f>W_!AW17</f>
        <v>-1.4178233429636939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2.5993518858839906</v>
      </c>
      <c r="D16">
        <f>W_!F18</f>
        <v>3.1868022039601898</v>
      </c>
      <c r="E16">
        <f>W_!G18</f>
        <v>75.790286697262871</v>
      </c>
      <c r="F16">
        <f>W_!H18</f>
        <v>-23.210982420542404</v>
      </c>
      <c r="G16">
        <f>W_!I18</f>
        <v>-60.736647240945082</v>
      </c>
      <c r="H16">
        <f>W_!J18</f>
        <v>-77.286441687250644</v>
      </c>
      <c r="I16">
        <f>W_!K18</f>
        <v>-100.04894826827858</v>
      </c>
      <c r="J16">
        <f>W_!L18</f>
        <v>46.000542130549412</v>
      </c>
      <c r="K16">
        <f>W_!M18</f>
        <v>28.737519285651008</v>
      </c>
      <c r="L16">
        <f>W_!N18</f>
        <v>-23.420011768880038</v>
      </c>
      <c r="M16">
        <f>W_!O18</f>
        <v>-20.684802021580008</v>
      </c>
      <c r="N16">
        <f>W_!P18</f>
        <v>12.178514412954204</v>
      </c>
      <c r="O16">
        <f>W_!Q18</f>
        <v>-36.544910564674353</v>
      </c>
      <c r="P16">
        <f>W_!R18</f>
        <v>172.59021886853046</v>
      </c>
      <c r="Q16">
        <f>W_!S18</f>
        <v>-1.0999627812631422E-3</v>
      </c>
      <c r="R16">
        <f>W_!T18</f>
        <v>-5.428223065787015E-3</v>
      </c>
      <c r="S16">
        <f>W_!U18</f>
        <v>9.4052717011724268E-2</v>
      </c>
      <c r="T16">
        <f>W_!V18</f>
        <v>-4.7229924117265307</v>
      </c>
      <c r="U16">
        <f>W_!W18</f>
        <v>-4.5023767824796224</v>
      </c>
      <c r="V16">
        <f>W_!X18</f>
        <v>-2.7750068472985996</v>
      </c>
      <c r="W16">
        <f>W_!Y18</f>
        <v>-1.426381824998072</v>
      </c>
      <c r="X16">
        <f>W_!Z18</f>
        <v>-0.95768702618199175</v>
      </c>
      <c r="Y16">
        <f>W_!AA18</f>
        <v>-2.2817064415570121</v>
      </c>
      <c r="Z16">
        <f>W_!AB18</f>
        <v>1.3231156122718917</v>
      </c>
      <c r="AA16">
        <f>W_!AC18</f>
        <v>-9.7715449603357103E-3</v>
      </c>
      <c r="AB16">
        <f>W_!AD18</f>
        <v>1.2086412347126647</v>
      </c>
      <c r="AC16">
        <f>W_!AE18</f>
        <v>-0.72883599404952426</v>
      </c>
      <c r="AD16">
        <f>W_!AF18</f>
        <v>-74.093544163415388</v>
      </c>
      <c r="AE16">
        <f>W_!AG18</f>
        <v>-63.043721017964202</v>
      </c>
      <c r="AF16">
        <f>W_!AH18</f>
        <v>-0.18049677139967299</v>
      </c>
      <c r="AG16">
        <f>W_!AI18</f>
        <v>5.2441510485654845</v>
      </c>
      <c r="AH16">
        <f>W_!AJ18</f>
        <v>-6.0002392318574738E-2</v>
      </c>
      <c r="AI16">
        <f>W_!AK18</f>
        <v>-351.52340901783685</v>
      </c>
      <c r="AJ16">
        <f>W_!AL18</f>
        <v>-443.82983381447644</v>
      </c>
      <c r="AK16">
        <f>W_!AM18</f>
        <v>114.32388555294207</v>
      </c>
      <c r="AL16">
        <f>W_!AN18</f>
        <v>-2.6842535990105416</v>
      </c>
      <c r="AM16">
        <f>W_!AO18</f>
        <v>3.1421614198026991E-2</v>
      </c>
      <c r="AN16">
        <f>W_!AP18</f>
        <v>185.65402480714047</v>
      </c>
      <c r="AO16">
        <f>W_!AQ18</f>
        <v>231.33285706423604</v>
      </c>
      <c r="AP16">
        <f>W_!AR18</f>
        <v>-60.958848896276109</v>
      </c>
      <c r="AQ16">
        <f>W_!AS18</f>
        <v>9.9473488418563377E-2</v>
      </c>
      <c r="AR16">
        <f>W_!AT18</f>
        <v>-5.1121028693073042E-2</v>
      </c>
      <c r="AS16">
        <f>W_!AU18</f>
        <v>0</v>
      </c>
      <c r="AT16">
        <f>W_!AV18</f>
        <v>-32.777396461746385</v>
      </c>
      <c r="AU16">
        <f>W_!AW18</f>
        <v>-0.72184564319645339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1.640386576177574E-4</v>
      </c>
      <c r="C17">
        <f>W_!E19</f>
        <v>3.8225783863029129E-4</v>
      </c>
      <c r="D17">
        <f>W_!F19</f>
        <v>3.0798519926680622E-4</v>
      </c>
      <c r="E17">
        <f>W_!G19</f>
        <v>4.9690008839839511E-2</v>
      </c>
      <c r="F17">
        <f>W_!H19</f>
        <v>2.2897028857365451E-3</v>
      </c>
      <c r="G17">
        <f>W_!I19</f>
        <v>-6.3908035512185522E-3</v>
      </c>
      <c r="H17">
        <f>W_!J19</f>
        <v>-8.0865591199884655E-3</v>
      </c>
      <c r="I17">
        <f>W_!K19</f>
        <v>-7.9318629279518799E-3</v>
      </c>
      <c r="J17">
        <f>W_!L19</f>
        <v>-2.2013836633826844E-2</v>
      </c>
      <c r="K17">
        <f>W_!M19</f>
        <v>1.9031784167718624E-3</v>
      </c>
      <c r="L17">
        <f>W_!N19</f>
        <v>-1.1470185966936885E-3</v>
      </c>
      <c r="M17">
        <f>W_!O19</f>
        <v>2.3222278430431658E-2</v>
      </c>
      <c r="N17">
        <f>W_!P19</f>
        <v>3.2801997628926875E-4</v>
      </c>
      <c r="O17">
        <f>W_!Q19</f>
        <v>-2.867192609210574E-2</v>
      </c>
      <c r="P17">
        <f>W_!R19</f>
        <v>-1.0999627812631422E-3</v>
      </c>
      <c r="Q17">
        <f>W_!S19</f>
        <v>3.3082967007500387E-5</v>
      </c>
      <c r="R17">
        <f>W_!T19</f>
        <v>-9.3083430399737269E-7</v>
      </c>
      <c r="S17">
        <f>W_!U19</f>
        <v>-3.6888903413034203E-6</v>
      </c>
      <c r="T17">
        <f>W_!V19</f>
        <v>-2.4607317741876193E-3</v>
      </c>
      <c r="U17">
        <f>W_!W19</f>
        <v>-2.4443720354833686E-3</v>
      </c>
      <c r="V17">
        <f>W_!X19</f>
        <v>-2.0274309271231484E-3</v>
      </c>
      <c r="W17">
        <f>W_!Y19</f>
        <v>-1.7937457814407379E-3</v>
      </c>
      <c r="X17">
        <f>W_!Z19</f>
        <v>-1.6918824827840686E-3</v>
      </c>
      <c r="Y17">
        <f>W_!AA19</f>
        <v>-1.9162329106021964E-3</v>
      </c>
      <c r="Z17">
        <f>W_!AB19</f>
        <v>-4.3865851343480886E-4</v>
      </c>
      <c r="AA17">
        <f>W_!AC19</f>
        <v>-8.058709171091549E-6</v>
      </c>
      <c r="AB17">
        <f>W_!AD19</f>
        <v>2.4930924433807155E-4</v>
      </c>
      <c r="AC17">
        <f>W_!AE19</f>
        <v>-4.327920540150012E-5</v>
      </c>
      <c r="AD17">
        <f>W_!AF19</f>
        <v>-2.0092724137677136E-2</v>
      </c>
      <c r="AE17">
        <f>W_!AG19</f>
        <v>-1.8479840309185661E-2</v>
      </c>
      <c r="AF17">
        <f>W_!AH19</f>
        <v>-2.704919572632682E-5</v>
      </c>
      <c r="AG17">
        <f>W_!AI19</f>
        <v>1.7705728123342155E-3</v>
      </c>
      <c r="AH17">
        <f>W_!AJ19</f>
        <v>-4.5928716963676103E-5</v>
      </c>
      <c r="AI17">
        <f>W_!AK19</f>
        <v>-0.19791741983448979</v>
      </c>
      <c r="AJ17">
        <f>W_!AL19</f>
        <v>-0.25368693353036775</v>
      </c>
      <c r="AK17">
        <f>W_!AM19</f>
        <v>0.1022811057498811</v>
      </c>
      <c r="AL17">
        <f>W_!AN19</f>
        <v>-9.4200332868048763E-4</v>
      </c>
      <c r="AM17">
        <f>W_!AO19</f>
        <v>2.411222988138762E-5</v>
      </c>
      <c r="AN17">
        <f>W_!AP19</f>
        <v>0.10478326768084163</v>
      </c>
      <c r="AO17">
        <f>W_!AQ19</f>
        <v>0.13212850637709037</v>
      </c>
      <c r="AP17">
        <f>W_!AR19</f>
        <v>-5.3969842182012895E-2</v>
      </c>
      <c r="AQ17">
        <f>W_!AS19</f>
        <v>-6.3274261324098878E-6</v>
      </c>
      <c r="AR17">
        <f>W_!AT19</f>
        <v>3.1911213294433938E-6</v>
      </c>
      <c r="AS17">
        <f>W_!AU19</f>
        <v>0</v>
      </c>
      <c r="AT17">
        <f>W_!AV19</f>
        <v>-8.5241078117220259E-3</v>
      </c>
      <c r="AU17">
        <f>W_!AW19</f>
        <v>5.6261075880039205E-4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-9.1815233339457837E-5</v>
      </c>
      <c r="C18">
        <f>W_!E20</f>
        <v>-1.2389579549188138E-4</v>
      </c>
      <c r="D18">
        <f>W_!F20</f>
        <v>-2.2051605237927071E-4</v>
      </c>
      <c r="E18">
        <f>W_!G20</f>
        <v>-9.3674291307585811E-3</v>
      </c>
      <c r="F18">
        <f>W_!H20</f>
        <v>5.4200651509371343E-3</v>
      </c>
      <c r="G18">
        <f>W_!I20</f>
        <v>4.3958108307068878E-3</v>
      </c>
      <c r="H18">
        <f>W_!J20</f>
        <v>7.1646767855103833E-3</v>
      </c>
      <c r="I18">
        <f>W_!K20</f>
        <v>5.5629652391202605E-3</v>
      </c>
      <c r="J18">
        <f>W_!L20</f>
        <v>-1.0741556656109234E-3</v>
      </c>
      <c r="K18">
        <f>W_!M20</f>
        <v>9.7383273644299296E-4</v>
      </c>
      <c r="L18">
        <f>W_!N20</f>
        <v>3.9912841699891941E-3</v>
      </c>
      <c r="M18">
        <f>W_!O20</f>
        <v>-5.4017289680135302E-4</v>
      </c>
      <c r="N18">
        <f>W_!P20</f>
        <v>2.264966908086993E-3</v>
      </c>
      <c r="O18">
        <f>W_!Q20</f>
        <v>-7.6491461363174477E-3</v>
      </c>
      <c r="P18">
        <f>W_!R20</f>
        <v>-5.428223065787015E-3</v>
      </c>
      <c r="Q18">
        <f>W_!S20</f>
        <v>-9.3083430399737269E-7</v>
      </c>
      <c r="R18">
        <f>W_!T20</f>
        <v>3.7630141980514973E-6</v>
      </c>
      <c r="S18">
        <f>W_!U20</f>
        <v>1.2443012646052384E-7</v>
      </c>
      <c r="T18">
        <f>W_!V20</f>
        <v>5.6888508642920959E-4</v>
      </c>
      <c r="U18">
        <f>W_!W20</f>
        <v>5.7403701464231731E-4</v>
      </c>
      <c r="V18">
        <f>W_!X20</f>
        <v>3.3395174630067466E-4</v>
      </c>
      <c r="W18">
        <f>W_!Y20</f>
        <v>2.8988782191916967E-4</v>
      </c>
      <c r="X18">
        <f>W_!Z20</f>
        <v>2.8922697934674895E-4</v>
      </c>
      <c r="Y18">
        <f>W_!AA20</f>
        <v>3.2500607097535328E-4</v>
      </c>
      <c r="Z18">
        <f>W_!AB20</f>
        <v>8.8627850296082896E-5</v>
      </c>
      <c r="AA18">
        <f>W_!AC20</f>
        <v>6.3980032167902396E-6</v>
      </c>
      <c r="AB18">
        <f>W_!AD20</f>
        <v>-3.1989579771077992E-4</v>
      </c>
      <c r="AC18">
        <f>W_!AE20</f>
        <v>3.4679447049755922E-5</v>
      </c>
      <c r="AD18">
        <f>W_!AF20</f>
        <v>6.300616472227771E-3</v>
      </c>
      <c r="AE18">
        <f>W_!AG20</f>
        <v>5.8366682468646179E-3</v>
      </c>
      <c r="AF18">
        <f>W_!AH20</f>
        <v>2.7072193851027543E-5</v>
      </c>
      <c r="AG18">
        <f>W_!AI20</f>
        <v>-1.023923835596802E-3</v>
      </c>
      <c r="AH18">
        <f>W_!AJ20</f>
        <v>2.5253385838343113E-7</v>
      </c>
      <c r="AI18">
        <f>W_!AK20</f>
        <v>3.4361155041639051E-2</v>
      </c>
      <c r="AJ18">
        <f>W_!AL20</f>
        <v>3.9312072712171409E-2</v>
      </c>
      <c r="AK18">
        <f>W_!AM20</f>
        <v>-6.046862850976744E-3</v>
      </c>
      <c r="AL18">
        <f>W_!AN20</f>
        <v>5.4923711545598315E-4</v>
      </c>
      <c r="AM18">
        <f>W_!AO20</f>
        <v>-1.4055695924452548E-7</v>
      </c>
      <c r="AN18">
        <f>W_!AP20</f>
        <v>-1.8313184959350703E-2</v>
      </c>
      <c r="AO18">
        <f>W_!AQ20</f>
        <v>-2.0581412216570685E-2</v>
      </c>
      <c r="AP18">
        <f>W_!AR20</f>
        <v>3.2058181768100779E-3</v>
      </c>
      <c r="AQ18">
        <f>W_!AS20</f>
        <v>5.131115176062289E-6</v>
      </c>
      <c r="AR18">
        <f>W_!AT20</f>
        <v>-2.6844037561155304E-6</v>
      </c>
      <c r="AS18">
        <f>W_!AU20</f>
        <v>0</v>
      </c>
      <c r="AT18">
        <f>W_!AV20</f>
        <v>9.3726301881778872E-4</v>
      </c>
      <c r="AU18">
        <f>W_!AW20</f>
        <v>1.6881099785479386E-4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1.0249022884831209E-3</v>
      </c>
      <c r="C19">
        <f>W_!E21</f>
        <v>1.4452511759634591E-3</v>
      </c>
      <c r="D19">
        <f>W_!F21</f>
        <v>2.3621806235282418E-3</v>
      </c>
      <c r="E19">
        <f>W_!G21</f>
        <v>6.0237589508461642E-2</v>
      </c>
      <c r="F19">
        <f>W_!H21</f>
        <v>-3.0697411182551319E-2</v>
      </c>
      <c r="G19">
        <f>W_!I21</f>
        <v>-2.0331374772143498E-2</v>
      </c>
      <c r="H19">
        <f>W_!J21</f>
        <v>-1.634212397256523E-2</v>
      </c>
      <c r="I19">
        <f>W_!K21</f>
        <v>-6.2467351518116249E-2</v>
      </c>
      <c r="J19">
        <f>W_!L21</f>
        <v>1.0143784934985392E-2</v>
      </c>
      <c r="K19">
        <f>W_!M21</f>
        <v>4.7788815968361608E-3</v>
      </c>
      <c r="L19">
        <f>W_!N21</f>
        <v>-2.4328114401753101E-2</v>
      </c>
      <c r="M19">
        <f>W_!O21</f>
        <v>-3.2760114573770127E-3</v>
      </c>
      <c r="N19">
        <f>W_!P21</f>
        <v>3.2197624295558121E-2</v>
      </c>
      <c r="O19">
        <f>W_!Q21</f>
        <v>-1.6246312922855166E-2</v>
      </c>
      <c r="P19">
        <f>W_!R21</f>
        <v>9.4052717011724268E-2</v>
      </c>
      <c r="Q19">
        <f>W_!S21</f>
        <v>-3.6888903413034203E-6</v>
      </c>
      <c r="R19">
        <f>W_!T21</f>
        <v>1.2443012646052384E-7</v>
      </c>
      <c r="S19">
        <f>W_!U21</f>
        <v>3.552563244160225E-4</v>
      </c>
      <c r="T19">
        <f>W_!V21</f>
        <v>-3.5610894900406664E-3</v>
      </c>
      <c r="U19">
        <f>W_!W21</f>
        <v>-3.4961951363411715E-3</v>
      </c>
      <c r="V19">
        <f>W_!X21</f>
        <v>-2.2096513689190828E-3</v>
      </c>
      <c r="W19">
        <f>W_!Y21</f>
        <v>-1.4185873799714408E-3</v>
      </c>
      <c r="X19">
        <f>W_!Z21</f>
        <v>-1.1590631579091301E-3</v>
      </c>
      <c r="Y19">
        <f>W_!AA21</f>
        <v>-2.081112633117417E-3</v>
      </c>
      <c r="Z19">
        <f>W_!AB21</f>
        <v>2.3786033110000877E-4</v>
      </c>
      <c r="AA19">
        <f>W_!AC21</f>
        <v>-1.5969851578518794E-5</v>
      </c>
      <c r="AB19">
        <f>W_!AD21</f>
        <v>5.820233984222715E-4</v>
      </c>
      <c r="AC19">
        <f>W_!AE21</f>
        <v>-7.3233320794247172E-5</v>
      </c>
      <c r="AD19">
        <f>W_!AF21</f>
        <v>-5.386002957332936E-2</v>
      </c>
      <c r="AE19">
        <f>W_!AG21</f>
        <v>-4.5839421660858984E-2</v>
      </c>
      <c r="AF19">
        <f>W_!AH21</f>
        <v>1.9061184208801087E-6</v>
      </c>
      <c r="AG19">
        <f>W_!AI21</f>
        <v>3.8271756657323073E-3</v>
      </c>
      <c r="AH19">
        <f>W_!AJ21</f>
        <v>-6.274140944073971E-5</v>
      </c>
      <c r="AI19">
        <f>W_!AK21</f>
        <v>-0.39970238498841043</v>
      </c>
      <c r="AJ19">
        <f>W_!AL21</f>
        <v>-0.46776957947201692</v>
      </c>
      <c r="AK19">
        <f>W_!AM21</f>
        <v>0.19248422970581083</v>
      </c>
      <c r="AL19">
        <f>W_!AN21</f>
        <v>-1.9692725868528456E-3</v>
      </c>
      <c r="AM19">
        <f>W_!AO21</f>
        <v>3.1985755632424104E-5</v>
      </c>
      <c r="AN19">
        <f>W_!AP21</f>
        <v>0.2113347578603588</v>
      </c>
      <c r="AO19">
        <f>W_!AQ21</f>
        <v>0.24235876952836172</v>
      </c>
      <c r="AP19">
        <f>W_!AR21</f>
        <v>-0.10171598830159694</v>
      </c>
      <c r="AQ19">
        <f>W_!AS21</f>
        <v>1.9714573252729655E-4</v>
      </c>
      <c r="AR19">
        <f>W_!AT21</f>
        <v>-1.0404750388722063E-4</v>
      </c>
      <c r="AS19">
        <f>W_!AU21</f>
        <v>0</v>
      </c>
      <c r="AT19">
        <f>W_!AV21</f>
        <v>-5.2785064728685542E-2</v>
      </c>
      <c r="AU19">
        <f>W_!AW21</f>
        <v>-3.8092308382167391E-4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-3.2270510508470622E-2</v>
      </c>
      <c r="C20">
        <f>W_!E22</f>
        <v>-0.22245935879626885</v>
      </c>
      <c r="D20">
        <f>W_!F22</f>
        <v>-0.23250506730521861</v>
      </c>
      <c r="E20">
        <f>W_!G22</f>
        <v>-10.155888111711109</v>
      </c>
      <c r="F20">
        <f>W_!H22</f>
        <v>2.6085869553976422</v>
      </c>
      <c r="G20">
        <f>W_!I22</f>
        <v>3.7386183962469692</v>
      </c>
      <c r="H20">
        <f>W_!J22</f>
        <v>2.8413822576697902</v>
      </c>
      <c r="I20">
        <f>W_!K22</f>
        <v>4.8932721023164909</v>
      </c>
      <c r="J20">
        <f>W_!L22</f>
        <v>-2.0571030328086155</v>
      </c>
      <c r="K20">
        <f>W_!M22</f>
        <v>-0.74839101986928458</v>
      </c>
      <c r="L20">
        <f>W_!N22</f>
        <v>3.9990005397743333</v>
      </c>
      <c r="M20">
        <f>W_!O22</f>
        <v>-5.2259766501647036E-2</v>
      </c>
      <c r="N20">
        <f>W_!P22</f>
        <v>-0.60342740036734954</v>
      </c>
      <c r="O20">
        <f>W_!Q22</f>
        <v>4.7449673300798478</v>
      </c>
      <c r="P20">
        <f>W_!R22</f>
        <v>-4.7229924117265307</v>
      </c>
      <c r="Q20">
        <f>W_!S22</f>
        <v>-2.4607317741876193E-3</v>
      </c>
      <c r="R20">
        <f>W_!T22</f>
        <v>5.6888508642920959E-4</v>
      </c>
      <c r="S20">
        <f>W_!U22</f>
        <v>-3.5610894900406664E-3</v>
      </c>
      <c r="T20">
        <f>W_!V22</f>
        <v>1.183773724886215</v>
      </c>
      <c r="U20">
        <f>W_!W22</f>
        <v>1.1747635249730013</v>
      </c>
      <c r="V20">
        <f>W_!X22</f>
        <v>0.73917984227360389</v>
      </c>
      <c r="W20">
        <f>W_!Y22</f>
        <v>0.69284730459563681</v>
      </c>
      <c r="X20">
        <f>W_!Z22</f>
        <v>0.65908870437628098</v>
      </c>
      <c r="Y20">
        <f>W_!AA22</f>
        <v>0.73230855531554639</v>
      </c>
      <c r="Z20">
        <f>W_!AB22</f>
        <v>0.1670307849704275</v>
      </c>
      <c r="AA20">
        <f>W_!AC22</f>
        <v>3.5148114707403847E-3</v>
      </c>
      <c r="AB20">
        <f>W_!AD22</f>
        <v>-0.15840140901462357</v>
      </c>
      <c r="AC20">
        <f>W_!AE22</f>
        <v>5.2583088323337711E-2</v>
      </c>
      <c r="AD20">
        <f>W_!AF22</f>
        <v>9.7617157011900506</v>
      </c>
      <c r="AE20">
        <f>W_!AG22</f>
        <v>8.7348015658356069</v>
      </c>
      <c r="AF20">
        <f>W_!AH22</f>
        <v>3.3642092359635778E-2</v>
      </c>
      <c r="AG20">
        <f>W_!AI22</f>
        <v>-0.60824539363745</v>
      </c>
      <c r="AH20">
        <f>W_!AJ22</f>
        <v>7.5932357460896816E-3</v>
      </c>
      <c r="AI20">
        <f>W_!AK22</f>
        <v>40.873903835511832</v>
      </c>
      <c r="AJ20">
        <f>W_!AL22</f>
        <v>51.962380424680063</v>
      </c>
      <c r="AK20">
        <f>W_!AM22</f>
        <v>-11.925393681279106</v>
      </c>
      <c r="AL20">
        <f>W_!AN22</f>
        <v>0.32249204929710079</v>
      </c>
      <c r="AM20">
        <f>W_!AO22</f>
        <v>-3.9421510229288572E-3</v>
      </c>
      <c r="AN20">
        <f>W_!AP22</f>
        <v>-21.749606770947754</v>
      </c>
      <c r="AO20">
        <f>W_!AQ22</f>
        <v>-27.088719925972928</v>
      </c>
      <c r="AP20">
        <f>W_!AR22</f>
        <v>6.3299895577872274</v>
      </c>
      <c r="AQ20">
        <f>W_!AS22</f>
        <v>-7.1715220216135933E-3</v>
      </c>
      <c r="AR20">
        <f>W_!AT22</f>
        <v>3.8171227557912924E-3</v>
      </c>
      <c r="AS20">
        <f>W_!AU22</f>
        <v>0</v>
      </c>
      <c r="AT20">
        <f>W_!AV22</f>
        <v>4.5363742872264528</v>
      </c>
      <c r="AU20">
        <f>W_!AW22</f>
        <v>0.15595615166767454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-3.1786486264284347E-2</v>
      </c>
      <c r="C21">
        <f>W_!E23</f>
        <v>-0.20741908199755912</v>
      </c>
      <c r="D21">
        <f>W_!F23</f>
        <v>-0.23048382426648484</v>
      </c>
      <c r="E21">
        <f>W_!G23</f>
        <v>-10.035688246620079</v>
      </c>
      <c r="F21">
        <f>W_!H23</f>
        <v>2.5828791666323632</v>
      </c>
      <c r="G21">
        <f>W_!I23</f>
        <v>3.6523047986382915</v>
      </c>
      <c r="H21">
        <f>W_!J23</f>
        <v>2.657890136985162</v>
      </c>
      <c r="I21">
        <f>W_!K23</f>
        <v>4.8135437542066226</v>
      </c>
      <c r="J21">
        <f>W_!L23</f>
        <v>-1.7868481187691332</v>
      </c>
      <c r="K21">
        <f>W_!M23</f>
        <v>-0.62946721410807938</v>
      </c>
      <c r="L21">
        <f>W_!N23</f>
        <v>3.9022665693558332</v>
      </c>
      <c r="M21">
        <f>W_!O23</f>
        <v>-0.30165912865946903</v>
      </c>
      <c r="N21">
        <f>W_!P23</f>
        <v>-0.58586327071696986</v>
      </c>
      <c r="O21">
        <f>W_!Q23</f>
        <v>4.6383960975799194</v>
      </c>
      <c r="P21">
        <f>W_!R23</f>
        <v>-4.5023767824796224</v>
      </c>
      <c r="Q21">
        <f>W_!S23</f>
        <v>-2.4443720354833686E-3</v>
      </c>
      <c r="R21">
        <f>W_!T23</f>
        <v>5.7403701464231731E-4</v>
      </c>
      <c r="S21">
        <f>W_!U23</f>
        <v>-3.4961951363411715E-3</v>
      </c>
      <c r="T21">
        <f>W_!V23</f>
        <v>1.1747635249730013</v>
      </c>
      <c r="U21">
        <f>W_!W23</f>
        <v>1.1700846614191844</v>
      </c>
      <c r="V21">
        <f>W_!X23</f>
        <v>0.71893806278542927</v>
      </c>
      <c r="W21">
        <f>W_!Y23</f>
        <v>0.67503940808200391</v>
      </c>
      <c r="X21">
        <f>W_!Z23</f>
        <v>0.64562253522294455</v>
      </c>
      <c r="Y21">
        <f>W_!AA23</f>
        <v>0.71371917044095035</v>
      </c>
      <c r="Z21">
        <f>W_!AB23</f>
        <v>0.17108626684150285</v>
      </c>
      <c r="AA21">
        <f>W_!AC23</f>
        <v>3.382837618093837E-3</v>
      </c>
      <c r="AB21">
        <f>W_!AD23</f>
        <v>-0.15668347994687176</v>
      </c>
      <c r="AC21">
        <f>W_!AE23</f>
        <v>4.9327143930286921E-2</v>
      </c>
      <c r="AD21">
        <f>W_!AF23</f>
        <v>9.6757815071780726</v>
      </c>
      <c r="AE21">
        <f>W_!AG23</f>
        <v>8.6627688835359109</v>
      </c>
      <c r="AF21">
        <f>W_!AH23</f>
        <v>3.3061631138216176E-2</v>
      </c>
      <c r="AG21">
        <f>W_!AI23</f>
        <v>-0.60469744387169011</v>
      </c>
      <c r="AH21">
        <f>W_!AJ23</f>
        <v>7.2745768163147845E-3</v>
      </c>
      <c r="AI21">
        <f>W_!AK23</f>
        <v>39.846207864697384</v>
      </c>
      <c r="AJ21">
        <f>W_!AL23</f>
        <v>50.177030824936622</v>
      </c>
      <c r="AK21">
        <f>W_!AM23</f>
        <v>-11.898616082311669</v>
      </c>
      <c r="AL21">
        <f>W_!AN23</f>
        <v>0.32077751618003797</v>
      </c>
      <c r="AM21">
        <f>W_!AO23</f>
        <v>-3.7798624254289067E-3</v>
      </c>
      <c r="AN21">
        <f>W_!AP23</f>
        <v>-21.204232057822662</v>
      </c>
      <c r="AO21">
        <f>W_!AQ23</f>
        <v>-26.16555804823501</v>
      </c>
      <c r="AP21">
        <f>W_!AR23</f>
        <v>6.3119207423549346</v>
      </c>
      <c r="AQ21">
        <f>W_!AS23</f>
        <v>-6.6940565991556022E-3</v>
      </c>
      <c r="AR21">
        <f>W_!AT23</f>
        <v>3.5702820772345193E-3</v>
      </c>
      <c r="AS21">
        <f>W_!AU23</f>
        <v>0</v>
      </c>
      <c r="AT21">
        <f>W_!AV23</f>
        <v>4.5171002912393412</v>
      </c>
      <c r="AU21">
        <f>W_!AW23</f>
        <v>0.14601768080329133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-5.4902005932269071E-2</v>
      </c>
      <c r="C22">
        <f>W_!E24</f>
        <v>-0.23821109617139252</v>
      </c>
      <c r="D22">
        <f>W_!F24</f>
        <v>-8.1686181166663652E-2</v>
      </c>
      <c r="E22">
        <f>W_!G24</f>
        <v>-5.8112559865826841</v>
      </c>
      <c r="F22">
        <f>W_!H24</f>
        <v>1.7136865009747164</v>
      </c>
      <c r="G22">
        <f>W_!I24</f>
        <v>2.0513097004578302</v>
      </c>
      <c r="H22">
        <f>W_!J24</f>
        <v>2.4826873554593609</v>
      </c>
      <c r="I22">
        <f>W_!K24</f>
        <v>4.0361119251143229</v>
      </c>
      <c r="J22">
        <f>W_!L24</f>
        <v>-3.2848486805770967</v>
      </c>
      <c r="K22">
        <f>W_!M24</f>
        <v>-2.9618284602610001</v>
      </c>
      <c r="L22">
        <f>W_!N24</f>
        <v>2.8090345065712974</v>
      </c>
      <c r="M22">
        <f>W_!O24</f>
        <v>1.6558485364973452</v>
      </c>
      <c r="N22">
        <f>W_!P24</f>
        <v>-0.6648500535442462</v>
      </c>
      <c r="O22">
        <f>W_!Q24</f>
        <v>3.7941113864893063</v>
      </c>
      <c r="P22">
        <f>W_!R24</f>
        <v>-2.7750068472985996</v>
      </c>
      <c r="Q22">
        <f>W_!S24</f>
        <v>-2.0274309271231484E-3</v>
      </c>
      <c r="R22">
        <f>W_!T24</f>
        <v>3.3395174630067466E-4</v>
      </c>
      <c r="S22">
        <f>W_!U24</f>
        <v>-2.2096513689190828E-3</v>
      </c>
      <c r="T22">
        <f>W_!V24</f>
        <v>0.73917984227360389</v>
      </c>
      <c r="U22">
        <f>W_!W24</f>
        <v>0.71893806278542927</v>
      </c>
      <c r="V22">
        <f>W_!X24</f>
        <v>0.7791094482189459</v>
      </c>
      <c r="W22">
        <f>W_!Y24</f>
        <v>0.74946794589295773</v>
      </c>
      <c r="X22">
        <f>W_!Z24</f>
        <v>0.69808025315666911</v>
      </c>
      <c r="Y22">
        <f>W_!AA24</f>
        <v>0.77458997390455686</v>
      </c>
      <c r="Z22">
        <f>W_!AB24</f>
        <v>0.12928429395908989</v>
      </c>
      <c r="AA22">
        <f>W_!AC24</f>
        <v>1.3225916419699723E-3</v>
      </c>
      <c r="AB22">
        <f>W_!AD24</f>
        <v>-0.12113835993236766</v>
      </c>
      <c r="AC22">
        <f>W_!AE24</f>
        <v>3.8458614208605989E-2</v>
      </c>
      <c r="AD22">
        <f>W_!AF24</f>
        <v>5.3194621108860582</v>
      </c>
      <c r="AE22">
        <f>W_!AG24</f>
        <v>4.5563806718211319</v>
      </c>
      <c r="AF22">
        <f>W_!AH24</f>
        <v>2.4900855347173241E-2</v>
      </c>
      <c r="AG22">
        <f>W_!AI24</f>
        <v>-0.356193720738748</v>
      </c>
      <c r="AH22">
        <f>W_!AJ24</f>
        <v>4.7379507022913469E-3</v>
      </c>
      <c r="AI22">
        <f>W_!AK24</f>
        <v>35.673269478515472</v>
      </c>
      <c r="AJ22">
        <f>W_!AL24</f>
        <v>41.59052238015699</v>
      </c>
      <c r="AK22">
        <f>W_!AM24</f>
        <v>-5.5484062579535243</v>
      </c>
      <c r="AL22">
        <f>W_!AN24</f>
        <v>0.19169913902784669</v>
      </c>
      <c r="AM22">
        <f>W_!AO24</f>
        <v>-2.4612166573924942E-3</v>
      </c>
      <c r="AN22">
        <f>W_!AP24</f>
        <v>-19.078552671402932</v>
      </c>
      <c r="AO22">
        <f>W_!AQ24</f>
        <v>-21.7540969847445</v>
      </c>
      <c r="AP22">
        <f>W_!AR24</f>
        <v>3.0379668113490661</v>
      </c>
      <c r="AQ22">
        <f>W_!AS24</f>
        <v>-7.9320946836373696E-3</v>
      </c>
      <c r="AR22">
        <f>W_!AT24</f>
        <v>4.2235900329069299E-3</v>
      </c>
      <c r="AS22">
        <f>W_!AU24</f>
        <v>0</v>
      </c>
      <c r="AT22">
        <f>W_!AV24</f>
        <v>2.5876094156049958</v>
      </c>
      <c r="AU22">
        <f>W_!AW24</f>
        <v>0.15562350415765144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-3.9006774329265276E-2</v>
      </c>
      <c r="C23">
        <f>W_!E25</f>
        <v>-0.21299151371924982</v>
      </c>
      <c r="D23">
        <f>W_!F25</f>
        <v>-4.2770866443027619E-2</v>
      </c>
      <c r="E23">
        <f>W_!G25</f>
        <v>-4.4110267211841743</v>
      </c>
      <c r="F23">
        <f>W_!H25</f>
        <v>1.7963035176988997</v>
      </c>
      <c r="G23">
        <f>W_!I25</f>
        <v>1.4232061592145759</v>
      </c>
      <c r="H23">
        <f>W_!J25</f>
        <v>1.2465733903753156</v>
      </c>
      <c r="I23">
        <f>W_!K25</f>
        <v>3.1550534952839491</v>
      </c>
      <c r="J23">
        <f>W_!L25</f>
        <v>-3.3601319574868058</v>
      </c>
      <c r="K23">
        <f>W_!M25</f>
        <v>-2.7827144533141741</v>
      </c>
      <c r="L23">
        <f>W_!N25</f>
        <v>2.5212268988957152</v>
      </c>
      <c r="M23">
        <f>W_!O25</f>
        <v>1.9608097852161215</v>
      </c>
      <c r="N23">
        <f>W_!P25</f>
        <v>-0.50120214696450838</v>
      </c>
      <c r="O23">
        <f>W_!Q25</f>
        <v>3.0790219200467663</v>
      </c>
      <c r="P23">
        <f>W_!R25</f>
        <v>-1.426381824998072</v>
      </c>
      <c r="Q23">
        <f>W_!S25</f>
        <v>-1.7937457814407379E-3</v>
      </c>
      <c r="R23">
        <f>W_!T25</f>
        <v>2.8988782191916967E-4</v>
      </c>
      <c r="S23">
        <f>W_!U25</f>
        <v>-1.4185873799714408E-3</v>
      </c>
      <c r="T23">
        <f>W_!V25</f>
        <v>0.69284730459563681</v>
      </c>
      <c r="U23">
        <f>W_!W25</f>
        <v>0.67503940808200391</v>
      </c>
      <c r="V23">
        <f>W_!X25</f>
        <v>0.74946794589295773</v>
      </c>
      <c r="W23">
        <f>W_!Y25</f>
        <v>0.74848461213908668</v>
      </c>
      <c r="X23">
        <f>W_!Z25</f>
        <v>0.70551848294501918</v>
      </c>
      <c r="Y23">
        <f>W_!AA25</f>
        <v>0.75978134591975532</v>
      </c>
      <c r="Z23">
        <f>W_!AB25</f>
        <v>0.14963823070422008</v>
      </c>
      <c r="AA23">
        <f>W_!AC25</f>
        <v>1.2802357185993526E-3</v>
      </c>
      <c r="AB23">
        <f>W_!AD25</f>
        <v>-0.10604545441471788</v>
      </c>
      <c r="AC23">
        <f>W_!AE25</f>
        <v>3.0378774350658871E-2</v>
      </c>
      <c r="AD23">
        <f>W_!AF25</f>
        <v>4.3685095392803888</v>
      </c>
      <c r="AE23">
        <f>W_!AG25</f>
        <v>3.7312871203107081</v>
      </c>
      <c r="AF23">
        <f>W_!AH25</f>
        <v>2.3519805982855559E-2</v>
      </c>
      <c r="AG23">
        <f>W_!AI25</f>
        <v>-0.28115990117711648</v>
      </c>
      <c r="AH23">
        <f>W_!AJ25</f>
        <v>3.932369660587777E-3</v>
      </c>
      <c r="AI23">
        <f>W_!AK25</f>
        <v>28.730236516087661</v>
      </c>
      <c r="AJ23">
        <f>W_!AL25</f>
        <v>33.829430969531906</v>
      </c>
      <c r="AK23">
        <f>W_!AM25</f>
        <v>-2.7945955570254535</v>
      </c>
      <c r="AL23">
        <f>W_!AN25</f>
        <v>0.15271955740558213</v>
      </c>
      <c r="AM23">
        <f>W_!AO25</f>
        <v>-2.0344292012703848E-3</v>
      </c>
      <c r="AN23">
        <f>W_!AP25</f>
        <v>-15.407903120797316</v>
      </c>
      <c r="AO23">
        <f>W_!AQ25</f>
        <v>-17.705078996688655</v>
      </c>
      <c r="AP23">
        <f>W_!AR25</f>
        <v>1.5911917121218571</v>
      </c>
      <c r="AQ23">
        <f>W_!AS25</f>
        <v>-8.0295336007081518E-3</v>
      </c>
      <c r="AR23">
        <f>W_!AT25</f>
        <v>4.2884016585740849E-3</v>
      </c>
      <c r="AS23">
        <f>W_!AU25</f>
        <v>0</v>
      </c>
      <c r="AT23">
        <f>W_!AV25</f>
        <v>2.1558746338096966</v>
      </c>
      <c r="AU23">
        <f>W_!AW25</f>
        <v>0.15818660998344514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-3.693368814042497E-2</v>
      </c>
      <c r="C24">
        <f>W_!E26</f>
        <v>-0.19349859357939289</v>
      </c>
      <c r="D24">
        <f>W_!F26</f>
        <v>-4.3246028585682668E-2</v>
      </c>
      <c r="E24">
        <f>W_!G26</f>
        <v>-3.8017986772922852</v>
      </c>
      <c r="F24">
        <f>W_!H26</f>
        <v>1.9238626097394431</v>
      </c>
      <c r="G24">
        <f>W_!I26</f>
        <v>0.99362518014543377</v>
      </c>
      <c r="H24">
        <f>W_!J26</f>
        <v>0.65497376953957276</v>
      </c>
      <c r="I24">
        <f>W_!K26</f>
        <v>2.8415736612521174</v>
      </c>
      <c r="J24">
        <f>W_!L26</f>
        <v>-2.8555642531062055</v>
      </c>
      <c r="K24">
        <f>W_!M26</f>
        <v>-2.4437835971625588</v>
      </c>
      <c r="L24">
        <f>W_!N26</f>
        <v>2.4502040149288788</v>
      </c>
      <c r="M24">
        <f>W_!O26</f>
        <v>1.5197002785149003</v>
      </c>
      <c r="N24">
        <f>W_!P26</f>
        <v>-0.38889204094035312</v>
      </c>
      <c r="O24">
        <f>W_!Q26</f>
        <v>2.5179582046010949</v>
      </c>
      <c r="P24">
        <f>W_!R26</f>
        <v>-0.95768702618199175</v>
      </c>
      <c r="Q24">
        <f>W_!S26</f>
        <v>-1.6918824827840686E-3</v>
      </c>
      <c r="R24">
        <f>W_!T26</f>
        <v>2.8922697934674895E-4</v>
      </c>
      <c r="S24">
        <f>W_!U26</f>
        <v>-1.1590631579091301E-3</v>
      </c>
      <c r="T24">
        <f>W_!V26</f>
        <v>0.65908870437628098</v>
      </c>
      <c r="U24">
        <f>W_!W26</f>
        <v>0.64562253522294455</v>
      </c>
      <c r="V24">
        <f>W_!X26</f>
        <v>0.69808025315666911</v>
      </c>
      <c r="W24">
        <f>W_!Y26</f>
        <v>0.70551848294501918</v>
      </c>
      <c r="X24">
        <f>W_!Z26</f>
        <v>0.6810023563104135</v>
      </c>
      <c r="Y24">
        <f>W_!AA26</f>
        <v>0.72110739082094899</v>
      </c>
      <c r="Z24">
        <f>W_!AB26</f>
        <v>0.16219755646749467</v>
      </c>
      <c r="AA24">
        <f>W_!AC26</f>
        <v>1.0190293958501683E-3</v>
      </c>
      <c r="AB24">
        <f>W_!AD26</f>
        <v>-9.8829379107114812E-2</v>
      </c>
      <c r="AC24">
        <f>W_!AE26</f>
        <v>2.8001382249918168E-2</v>
      </c>
      <c r="AD24">
        <f>W_!AF26</f>
        <v>3.9633315979774499</v>
      </c>
      <c r="AE24">
        <f>W_!AG26</f>
        <v>3.3877157345246225</v>
      </c>
      <c r="AF24">
        <f>W_!AH26</f>
        <v>2.3275353381420481E-2</v>
      </c>
      <c r="AG24">
        <f>W_!AI26</f>
        <v>-0.24617452069155091</v>
      </c>
      <c r="AH24">
        <f>W_!AJ26</f>
        <v>3.206556214793219E-3</v>
      </c>
      <c r="AI24">
        <f>W_!AK26</f>
        <v>24.172660214982166</v>
      </c>
      <c r="AJ24">
        <f>W_!AL26</f>
        <v>28.126832106910367</v>
      </c>
      <c r="AK24">
        <f>W_!AM26</f>
        <v>-2.7348278432125945</v>
      </c>
      <c r="AL24">
        <f>W_!AN26</f>
        <v>0.13429772985384414</v>
      </c>
      <c r="AM24">
        <f>W_!AO26</f>
        <v>-1.6640476614662094E-3</v>
      </c>
      <c r="AN24">
        <f>W_!AP26</f>
        <v>-12.987558728018055</v>
      </c>
      <c r="AO24">
        <f>W_!AQ26</f>
        <v>-14.74090809622257</v>
      </c>
      <c r="AP24">
        <f>W_!AR26</f>
        <v>1.5493737065258379</v>
      </c>
      <c r="AQ24">
        <f>W_!AS26</f>
        <v>-7.7739019212019339E-3</v>
      </c>
      <c r="AR24">
        <f>W_!AT26</f>
        <v>4.1562724939278222E-3</v>
      </c>
      <c r="AS24">
        <f>W_!AU26</f>
        <v>0</v>
      </c>
      <c r="AT24">
        <f>W_!AV26</f>
        <v>2.0954265753141028</v>
      </c>
      <c r="AU24">
        <f>W_!AW26</f>
        <v>0.15627272021862088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-5.0280306713128761E-2</v>
      </c>
      <c r="C25">
        <f>W_!E27</f>
        <v>-0.24813126408410699</v>
      </c>
      <c r="D25">
        <f>W_!F27</f>
        <v>-7.8129965132162513E-2</v>
      </c>
      <c r="E25">
        <f>W_!G27</f>
        <v>-5.250070869367998</v>
      </c>
      <c r="F25">
        <f>W_!H27</f>
        <v>2.0515247937380447</v>
      </c>
      <c r="G25">
        <f>W_!I27</f>
        <v>1.7921439033366446</v>
      </c>
      <c r="H25">
        <f>W_!J27</f>
        <v>1.8944761051330921</v>
      </c>
      <c r="I25">
        <f>W_!K27</f>
        <v>3.760138872623294</v>
      </c>
      <c r="J25">
        <f>W_!L27</f>
        <v>-3.2299626627949154</v>
      </c>
      <c r="K25">
        <f>W_!M27</f>
        <v>-2.86491575204681</v>
      </c>
      <c r="L25">
        <f>W_!N27</f>
        <v>3.0718776860289561</v>
      </c>
      <c r="M25">
        <f>W_!O27</f>
        <v>1.5918456476039036</v>
      </c>
      <c r="N25">
        <f>W_!P27</f>
        <v>-0.70164924517205052</v>
      </c>
      <c r="O25">
        <f>W_!Q27</f>
        <v>2.9533793268047659</v>
      </c>
      <c r="P25">
        <f>W_!R27</f>
        <v>-2.2817064415570121</v>
      </c>
      <c r="Q25">
        <f>W_!S27</f>
        <v>-1.9162329106021964E-3</v>
      </c>
      <c r="R25">
        <f>W_!T27</f>
        <v>3.2500607097535328E-4</v>
      </c>
      <c r="S25">
        <f>W_!U27</f>
        <v>-2.081112633117417E-3</v>
      </c>
      <c r="T25">
        <f>W_!V27</f>
        <v>0.73230855531554639</v>
      </c>
      <c r="U25">
        <f>W_!W27</f>
        <v>0.71371917044095035</v>
      </c>
      <c r="V25">
        <f>W_!X27</f>
        <v>0.77458997390455686</v>
      </c>
      <c r="W25">
        <f>W_!Y27</f>
        <v>0.75978134591975532</v>
      </c>
      <c r="X25">
        <f>W_!Z27</f>
        <v>0.72110739082094899</v>
      </c>
      <c r="Y25">
        <f>W_!AA27</f>
        <v>0.79527305827534978</v>
      </c>
      <c r="Z25">
        <f>W_!AB27</f>
        <v>0.15099587637898393</v>
      </c>
      <c r="AA25">
        <f>W_!AC27</f>
        <v>1.1930147353044177E-3</v>
      </c>
      <c r="AB25">
        <f>W_!AD27</f>
        <v>-0.12464751795097966</v>
      </c>
      <c r="AC25">
        <f>W_!AE27</f>
        <v>3.8395508736856071E-2</v>
      </c>
      <c r="AD25">
        <f>W_!AF27</f>
        <v>4.9883986924947115</v>
      </c>
      <c r="AE25">
        <f>W_!AG27</f>
        <v>4.2594467668720766</v>
      </c>
      <c r="AF25">
        <f>W_!AH27</f>
        <v>2.683857448638995E-2</v>
      </c>
      <c r="AG25">
        <f>W_!AI27</f>
        <v>-0.31798628027249048</v>
      </c>
      <c r="AH25">
        <f>W_!AJ27</f>
        <v>4.0460441744302952E-3</v>
      </c>
      <c r="AI25">
        <f>W_!AK27</f>
        <v>32.805466744924296</v>
      </c>
      <c r="AJ25">
        <f>W_!AL27</f>
        <v>37.387812836499336</v>
      </c>
      <c r="AK25">
        <f>W_!AM27</f>
        <v>-4.8759736320367484</v>
      </c>
      <c r="AL25">
        <f>W_!AN27</f>
        <v>0.17200934849541977</v>
      </c>
      <c r="AM25">
        <f>W_!AO27</f>
        <v>-2.098882714006147E-3</v>
      </c>
      <c r="AN25">
        <f>W_!AP27</f>
        <v>-17.555045660421847</v>
      </c>
      <c r="AO25">
        <f>W_!AQ27</f>
        <v>-19.554483896008339</v>
      </c>
      <c r="AP25">
        <f>W_!AR27</f>
        <v>2.6800453716690349</v>
      </c>
      <c r="AQ25">
        <f>W_!AS27</f>
        <v>-8.3057255436792213E-3</v>
      </c>
      <c r="AR25">
        <f>W_!AT27</f>
        <v>4.443474448311906E-3</v>
      </c>
      <c r="AS25">
        <f>W_!AU27</f>
        <v>0</v>
      </c>
      <c r="AT25">
        <f>W_!AV27</f>
        <v>2.5802845863953223</v>
      </c>
      <c r="AU25">
        <f>W_!AW27</f>
        <v>0.17342064969610485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1.1667639812260731E-2</v>
      </c>
      <c r="C26">
        <f>W_!E28</f>
        <v>-1.692966724520722E-3</v>
      </c>
      <c r="D26">
        <f>W_!F28</f>
        <v>3.5795022731163494E-3</v>
      </c>
      <c r="E26">
        <f>W_!G28</f>
        <v>0.20662927553570243</v>
      </c>
      <c r="F26">
        <f>W_!H28</f>
        <v>0.71081346536024415</v>
      </c>
      <c r="G26">
        <f>W_!I28</f>
        <v>-0.67202720933305649</v>
      </c>
      <c r="H26">
        <f>W_!J28</f>
        <v>-1.4271539015097565</v>
      </c>
      <c r="I26">
        <f>W_!K28</f>
        <v>-7.361745628068915E-2</v>
      </c>
      <c r="J26">
        <f>W_!L28</f>
        <v>-0.50605218775696448</v>
      </c>
      <c r="K26">
        <f>W_!M28</f>
        <v>0.26556151571030201</v>
      </c>
      <c r="L26">
        <f>W_!N28</f>
        <v>1.4022103651215185</v>
      </c>
      <c r="M26">
        <f>W_!O28</f>
        <v>4.8544496797081081E-2</v>
      </c>
      <c r="N26">
        <f>W_!P28</f>
        <v>1.484851825157316E-2</v>
      </c>
      <c r="O26">
        <f>W_!Q28</f>
        <v>-0.64285532614156982</v>
      </c>
      <c r="P26">
        <f>W_!R28</f>
        <v>1.3231156122718917</v>
      </c>
      <c r="Q26">
        <f>W_!S28</f>
        <v>-4.3865851343480886E-4</v>
      </c>
      <c r="R26">
        <f>W_!T28</f>
        <v>8.8627850296082896E-5</v>
      </c>
      <c r="S26">
        <f>W_!U28</f>
        <v>2.3786033110000877E-4</v>
      </c>
      <c r="T26">
        <f>W_!V28</f>
        <v>0.1670307849704275</v>
      </c>
      <c r="U26">
        <f>W_!W28</f>
        <v>0.17108626684150285</v>
      </c>
      <c r="V26">
        <f>W_!X28</f>
        <v>0.12928429395908989</v>
      </c>
      <c r="W26">
        <f>W_!Y28</f>
        <v>0.14963823070422008</v>
      </c>
      <c r="X26">
        <f>W_!Z28</f>
        <v>0.16219755646749467</v>
      </c>
      <c r="Y26">
        <f>W_!AA28</f>
        <v>0.15099587637898393</v>
      </c>
      <c r="Z26">
        <f>W_!AB28</f>
        <v>0.1505140102321357</v>
      </c>
      <c r="AA26">
        <f>W_!AC28</f>
        <v>1.9392402932883122E-4</v>
      </c>
      <c r="AB26">
        <f>W_!AD28</f>
        <v>-1.1720921653581084E-2</v>
      </c>
      <c r="AC26">
        <f>W_!AE28</f>
        <v>-4.6988090663262422E-3</v>
      </c>
      <c r="AD26">
        <f>W_!AF28</f>
        <v>0.33432351040029762</v>
      </c>
      <c r="AE26">
        <f>W_!AG28</f>
        <v>0.27888616990974185</v>
      </c>
      <c r="AF26">
        <f>W_!AH28</f>
        <v>4.9311898005029338E-3</v>
      </c>
      <c r="AG26">
        <f>W_!AI28</f>
        <v>3.4510177087610255E-2</v>
      </c>
      <c r="AH26">
        <f>W_!AJ28</f>
        <v>-8.7498677448872978E-4</v>
      </c>
      <c r="AI26">
        <f>W_!AK28</f>
        <v>-0.88065093891082802</v>
      </c>
      <c r="AJ26">
        <f>W_!AL28</f>
        <v>-4.1350668030296873</v>
      </c>
      <c r="AK26">
        <f>W_!AM28</f>
        <v>1.0759681020771124</v>
      </c>
      <c r="AL26">
        <f>W_!AN28</f>
        <v>-1.666693215996249E-2</v>
      </c>
      <c r="AM26">
        <f>W_!AO28</f>
        <v>4.487888073364518E-4</v>
      </c>
      <c r="AN26">
        <f>W_!AP28</f>
        <v>0.45973916498334771</v>
      </c>
      <c r="AO26">
        <f>W_!AQ28</f>
        <v>2.1484529017799661</v>
      </c>
      <c r="AP26">
        <f>W_!AR28</f>
        <v>-0.54791969162127552</v>
      </c>
      <c r="AQ26">
        <f>W_!AS28</f>
        <v>-1.7264182805976644E-3</v>
      </c>
      <c r="AR26">
        <f>W_!AT28</f>
        <v>9.4779683502324748E-4</v>
      </c>
      <c r="AS26">
        <f>W_!AU28</f>
        <v>0</v>
      </c>
      <c r="AT26">
        <f>W_!AV28</f>
        <v>0.57994354707788653</v>
      </c>
      <c r="AU26">
        <f>W_!AW28</f>
        <v>2.6637575748312246E-2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-1.2911946311865773E-4</v>
      </c>
      <c r="C27">
        <f>W_!E29</f>
        <v>1.1950800197072119E-4</v>
      </c>
      <c r="D27">
        <f>W_!F29</f>
        <v>-2.8946852569320569E-3</v>
      </c>
      <c r="E27">
        <f>W_!G29</f>
        <v>-4.0313640056398974E-2</v>
      </c>
      <c r="F27">
        <f>W_!H29</f>
        <v>2.1257204481981977E-2</v>
      </c>
      <c r="G27">
        <f>W_!I29</f>
        <v>2.6891164060648152E-2</v>
      </c>
      <c r="H27">
        <f>W_!J29</f>
        <v>-1.9872129307729716E-2</v>
      </c>
      <c r="I27">
        <f>W_!K29</f>
        <v>8.3905507680865979E-3</v>
      </c>
      <c r="J27">
        <f>W_!L29</f>
        <v>-2.5081918472865609E-2</v>
      </c>
      <c r="K27">
        <f>W_!M29</f>
        <v>1.7056305769810907E-2</v>
      </c>
      <c r="L27">
        <f>W_!N29</f>
        <v>5.4194622678738896E-2</v>
      </c>
      <c r="M27">
        <f>W_!O29</f>
        <v>4.500042460576243E-2</v>
      </c>
      <c r="N27">
        <f>W_!P29</f>
        <v>-1.0196591031925151E-2</v>
      </c>
      <c r="O27">
        <f>W_!Q29</f>
        <v>-7.0629198449403158E-2</v>
      </c>
      <c r="P27">
        <f>W_!R29</f>
        <v>-9.7715449603357103E-3</v>
      </c>
      <c r="Q27">
        <f>W_!S29</f>
        <v>-8.058709171091549E-6</v>
      </c>
      <c r="R27">
        <f>W_!T29</f>
        <v>6.3980032167902396E-6</v>
      </c>
      <c r="S27">
        <f>W_!U29</f>
        <v>-1.5969851578518794E-5</v>
      </c>
      <c r="T27">
        <f>W_!V29</f>
        <v>3.5148114707403847E-3</v>
      </c>
      <c r="U27">
        <f>W_!W29</f>
        <v>3.382837618093837E-3</v>
      </c>
      <c r="V27">
        <f>W_!X29</f>
        <v>1.3225916419699723E-3</v>
      </c>
      <c r="W27">
        <f>W_!Y29</f>
        <v>1.2802357185993526E-3</v>
      </c>
      <c r="X27">
        <f>W_!Z29</f>
        <v>1.0190293958501683E-3</v>
      </c>
      <c r="Y27">
        <f>W_!AA29</f>
        <v>1.1930147353044177E-3</v>
      </c>
      <c r="Z27">
        <f>W_!AB29</f>
        <v>1.9392402932883122E-4</v>
      </c>
      <c r="AA27">
        <f>W_!AC29</f>
        <v>1.7831307258808882E-4</v>
      </c>
      <c r="AB27">
        <f>W_!AD29</f>
        <v>-2.1681281811662366E-3</v>
      </c>
      <c r="AC27">
        <f>W_!AE29</f>
        <v>1.453012633083889E-4</v>
      </c>
      <c r="AD27">
        <f>W_!AF29</f>
        <v>2.403455180066856E-2</v>
      </c>
      <c r="AE27">
        <f>W_!AG29</f>
        <v>2.548746397183126E-2</v>
      </c>
      <c r="AF27">
        <f>W_!AH29</f>
        <v>8.4613582576076218E-5</v>
      </c>
      <c r="AG27">
        <f>W_!AI29</f>
        <v>-6.3207976335596348E-3</v>
      </c>
      <c r="AH27">
        <f>W_!AJ29</f>
        <v>6.4045210718272462E-5</v>
      </c>
      <c r="AI27">
        <f>W_!AK29</f>
        <v>0.17749096931527533</v>
      </c>
      <c r="AJ27">
        <f>W_!AL29</f>
        <v>0.31003689687203062</v>
      </c>
      <c r="AK27">
        <f>W_!AM29</f>
        <v>-1.1782424702763651E-2</v>
      </c>
      <c r="AL27">
        <f>W_!AN29</f>
        <v>3.3881867477625659E-3</v>
      </c>
      <c r="AM27">
        <f>W_!AO29</f>
        <v>-3.3634370971096795E-5</v>
      </c>
      <c r="AN27">
        <f>W_!AP29</f>
        <v>-9.2804003822332823E-2</v>
      </c>
      <c r="AO27">
        <f>W_!AQ29</f>
        <v>-0.16061903273547118</v>
      </c>
      <c r="AP27">
        <f>W_!AR29</f>
        <v>6.5684779581095098E-3</v>
      </c>
      <c r="AQ27">
        <f>W_!AS29</f>
        <v>3.1752438297787255E-5</v>
      </c>
      <c r="AR27">
        <f>W_!AT29</f>
        <v>-1.6315445414971229E-5</v>
      </c>
      <c r="AS27">
        <f>W_!AU29</f>
        <v>0</v>
      </c>
      <c r="AT27">
        <f>W_!AV29</f>
        <v>-7.3126956992099314E-3</v>
      </c>
      <c r="AU27">
        <f>W_!AW29</f>
        <v>1.2922358602409181E-4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1.1119222391742917E-2</v>
      </c>
      <c r="C28">
        <f>W_!E30</f>
        <v>5.7445698705465752E-2</v>
      </c>
      <c r="D28">
        <f>W_!F30</f>
        <v>5.8478536210051134E-2</v>
      </c>
      <c r="E28">
        <f>W_!G30</f>
        <v>1.5976060569861532</v>
      </c>
      <c r="F28">
        <f>W_!H30</f>
        <v>-0.37956648134456156</v>
      </c>
      <c r="G28">
        <f>W_!I30</f>
        <v>-1.5313695350603118</v>
      </c>
      <c r="H28">
        <f>W_!J30</f>
        <v>-1.0585273093836227</v>
      </c>
      <c r="I28">
        <f>W_!K30</f>
        <v>-1.4239298455800584</v>
      </c>
      <c r="J28">
        <f>W_!L30</f>
        <v>0.59161471683059652</v>
      </c>
      <c r="K28">
        <f>W_!M30</f>
        <v>0.55650947244698257</v>
      </c>
      <c r="L28">
        <f>W_!N30</f>
        <v>-1.0033725628508654</v>
      </c>
      <c r="M28">
        <f>W_!O30</f>
        <v>-0.33061905721112217</v>
      </c>
      <c r="N28">
        <f>W_!P30</f>
        <v>0.35442667001990036</v>
      </c>
      <c r="O28">
        <f>W_!Q30</f>
        <v>1.7890028556176867</v>
      </c>
      <c r="P28">
        <f>W_!R30</f>
        <v>1.2086412347126647</v>
      </c>
      <c r="Q28">
        <f>W_!S30</f>
        <v>2.4930924433807155E-4</v>
      </c>
      <c r="R28">
        <f>W_!T30</f>
        <v>-3.1989579771077992E-4</v>
      </c>
      <c r="S28">
        <f>W_!U30</f>
        <v>5.820233984222715E-4</v>
      </c>
      <c r="T28">
        <f>W_!V30</f>
        <v>-0.15840140901462357</v>
      </c>
      <c r="U28">
        <f>W_!W30</f>
        <v>-0.15668347994687176</v>
      </c>
      <c r="V28">
        <f>W_!X30</f>
        <v>-0.12113835993236766</v>
      </c>
      <c r="W28">
        <f>W_!Y30</f>
        <v>-0.10604545441471788</v>
      </c>
      <c r="X28">
        <f>W_!Z30</f>
        <v>-9.8829379107114812E-2</v>
      </c>
      <c r="Y28">
        <f>W_!AA30</f>
        <v>-0.12464751795097966</v>
      </c>
      <c r="Z28">
        <f>W_!AB30</f>
        <v>-1.1720921653581084E-2</v>
      </c>
      <c r="AA28">
        <f>W_!AC30</f>
        <v>-2.1681281811662366E-3</v>
      </c>
      <c r="AB28">
        <f>W_!AD30</f>
        <v>0.11215830424663929</v>
      </c>
      <c r="AC28">
        <f>W_!AE30</f>
        <v>-1.2556384609906787E-2</v>
      </c>
      <c r="AD28">
        <f>W_!AF30</f>
        <v>-1.3908889492788103</v>
      </c>
      <c r="AE28">
        <f>W_!AG30</f>
        <v>-1.2353821631748414</v>
      </c>
      <c r="AF28">
        <f>W_!AH30</f>
        <v>-6.9499558452789283E-3</v>
      </c>
      <c r="AG28">
        <f>W_!AI30</f>
        <v>0.22771586873201421</v>
      </c>
      <c r="AH28">
        <f>W_!AJ30</f>
        <v>-8.6434745718057975E-4</v>
      </c>
      <c r="AI28">
        <f>W_!AK30</f>
        <v>-9.8964383379091547</v>
      </c>
      <c r="AJ28">
        <f>W_!AL30</f>
        <v>-11.156887188993355</v>
      </c>
      <c r="AK28">
        <f>W_!AM30</f>
        <v>1.9292370630755142</v>
      </c>
      <c r="AL28">
        <f>W_!AN30</f>
        <v>-0.12264907055023833</v>
      </c>
      <c r="AM28">
        <f>W_!AO30</f>
        <v>4.4913771259621029E-4</v>
      </c>
      <c r="AN28">
        <f>W_!AP30</f>
        <v>5.2721630562293775</v>
      </c>
      <c r="AO28">
        <f>W_!AQ30</f>
        <v>5.82464972792663</v>
      </c>
      <c r="AP28">
        <f>W_!AR30</f>
        <v>-0.98414703602642195</v>
      </c>
      <c r="AQ28">
        <f>W_!AS30</f>
        <v>8.2647863156632599E-4</v>
      </c>
      <c r="AR28">
        <f>W_!AT30</f>
        <v>-4.5473528222329254E-4</v>
      </c>
      <c r="AS28">
        <f>W_!AU30</f>
        <v>0</v>
      </c>
      <c r="AT28">
        <f>W_!AV30</f>
        <v>-0.46835508514163293</v>
      </c>
      <c r="AU28">
        <f>W_!AW30</f>
        <v>-4.4888231770057081E-2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-1.0855086839784615E-2</v>
      </c>
      <c r="C29">
        <f>W_!E31</f>
        <v>-2.2732899590140566E-2</v>
      </c>
      <c r="D29">
        <f>W_!F31</f>
        <v>-1.9789522956045587E-2</v>
      </c>
      <c r="E29">
        <f>W_!G31</f>
        <v>-0.87593969682011963</v>
      </c>
      <c r="F29">
        <f>W_!H31</f>
        <v>0.18667106801782749</v>
      </c>
      <c r="G29">
        <f>W_!I31</f>
        <v>0.35434232163130286</v>
      </c>
      <c r="H29">
        <f>W_!J31</f>
        <v>0.5805266409251959</v>
      </c>
      <c r="I29">
        <f>W_!K31</f>
        <v>0.41993132679414452</v>
      </c>
      <c r="J29">
        <f>W_!L31</f>
        <v>-0.16478136649691721</v>
      </c>
      <c r="K29">
        <f>W_!M31</f>
        <v>-0.33934308626810261</v>
      </c>
      <c r="L29">
        <f>W_!N31</f>
        <v>0.21408555478822894</v>
      </c>
      <c r="M29">
        <f>W_!O31</f>
        <v>-9.4426677979996362E-2</v>
      </c>
      <c r="N29">
        <f>W_!P31</f>
        <v>-6.1976622940119262E-2</v>
      </c>
      <c r="O29">
        <f>W_!Q31</f>
        <v>-0.28402672022247927</v>
      </c>
      <c r="P29">
        <f>W_!R31</f>
        <v>-0.72883599404952426</v>
      </c>
      <c r="Q29">
        <f>W_!S31</f>
        <v>-4.327920540150012E-5</v>
      </c>
      <c r="R29">
        <f>W_!T31</f>
        <v>3.4679447049755922E-5</v>
      </c>
      <c r="S29">
        <f>W_!U31</f>
        <v>-7.3233320794247172E-5</v>
      </c>
      <c r="T29">
        <f>W_!V31</f>
        <v>5.2583088323337711E-2</v>
      </c>
      <c r="U29">
        <f>W_!W31</f>
        <v>4.9327143930286921E-2</v>
      </c>
      <c r="V29">
        <f>W_!X31</f>
        <v>3.8458614208605989E-2</v>
      </c>
      <c r="W29">
        <f>W_!Y31</f>
        <v>3.0378774350658871E-2</v>
      </c>
      <c r="X29">
        <f>W_!Z31</f>
        <v>2.8001382249918168E-2</v>
      </c>
      <c r="Y29">
        <f>W_!AA31</f>
        <v>3.8395508736856071E-2</v>
      </c>
      <c r="Z29">
        <f>W_!AB31</f>
        <v>-4.6988090663262422E-3</v>
      </c>
      <c r="AA29">
        <f>W_!AC31</f>
        <v>1.453012633083889E-4</v>
      </c>
      <c r="AB29">
        <f>W_!AD31</f>
        <v>-1.2556384609906787E-2</v>
      </c>
      <c r="AC29">
        <f>W_!AE31</f>
        <v>1.410502296959657E-2</v>
      </c>
      <c r="AD29">
        <f>W_!AF31</f>
        <v>0.6978269398841882</v>
      </c>
      <c r="AE29">
        <f>W_!AG31</f>
        <v>0.61528153025705978</v>
      </c>
      <c r="AF29">
        <f>W_!AH31</f>
        <v>1.7766893199510083E-3</v>
      </c>
      <c r="AG29">
        <f>W_!AI31</f>
        <v>-2.7005938134706305E-2</v>
      </c>
      <c r="AH29">
        <f>W_!AJ31</f>
        <v>4.4747900659043111E-5</v>
      </c>
      <c r="AI29">
        <f>W_!AK31</f>
        <v>3.4733494695487748</v>
      </c>
      <c r="AJ29">
        <f>W_!AL31</f>
        <v>3.3657424705328136</v>
      </c>
      <c r="AK29">
        <f>W_!AM31</f>
        <v>-1.2306662957888106</v>
      </c>
      <c r="AL29">
        <f>W_!AN31</f>
        <v>1.4058045196998343E-2</v>
      </c>
      <c r="AM29">
        <f>W_!AO31</f>
        <v>-1.9376216453028277E-5</v>
      </c>
      <c r="AN29">
        <f>W_!AP31</f>
        <v>-1.8441780549517321</v>
      </c>
      <c r="AO29">
        <f>W_!AQ31</f>
        <v>-1.7478728310741887</v>
      </c>
      <c r="AP29">
        <f>W_!AR31</f>
        <v>0.64598677214223288</v>
      </c>
      <c r="AQ29">
        <f>W_!AS31</f>
        <v>-4.0667108955144633E-4</v>
      </c>
      <c r="AR29">
        <f>W_!AT31</f>
        <v>2.0065375214871394E-4</v>
      </c>
      <c r="AS29">
        <f>W_!AU31</f>
        <v>0</v>
      </c>
      <c r="AT29">
        <f>W_!AV31</f>
        <v>0.30127640381597881</v>
      </c>
      <c r="AU29">
        <f>W_!AW31</f>
        <v>1.0480682917814902E-2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-1.0464585743741368</v>
      </c>
      <c r="C30">
        <f>W_!E32</f>
        <v>-2.287178425820283</v>
      </c>
      <c r="D30">
        <f>W_!F32</f>
        <v>-3.3195613941214508</v>
      </c>
      <c r="E30">
        <f>W_!G32</f>
        <v>-123.5434389677737</v>
      </c>
      <c r="F30">
        <f>W_!H32</f>
        <v>28.908313366023069</v>
      </c>
      <c r="G30">
        <f>W_!I32</f>
        <v>51.84300125317381</v>
      </c>
      <c r="H30">
        <f>W_!J32</f>
        <v>52.379522846796839</v>
      </c>
      <c r="I30">
        <f>W_!K32</f>
        <v>54.921637570637493</v>
      </c>
      <c r="J30">
        <f>W_!L32</f>
        <v>-5.306382962549673</v>
      </c>
      <c r="K30">
        <f>W_!M32</f>
        <v>-22.106106735614304</v>
      </c>
      <c r="L30">
        <f>W_!N32</f>
        <v>43.380428175973172</v>
      </c>
      <c r="M30">
        <f>W_!O32</f>
        <v>-21.647223404541176</v>
      </c>
      <c r="N30">
        <f>W_!P32</f>
        <v>-12.293763815332115</v>
      </c>
      <c r="O30">
        <f>W_!Q32</f>
        <v>21.470490953639203</v>
      </c>
      <c r="P30">
        <f>W_!R32</f>
        <v>-74.093544163415388</v>
      </c>
      <c r="Q30">
        <f>W_!S32</f>
        <v>-2.0092724137677136E-2</v>
      </c>
      <c r="R30">
        <f>W_!T32</f>
        <v>6.300616472227771E-3</v>
      </c>
      <c r="S30">
        <f>W_!U32</f>
        <v>-5.386002957332936E-2</v>
      </c>
      <c r="T30">
        <f>W_!V32</f>
        <v>9.7617157011900506</v>
      </c>
      <c r="U30">
        <f>W_!W32</f>
        <v>9.6757815071780726</v>
      </c>
      <c r="V30">
        <f>W_!X32</f>
        <v>5.3194621108860582</v>
      </c>
      <c r="W30">
        <f>W_!Y32</f>
        <v>4.3685095392803888</v>
      </c>
      <c r="X30">
        <f>W_!Z32</f>
        <v>3.9633315979774499</v>
      </c>
      <c r="Y30">
        <f>W_!AA32</f>
        <v>4.9883986924947115</v>
      </c>
      <c r="Z30">
        <f>W_!AB32</f>
        <v>0.33432351040029762</v>
      </c>
      <c r="AA30">
        <f>W_!AC32</f>
        <v>2.403455180066856E-2</v>
      </c>
      <c r="AB30">
        <f>W_!AD32</f>
        <v>-1.3908889492788103</v>
      </c>
      <c r="AC30">
        <f>W_!AE32</f>
        <v>0.6978269398841882</v>
      </c>
      <c r="AD30">
        <f>W_!AF32</f>
        <v>115.76372102520776</v>
      </c>
      <c r="AE30">
        <f>W_!AG32</f>
        <v>104.03646359675596</v>
      </c>
      <c r="AF30">
        <f>W_!AH32</f>
        <v>0.25637094337980598</v>
      </c>
      <c r="AG30">
        <f>W_!AI32</f>
        <v>-4.7161752682601197</v>
      </c>
      <c r="AH30">
        <f>W_!AJ32</f>
        <v>5.89607914905955E-2</v>
      </c>
      <c r="AI30">
        <f>W_!AK32</f>
        <v>498.94782857890681</v>
      </c>
      <c r="AJ30">
        <f>W_!AL32</f>
        <v>584.42750995102836</v>
      </c>
      <c r="AK30">
        <f>W_!AM32</f>
        <v>-196.855206187037</v>
      </c>
      <c r="AL30">
        <f>W_!AN32</f>
        <v>2.4669550578349475</v>
      </c>
      <c r="AM30">
        <f>W_!AO32</f>
        <v>-3.0560692213864479E-2</v>
      </c>
      <c r="AN30">
        <f>W_!AP32</f>
        <v>-265.25151441513674</v>
      </c>
      <c r="AO30">
        <f>W_!AQ32</f>
        <v>-305.15972351812798</v>
      </c>
      <c r="AP30">
        <f>W_!AR32</f>
        <v>103.7512465147818</v>
      </c>
      <c r="AQ30">
        <f>W_!AS32</f>
        <v>-2.8115167230806024E-2</v>
      </c>
      <c r="AR30">
        <f>W_!AT32</f>
        <v>1.4320844981742274E-2</v>
      </c>
      <c r="AS30">
        <f>W_!AU32</f>
        <v>0</v>
      </c>
      <c r="AT30">
        <f>W_!AV32</f>
        <v>60.448619112331528</v>
      </c>
      <c r="AU30">
        <f>W_!AW32</f>
        <v>1.1331417007402109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-0.94032595329383761</v>
      </c>
      <c r="C31">
        <f>W_!E33</f>
        <v>-1.9865801907535108</v>
      </c>
      <c r="D31">
        <f>W_!F33</f>
        <v>-3.0362217503636444</v>
      </c>
      <c r="E31">
        <f>W_!G33</f>
        <v>-112.22597732747568</v>
      </c>
      <c r="F31">
        <f>W_!H33</f>
        <v>26.807014874858716</v>
      </c>
      <c r="G31">
        <f>W_!I33</f>
        <v>45.061894468095566</v>
      </c>
      <c r="H31">
        <f>W_!J33</f>
        <v>44.430040943299609</v>
      </c>
      <c r="I31">
        <f>W_!K33</f>
        <v>46.65092921717261</v>
      </c>
      <c r="J31">
        <f>W_!L33</f>
        <v>-3.2278634343480732</v>
      </c>
      <c r="K31">
        <f>W_!M33</f>
        <v>-17.063207056786258</v>
      </c>
      <c r="L31">
        <f>W_!N33</f>
        <v>40.276533656920314</v>
      </c>
      <c r="M31">
        <f>W_!O33</f>
        <v>-19.194003202175431</v>
      </c>
      <c r="N31">
        <f>W_!P33</f>
        <v>-9.5647176738650383</v>
      </c>
      <c r="O31">
        <f>W_!Q33</f>
        <v>17.299727876876286</v>
      </c>
      <c r="P31">
        <f>W_!R33</f>
        <v>-63.043721017964202</v>
      </c>
      <c r="Q31">
        <f>W_!S33</f>
        <v>-1.8479840309185661E-2</v>
      </c>
      <c r="R31">
        <f>W_!T33</f>
        <v>5.8366682468646179E-3</v>
      </c>
      <c r="S31">
        <f>W_!U33</f>
        <v>-4.5839421660858984E-2</v>
      </c>
      <c r="T31">
        <f>W_!V33</f>
        <v>8.7348015658356069</v>
      </c>
      <c r="U31">
        <f>W_!W33</f>
        <v>8.6627688835359109</v>
      </c>
      <c r="V31">
        <f>W_!X33</f>
        <v>4.5563806718211319</v>
      </c>
      <c r="W31">
        <f>W_!Y33</f>
        <v>3.7312871203107081</v>
      </c>
      <c r="X31">
        <f>W_!Z33</f>
        <v>3.3877157345246225</v>
      </c>
      <c r="Y31">
        <f>W_!AA33</f>
        <v>4.2594467668720766</v>
      </c>
      <c r="Z31">
        <f>W_!AB33</f>
        <v>0.27888616990974185</v>
      </c>
      <c r="AA31">
        <f>W_!AC33</f>
        <v>2.548746397183126E-2</v>
      </c>
      <c r="AB31">
        <f>W_!AD33</f>
        <v>-1.2353821631748414</v>
      </c>
      <c r="AC31">
        <f>W_!AE33</f>
        <v>0.61528153025705978</v>
      </c>
      <c r="AD31">
        <f>W_!AF33</f>
        <v>104.03646359675596</v>
      </c>
      <c r="AE31">
        <f>W_!AG33</f>
        <v>94.238069585945695</v>
      </c>
      <c r="AF31">
        <f>W_!AH33</f>
        <v>0.22024641648375012</v>
      </c>
      <c r="AG31">
        <f>W_!AI33</f>
        <v>-4.4668900970014693</v>
      </c>
      <c r="AH31">
        <f>W_!AJ33</f>
        <v>5.5821660752390721E-2</v>
      </c>
      <c r="AI31">
        <f>W_!AK33</f>
        <v>448.51091554669659</v>
      </c>
      <c r="AJ31">
        <f>W_!AL33</f>
        <v>533.33672751658639</v>
      </c>
      <c r="AK31">
        <f>W_!AM33</f>
        <v>-178.62744326686519</v>
      </c>
      <c r="AL31">
        <f>W_!AN33</f>
        <v>2.3390553557152867</v>
      </c>
      <c r="AM31">
        <f>W_!AO33</f>
        <v>-2.8924130889916768E-2</v>
      </c>
      <c r="AN31">
        <f>W_!AP33</f>
        <v>-238.29807853089193</v>
      </c>
      <c r="AO31">
        <f>W_!AQ33</f>
        <v>-278.37609382805198</v>
      </c>
      <c r="AP31">
        <f>W_!AR33</f>
        <v>94.146546445261521</v>
      </c>
      <c r="AQ31">
        <f>W_!AS33</f>
        <v>-1.6315740685586992E-2</v>
      </c>
      <c r="AR31">
        <f>W_!AT33</f>
        <v>8.2423895300163669E-3</v>
      </c>
      <c r="AS31">
        <f>W_!AU33</f>
        <v>0</v>
      </c>
      <c r="AT31">
        <f>W_!AV33</f>
        <v>53.612302932834659</v>
      </c>
      <c r="AU31">
        <f>W_!AW33</f>
        <v>0.92152441336175195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-8.4879076514409357E-4</v>
      </c>
      <c r="C32">
        <f>W_!E34</f>
        <v>-1.0590053182817687E-2</v>
      </c>
      <c r="D32">
        <f>W_!F34</f>
        <v>-4.2567353674985205E-3</v>
      </c>
      <c r="E32">
        <f>W_!G34</f>
        <v>-0.2500121489211794</v>
      </c>
      <c r="F32">
        <f>W_!H34</f>
        <v>0.13730988708007269</v>
      </c>
      <c r="G32">
        <f>W_!I34</f>
        <v>0.11089976929391976</v>
      </c>
      <c r="H32">
        <f>W_!J34</f>
        <v>5.2977340741016017E-2</v>
      </c>
      <c r="I32">
        <f>W_!K34</f>
        <v>0.14583082630579275</v>
      </c>
      <c r="J32">
        <f>W_!L34</f>
        <v>-7.7842449321060922E-2</v>
      </c>
      <c r="K32">
        <f>W_!M34</f>
        <v>-2.2443543428712243E-2</v>
      </c>
      <c r="L32">
        <f>W_!N34</f>
        <v>9.968369405121659E-2</v>
      </c>
      <c r="M32">
        <f>W_!O34</f>
        <v>3.8260215870459559E-2</v>
      </c>
      <c r="N32">
        <f>W_!P34</f>
        <v>-6.2168357653847921E-2</v>
      </c>
      <c r="O32">
        <f>W_!Q34</f>
        <v>0.23440153448814333</v>
      </c>
      <c r="P32">
        <f>W_!R34</f>
        <v>-0.18049677139967299</v>
      </c>
      <c r="Q32">
        <f>W_!S34</f>
        <v>-2.704919572632682E-5</v>
      </c>
      <c r="R32">
        <f>W_!T34</f>
        <v>2.7072193851027543E-5</v>
      </c>
      <c r="S32">
        <f>W_!U34</f>
        <v>1.9061184208801087E-6</v>
      </c>
      <c r="T32">
        <f>W_!V34</f>
        <v>3.3642092359635778E-2</v>
      </c>
      <c r="U32">
        <f>W_!W34</f>
        <v>3.3061631138216176E-2</v>
      </c>
      <c r="V32">
        <f>W_!X34</f>
        <v>2.4900855347173241E-2</v>
      </c>
      <c r="W32">
        <f>W_!Y34</f>
        <v>2.3519805982855559E-2</v>
      </c>
      <c r="X32">
        <f>W_!Z34</f>
        <v>2.3275353381420481E-2</v>
      </c>
      <c r="Y32">
        <f>W_!AA34</f>
        <v>2.683857448638995E-2</v>
      </c>
      <c r="Z32">
        <f>W_!AB34</f>
        <v>4.9311898005029338E-3</v>
      </c>
      <c r="AA32">
        <f>W_!AC34</f>
        <v>8.4613582576076218E-5</v>
      </c>
      <c r="AB32">
        <f>W_!AD34</f>
        <v>-6.9499558452789283E-3</v>
      </c>
      <c r="AC32">
        <f>W_!AE34</f>
        <v>1.7766893199510083E-3</v>
      </c>
      <c r="AD32">
        <f>W_!AF34</f>
        <v>0.25637094337980598</v>
      </c>
      <c r="AE32">
        <f>W_!AG34</f>
        <v>0.22024641648375012</v>
      </c>
      <c r="AF32">
        <f>W_!AH34</f>
        <v>3.1829748718153182E-3</v>
      </c>
      <c r="AG32">
        <f>W_!AI34</f>
        <v>-6.4287442113777661E-3</v>
      </c>
      <c r="AH32">
        <f>W_!AJ34</f>
        <v>2.1375140500551214E-5</v>
      </c>
      <c r="AI32">
        <f>W_!AK34</f>
        <v>0.56234990810733998</v>
      </c>
      <c r="AJ32">
        <f>W_!AL34</f>
        <v>0.6474171266294636</v>
      </c>
      <c r="AK32">
        <f>W_!AM34</f>
        <v>3.3910172038437672E-2</v>
      </c>
      <c r="AL32">
        <f>W_!AN34</f>
        <v>3.3516339900457595E-3</v>
      </c>
      <c r="AM32">
        <f>W_!AO34</f>
        <v>-1.2581015170628517E-5</v>
      </c>
      <c r="AN32">
        <f>W_!AP34</f>
        <v>-0.29965631117667629</v>
      </c>
      <c r="AO32">
        <f>W_!AQ34</f>
        <v>-0.34067674114978103</v>
      </c>
      <c r="AP32">
        <f>W_!AR34</f>
        <v>-1.2716183074336852E-2</v>
      </c>
      <c r="AQ32">
        <f>W_!AS34</f>
        <v>-1.0806591293429187E-4</v>
      </c>
      <c r="AR32">
        <f>W_!AT34</f>
        <v>6.2351623121824552E-5</v>
      </c>
      <c r="AS32">
        <f>W_!AU34</f>
        <v>0</v>
      </c>
      <c r="AT32">
        <f>W_!AV34</f>
        <v>0.11535873793911072</v>
      </c>
      <c r="AU32">
        <f>W_!AW34</f>
        <v>2.4658689233715378E-2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3.4289213823362759E-2</v>
      </c>
      <c r="C33">
        <f>W_!E35</f>
        <v>0.18332695396708956</v>
      </c>
      <c r="D33">
        <f>W_!F35</f>
        <v>0.2630026927786504</v>
      </c>
      <c r="E33">
        <f>W_!G35</f>
        <v>9.2726378689009348</v>
      </c>
      <c r="F33">
        <f>W_!H35</f>
        <v>4.6575409617615443E-2</v>
      </c>
      <c r="G33">
        <f>W_!I35</f>
        <v>-4.2853556196418019</v>
      </c>
      <c r="H33">
        <f>W_!J35</f>
        <v>-4.9989577419723634</v>
      </c>
      <c r="I33">
        <f>W_!K35</f>
        <v>-3.813415353600357</v>
      </c>
      <c r="J33">
        <f>W_!L35</f>
        <v>-0.10334838972893282</v>
      </c>
      <c r="K33">
        <f>W_!M35</f>
        <v>-3.7643152457017348</v>
      </c>
      <c r="L33">
        <f>W_!N35</f>
        <v>-2.5916037391998268</v>
      </c>
      <c r="M33">
        <f>W_!O35</f>
        <v>-0.62839331190964431</v>
      </c>
      <c r="N33">
        <f>W_!P35</f>
        <v>-2.0563292759985377</v>
      </c>
      <c r="O33">
        <f>W_!Q35</f>
        <v>-8.6139685493523039</v>
      </c>
      <c r="P33">
        <f>W_!R35</f>
        <v>5.2441510485654845</v>
      </c>
      <c r="Q33">
        <f>W_!S35</f>
        <v>1.7705728123342155E-3</v>
      </c>
      <c r="R33">
        <f>W_!T35</f>
        <v>-1.023923835596802E-3</v>
      </c>
      <c r="S33">
        <f>W_!U35</f>
        <v>3.8271756657323073E-3</v>
      </c>
      <c r="T33">
        <f>W_!V35</f>
        <v>-0.60824539363745</v>
      </c>
      <c r="U33">
        <f>W_!W35</f>
        <v>-0.60469744387169011</v>
      </c>
      <c r="V33">
        <f>W_!X35</f>
        <v>-0.356193720738748</v>
      </c>
      <c r="W33">
        <f>W_!Y35</f>
        <v>-0.28115990117711648</v>
      </c>
      <c r="X33">
        <f>W_!Z35</f>
        <v>-0.24617452069155091</v>
      </c>
      <c r="Y33">
        <f>W_!AA35</f>
        <v>-0.31798628027249048</v>
      </c>
      <c r="Z33">
        <f>W_!AB35</f>
        <v>3.4510177087610255E-2</v>
      </c>
      <c r="AA33">
        <f>W_!AC35</f>
        <v>-6.3207976335596348E-3</v>
      </c>
      <c r="AB33">
        <f>W_!AD35</f>
        <v>0.22771586873201421</v>
      </c>
      <c r="AC33">
        <f>W_!AE35</f>
        <v>-2.7005938134706305E-2</v>
      </c>
      <c r="AD33">
        <f>W_!AF35</f>
        <v>-4.7161752682601197</v>
      </c>
      <c r="AE33">
        <f>W_!AG35</f>
        <v>-4.4668900970014693</v>
      </c>
      <c r="AF33">
        <f>W_!AH35</f>
        <v>-6.4287442113777661E-3</v>
      </c>
      <c r="AG33">
        <f>W_!AI35</f>
        <v>1.9158853316211915</v>
      </c>
      <c r="AH33">
        <f>W_!AJ35</f>
        <v>-1.0535635940202468E-2</v>
      </c>
      <c r="AI33">
        <f>W_!AK35</f>
        <v>-49.554470841734343</v>
      </c>
      <c r="AJ33">
        <f>W_!AL35</f>
        <v>-64.958610434002551</v>
      </c>
      <c r="AK33">
        <f>W_!AM35</f>
        <v>18.012280600321816</v>
      </c>
      <c r="AL33">
        <f>W_!AN35</f>
        <v>-1.0212533350663626</v>
      </c>
      <c r="AM33">
        <f>W_!AO35</f>
        <v>5.5505993991647202E-3</v>
      </c>
      <c r="AN33">
        <f>W_!AP35</f>
        <v>26.342303802109786</v>
      </c>
      <c r="AO33">
        <f>W_!AQ35</f>
        <v>33.966682130716492</v>
      </c>
      <c r="AP33">
        <f>W_!AR35</f>
        <v>-9.559586767601612</v>
      </c>
      <c r="AQ33">
        <f>W_!AS35</f>
        <v>4.8478401853886723E-3</v>
      </c>
      <c r="AR33">
        <f>W_!AT35</f>
        <v>-2.5831496228985919E-3</v>
      </c>
      <c r="AS33">
        <f>W_!AU35</f>
        <v>0</v>
      </c>
      <c r="AT33">
        <f>W_!AV35</f>
        <v>1.9590176088804012</v>
      </c>
      <c r="AU33">
        <f>W_!AW35</f>
        <v>0.12567723604067146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-2.9762379467588148E-4</v>
      </c>
      <c r="C34">
        <f>W_!E36</f>
        <v>-1.9539349602659432E-3</v>
      </c>
      <c r="D34">
        <f>W_!F36</f>
        <v>-3.4963195136748951E-3</v>
      </c>
      <c r="E34">
        <f>W_!G36</f>
        <v>-0.11737731821275636</v>
      </c>
      <c r="F34">
        <f>W_!H36</f>
        <v>1.3965184448532243E-2</v>
      </c>
      <c r="G34">
        <f>W_!I36</f>
        <v>5.4675114818628238E-2</v>
      </c>
      <c r="H34">
        <f>W_!J36</f>
        <v>6.1199657805741818E-2</v>
      </c>
      <c r="I34">
        <f>W_!K36</f>
        <v>5.7289285632634364E-2</v>
      </c>
      <c r="J34">
        <f>W_!L36</f>
        <v>-8.2935588139681983E-4</v>
      </c>
      <c r="K34">
        <f>W_!M36</f>
        <v>3.871008313997127E-2</v>
      </c>
      <c r="L34">
        <f>W_!N36</f>
        <v>-1.908346787584439E-2</v>
      </c>
      <c r="M34">
        <f>W_!O36</f>
        <v>1.7010382606804098E-2</v>
      </c>
      <c r="N34">
        <f>W_!P36</f>
        <v>-1.1247424930850465E-2</v>
      </c>
      <c r="O34">
        <f>W_!Q36</f>
        <v>0.12118221258837457</v>
      </c>
      <c r="P34">
        <f>W_!R36</f>
        <v>-6.0002392318574738E-2</v>
      </c>
      <c r="Q34">
        <f>W_!S36</f>
        <v>-4.5928716963676103E-5</v>
      </c>
      <c r="R34">
        <f>W_!T36</f>
        <v>2.5253385838343113E-7</v>
      </c>
      <c r="S34">
        <f>W_!U36</f>
        <v>-6.274140944073971E-5</v>
      </c>
      <c r="T34">
        <f>W_!V36</f>
        <v>7.5932357460896816E-3</v>
      </c>
      <c r="U34">
        <f>W_!W36</f>
        <v>7.2745768163147845E-3</v>
      </c>
      <c r="V34">
        <f>W_!X36</f>
        <v>4.7379507022913469E-3</v>
      </c>
      <c r="W34">
        <f>W_!Y36</f>
        <v>3.932369660587777E-3</v>
      </c>
      <c r="X34">
        <f>W_!Z36</f>
        <v>3.206556214793219E-3</v>
      </c>
      <c r="Y34">
        <f>W_!AA36</f>
        <v>4.0460441744302952E-3</v>
      </c>
      <c r="Z34">
        <f>W_!AB36</f>
        <v>-8.7498677448872978E-4</v>
      </c>
      <c r="AA34">
        <f>W_!AC36</f>
        <v>6.4045210718272462E-5</v>
      </c>
      <c r="AB34">
        <f>W_!AD36</f>
        <v>-8.6434745718057975E-4</v>
      </c>
      <c r="AC34">
        <f>W_!AE36</f>
        <v>4.4747900659043111E-5</v>
      </c>
      <c r="AD34">
        <f>W_!AF36</f>
        <v>5.89607914905955E-2</v>
      </c>
      <c r="AE34">
        <f>W_!AG36</f>
        <v>5.5821660752390721E-2</v>
      </c>
      <c r="AF34">
        <f>W_!AH36</f>
        <v>2.1375140500551214E-5</v>
      </c>
      <c r="AG34">
        <f>W_!AI36</f>
        <v>-1.0535635940202468E-2</v>
      </c>
      <c r="AH34">
        <f>W_!AJ36</f>
        <v>2.9694447893355194E-4</v>
      </c>
      <c r="AI34">
        <f>W_!AK36</f>
        <v>0.68203464351764842</v>
      </c>
      <c r="AJ34">
        <f>W_!AL36</f>
        <v>1.2379291380097504</v>
      </c>
      <c r="AK34">
        <f>W_!AM36</f>
        <v>-0.35320890063442134</v>
      </c>
      <c r="AL34">
        <f>W_!AN36</f>
        <v>5.5548283503391548E-3</v>
      </c>
      <c r="AM34">
        <f>W_!AO36</f>
        <v>-1.5413970549785292E-4</v>
      </c>
      <c r="AN34">
        <f>W_!AP36</f>
        <v>-0.35986837040903369</v>
      </c>
      <c r="AO34">
        <f>W_!AQ36</f>
        <v>-0.64277536597245133</v>
      </c>
      <c r="AP34">
        <f>W_!AR36</f>
        <v>0.18621081822229862</v>
      </c>
      <c r="AQ34">
        <f>W_!AS36</f>
        <v>-6.245888317475466E-5</v>
      </c>
      <c r="AR34">
        <f>W_!AT36</f>
        <v>3.2891379497496674E-5</v>
      </c>
      <c r="AS34">
        <f>W_!AU36</f>
        <v>0</v>
      </c>
      <c r="AT34">
        <f>W_!AV36</f>
        <v>1.0028664316449288E-2</v>
      </c>
      <c r="AU34">
        <f>W_!AW36</f>
        <v>-1.3032922379179407E-3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-9.9473738954211761</v>
      </c>
      <c r="C35">
        <f>W_!E37</f>
        <v>-19.419661306671845</v>
      </c>
      <c r="D35">
        <f>W_!F37</f>
        <v>-17.945053144050274</v>
      </c>
      <c r="E35">
        <f>W_!G37</f>
        <v>-990.68340276582921</v>
      </c>
      <c r="F35">
        <f>W_!H37</f>
        <v>140.28237560300218</v>
      </c>
      <c r="G35">
        <f>W_!I37</f>
        <v>277.50822428684489</v>
      </c>
      <c r="H35">
        <f>W_!J37</f>
        <v>564.10690047422975</v>
      </c>
      <c r="I35">
        <f>W_!K37</f>
        <v>233.10727287365242</v>
      </c>
      <c r="J35">
        <f>W_!L37</f>
        <v>5.1504351789728755</v>
      </c>
      <c r="K35">
        <f>W_!M37</f>
        <v>-32.155139475869944</v>
      </c>
      <c r="L35">
        <f>W_!N37</f>
        <v>240.02666652093581</v>
      </c>
      <c r="M35">
        <f>W_!O37</f>
        <v>-91.295291912164558</v>
      </c>
      <c r="N35">
        <f>W_!P37</f>
        <v>-38.577418689170948</v>
      </c>
      <c r="O35">
        <f>W_!Q37</f>
        <v>453.97163282735789</v>
      </c>
      <c r="P35">
        <f>W_!R37</f>
        <v>-351.52340901783685</v>
      </c>
      <c r="Q35">
        <f>W_!S37</f>
        <v>-0.19791741983448979</v>
      </c>
      <c r="R35">
        <f>W_!T37</f>
        <v>3.4361155041639051E-2</v>
      </c>
      <c r="S35">
        <f>W_!U37</f>
        <v>-0.39970238498841043</v>
      </c>
      <c r="T35">
        <f>W_!V37</f>
        <v>40.873903835511832</v>
      </c>
      <c r="U35">
        <f>W_!W37</f>
        <v>39.846207864697384</v>
      </c>
      <c r="V35">
        <f>W_!X37</f>
        <v>35.673269478515472</v>
      </c>
      <c r="W35">
        <f>W_!Y37</f>
        <v>28.730236516087661</v>
      </c>
      <c r="X35">
        <f>W_!Z37</f>
        <v>24.172660214982166</v>
      </c>
      <c r="Y35">
        <f>W_!AA37</f>
        <v>32.805466744924296</v>
      </c>
      <c r="Z35">
        <f>W_!AB37</f>
        <v>-0.88065093891082802</v>
      </c>
      <c r="AA35">
        <f>W_!AC37</f>
        <v>0.17749096931527533</v>
      </c>
      <c r="AB35">
        <f>W_!AD37</f>
        <v>-9.8964383379091547</v>
      </c>
      <c r="AC35">
        <f>W_!AE37</f>
        <v>3.4733494695487748</v>
      </c>
      <c r="AD35">
        <f>W_!AF37</f>
        <v>498.94782857890681</v>
      </c>
      <c r="AE35">
        <f>W_!AG37</f>
        <v>448.51091554669659</v>
      </c>
      <c r="AF35">
        <f>W_!AH37</f>
        <v>0.56234990810733998</v>
      </c>
      <c r="AG35">
        <f>W_!AI37</f>
        <v>-49.554470841734343</v>
      </c>
      <c r="AH35">
        <f>W_!AJ37</f>
        <v>0.68203464351764842</v>
      </c>
      <c r="AI35">
        <f>W_!AK37</f>
        <v>5594.572110584546</v>
      </c>
      <c r="AJ35">
        <f>W_!AL37</f>
        <v>6396.784940627731</v>
      </c>
      <c r="AK35">
        <f>W_!AM37</f>
        <v>-2028.5923897822665</v>
      </c>
      <c r="AL35">
        <f>W_!AN37</f>
        <v>26.350802590025026</v>
      </c>
      <c r="AM35">
        <f>W_!AO37</f>
        <v>-0.35237154995183256</v>
      </c>
      <c r="AN35">
        <f>W_!AP37</f>
        <v>-2965.0911750642413</v>
      </c>
      <c r="AO35">
        <f>W_!AQ37</f>
        <v>-3328.272666994264</v>
      </c>
      <c r="AP35">
        <f>W_!AR37</f>
        <v>1068.6857021471963</v>
      </c>
      <c r="AQ35">
        <f>W_!AS37</f>
        <v>0.10133770598929573</v>
      </c>
      <c r="AR35">
        <f>W_!AT37</f>
        <v>-5.3307712858429529E-2</v>
      </c>
      <c r="AS35">
        <f>W_!AU37</f>
        <v>0</v>
      </c>
      <c r="AT35">
        <f>W_!AV37</f>
        <v>221.7506001186394</v>
      </c>
      <c r="AU35">
        <f>W_!AW37</f>
        <v>-5.324021172285911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-10.172422500980208</v>
      </c>
      <c r="C36">
        <f>W_!E38</f>
        <v>-21.590221015061498</v>
      </c>
      <c r="D36">
        <f>W_!F38</f>
        <v>-24.900685837005355</v>
      </c>
      <c r="E36">
        <f>W_!G38</f>
        <v>-1131.536854245966</v>
      </c>
      <c r="F36">
        <f>W_!H38</f>
        <v>170.48837369310064</v>
      </c>
      <c r="G36">
        <f>W_!I38</f>
        <v>404.32714445362706</v>
      </c>
      <c r="H36">
        <f>W_!J38</f>
        <v>627.10003938199816</v>
      </c>
      <c r="I36">
        <f>W_!K38</f>
        <v>323.24260996404115</v>
      </c>
      <c r="J36">
        <f>W_!L38</f>
        <v>5.2748262204943674E-3</v>
      </c>
      <c r="K36">
        <f>W_!M38</f>
        <v>70.475583359014621</v>
      </c>
      <c r="L36">
        <f>W_!N38</f>
        <v>163.02147595156848</v>
      </c>
      <c r="M36">
        <f>W_!O38</f>
        <v>-42.890328192021066</v>
      </c>
      <c r="N36">
        <f>W_!P38</f>
        <v>-56.626289119541461</v>
      </c>
      <c r="O36">
        <f>W_!Q38</f>
        <v>623.00606378303803</v>
      </c>
      <c r="P36">
        <f>W_!R38</f>
        <v>-443.82983381447644</v>
      </c>
      <c r="Q36">
        <f>W_!S38</f>
        <v>-0.25368693353036775</v>
      </c>
      <c r="R36">
        <f>W_!T38</f>
        <v>3.9312072712171409E-2</v>
      </c>
      <c r="S36">
        <f>W_!U38</f>
        <v>-0.46776957947201692</v>
      </c>
      <c r="T36">
        <f>W_!V38</f>
        <v>51.962380424680063</v>
      </c>
      <c r="U36">
        <f>W_!W38</f>
        <v>50.177030824936622</v>
      </c>
      <c r="V36">
        <f>W_!X38</f>
        <v>41.59052238015699</v>
      </c>
      <c r="W36">
        <f>W_!Y38</f>
        <v>33.829430969531906</v>
      </c>
      <c r="X36">
        <f>W_!Z38</f>
        <v>28.126832106910367</v>
      </c>
      <c r="Y36">
        <f>W_!AA38</f>
        <v>37.387812836499336</v>
      </c>
      <c r="Z36">
        <f>W_!AB38</f>
        <v>-4.1350668030296873</v>
      </c>
      <c r="AA36">
        <f>W_!AC38</f>
        <v>0.31003689687203062</v>
      </c>
      <c r="AB36">
        <f>W_!AD38</f>
        <v>-11.156887188993355</v>
      </c>
      <c r="AC36">
        <f>W_!AE38</f>
        <v>3.3657424705328136</v>
      </c>
      <c r="AD36">
        <f>W_!AF38</f>
        <v>584.42750995102836</v>
      </c>
      <c r="AE36">
        <f>W_!AG38</f>
        <v>533.33672751658639</v>
      </c>
      <c r="AF36">
        <f>W_!AH38</f>
        <v>0.6474171266294636</v>
      </c>
      <c r="AG36">
        <f>W_!AI38</f>
        <v>-64.958610434002551</v>
      </c>
      <c r="AH36">
        <f>W_!AJ38</f>
        <v>1.2379291380097504</v>
      </c>
      <c r="AI36">
        <f>W_!AK38</f>
        <v>6396.784940627731</v>
      </c>
      <c r="AJ36">
        <f>W_!AL38</f>
        <v>8477.7658413401041</v>
      </c>
      <c r="AK36">
        <f>W_!AM38</f>
        <v>-2540.4743091317696</v>
      </c>
      <c r="AL36">
        <f>W_!AN38</f>
        <v>34.41252771114025</v>
      </c>
      <c r="AM36">
        <f>W_!AO38</f>
        <v>-0.63970856820303645</v>
      </c>
      <c r="AN36">
        <f>W_!AP38</f>
        <v>-3387.8750925053214</v>
      </c>
      <c r="AO36">
        <f>W_!AQ38</f>
        <v>-4408.2855724661558</v>
      </c>
      <c r="AP36">
        <f>W_!AR38</f>
        <v>1338.1843620170644</v>
      </c>
      <c r="AQ36">
        <f>W_!AS38</f>
        <v>-2.9412382668038248E-3</v>
      </c>
      <c r="AR36">
        <f>W_!AT38</f>
        <v>1.2808087480361309E-3</v>
      </c>
      <c r="AS36">
        <f>W_!AU38</f>
        <v>0</v>
      </c>
      <c r="AT36">
        <f>W_!AV38</f>
        <v>223.76098454477949</v>
      </c>
      <c r="AU36">
        <f>W_!AW38</f>
        <v>-5.2182791082963247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5.276575501765671</v>
      </c>
      <c r="C37">
        <f>W_!E39</f>
        <v>3.721763998573806</v>
      </c>
      <c r="D37">
        <f>W_!F39</f>
        <v>10.64042743455879</v>
      </c>
      <c r="E37">
        <f>W_!G39</f>
        <v>398.17189644034409</v>
      </c>
      <c r="F37">
        <f>W_!H39</f>
        <v>-19.683010023426935</v>
      </c>
      <c r="G37">
        <f>W_!I39</f>
        <v>-142.9553274323695</v>
      </c>
      <c r="H37">
        <f>W_!J39</f>
        <v>-190.42159454912203</v>
      </c>
      <c r="I37">
        <f>W_!K39</f>
        <v>-54.86504852136941</v>
      </c>
      <c r="J37">
        <f>W_!L39</f>
        <v>-219.81864501312373</v>
      </c>
      <c r="K37">
        <f>W_!M39</f>
        <v>-88.598284128025782</v>
      </c>
      <c r="L37">
        <f>W_!N39</f>
        <v>54.03495611964275</v>
      </c>
      <c r="M37">
        <f>W_!O39</f>
        <v>244.12783971920805</v>
      </c>
      <c r="N37">
        <f>W_!P39</f>
        <v>32.756741145731873</v>
      </c>
      <c r="O37">
        <f>W_!Q39</f>
        <v>-137.7796853525625</v>
      </c>
      <c r="P37">
        <f>W_!R39</f>
        <v>114.32388555294207</v>
      </c>
      <c r="Q37">
        <f>W_!S39</f>
        <v>0.1022811057498811</v>
      </c>
      <c r="R37">
        <f>W_!T39</f>
        <v>-6.046862850976744E-3</v>
      </c>
      <c r="S37">
        <f>W_!U39</f>
        <v>0.19248422970581083</v>
      </c>
      <c r="T37">
        <f>W_!V39</f>
        <v>-11.925393681279106</v>
      </c>
      <c r="U37">
        <f>W_!W39</f>
        <v>-11.898616082311669</v>
      </c>
      <c r="V37">
        <f>W_!X39</f>
        <v>-5.5484062579535243</v>
      </c>
      <c r="W37">
        <f>W_!Y39</f>
        <v>-2.7945955570254535</v>
      </c>
      <c r="X37">
        <f>W_!Z39</f>
        <v>-2.7348278432125945</v>
      </c>
      <c r="Y37">
        <f>W_!AA39</f>
        <v>-4.8759736320367484</v>
      </c>
      <c r="Z37">
        <f>W_!AB39</f>
        <v>1.0759681020771124</v>
      </c>
      <c r="AA37">
        <f>W_!AC39</f>
        <v>-1.1782424702763651E-2</v>
      </c>
      <c r="AB37">
        <f>W_!AD39</f>
        <v>1.9292370630755142</v>
      </c>
      <c r="AC37">
        <f>W_!AE39</f>
        <v>-1.2306662957888106</v>
      </c>
      <c r="AD37">
        <f>W_!AF39</f>
        <v>-196.855206187037</v>
      </c>
      <c r="AE37">
        <f>W_!AG39</f>
        <v>-178.62744326686519</v>
      </c>
      <c r="AF37">
        <f>W_!AH39</f>
        <v>3.3910172038437672E-2</v>
      </c>
      <c r="AG37">
        <f>W_!AI39</f>
        <v>18.012280600321816</v>
      </c>
      <c r="AH37">
        <f>W_!AJ39</f>
        <v>-0.35320890063442134</v>
      </c>
      <c r="AI37">
        <f>W_!AK39</f>
        <v>-2028.5923897822665</v>
      </c>
      <c r="AJ37">
        <f>W_!AL39</f>
        <v>-2540.4743091317696</v>
      </c>
      <c r="AK37">
        <f>W_!AM39</f>
        <v>1552.2847409716946</v>
      </c>
      <c r="AL37">
        <f>W_!AN39</f>
        <v>-9.4679409258315914</v>
      </c>
      <c r="AM37">
        <f>W_!AO39</f>
        <v>0.18321236575927435</v>
      </c>
      <c r="AN37">
        <f>W_!AP39</f>
        <v>1074.5219767678861</v>
      </c>
      <c r="AO37">
        <f>W_!AQ39</f>
        <v>1322.8620725309993</v>
      </c>
      <c r="AP37">
        <f>W_!AR39</f>
        <v>-813.77070148441157</v>
      </c>
      <c r="AQ37">
        <f>W_!AS39</f>
        <v>-6.6966136320857031E-2</v>
      </c>
      <c r="AR37">
        <f>W_!AT39</f>
        <v>3.9641920434793698E-2</v>
      </c>
      <c r="AS37">
        <f>W_!AU39</f>
        <v>0</v>
      </c>
      <c r="AT37">
        <f>W_!AV39</f>
        <v>-90.300720340547898</v>
      </c>
      <c r="AU37">
        <f>W_!AW39</f>
        <v>3.8120966100432443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-1.8289835043206779E-2</v>
      </c>
      <c r="C38">
        <f>W_!E40</f>
        <v>-9.7669640245404157E-2</v>
      </c>
      <c r="D38">
        <f>W_!F40</f>
        <v>-0.13880434082034149</v>
      </c>
      <c r="E38">
        <f>W_!G40</f>
        <v>-4.870649675022249</v>
      </c>
      <c r="F38">
        <f>W_!H40</f>
        <v>-3.5290906265103131E-2</v>
      </c>
      <c r="G38">
        <f>W_!I40</f>
        <v>2.2428411785951461</v>
      </c>
      <c r="H38">
        <f>W_!J40</f>
        <v>2.6695665299151958</v>
      </c>
      <c r="I38">
        <f>W_!K40</f>
        <v>1.991731857013805</v>
      </c>
      <c r="J38">
        <f>W_!L40</f>
        <v>3.9272944901006308E-2</v>
      </c>
      <c r="K38">
        <f>W_!M40</f>
        <v>2.0035536878101601</v>
      </c>
      <c r="L38">
        <f>W_!N40</f>
        <v>1.405336305778135</v>
      </c>
      <c r="M38">
        <f>W_!O40</f>
        <v>0.37580112860738296</v>
      </c>
      <c r="N38">
        <f>W_!P40</f>
        <v>1.1007457174387545</v>
      </c>
      <c r="O38">
        <f>W_!Q40</f>
        <v>4.5514087256306501</v>
      </c>
      <c r="P38">
        <f>W_!R40</f>
        <v>-2.6842535990105416</v>
      </c>
      <c r="Q38">
        <f>W_!S40</f>
        <v>-9.4200332868048763E-4</v>
      </c>
      <c r="R38">
        <f>W_!T40</f>
        <v>5.4923711545598315E-4</v>
      </c>
      <c r="S38">
        <f>W_!U40</f>
        <v>-1.9692725868528456E-3</v>
      </c>
      <c r="T38">
        <f>W_!V40</f>
        <v>0.32249204929710079</v>
      </c>
      <c r="U38">
        <f>W_!W40</f>
        <v>0.32077751618003797</v>
      </c>
      <c r="V38">
        <f>W_!X40</f>
        <v>0.19169913902784669</v>
      </c>
      <c r="W38">
        <f>W_!Y40</f>
        <v>0.15271955740558213</v>
      </c>
      <c r="X38">
        <f>W_!Z40</f>
        <v>0.13429772985384414</v>
      </c>
      <c r="Y38">
        <f>W_!AA40</f>
        <v>0.17200934849541977</v>
      </c>
      <c r="Z38">
        <f>W_!AB40</f>
        <v>-1.666693215996249E-2</v>
      </c>
      <c r="AA38">
        <f>W_!AC40</f>
        <v>3.3881867477625659E-3</v>
      </c>
      <c r="AB38">
        <f>W_!AD40</f>
        <v>-0.12264907055023833</v>
      </c>
      <c r="AC38">
        <f>W_!AE40</f>
        <v>1.4058045196998343E-2</v>
      </c>
      <c r="AD38">
        <f>W_!AF40</f>
        <v>2.4669550578349475</v>
      </c>
      <c r="AE38">
        <f>W_!AG40</f>
        <v>2.3390553557152867</v>
      </c>
      <c r="AF38">
        <f>W_!AH40</f>
        <v>3.3516339900457595E-3</v>
      </c>
      <c r="AG38">
        <f>W_!AI40</f>
        <v>-1.0212533350663626</v>
      </c>
      <c r="AH38">
        <f>W_!AJ40</f>
        <v>5.5548283503391548E-3</v>
      </c>
      <c r="AI38">
        <f>W_!AK40</f>
        <v>26.350802590025026</v>
      </c>
      <c r="AJ38">
        <f>W_!AL40</f>
        <v>34.41252771114025</v>
      </c>
      <c r="AK38">
        <f>W_!AM40</f>
        <v>-9.4679409258315914</v>
      </c>
      <c r="AL38">
        <f>W_!AN40</f>
        <v>0.54472829266547329</v>
      </c>
      <c r="AM38">
        <f>W_!AO40</f>
        <v>-2.9272063056372264E-3</v>
      </c>
      <c r="AN38">
        <f>W_!AP40</f>
        <v>-14.010098643787941</v>
      </c>
      <c r="AO38">
        <f>W_!AQ40</f>
        <v>-17.995845462362904</v>
      </c>
      <c r="AP38">
        <f>W_!AR40</f>
        <v>5.0253828623539052</v>
      </c>
      <c r="AQ38">
        <f>W_!AS40</f>
        <v>-2.5739630805727211E-3</v>
      </c>
      <c r="AR38">
        <f>W_!AT40</f>
        <v>1.373976045356048E-3</v>
      </c>
      <c r="AS38">
        <f>W_!AU40</f>
        <v>0</v>
      </c>
      <c r="AT38">
        <f>W_!AV40</f>
        <v>-1.068985134610472</v>
      </c>
      <c r="AU38">
        <f>W_!AW40</f>
        <v>-6.7177485470869241E-2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1.5038080332542401E-4</v>
      </c>
      <c r="C39">
        <f>W_!E41</f>
        <v>9.9211306694787431E-4</v>
      </c>
      <c r="D39">
        <f>W_!F41</f>
        <v>1.8249079797740804E-3</v>
      </c>
      <c r="E39">
        <f>W_!G41</f>
        <v>6.1262494192831328E-2</v>
      </c>
      <c r="F39">
        <f>W_!H41</f>
        <v>-7.4197789751461202E-3</v>
      </c>
      <c r="G39">
        <f>W_!I41</f>
        <v>-2.7554633245308345E-2</v>
      </c>
      <c r="H39">
        <f>W_!J41</f>
        <v>-3.2264782321205422E-2</v>
      </c>
      <c r="I39">
        <f>W_!K41</f>
        <v>-3.0675799390532665E-2</v>
      </c>
      <c r="J39">
        <f>W_!L41</f>
        <v>1.2545070129001435E-4</v>
      </c>
      <c r="K39">
        <f>W_!M41</f>
        <v>-1.9805918848106167E-2</v>
      </c>
      <c r="L39">
        <f>W_!N41</f>
        <v>9.3922809063725094E-3</v>
      </c>
      <c r="M39">
        <f>W_!O41</f>
        <v>-8.6873698960228101E-3</v>
      </c>
      <c r="N39">
        <f>W_!P41</f>
        <v>5.8443780074769964E-3</v>
      </c>
      <c r="O39">
        <f>W_!Q41</f>
        <v>-6.3191826372815979E-2</v>
      </c>
      <c r="P39">
        <f>W_!R41</f>
        <v>3.1421614198026991E-2</v>
      </c>
      <c r="Q39">
        <f>W_!S41</f>
        <v>2.411222988138762E-5</v>
      </c>
      <c r="R39">
        <f>W_!T41</f>
        <v>-1.4055695924452548E-7</v>
      </c>
      <c r="S39">
        <f>W_!U41</f>
        <v>3.1985755632424104E-5</v>
      </c>
      <c r="T39">
        <f>W_!V41</f>
        <v>-3.9421510229288572E-3</v>
      </c>
      <c r="U39">
        <f>W_!W41</f>
        <v>-3.7798624254289067E-3</v>
      </c>
      <c r="V39">
        <f>W_!X41</f>
        <v>-2.4612166573924942E-3</v>
      </c>
      <c r="W39">
        <f>W_!Y41</f>
        <v>-2.0344292012703848E-3</v>
      </c>
      <c r="X39">
        <f>W_!Z41</f>
        <v>-1.6640476614662094E-3</v>
      </c>
      <c r="Y39">
        <f>W_!AA41</f>
        <v>-2.098882714006147E-3</v>
      </c>
      <c r="Z39">
        <f>W_!AB41</f>
        <v>4.487888073364518E-4</v>
      </c>
      <c r="AA39">
        <f>W_!AC41</f>
        <v>-3.3634370971096795E-5</v>
      </c>
      <c r="AB39">
        <f>W_!AD41</f>
        <v>4.4913771259621029E-4</v>
      </c>
      <c r="AC39">
        <f>W_!AE41</f>
        <v>-1.9376216453028277E-5</v>
      </c>
      <c r="AD39">
        <f>W_!AF41</f>
        <v>-3.0560692213864479E-2</v>
      </c>
      <c r="AE39">
        <f>W_!AG41</f>
        <v>-2.8924130889916768E-2</v>
      </c>
      <c r="AF39">
        <f>W_!AH41</f>
        <v>-1.2581015170628517E-5</v>
      </c>
      <c r="AG39">
        <f>W_!AI41</f>
        <v>5.5505993991647202E-3</v>
      </c>
      <c r="AH39">
        <f>W_!AJ41</f>
        <v>-1.5413970549785292E-4</v>
      </c>
      <c r="AI39">
        <f>W_!AK41</f>
        <v>-0.35237154995183256</v>
      </c>
      <c r="AJ39">
        <f>W_!AL41</f>
        <v>-0.63970856820303645</v>
      </c>
      <c r="AK39">
        <f>W_!AM41</f>
        <v>0.18321236575927435</v>
      </c>
      <c r="AL39">
        <f>W_!AN41</f>
        <v>-2.9272063056372264E-3</v>
      </c>
      <c r="AM39">
        <f>W_!AO41</f>
        <v>8.0094768179797099E-5</v>
      </c>
      <c r="AN39">
        <f>W_!AP41</f>
        <v>0.18593567279354542</v>
      </c>
      <c r="AO39">
        <f>W_!AQ41</f>
        <v>0.33228938245011619</v>
      </c>
      <c r="AP39">
        <f>W_!AR41</f>
        <v>-9.665590944387055E-2</v>
      </c>
      <c r="AQ39">
        <f>W_!AS41</f>
        <v>3.1151790203279276E-5</v>
      </c>
      <c r="AR39">
        <f>W_!AT41</f>
        <v>-1.6364640582927795E-5</v>
      </c>
      <c r="AS39">
        <f>W_!AU41</f>
        <v>0</v>
      </c>
      <c r="AT39">
        <f>W_!AV41</f>
        <v>-4.7494900024793625E-3</v>
      </c>
      <c r="AU39">
        <f>W_!AW41</f>
        <v>6.8471704235093433E-4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5.2869881740900944</v>
      </c>
      <c r="C40">
        <f>W_!E42</f>
        <v>10.346936944576155</v>
      </c>
      <c r="D40">
        <f>W_!F42</f>
        <v>9.4549922084863987</v>
      </c>
      <c r="E40">
        <f>W_!G42</f>
        <v>524.83955330398476</v>
      </c>
      <c r="F40">
        <f>W_!H42</f>
        <v>-74.833374535577121</v>
      </c>
      <c r="G40">
        <f>W_!I42</f>
        <v>-147.17770074714014</v>
      </c>
      <c r="H40">
        <f>W_!J42</f>
        <v>-300.63742498639431</v>
      </c>
      <c r="I40">
        <f>W_!K42</f>
        <v>-122.60680602222264</v>
      </c>
      <c r="J40">
        <f>W_!L42</f>
        <v>-1.8440378825759587</v>
      </c>
      <c r="K40">
        <f>W_!M42</f>
        <v>19.803163217944064</v>
      </c>
      <c r="L40">
        <f>W_!N42</f>
        <v>-127.40207196879018</v>
      </c>
      <c r="M40">
        <f>W_!O42</f>
        <v>48.079475684814582</v>
      </c>
      <c r="N40">
        <f>W_!P42</f>
        <v>20.076544827787913</v>
      </c>
      <c r="O40">
        <f>W_!Q42</f>
        <v>-238.81736863784377</v>
      </c>
      <c r="P40">
        <f>W_!R42</f>
        <v>185.65402480714047</v>
      </c>
      <c r="Q40">
        <f>W_!S42</f>
        <v>0.10478326768084163</v>
      </c>
      <c r="R40">
        <f>W_!T42</f>
        <v>-1.8313184959350703E-2</v>
      </c>
      <c r="S40">
        <f>W_!U42</f>
        <v>0.2113347578603588</v>
      </c>
      <c r="T40">
        <f>W_!V42</f>
        <v>-21.749606770947754</v>
      </c>
      <c r="U40">
        <f>W_!W42</f>
        <v>-21.204232057822662</v>
      </c>
      <c r="V40">
        <f>W_!X42</f>
        <v>-19.078552671402932</v>
      </c>
      <c r="W40">
        <f>W_!Y42</f>
        <v>-15.407903120797316</v>
      </c>
      <c r="X40">
        <f>W_!Z42</f>
        <v>-12.987558728018055</v>
      </c>
      <c r="Y40">
        <f>W_!AA42</f>
        <v>-17.555045660421847</v>
      </c>
      <c r="Z40">
        <f>W_!AB42</f>
        <v>0.45973916498334771</v>
      </c>
      <c r="AA40">
        <f>W_!AC42</f>
        <v>-9.2804003822332823E-2</v>
      </c>
      <c r="AB40">
        <f>W_!AD42</f>
        <v>5.2721630562293775</v>
      </c>
      <c r="AC40">
        <f>W_!AE42</f>
        <v>-1.8441780549517321</v>
      </c>
      <c r="AD40">
        <f>W_!AF42</f>
        <v>-265.25151441513674</v>
      </c>
      <c r="AE40">
        <f>W_!AG42</f>
        <v>-238.29807853089193</v>
      </c>
      <c r="AF40">
        <f>W_!AH42</f>
        <v>-0.29965631117667629</v>
      </c>
      <c r="AG40">
        <f>W_!AI42</f>
        <v>26.342303802109786</v>
      </c>
      <c r="AH40">
        <f>W_!AJ42</f>
        <v>-0.35986837040903369</v>
      </c>
      <c r="AI40">
        <f>W_!AK42</f>
        <v>-2965.0911750642413</v>
      </c>
      <c r="AJ40">
        <f>W_!AL42</f>
        <v>-3387.8750925053214</v>
      </c>
      <c r="AK40">
        <f>W_!AM42</f>
        <v>1074.5219767678861</v>
      </c>
      <c r="AL40">
        <f>W_!AN42</f>
        <v>-14.010098643787941</v>
      </c>
      <c r="AM40">
        <f>W_!AO42</f>
        <v>0.18593567279354542</v>
      </c>
      <c r="AN40">
        <f>W_!AP42</f>
        <v>1571.9592776040899</v>
      </c>
      <c r="AO40">
        <f>W_!AQ42</f>
        <v>1763.0877160733692</v>
      </c>
      <c r="AP40">
        <f>W_!AR42</f>
        <v>-566.10278894796431</v>
      </c>
      <c r="AQ40">
        <f>W_!AS42</f>
        <v>-5.2131241664623476E-2</v>
      </c>
      <c r="AR40">
        <f>W_!AT42</f>
        <v>2.7532015914400448E-2</v>
      </c>
      <c r="AS40">
        <f>W_!AU42</f>
        <v>0</v>
      </c>
      <c r="AT40">
        <f>W_!AV42</f>
        <v>-118.00512548895253</v>
      </c>
      <c r="AU40">
        <f>W_!AW42</f>
        <v>2.7622370940835346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5.3193353404284016</v>
      </c>
      <c r="C41">
        <f>W_!E43</f>
        <v>11.230666837722927</v>
      </c>
      <c r="D41">
        <f>W_!F43</f>
        <v>12.952322298750794</v>
      </c>
      <c r="E41">
        <f>W_!G43</f>
        <v>589.43461486615456</v>
      </c>
      <c r="F41">
        <f>W_!H43</f>
        <v>-89.435010810450692</v>
      </c>
      <c r="G41">
        <f>W_!I43</f>
        <v>-209.64660814569041</v>
      </c>
      <c r="H41">
        <f>W_!J43</f>
        <v>-328.09664749976133</v>
      </c>
      <c r="I41">
        <f>W_!K43</f>
        <v>-169.60742296156531</v>
      </c>
      <c r="J41">
        <f>W_!L43</f>
        <v>-7.7186026207933578E-2</v>
      </c>
      <c r="K41">
        <f>W_!M43</f>
        <v>-33.886995121247786</v>
      </c>
      <c r="L41">
        <f>W_!N43</f>
        <v>-85.686414805813897</v>
      </c>
      <c r="M41">
        <f>W_!O43</f>
        <v>22.842755119843421</v>
      </c>
      <c r="N41">
        <f>W_!P43</f>
        <v>29.481320223582944</v>
      </c>
      <c r="O41">
        <f>W_!Q43</f>
        <v>-322.39115534555793</v>
      </c>
      <c r="P41">
        <f>W_!R43</f>
        <v>231.33285706423604</v>
      </c>
      <c r="Q41">
        <f>W_!S43</f>
        <v>0.13212850637709037</v>
      </c>
      <c r="R41">
        <f>W_!T43</f>
        <v>-2.0581412216570685E-2</v>
      </c>
      <c r="S41">
        <f>W_!U43</f>
        <v>0.24235876952836172</v>
      </c>
      <c r="T41">
        <f>W_!V43</f>
        <v>-27.088719925972928</v>
      </c>
      <c r="U41">
        <f>W_!W43</f>
        <v>-26.16555804823501</v>
      </c>
      <c r="V41">
        <f>W_!X43</f>
        <v>-21.7540969847445</v>
      </c>
      <c r="W41">
        <f>W_!Y43</f>
        <v>-17.705078996688655</v>
      </c>
      <c r="X41">
        <f>W_!Z43</f>
        <v>-14.74090809622257</v>
      </c>
      <c r="Y41">
        <f>W_!AA43</f>
        <v>-19.554483896008339</v>
      </c>
      <c r="Z41">
        <f>W_!AB43</f>
        <v>2.1484529017799661</v>
      </c>
      <c r="AA41">
        <f>W_!AC43</f>
        <v>-0.16061903273547118</v>
      </c>
      <c r="AB41">
        <f>W_!AD43</f>
        <v>5.82464972792663</v>
      </c>
      <c r="AC41">
        <f>W_!AE43</f>
        <v>-1.7478728310741887</v>
      </c>
      <c r="AD41">
        <f>W_!AF43</f>
        <v>-305.15972351812798</v>
      </c>
      <c r="AE41">
        <f>W_!AG43</f>
        <v>-278.37609382805198</v>
      </c>
      <c r="AF41">
        <f>W_!AH43</f>
        <v>-0.34067674114978103</v>
      </c>
      <c r="AG41">
        <f>W_!AI43</f>
        <v>33.966682130716492</v>
      </c>
      <c r="AH41">
        <f>W_!AJ43</f>
        <v>-0.64277536597245133</v>
      </c>
      <c r="AI41">
        <f>W_!AK43</f>
        <v>-3328.272666994264</v>
      </c>
      <c r="AJ41">
        <f>W_!AL43</f>
        <v>-4408.2855724661558</v>
      </c>
      <c r="AK41">
        <f>W_!AM43</f>
        <v>1322.8620725309993</v>
      </c>
      <c r="AL41">
        <f>W_!AN43</f>
        <v>-17.995845462362904</v>
      </c>
      <c r="AM41">
        <f>W_!AO43</f>
        <v>0.33228938245011619</v>
      </c>
      <c r="AN41">
        <f>W_!AP43</f>
        <v>1763.0877160733692</v>
      </c>
      <c r="AO41">
        <f>W_!AQ43</f>
        <v>2292.7627217060767</v>
      </c>
      <c r="AP41">
        <f>W_!AR43</f>
        <v>-696.9537303936637</v>
      </c>
      <c r="AQ41">
        <f>W_!AS43</f>
        <v>2.6433120612894174E-4</v>
      </c>
      <c r="AR41">
        <f>W_!AT43</f>
        <v>1.4234618119769149E-4</v>
      </c>
      <c r="AS41">
        <f>W_!AU43</f>
        <v>0</v>
      </c>
      <c r="AT41">
        <f>W_!AV43</f>
        <v>-116.44019591259098</v>
      </c>
      <c r="AU41">
        <f>W_!AW43</f>
        <v>2.6710437505785398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-2.7821339563498482</v>
      </c>
      <c r="C42">
        <f>W_!E44</f>
        <v>-1.9579638639248751</v>
      </c>
      <c r="D42">
        <f>W_!F44</f>
        <v>-5.5946781960712935</v>
      </c>
      <c r="E42">
        <f>W_!G44</f>
        <v>-210.36824455010404</v>
      </c>
      <c r="F42">
        <f>W_!H44</f>
        <v>11.661209095844958</v>
      </c>
      <c r="G42">
        <f>W_!I44</f>
        <v>74.204268772192307</v>
      </c>
      <c r="H42">
        <f>W_!J44</f>
        <v>101.00284475285673</v>
      </c>
      <c r="I42">
        <f>W_!K44</f>
        <v>30.379388921792213</v>
      </c>
      <c r="J42">
        <f>W_!L44</f>
        <v>114.53389957599209</v>
      </c>
      <c r="K42">
        <f>W_!M44</f>
        <v>46.383096685018735</v>
      </c>
      <c r="L42">
        <f>W_!N44</f>
        <v>-27.896944755844995</v>
      </c>
      <c r="M42">
        <f>W_!O44</f>
        <v>-127.27131421631627</v>
      </c>
      <c r="N42">
        <f>W_!P44</f>
        <v>-17.620341695842235</v>
      </c>
      <c r="O42">
        <f>W_!Q44</f>
        <v>73.171290896746683</v>
      </c>
      <c r="P42">
        <f>W_!R44</f>
        <v>-60.958848896276109</v>
      </c>
      <c r="Q42">
        <f>W_!S44</f>
        <v>-5.3969842182012895E-2</v>
      </c>
      <c r="R42">
        <f>W_!T44</f>
        <v>3.2058181768100779E-3</v>
      </c>
      <c r="S42">
        <f>W_!U44</f>
        <v>-0.10171598830159694</v>
      </c>
      <c r="T42">
        <f>W_!V44</f>
        <v>6.3299895577872274</v>
      </c>
      <c r="U42">
        <f>W_!W44</f>
        <v>6.3119207423549346</v>
      </c>
      <c r="V42">
        <f>W_!X44</f>
        <v>3.0379668113490661</v>
      </c>
      <c r="W42">
        <f>W_!Y44</f>
        <v>1.5911917121218571</v>
      </c>
      <c r="X42">
        <f>W_!Z44</f>
        <v>1.5493737065258379</v>
      </c>
      <c r="Y42">
        <f>W_!AA44</f>
        <v>2.6800453716690349</v>
      </c>
      <c r="Z42">
        <f>W_!AB44</f>
        <v>-0.54791969162127552</v>
      </c>
      <c r="AA42">
        <f>W_!AC44</f>
        <v>6.5684779581095098E-3</v>
      </c>
      <c r="AB42">
        <f>W_!AD44</f>
        <v>-0.98414703602642195</v>
      </c>
      <c r="AC42">
        <f>W_!AE44</f>
        <v>0.64598677214223288</v>
      </c>
      <c r="AD42">
        <f>W_!AF44</f>
        <v>103.7512465147818</v>
      </c>
      <c r="AE42">
        <f>W_!AG44</f>
        <v>94.146546445261521</v>
      </c>
      <c r="AF42">
        <f>W_!AH44</f>
        <v>-1.2716183074336852E-2</v>
      </c>
      <c r="AG42">
        <f>W_!AI44</f>
        <v>-9.559586767601612</v>
      </c>
      <c r="AH42">
        <f>W_!AJ44</f>
        <v>0.18621081822229862</v>
      </c>
      <c r="AI42">
        <f>W_!AK44</f>
        <v>1068.6857021471963</v>
      </c>
      <c r="AJ42">
        <f>W_!AL44</f>
        <v>1338.1843620170644</v>
      </c>
      <c r="AK42">
        <f>W_!AM44</f>
        <v>-813.77070148441157</v>
      </c>
      <c r="AL42">
        <f>W_!AN44</f>
        <v>5.0253828623539052</v>
      </c>
      <c r="AM42">
        <f>W_!AO44</f>
        <v>-9.665590944387055E-2</v>
      </c>
      <c r="AN42">
        <f>W_!AP44</f>
        <v>-566.10278894796431</v>
      </c>
      <c r="AO42">
        <f>W_!AQ44</f>
        <v>-696.9537303936637</v>
      </c>
      <c r="AP42">
        <f>W_!AR44</f>
        <v>426.87278983890639</v>
      </c>
      <c r="AQ42">
        <f>W_!AS44</f>
        <v>3.4442372178866948E-2</v>
      </c>
      <c r="AR42">
        <f>W_!AT44</f>
        <v>-2.0461148057503153E-2</v>
      </c>
      <c r="AS42">
        <f>W_!AU44</f>
        <v>0</v>
      </c>
      <c r="AT42">
        <f>W_!AV44</f>
        <v>46.935973594509036</v>
      </c>
      <c r="AU42">
        <f>W_!AW44</f>
        <v>-1.9616368592324722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4.4621636718093202E-4</v>
      </c>
      <c r="C43">
        <f>W_!E45</f>
        <v>5.0517156998309944E-3</v>
      </c>
      <c r="D43">
        <f>W_!F45</f>
        <v>-9.092010245833847E-4</v>
      </c>
      <c r="E43">
        <f>W_!G45</f>
        <v>-8.8780829428942803E-2</v>
      </c>
      <c r="F43">
        <f>W_!H45</f>
        <v>-4.0931730863699306E-3</v>
      </c>
      <c r="G43">
        <f>W_!I45</f>
        <v>-5.9416814196278769E-2</v>
      </c>
      <c r="H43">
        <f>W_!J45</f>
        <v>5.7868127817667855E-3</v>
      </c>
      <c r="I43">
        <f>W_!K45</f>
        <v>-0.1637054637473484</v>
      </c>
      <c r="J43">
        <f>W_!L45</f>
        <v>7.4962600762906159E-2</v>
      </c>
      <c r="K43">
        <f>W_!M45</f>
        <v>9.950751100788198E-2</v>
      </c>
      <c r="L43">
        <f>W_!N45</f>
        <v>7.9506441721016591E-2</v>
      </c>
      <c r="M43">
        <f>W_!O45</f>
        <v>-1.8778101416924833E-2</v>
      </c>
      <c r="N43">
        <f>W_!P45</f>
        <v>2.7351873011601729E-2</v>
      </c>
      <c r="O43">
        <f>W_!Q45</f>
        <v>-0.18532561609446369</v>
      </c>
      <c r="P43">
        <f>W_!R45</f>
        <v>9.9473488418563377E-2</v>
      </c>
      <c r="Q43">
        <f>W_!S45</f>
        <v>-6.3274261324098878E-6</v>
      </c>
      <c r="R43">
        <f>W_!T45</f>
        <v>5.131115176062289E-6</v>
      </c>
      <c r="S43">
        <f>W_!U45</f>
        <v>1.9714573252729655E-4</v>
      </c>
      <c r="T43">
        <f>W_!V45</f>
        <v>-7.1715220216135933E-3</v>
      </c>
      <c r="U43">
        <f>W_!W45</f>
        <v>-6.6940565991556022E-3</v>
      </c>
      <c r="V43">
        <f>W_!X45</f>
        <v>-7.9320946836373696E-3</v>
      </c>
      <c r="W43">
        <f>W_!Y45</f>
        <v>-8.0295336007081518E-3</v>
      </c>
      <c r="X43">
        <f>W_!Z45</f>
        <v>-7.7739019212019339E-3</v>
      </c>
      <c r="Y43">
        <f>W_!AA45</f>
        <v>-8.3057255436792213E-3</v>
      </c>
      <c r="Z43">
        <f>W_!AB45</f>
        <v>-1.7264182805976644E-3</v>
      </c>
      <c r="AA43">
        <f>W_!AC45</f>
        <v>3.1752438297787255E-5</v>
      </c>
      <c r="AB43">
        <f>W_!AD45</f>
        <v>8.2647863156632599E-4</v>
      </c>
      <c r="AC43">
        <f>W_!AE45</f>
        <v>-4.0667108955144633E-4</v>
      </c>
      <c r="AD43">
        <f>W_!AF45</f>
        <v>-2.8115167230806024E-2</v>
      </c>
      <c r="AE43">
        <f>W_!AG45</f>
        <v>-1.6315740685586992E-2</v>
      </c>
      <c r="AF43">
        <f>W_!AH45</f>
        <v>-1.0806591293429187E-4</v>
      </c>
      <c r="AG43">
        <f>W_!AI45</f>
        <v>4.8478401853886723E-3</v>
      </c>
      <c r="AH43">
        <f>W_!AJ45</f>
        <v>-6.245888317475466E-5</v>
      </c>
      <c r="AI43">
        <f>W_!AK45</f>
        <v>0.10133770598929573</v>
      </c>
      <c r="AJ43">
        <f>W_!AL45</f>
        <v>-2.9412382668038248E-3</v>
      </c>
      <c r="AK43">
        <f>W_!AM45</f>
        <v>-6.6966136320857031E-2</v>
      </c>
      <c r="AL43">
        <f>W_!AN45</f>
        <v>-2.5739630805727211E-3</v>
      </c>
      <c r="AM43">
        <f>W_!AO45</f>
        <v>3.1151790203279276E-5</v>
      </c>
      <c r="AN43">
        <f>W_!AP45</f>
        <v>-5.2131241664623476E-2</v>
      </c>
      <c r="AO43">
        <f>W_!AQ45</f>
        <v>2.6433120612894174E-4</v>
      </c>
      <c r="AP43">
        <f>W_!AR45</f>
        <v>3.4442372178866948E-2</v>
      </c>
      <c r="AQ43">
        <f>W_!AS45</f>
        <v>8.8063653307159388E-4</v>
      </c>
      <c r="AR43">
        <f>W_!AT45</f>
        <v>-4.6654728593553235E-4</v>
      </c>
      <c r="AS43">
        <f>W_!AU45</f>
        <v>0</v>
      </c>
      <c r="AT43">
        <f>W_!AV45</f>
        <v>-3.532850413312473E-2</v>
      </c>
      <c r="AU43">
        <f>W_!AW45</f>
        <v>-1.6993801950874474E-3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-2.3659213230195714E-4</v>
      </c>
      <c r="C44">
        <f>W_!E46</f>
        <v>-2.7836083681964446E-3</v>
      </c>
      <c r="D44">
        <f>W_!F46</f>
        <v>4.5513643504225502E-4</v>
      </c>
      <c r="E44">
        <f>W_!G46</f>
        <v>4.9201161609312594E-2</v>
      </c>
      <c r="F44">
        <f>W_!H46</f>
        <v>1.6595272427327573E-3</v>
      </c>
      <c r="G44">
        <f>W_!I46</f>
        <v>3.0872426921972174E-2</v>
      </c>
      <c r="H44">
        <f>W_!J46</f>
        <v>-4.8387171947774305E-3</v>
      </c>
      <c r="I44">
        <f>W_!K46</f>
        <v>8.6287906165056688E-2</v>
      </c>
      <c r="J44">
        <f>W_!L46</f>
        <v>-3.9962070758169398E-2</v>
      </c>
      <c r="K44">
        <f>W_!M46</f>
        <v>-5.1077887407229877E-2</v>
      </c>
      <c r="L44">
        <f>W_!N46</f>
        <v>-4.1909543599187832E-2</v>
      </c>
      <c r="M44">
        <f>W_!O46</f>
        <v>1.0805318997333386E-2</v>
      </c>
      <c r="N44">
        <f>W_!P46</f>
        <v>-1.4338161192117845E-2</v>
      </c>
      <c r="O44">
        <f>W_!Q46</f>
        <v>0.10323001725227048</v>
      </c>
      <c r="P44">
        <f>W_!R46</f>
        <v>-5.1121028693073042E-2</v>
      </c>
      <c r="Q44">
        <f>W_!S46</f>
        <v>3.1911213294433938E-6</v>
      </c>
      <c r="R44">
        <f>W_!T46</f>
        <v>-2.6844037561155304E-6</v>
      </c>
      <c r="S44">
        <f>W_!U46</f>
        <v>-1.0404750388722063E-4</v>
      </c>
      <c r="T44">
        <f>W_!V46</f>
        <v>3.8171227557912924E-3</v>
      </c>
      <c r="U44">
        <f>W_!W46</f>
        <v>3.5702820772345193E-3</v>
      </c>
      <c r="V44">
        <f>W_!X46</f>
        <v>4.2235900329069299E-3</v>
      </c>
      <c r="W44">
        <f>W_!Y46</f>
        <v>4.2884016585740849E-3</v>
      </c>
      <c r="X44">
        <f>W_!Z46</f>
        <v>4.1562724939278222E-3</v>
      </c>
      <c r="Y44">
        <f>W_!AA46</f>
        <v>4.443474448311906E-3</v>
      </c>
      <c r="Z44">
        <f>W_!AB46</f>
        <v>9.4779683502324748E-4</v>
      </c>
      <c r="AA44">
        <f>W_!AC46</f>
        <v>-1.6315445414971229E-5</v>
      </c>
      <c r="AB44">
        <f>W_!AD46</f>
        <v>-4.5473528222329254E-4</v>
      </c>
      <c r="AC44">
        <f>W_!AE46</f>
        <v>2.0065375214871394E-4</v>
      </c>
      <c r="AD44">
        <f>W_!AF46</f>
        <v>1.4320844981742274E-2</v>
      </c>
      <c r="AE44">
        <f>W_!AG46</f>
        <v>8.2423895300163669E-3</v>
      </c>
      <c r="AF44">
        <f>W_!AH46</f>
        <v>6.2351623121824552E-5</v>
      </c>
      <c r="AG44">
        <f>W_!AI46</f>
        <v>-2.5831496228985919E-3</v>
      </c>
      <c r="AH44">
        <f>W_!AJ46</f>
        <v>3.2891379497496674E-5</v>
      </c>
      <c r="AI44">
        <f>W_!AK46</f>
        <v>-5.3307712858429529E-2</v>
      </c>
      <c r="AJ44">
        <f>W_!AL46</f>
        <v>1.2808087480361309E-3</v>
      </c>
      <c r="AK44">
        <f>W_!AM46</f>
        <v>3.9641920434793698E-2</v>
      </c>
      <c r="AL44">
        <f>W_!AN46</f>
        <v>1.373976045356048E-3</v>
      </c>
      <c r="AM44">
        <f>W_!AO46</f>
        <v>-1.6364640582927795E-5</v>
      </c>
      <c r="AN44">
        <f>W_!AP46</f>
        <v>2.7532015914400448E-2</v>
      </c>
      <c r="AO44">
        <f>W_!AQ46</f>
        <v>1.4234618119769149E-4</v>
      </c>
      <c r="AP44">
        <f>W_!AR46</f>
        <v>-2.0461148057503153E-2</v>
      </c>
      <c r="AQ44">
        <f>W_!AS46</f>
        <v>-4.6654728593553235E-4</v>
      </c>
      <c r="AR44">
        <f>W_!AT46</f>
        <v>2.4756245782078307E-4</v>
      </c>
      <c r="AS44">
        <f>W_!AU46</f>
        <v>0</v>
      </c>
      <c r="AT44">
        <f>W_!AV46</f>
        <v>1.9124861057197896E-2</v>
      </c>
      <c r="AU44">
        <f>W_!AW46</f>
        <v>9.3447735205077294E-4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-0.75203841737907273</v>
      </c>
      <c r="C46">
        <f>W_!E48</f>
        <v>-2.1089472621217396</v>
      </c>
      <c r="D46">
        <f>W_!F48</f>
        <v>-1.7457760030450258</v>
      </c>
      <c r="E46">
        <f>W_!G48</f>
        <v>-41.980501540957242</v>
      </c>
      <c r="F46">
        <f>W_!H48</f>
        <v>21.083875855889001</v>
      </c>
      <c r="G46">
        <f>W_!I48</f>
        <v>28.933851312634573</v>
      </c>
      <c r="H46">
        <f>W_!J48</f>
        <v>10.868734369093167</v>
      </c>
      <c r="I46">
        <f>W_!K48</f>
        <v>24.342941174552333</v>
      </c>
      <c r="J46">
        <f>W_!L48</f>
        <v>-9.7978525834385071</v>
      </c>
      <c r="K46">
        <f>W_!M48</f>
        <v>-30.738607991121345</v>
      </c>
      <c r="L46">
        <f>W_!N48</f>
        <v>34.364013302988717</v>
      </c>
      <c r="M46">
        <f>W_!O48</f>
        <v>-13.674304098305736</v>
      </c>
      <c r="N46">
        <f>W_!P48</f>
        <v>-17.022605739152223</v>
      </c>
      <c r="O46">
        <f>W_!Q48</f>
        <v>-14.553826980249209</v>
      </c>
      <c r="P46">
        <f>W_!R48</f>
        <v>-32.777396461746385</v>
      </c>
      <c r="Q46">
        <f>W_!S48</f>
        <v>-8.5241078117220259E-3</v>
      </c>
      <c r="R46">
        <f>W_!T48</f>
        <v>9.3726301881778872E-4</v>
      </c>
      <c r="S46">
        <f>W_!U48</f>
        <v>-5.2785064728685542E-2</v>
      </c>
      <c r="T46">
        <f>W_!V48</f>
        <v>4.5363742872264528</v>
      </c>
      <c r="U46">
        <f>W_!W48</f>
        <v>4.5171002912393412</v>
      </c>
      <c r="V46">
        <f>W_!X48</f>
        <v>2.5876094156049958</v>
      </c>
      <c r="W46">
        <f>W_!Y48</f>
        <v>2.1558746338096966</v>
      </c>
      <c r="X46">
        <f>W_!Z48</f>
        <v>2.0954265753141028</v>
      </c>
      <c r="Y46">
        <f>W_!AA48</f>
        <v>2.5802845863953223</v>
      </c>
      <c r="Z46">
        <f>W_!AB48</f>
        <v>0.57994354707788653</v>
      </c>
      <c r="AA46">
        <f>W_!AC48</f>
        <v>-7.3126956992099314E-3</v>
      </c>
      <c r="AB46">
        <f>W_!AD48</f>
        <v>-0.46835508514163293</v>
      </c>
      <c r="AC46">
        <f>W_!AE48</f>
        <v>0.30127640381597881</v>
      </c>
      <c r="AD46">
        <f>W_!AF48</f>
        <v>60.448619112331528</v>
      </c>
      <c r="AE46">
        <f>W_!AG48</f>
        <v>53.612302932834659</v>
      </c>
      <c r="AF46">
        <f>W_!AH48</f>
        <v>0.11535873793911072</v>
      </c>
      <c r="AG46">
        <f>W_!AI48</f>
        <v>1.9590176088804012</v>
      </c>
      <c r="AH46">
        <f>W_!AJ48</f>
        <v>1.0028664316449288E-2</v>
      </c>
      <c r="AI46">
        <f>W_!AK48</f>
        <v>221.7506001186394</v>
      </c>
      <c r="AJ46">
        <f>W_!AL48</f>
        <v>223.76098454477949</v>
      </c>
      <c r="AK46">
        <f>W_!AM48</f>
        <v>-90.300720340547898</v>
      </c>
      <c r="AL46">
        <f>W_!AN48</f>
        <v>-1.068985134610472</v>
      </c>
      <c r="AM46">
        <f>W_!AO48</f>
        <v>-4.7494900024793625E-3</v>
      </c>
      <c r="AN46">
        <f>W_!AP48</f>
        <v>-118.00512548895253</v>
      </c>
      <c r="AO46">
        <f>W_!AQ48</f>
        <v>-116.44019591259098</v>
      </c>
      <c r="AP46">
        <f>W_!AR48</f>
        <v>46.935973594509036</v>
      </c>
      <c r="AQ46">
        <f>W_!AS48</f>
        <v>-3.532850413312473E-2</v>
      </c>
      <c r="AR46">
        <f>W_!AT48</f>
        <v>1.9124861057197896E-2</v>
      </c>
      <c r="AS46">
        <f>W_!AU48</f>
        <v>0</v>
      </c>
      <c r="AT46">
        <f>W_!AV48</f>
        <v>67.229585247183792</v>
      </c>
      <c r="AU46">
        <f>W_!AW48</f>
        <v>1.0165991295103378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-5.4548963219724512E-3</v>
      </c>
      <c r="C47">
        <f>W_!E49</f>
        <v>-7.10842562098912E-2</v>
      </c>
      <c r="D47">
        <f>W_!F49</f>
        <v>4.258313827075518E-3</v>
      </c>
      <c r="E47">
        <f>W_!G49</f>
        <v>0.39890937804517057</v>
      </c>
      <c r="F47">
        <f>W_!H49</f>
        <v>1.3543894767043392</v>
      </c>
      <c r="G47">
        <f>W_!I49</f>
        <v>0.63496106833607702</v>
      </c>
      <c r="H47">
        <f>W_!J49</f>
        <v>-0.35127598472466065</v>
      </c>
      <c r="I47">
        <f>W_!K49</f>
        <v>0.89610685505076959</v>
      </c>
      <c r="J47">
        <f>W_!L49</f>
        <v>-1.2658683220624523</v>
      </c>
      <c r="K47">
        <f>W_!M49</f>
        <v>-0.76989099304506337</v>
      </c>
      <c r="L47">
        <f>W_!N49</f>
        <v>0.16555528188189689</v>
      </c>
      <c r="M47">
        <f>W_!O49</f>
        <v>1.0078844836934735</v>
      </c>
      <c r="N47">
        <f>W_!P49</f>
        <v>-0.90329084955980254</v>
      </c>
      <c r="O47">
        <f>W_!Q49</f>
        <v>-1.4178233429636939</v>
      </c>
      <c r="P47">
        <f>W_!R49</f>
        <v>-0.72184564319645339</v>
      </c>
      <c r="Q47">
        <f>W_!S49</f>
        <v>5.6261075880039205E-4</v>
      </c>
      <c r="R47">
        <f>W_!T49</f>
        <v>1.6881099785479386E-4</v>
      </c>
      <c r="S47">
        <f>W_!U49</f>
        <v>-3.8092308382167391E-4</v>
      </c>
      <c r="T47">
        <f>W_!V49</f>
        <v>0.15595615166767454</v>
      </c>
      <c r="U47">
        <f>W_!W49</f>
        <v>0.14601768080329133</v>
      </c>
      <c r="V47">
        <f>W_!X49</f>
        <v>0.15562350415765144</v>
      </c>
      <c r="W47">
        <f>W_!Y49</f>
        <v>0.15818660998344514</v>
      </c>
      <c r="X47">
        <f>W_!Z49</f>
        <v>0.15627272021862088</v>
      </c>
      <c r="Y47">
        <f>W_!AA49</f>
        <v>0.17342064969610485</v>
      </c>
      <c r="Z47">
        <f>W_!AB49</f>
        <v>2.6637575748312246E-2</v>
      </c>
      <c r="AA47">
        <f>W_!AC49</f>
        <v>1.2922358602409181E-4</v>
      </c>
      <c r="AB47">
        <f>W_!AD49</f>
        <v>-4.4888231770057081E-2</v>
      </c>
      <c r="AC47">
        <f>W_!AE49</f>
        <v>1.0480682917814902E-2</v>
      </c>
      <c r="AD47">
        <f>W_!AF49</f>
        <v>1.1331417007402109</v>
      </c>
      <c r="AE47">
        <f>W_!AG49</f>
        <v>0.92152441336175195</v>
      </c>
      <c r="AF47">
        <f>W_!AH49</f>
        <v>2.4658689233715378E-2</v>
      </c>
      <c r="AG47">
        <f>W_!AI49</f>
        <v>0.12567723604067146</v>
      </c>
      <c r="AH47">
        <f>W_!AJ49</f>
        <v>-1.3032922379179407E-3</v>
      </c>
      <c r="AI47">
        <f>W_!AK49</f>
        <v>-5.324021172285911</v>
      </c>
      <c r="AJ47">
        <f>W_!AL49</f>
        <v>-5.2182791082963247</v>
      </c>
      <c r="AK47">
        <f>W_!AM49</f>
        <v>3.8120966100432443</v>
      </c>
      <c r="AL47">
        <f>W_!AN49</f>
        <v>-6.7177485470869241E-2</v>
      </c>
      <c r="AM47">
        <f>W_!AO49</f>
        <v>6.8471704235093433E-4</v>
      </c>
      <c r="AN47">
        <f>W_!AP49</f>
        <v>2.7622370940835346</v>
      </c>
      <c r="AO47">
        <f>W_!AQ49</f>
        <v>2.6710437505785398</v>
      </c>
      <c r="AP47">
        <f>W_!AR49</f>
        <v>-1.9616368592324722</v>
      </c>
      <c r="AQ47">
        <f>W_!AS49</f>
        <v>-1.6993801950874474E-3</v>
      </c>
      <c r="AR47">
        <f>W_!AT49</f>
        <v>9.3447735205077294E-4</v>
      </c>
      <c r="AS47">
        <f>W_!AU49</f>
        <v>0</v>
      </c>
      <c r="AT47">
        <f>W_!AV49</f>
        <v>1.0165991295103378</v>
      </c>
      <c r="AU47">
        <f>W_!AW49</f>
        <v>0.30240473130539391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9.9999999999999995E-7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4.488237951807229E-6</v>
      </c>
      <c r="BC54">
        <f>W_!BE56</f>
        <v>0</v>
      </c>
    </row>
    <row r="55" spans="1:55" x14ac:dyDescent="0.35">
      <c r="A55" t="str">
        <f>W_!B57</f>
        <v>L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2.7556940476190474E-2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B1" zoomScale="65" workbookViewId="0">
      <selection activeCell="F4" sqref="F4"/>
    </sheetView>
  </sheetViews>
  <sheetFormatPr defaultRowHeight="14.5" x14ac:dyDescent="0.35"/>
  <cols>
    <col min="1" max="1" width="13.453125" bestFit="1" customWidth="1"/>
    <col min="2" max="2" width="20.54296875" bestFit="1" customWidth="1"/>
    <col min="3" max="3" width="23.1796875" bestFit="1" customWidth="1"/>
    <col min="4" max="4" width="14.08984375" bestFit="1" customWidth="1"/>
    <col min="5" max="5" width="16.7265625" bestFit="1" customWidth="1"/>
    <col min="6" max="24" width="10.6328125" customWidth="1"/>
    <col min="25" max="25" width="19.6328125" bestFit="1" customWidth="1"/>
    <col min="26" max="26" width="19" customWidth="1"/>
    <col min="27" max="27" width="14.453125" bestFit="1" customWidth="1"/>
    <col min="28" max="36" width="10.6328125" customWidth="1"/>
    <col min="37" max="37" width="14.36328125" bestFit="1" customWidth="1"/>
    <col min="38" max="39" width="10.6328125" customWidth="1"/>
    <col min="40" max="40" width="19.1796875" bestFit="1" customWidth="1"/>
    <col min="41" max="46" width="10.6328125" customWidth="1"/>
    <col min="47" max="47" width="23.90625" bestFit="1" customWidth="1"/>
    <col min="48" max="49" width="17.54296875" bestFit="1" customWidth="1"/>
    <col min="50" max="50" width="11.36328125" bestFit="1" customWidth="1"/>
    <col min="51" max="51" width="12.54296875" bestFit="1" customWidth="1"/>
    <col min="52" max="52" width="12" bestFit="1" customWidth="1"/>
    <col min="53" max="53" width="12.90625" bestFit="1" customWidth="1"/>
    <col min="54" max="54" width="13.453125" bestFit="1" customWidth="1"/>
    <col min="55" max="55" width="12" bestFit="1" customWidth="1"/>
    <col min="56" max="56" width="11.36328125" bestFit="1" customWidth="1"/>
    <col min="57" max="57" width="12.54296875" bestFit="1" customWidth="1"/>
  </cols>
  <sheetData>
    <row r="1" spans="1:57" x14ac:dyDescent="0.35">
      <c r="A1" s="20"/>
      <c r="B1" s="20"/>
      <c r="C1" s="20"/>
      <c r="D1" s="20">
        <f>MATCH(D3,W_psid!$B$1:$CZ$1,0)</f>
        <v>6</v>
      </c>
      <c r="E1" s="20">
        <f>MATCH(E3,W_psid!$B$1:$CZ$1,0)</f>
        <v>13</v>
      </c>
      <c r="F1" s="20">
        <f>MATCH(F3,W_psid!$B$1:$CZ$1,0)</f>
        <v>14</v>
      </c>
      <c r="G1" s="20">
        <f>MATCH(G3,W_psid!$B$1:$CZ$1,0)</f>
        <v>45</v>
      </c>
      <c r="H1" s="20">
        <f>MATCH(H3,W_psid!$B$1:$CZ$1,0)</f>
        <v>43</v>
      </c>
      <c r="I1" s="20">
        <f>MATCH(I3,W_psid!$B$1:$CZ$1,0)</f>
        <v>44</v>
      </c>
      <c r="J1" s="20">
        <f>MATCH(J3,W_psid!$B$1:$CZ$1,0)</f>
        <v>46</v>
      </c>
      <c r="K1" s="20">
        <f>MATCH(K3,W_psid!$B$1:$CZ$1,0)</f>
        <v>38</v>
      </c>
      <c r="L1" s="20">
        <f>MATCH(L3,W_psid!$B$1:$CZ$1,0)</f>
        <v>49</v>
      </c>
      <c r="M1" s="20">
        <f>MATCH(M3,W_psid!$B$1:$CZ$1,0)</f>
        <v>50</v>
      </c>
      <c r="N1" s="20">
        <f>MATCH(N3,W_psid!$B$1:$CZ$1,0)</f>
        <v>51</v>
      </c>
      <c r="O1" s="20">
        <f>MATCH(O3,W_psid!$B$1:$CZ$1,0)</f>
        <v>52</v>
      </c>
      <c r="P1" s="20">
        <f>MATCH(P3,W_psid!$B$1:$CZ$1,0)</f>
        <v>53</v>
      </c>
      <c r="Q1" s="20">
        <f>MATCH(Q3,W_psid!$B$1:$CZ$1,0)</f>
        <v>54</v>
      </c>
      <c r="R1" s="20">
        <f>MATCH(R3,W_psid!$B$1:$CZ$1,0)</f>
        <v>39</v>
      </c>
      <c r="S1" s="20">
        <f>MATCH(S3,W_psid!$B$1:$CZ$1,0)</f>
        <v>35</v>
      </c>
      <c r="T1" s="20">
        <f>MATCH(T3,W_psid!$B$1:$CZ$1,0)</f>
        <v>34</v>
      </c>
      <c r="U1" s="20">
        <f>MATCH(U3,W_psid!$B$1:$CZ$1,0)</f>
        <v>86</v>
      </c>
      <c r="V1" s="20">
        <f>MATCH(V3,W_psid!$B$1:$CZ$1,0)</f>
        <v>29</v>
      </c>
      <c r="W1" s="20">
        <f>MATCH(W3,W_psid!$B$1:$CZ$1,0)</f>
        <v>24</v>
      </c>
      <c r="X1" s="20">
        <f>MATCH(X3,W_psid!$B$1:$CZ$1,0)</f>
        <v>55</v>
      </c>
      <c r="Y1" s="20">
        <f>MATCH(Y3,W_psid!$B$1:$CZ$1,0)</f>
        <v>56</v>
      </c>
      <c r="Z1" s="20">
        <f>MATCH(Z3,W_psid!$B$1:$CZ$1,0)</f>
        <v>74</v>
      </c>
      <c r="AA1" s="20">
        <f>MATCH(AA3,W_psid!$B$1:$CZ$1,0)</f>
        <v>58</v>
      </c>
      <c r="AB1" s="20">
        <f>MATCH(AB3,W_psid!$B$1:$CZ$1,0)</f>
        <v>59</v>
      </c>
      <c r="AC1" s="20">
        <f>MATCH(AC3,W_psid!$B$1:$CZ$1,0)</f>
        <v>33</v>
      </c>
      <c r="AD1" s="20">
        <f>MATCH(AD3,W_psid!$B$1:$CZ$1,0)</f>
        <v>26</v>
      </c>
      <c r="AE1" s="20">
        <f>MATCH(AE3,W_psid!$B$1:$CZ$1,0)</f>
        <v>25</v>
      </c>
      <c r="AF1" s="20">
        <f>MATCH(AF3,W_psid!$B$1:$CZ$1,0)</f>
        <v>63</v>
      </c>
      <c r="AG1" s="20">
        <f>MATCH(AG3,W_psid!$B$1:$CZ$1,0)</f>
        <v>64</v>
      </c>
      <c r="AH1" s="20">
        <f>MATCH(AH3,W_psid!$B$1:$CZ$1,0)</f>
        <v>60</v>
      </c>
      <c r="AI1" s="20">
        <f>MATCH(AI3,W_psid!$B$1:$CZ$1,0)</f>
        <v>90</v>
      </c>
      <c r="AJ1" s="20">
        <f>MATCH(AJ3,W_psid!$B$1:$CZ$1,0)</f>
        <v>92</v>
      </c>
      <c r="AK1" s="20">
        <f>MATCH(AK3,W_psid!$B$1:$CZ$1,0)</f>
        <v>88</v>
      </c>
      <c r="AL1" s="20">
        <f>MATCH(AL3,W_psid!$B$1:$CZ$1,0)</f>
        <v>96</v>
      </c>
      <c r="AM1" s="20">
        <f>MATCH(AM3,W_psid!$B$1:$CZ$1,0)</f>
        <v>98</v>
      </c>
      <c r="AN1" s="20">
        <f>MATCH(AN3,W_psid!$B$1:$CZ$1,0)</f>
        <v>89</v>
      </c>
      <c r="AO1" s="20">
        <f>MATCH(AO3,W_psid!$B$1:$CZ$1,0)</f>
        <v>91</v>
      </c>
      <c r="AP1" s="20">
        <f>MATCH(AP3,W_psid!$B$1:$CZ$1,0)</f>
        <v>87</v>
      </c>
      <c r="AQ1" s="20">
        <f>MATCH(AQ3,W_psid!$B$1:$CZ$1,0)</f>
        <v>95</v>
      </c>
      <c r="AR1" s="20">
        <f>MATCH(AR3,W_psid!$B$1:$CZ$1,0)</f>
        <v>97</v>
      </c>
      <c r="AS1" s="20">
        <f>MATCH(AS3,W_psid!$B$1:$CZ$1,0)</f>
        <v>102</v>
      </c>
      <c r="AT1" s="20">
        <f>MATCH(AT3,W_psid!$B$1:$CZ$1,0)</f>
        <v>101</v>
      </c>
      <c r="AU1" s="20">
        <f>MATCH(AU3,W_psid!$B$1:$CZ$1,0)</f>
        <v>17</v>
      </c>
      <c r="AV1" s="20">
        <f>MATCH(AV3,W_psid!$B$1:$CZ$1,0)</f>
        <v>68</v>
      </c>
      <c r="AW1" s="20">
        <f>MATCH(AW3,W_psid!$B$1:$CZ$1,0)</f>
        <v>72</v>
      </c>
      <c r="AX1" s="20">
        <f>MATCH(AX3,W_other!$B$1:$CT$1,0)</f>
        <v>7</v>
      </c>
      <c r="AY1" s="20">
        <f>MATCH(AY3,W_other!$B$1:$CT$1,0)</f>
        <v>5</v>
      </c>
      <c r="AZ1" s="20">
        <f>MATCH(AZ3,W_other!$B$1:$CT$1,0)</f>
        <v>1</v>
      </c>
      <c r="BA1" s="20">
        <f>MATCH(BA3,W_other!$B$1:$CT$1,0)</f>
        <v>2</v>
      </c>
      <c r="BB1" s="20">
        <f>MATCH(BB3,W_other!$B$1:$CT$1,0)</f>
        <v>4</v>
      </c>
      <c r="BC1" s="20">
        <f>MATCH(BC3,W_other!$B$1:$CT$1,0)</f>
        <v>3</v>
      </c>
      <c r="BD1" s="20">
        <f>MATCH(BD3,W_other!$B$1:$CT$1,0)</f>
        <v>8</v>
      </c>
      <c r="BE1" s="20">
        <f>MATCH(BE3,W_other!$B$1:$CT$1,0)</f>
        <v>6</v>
      </c>
    </row>
    <row r="2" spans="1:57" x14ac:dyDescent="0.35">
      <c r="A2" s="20"/>
      <c r="B2" s="20"/>
      <c r="C2" s="20"/>
      <c r="D2" s="20" t="str">
        <f>MOMS!$A$2</f>
        <v>scommiles</v>
      </c>
      <c r="E2" s="20" t="str">
        <f>MOMS!$A$3</f>
        <v>shcommiles_dif</v>
      </c>
      <c r="F2" s="20" t="str">
        <f>MOMS!$A$4</f>
        <v>swcommiles_difw</v>
      </c>
      <c r="G2" s="20" t="str">
        <f>MOMS!$A$5</f>
        <v>whours_pww_dif</v>
      </c>
      <c r="H2" s="20" t="str">
        <f>MOMS!$A$6</f>
        <v>hhours_pww</v>
      </c>
      <c r="I2" s="20" t="str">
        <f>MOMS!$A$7</f>
        <v>hhours_pwn_dif</v>
      </c>
      <c r="J2" s="20" t="str">
        <f>MOMS!$A$8</f>
        <v>whours_pnw_difwpww</v>
      </c>
      <c r="K2" s="20" t="str">
        <f>MOMS!$A$9</f>
        <v>shours</v>
      </c>
      <c r="L2" s="20" t="str">
        <f>MOMS!$A$10</f>
        <v>whwk_pww</v>
      </c>
      <c r="M2" s="20" t="str">
        <f>MOMS!$A$11</f>
        <v>whwk_pwn_dif</v>
      </c>
      <c r="N2" s="20" t="str">
        <f>MOMS!$A$12</f>
        <v>whwk_pnw_dif</v>
      </c>
      <c r="O2" s="20" t="str">
        <f>MOMS!$A$13</f>
        <v>hhwk_pww_dif</v>
      </c>
      <c r="P2" s="20" t="str">
        <f>MOMS!$A$14</f>
        <v>hhwk_pwn_difhpww</v>
      </c>
      <c r="Q2" s="20" t="str">
        <f>MOMS!$A$15</f>
        <v>hhwk_pnw_difhpww</v>
      </c>
      <c r="R2" s="20" t="str">
        <f>MOMS!$A$16</f>
        <v>shwk</v>
      </c>
      <c r="S2" s="20" t="str">
        <f>MOMS!$A$17</f>
        <v>wlfp_dif</v>
      </c>
      <c r="T2" s="20" t="str">
        <f>MOMS!$A$18</f>
        <v>hlfp</v>
      </c>
      <c r="U2" s="20" t="str">
        <f>MOMS!$A$19</f>
        <v>wagegap_hw_withn</v>
      </c>
      <c r="V2" s="20" t="str">
        <f>MOMS!$A$20</f>
        <v>hdj</v>
      </c>
      <c r="W2" s="20" t="str">
        <f>MOMS!$A$21</f>
        <v>hdo</v>
      </c>
      <c r="X2" s="20" t="str">
        <f>MOMS!$A$22</f>
        <v>d_jobjob_all_psid</v>
      </c>
      <c r="Y2" s="20" t="str">
        <f>MOMS!$A$23</f>
        <v>d_jobjob_within_psid</v>
      </c>
      <c r="Z2" s="20" t="str">
        <f>MOMS!$A$24</f>
        <v>d_jobjob_hwithin_psid</v>
      </c>
      <c r="AA2" s="20" t="str">
        <f>MOMS!$A$25</f>
        <v>d_jobjob_hw</v>
      </c>
      <c r="AB2" s="20" t="str">
        <f>MOMS!$A$26</f>
        <v>d_jobjob_hw_actual</v>
      </c>
      <c r="AC2" s="20" t="str">
        <f>MOMS!$A$27</f>
        <v>scity_dif</v>
      </c>
      <c r="AD2" s="20" t="str">
        <f>MOMS!$A$28</f>
        <v>sdo_dif</v>
      </c>
      <c r="AE2" s="20" t="str">
        <f>MOMS!$A$29</f>
        <v>wdo_dif</v>
      </c>
      <c r="AF2" s="20" t="str">
        <f>MOMS!$A$30</f>
        <v>do_sd</v>
      </c>
      <c r="AG2" s="20" t="str">
        <f>MOMS!$A31</f>
        <v>dj_sd</v>
      </c>
      <c r="AH2" s="20" t="str">
        <f>MOMS!$A$32</f>
        <v>abs_hdo_wdo</v>
      </c>
      <c r="AI2" s="20" t="str">
        <f>MOMS!$A$33</f>
        <v>betacom_w</v>
      </c>
      <c r="AJ2" s="20" t="str">
        <f>MOMS!$A$34</f>
        <v>betalfp_w</v>
      </c>
      <c r="AK2" s="20" t="str">
        <f>MOMS!$A$35</f>
        <v>betahrs_w</v>
      </c>
      <c r="AL2" s="20" t="str">
        <f>MOMS!$A$36</f>
        <v>betahrs0_w</v>
      </c>
      <c r="AM2" s="20" t="str">
        <f>MOMS!$A$37</f>
        <v>betahwk_w</v>
      </c>
      <c r="AN2" s="20" t="str">
        <f>MOMS!$A$38</f>
        <v>betacom</v>
      </c>
      <c r="AO2" s="20" t="str">
        <f>MOMS!$A$39</f>
        <v>betalfp</v>
      </c>
      <c r="AP2" s="20" t="str">
        <f>MOMS!$A$40</f>
        <v>betahrs</v>
      </c>
      <c r="AQ2" s="20" t="str">
        <f>MOMS!$A$41</f>
        <v>betahrs0</v>
      </c>
      <c r="AR2" s="20" t="str">
        <f>MOMS!$A$42</f>
        <v>betahwk</v>
      </c>
      <c r="AS2" s="20" t="str">
        <f>MOMS!$A$43</f>
        <v>betalwg_w</v>
      </c>
      <c r="AT2" s="20" t="str">
        <f>MOMS!$A$44</f>
        <v>betalwg</v>
      </c>
      <c r="AU2" s="20" t="str">
        <f>MOMS!$A$45</f>
        <v>b</v>
      </c>
      <c r="AV2" s="20" t="str">
        <f>MOMS!$A$46</f>
        <v>commiles_sd</v>
      </c>
      <c r="AW2" s="20" t="str">
        <f>MOMS!$A$47</f>
        <v>sd_hdo_wdo</v>
      </c>
      <c r="AX2" s="20" t="str">
        <f>MOMS!$A$48</f>
        <v>NLY_</v>
      </c>
      <c r="AY2" s="20" t="str">
        <f>MOMS!$A$49</f>
        <v>shouseexp</v>
      </c>
      <c r="AZ2" s="20" t="str">
        <f>MOMS!$A$50</f>
        <v>scity</v>
      </c>
      <c r="BA2" s="20" t="str">
        <f>MOMS!$A$51</f>
        <v>sjobscity</v>
      </c>
      <c r="BB2" s="20" t="str">
        <f>MOMS!$A$52</f>
        <v>p_gradient</v>
      </c>
      <c r="BC2" s="20" t="str">
        <f>MOMS!$A$53</f>
        <v>p_gradient_simple</v>
      </c>
      <c r="BD2" s="20" t="str">
        <f>MOMS!$A$54</f>
        <v>snmarried</v>
      </c>
      <c r="BE2" s="20" t="str">
        <f>MOMS!$A$55</f>
        <v>L</v>
      </c>
    </row>
    <row r="3" spans="1:57" x14ac:dyDescent="0.35">
      <c r="A3" s="20"/>
      <c r="B3" s="20"/>
      <c r="C3" s="20"/>
      <c r="D3" s="20" t="str">
        <f>VLOOKUP(D2,MOMS!$A:$B,2,0)</f>
        <v>scommiles</v>
      </c>
      <c r="E3" s="20" t="str">
        <f>VLOOKUP(E2,MOMS!$A:$B,2,0)</f>
        <v>shcommiles_dif_ec</v>
      </c>
      <c r="F3" s="20" t="str">
        <f>VLOOKUP(F2,MOMS!$A:$B,2,0)</f>
        <v>swcommiles_difw_ec</v>
      </c>
      <c r="G3" s="20" t="str">
        <f>VLOOKUP(G2,MOMS!$A:$B,2,0)</f>
        <v>whours_pww_dif</v>
      </c>
      <c r="H3" s="20" t="str">
        <f>VLOOKUP(H2,MOMS!$A:$B,2,0)</f>
        <v>hhours_pww</v>
      </c>
      <c r="I3" s="20" t="str">
        <f>VLOOKUP(I2,MOMS!$A:$B,2,0)</f>
        <v>hhours_pwn_dif</v>
      </c>
      <c r="J3" s="20" t="str">
        <f>VLOOKUP(J2,MOMS!$A:$B,2,0)</f>
        <v>whours_pnw_difwpww</v>
      </c>
      <c r="K3" s="20" t="str">
        <f>VLOOKUP(K2,MOMS!$A:$B,2,0)</f>
        <v>shours</v>
      </c>
      <c r="L3" s="20" t="str">
        <f>VLOOKUP(L2,MOMS!$A:$B,2,0)</f>
        <v>whwk_pww</v>
      </c>
      <c r="M3" s="20" t="str">
        <f>VLOOKUP(M2,MOMS!$A:$B,2,0)</f>
        <v>whwk_pwn_dif</v>
      </c>
      <c r="N3" s="20" t="str">
        <f>VLOOKUP(N2,MOMS!$A:$B,2,0)</f>
        <v>whwk_pnw_dif</v>
      </c>
      <c r="O3" s="20" t="str">
        <f>VLOOKUP(O2,MOMS!$A:$B,2,0)</f>
        <v>hhwk_pww_dif</v>
      </c>
      <c r="P3" s="20" t="str">
        <f>VLOOKUP(P2,MOMS!$A:$B,2,0)</f>
        <v>hhwk_pwn_difhpww</v>
      </c>
      <c r="Q3" s="20" t="str">
        <f>VLOOKUP(Q2,MOMS!$A:$B,2,0)</f>
        <v>hhwk_pnw_difhpww</v>
      </c>
      <c r="R3" s="20" t="str">
        <f>VLOOKUP(R2,MOMS!$A:$B,2,0)</f>
        <v>shwk</v>
      </c>
      <c r="S3" s="20" t="str">
        <f>VLOOKUP(S2,MOMS!$A:$B,2,0)</f>
        <v>wlfp_dif</v>
      </c>
      <c r="T3" s="20" t="str">
        <f>VLOOKUP(T2,MOMS!$A:$B,2,0)</f>
        <v>hlfp</v>
      </c>
      <c r="U3" s="20" t="str">
        <f>VLOOKUP(U2,MOMS!$A:$B,2,0)</f>
        <v>wagegap_hw_within_1990</v>
      </c>
      <c r="V3" s="20" t="str">
        <f>VLOOKUP(V2,MOMS!$A:$B,2,0)</f>
        <v>hdj</v>
      </c>
      <c r="W3" s="20" t="str">
        <f>VLOOKUP(W2,MOMS!$A:$B,2,0)</f>
        <v>hdo</v>
      </c>
      <c r="X3" s="20" t="str">
        <f>VLOOKUP(X2,MOMS!$A:$B,2,0)</f>
        <v>d_jobjob_all_psid</v>
      </c>
      <c r="Y3" s="20" t="str">
        <f>VLOOKUP(Y2,MOMS!$A:$B,2,0)</f>
        <v>d_jobjob_within_psid</v>
      </c>
      <c r="Z3" s="20" t="str">
        <f>VLOOKUP(Z2,MOMS!$A:$B,2,0)</f>
        <v>d_jobjob_hwithin_psid</v>
      </c>
      <c r="AA3" s="20" t="str">
        <f>VLOOKUP(AA2,MOMS!$A:$B,2,0)</f>
        <v>d_jobjob_hw</v>
      </c>
      <c r="AB3" s="20" t="str">
        <f>VLOOKUP(AB2,MOMS!$A:$B,2,0)</f>
        <v>d_jobjob_hw_actual</v>
      </c>
      <c r="AC3" s="20" t="str">
        <f>VLOOKUP(AC2,MOMS!$A:$B,2,0)</f>
        <v>scity_dif_ec</v>
      </c>
      <c r="AD3" s="20" t="str">
        <f>VLOOKUP(AD2,MOMS!$A:$B,2,0)</f>
        <v>sdo_dif</v>
      </c>
      <c r="AE3" s="20" t="str">
        <f>VLOOKUP(AE2,MOMS!$A:$B,2,0)</f>
        <v>wdo_dif</v>
      </c>
      <c r="AF3" s="20" t="str">
        <f>VLOOKUP(AF2,MOMS!$A:$B,2,0)</f>
        <v>do_sd_inmsa</v>
      </c>
      <c r="AG3" s="20" t="str">
        <f>VLOOKUP(AG2,MOMS!$A:$B,2,0)</f>
        <v>dj_sd_inmsa</v>
      </c>
      <c r="AH3" s="20" t="str">
        <f>VLOOKUP(AH2,MOMS!$A:$B,2,0)</f>
        <v>abs_hdo_wdo</v>
      </c>
      <c r="AI3" s="20" t="str">
        <f>VLOOKUP(AI2,MOMS!$A:$B,2,0)</f>
        <v>betacom_w</v>
      </c>
      <c r="AJ3" s="20" t="str">
        <f>VLOOKUP(AJ2,MOMS!$A:$B,2,0)</f>
        <v>betalfp_w</v>
      </c>
      <c r="AK3" s="20" t="str">
        <f>VLOOKUP(AK2,MOMS!$A:$B,2,0)</f>
        <v>betahrs_w</v>
      </c>
      <c r="AL3" s="20" t="str">
        <f>VLOOKUP(AL2,MOMS!$A:$B,2,0)</f>
        <v>betahrs0_w</v>
      </c>
      <c r="AM3" s="20" t="str">
        <f>VLOOKUP(AM2,MOMS!$A:$B,2,0)</f>
        <v>betahwk_w</v>
      </c>
      <c r="AN3" s="20" t="str">
        <f>VLOOKUP(AN2,MOMS!$A:$B,2,0)</f>
        <v>betacom</v>
      </c>
      <c r="AO3" s="20" t="str">
        <f>VLOOKUP(AO2,MOMS!$A:$B,2,0)</f>
        <v>betalfp</v>
      </c>
      <c r="AP3" s="20" t="str">
        <f>VLOOKUP(AP2,MOMS!$A:$B,2,0)</f>
        <v>betahrs</v>
      </c>
      <c r="AQ3" s="20" t="str">
        <f>VLOOKUP(AQ2,MOMS!$A:$B,2,0)</f>
        <v>betahrs0</v>
      </c>
      <c r="AR3" s="20" t="str">
        <f>VLOOKUP(AR2,MOMS!$A:$B,2,0)</f>
        <v>betahwk</v>
      </c>
      <c r="AS3" s="20" t="str">
        <f>VLOOKUP(AS2,MOMS!$A:$B,2,0)</f>
        <v>betalwg_w</v>
      </c>
      <c r="AT3" s="20" t="str">
        <f>VLOOKUP(AT2,MOMS!$A:$B,2,0)</f>
        <v>betalwg</v>
      </c>
      <c r="AU3" s="20" t="str">
        <f>VLOOKUP(AU2,MOMS!$A:$B,2,0)</f>
        <v>beta_meansmm</v>
      </c>
      <c r="AV3" s="20" t="str">
        <f>VLOOKUP(AV2,MOMS!$A:$B,2,0)</f>
        <v>commiles_sd_inmsa</v>
      </c>
      <c r="AW3" s="20" t="str">
        <f>VLOOKUP(AW2,MOMS!$A:$B,2,0)</f>
        <v>sd_hdo_wdo_inmsa</v>
      </c>
      <c r="AX3" s="20" t="str">
        <f>VLOOKUP(AX2,MOMS!$A:$B,2,0)</f>
        <v>NLY_</v>
      </c>
      <c r="AY3" s="20" t="str">
        <f>VLOOKUP(AY2,MOMS!$A:$B,2,0)</f>
        <v>shouseexp</v>
      </c>
      <c r="AZ3" s="20" t="str">
        <f>VLOOKUP(AZ2,MOMS!$A:$B,2,0)</f>
        <v>scity</v>
      </c>
      <c r="BA3" s="20" t="str">
        <f>VLOOKUP(BA2,MOMS!$A:$B,2,0)</f>
        <v>sjobscity</v>
      </c>
      <c r="BB3" s="20" t="str">
        <f>VLOOKUP(BB2,MOMS!$A:$B,2,0)</f>
        <v>p_gradient</v>
      </c>
      <c r="BC3" s="20" t="str">
        <f>VLOOKUP(BC2,MOMS!$A:$B,2,0)</f>
        <v>p_gradient_simple</v>
      </c>
      <c r="BD3" s="20" t="str">
        <f>VLOOKUP(BD2,MOMS!$A:$B,2,0)</f>
        <v>snmarried</v>
      </c>
      <c r="BE3" s="20" t="str">
        <f>VLOOKUP(BE2,MOMS!$A:$B,2,0)</f>
        <v>L</v>
      </c>
    </row>
    <row r="4" spans="1:57" x14ac:dyDescent="0.35">
      <c r="A4" s="20">
        <f>MATCH(C4,W_psid!$A$2:$A$104,0)</f>
        <v>6</v>
      </c>
      <c r="B4" s="20" t="str">
        <f>MOMS!$A$2</f>
        <v>scommiles</v>
      </c>
      <c r="C4" s="20" t="str">
        <f>MOMS!$B$2</f>
        <v>scommiles</v>
      </c>
      <c r="D4" s="20" cm="1">
        <f t="array" ref="D4">INDEX(W_psid!$B$2:$CZ$104,W_!$A4,W_!D$1)/Ns!$B$1</f>
        <v>7.5300563715577987E-2</v>
      </c>
      <c r="E4" s="20" cm="1">
        <f t="array" ref="E4">INDEX(W_psid!$B$2:$CZ$104,W_!$A4,W_!E$1)/Ns!$B$1</f>
        <v>6.7180318304133249E-2</v>
      </c>
      <c r="F4" s="20" cm="1">
        <f t="array" ref="F4">INDEX(W_psid!$B$2:$CZ$104,W_!$A4,W_!F$1)/Ns!$B$1</f>
        <v>6.3245218634431749E-2</v>
      </c>
      <c r="G4" s="20" cm="1">
        <f t="array" ref="G4">INDEX(W_psid!$B$2:$CZ$104,W_!$A4,W_!G$1)/Ns!$B$1</f>
        <v>1.5120581068315724</v>
      </c>
      <c r="H4" s="20" cm="1">
        <f t="array" ref="H4">INDEX(W_psid!$B$2:$CZ$104,W_!$A4,W_!H$1)/Ns!$B$1</f>
        <v>-0.54504013440802623</v>
      </c>
      <c r="I4" s="20" cm="1">
        <f t="array" ref="I4">INDEX(W_psid!$B$2:$CZ$104,W_!$A4,W_!I$1)/Ns!$B$1</f>
        <v>-0.57027159261477789</v>
      </c>
      <c r="J4" s="20" cm="1">
        <f t="array" ref="J4">INDEX(W_psid!$B$2:$CZ$104,W_!$A4,W_!J$1)/Ns!$B$1</f>
        <v>-1.3018865457055258</v>
      </c>
      <c r="K4" s="20" cm="1">
        <f t="array" ref="K4">INDEX(W_psid!$B$2:$CZ$104,W_!$A4,W_!K$1)/Ns!$B$1</f>
        <v>-0.79294674678165689</v>
      </c>
      <c r="L4" s="20" cm="1">
        <f t="array" ref="L4">INDEX(W_psid!$B$2:$CZ$104,W_!$A4,W_!L$1)/Ns!$B$1</f>
        <v>-0.61849866154989785</v>
      </c>
      <c r="M4" s="20" cm="1">
        <f t="array" ref="M4">INDEX(W_psid!$B$2:$CZ$104,W_!$A4,W_!M$1)/Ns!$B$1</f>
        <v>0.32192270543960239</v>
      </c>
      <c r="N4" s="20" cm="1">
        <f t="array" ref="N4">INDEX(W_psid!$B$2:$CZ$104,W_!$A4,W_!N$1)/Ns!$B$1</f>
        <v>0.34439953350822983</v>
      </c>
      <c r="O4" s="20" cm="1">
        <f t="array" ref="O4">INDEX(W_psid!$B$2:$CZ$104,W_!$A4,W_!O$1)/Ns!$B$1</f>
        <v>1.0530597491778548</v>
      </c>
      <c r="P4" s="20" cm="1">
        <f t="array" ref="P4">INDEX(W_psid!$B$2:$CZ$104,W_!$A4,W_!P$1)/Ns!$B$1</f>
        <v>0.25950299947095823</v>
      </c>
      <c r="Q4" s="20" cm="1">
        <f t="array" ref="Q4">INDEX(W_psid!$B$2:$CZ$104,W_!$A4,W_!Q$1)/Ns!$B$1</f>
        <v>0.12673221767071124</v>
      </c>
      <c r="R4" s="20" cm="1">
        <f t="array" ref="R4">INDEX(W_psid!$B$2:$CZ$104,W_!$A4,W_!R$1)/Ns!$B$1</f>
        <v>0.58147363910938743</v>
      </c>
      <c r="S4" s="20" cm="1">
        <f t="array" ref="S4">INDEX(W_psid!$B$2:$CZ$104,W_!$A4,W_!S$1)/Ns!$B$1</f>
        <v>1.640386576177574E-4</v>
      </c>
      <c r="T4" s="20" cm="1">
        <f t="array" ref="T4">INDEX(W_psid!$B$2:$CZ$104,W_!$A4,W_!T$1)/Ns!$B$1</f>
        <v>-9.1815233339457837E-5</v>
      </c>
      <c r="U4" s="20" cm="1">
        <f t="array" ref="U4">INDEX(W_psid!$B$2:$CZ$104,W_!$A4,W_!U$1)/Ns!$B$1</f>
        <v>1.0249022884831209E-3</v>
      </c>
      <c r="V4" s="20" cm="1">
        <f t="array" ref="V4">INDEX(W_psid!$B$2:$CZ$104,W_!$A4,W_!V$1)/Ns!$B$1</f>
        <v>-3.2270510508470622E-2</v>
      </c>
      <c r="W4" s="20" cm="1">
        <f t="array" ref="W4">INDEX(W_psid!$B$2:$CZ$104,W_!$A4,W_!W$1)/Ns!$B$1</f>
        <v>-3.1786486264284347E-2</v>
      </c>
      <c r="X4" s="20" cm="1">
        <f t="array" ref="X4">INDEX(W_psid!$B$2:$CZ$104,W_!$A4,W_!X$1)/Ns!$B$1</f>
        <v>-5.4902005932269071E-2</v>
      </c>
      <c r="Y4" s="20" cm="1">
        <f t="array" ref="Y4">INDEX(W_psid!$B$2:$CZ$104,W_!$A4,W_!Y$1)/Ns!$B$1</f>
        <v>-3.9006774329265276E-2</v>
      </c>
      <c r="Z4" s="20" cm="1">
        <f t="array" ref="Z4">INDEX(W_psid!$B$2:$CZ$104,W_!$A4,W_!Z$1)/Ns!$B$1</f>
        <v>-3.693368814042497E-2</v>
      </c>
      <c r="AA4" s="20" cm="1">
        <f t="array" ref="AA4">INDEX(W_psid!$B$2:$CZ$104,W_!$A4,W_!AA$1)/Ns!$B$1</f>
        <v>-5.0280306713128761E-2</v>
      </c>
      <c r="AB4" s="20" cm="1">
        <f t="array" ref="AB4">INDEX(W_psid!$B$2:$CZ$104,W_!$A4,W_!AB$1)/Ns!$B$1</f>
        <v>1.1667639812260731E-2</v>
      </c>
      <c r="AC4" s="20" cm="1">
        <f t="array" ref="AC4">INDEX(W_psid!$B$2:$CZ$104,W_!$A4,W_!AC$1)/Ns!$B$1</f>
        <v>-1.2911946311865773E-4</v>
      </c>
      <c r="AD4" s="20" cm="1">
        <f t="array" ref="AD4">INDEX(W_psid!$B$2:$CZ$104,W_!$A4,W_!AD$1)/Ns!$B$1</f>
        <v>1.1119222391742917E-2</v>
      </c>
      <c r="AE4" s="20" cm="1">
        <f t="array" ref="AE4">INDEX(W_psid!$B$2:$CZ$104,W_!$A4,W_!AE$1)/Ns!$B$1</f>
        <v>-1.0855086839784615E-2</v>
      </c>
      <c r="AF4" s="20" cm="1">
        <f t="array" ref="AF4">INDEX(W_psid!$B$2:$CZ$104,W_!$A4,W_!AF$1)/Ns!$B$1</f>
        <v>-1.0464585743741368</v>
      </c>
      <c r="AG4" s="20" cm="1">
        <f t="array" ref="AG4">INDEX(W_psid!$B$2:$CZ$104,W_!$A4,W_!AG$1)/Ns!$B$1</f>
        <v>-0.94032595329383761</v>
      </c>
      <c r="AH4" s="20" cm="1">
        <f t="array" ref="AH4">INDEX(W_psid!$B$2:$CZ$104,W_!$A4,W_!AH$1)/Ns!$B$1</f>
        <v>-8.4879076514409357E-4</v>
      </c>
      <c r="AI4" s="20" cm="1">
        <f t="array" ref="AI4">INDEX(W_psid!$B$2:$CZ$104,W_!$A4,W_!AI$1)/Ns!$B$1</f>
        <v>3.4289213823362759E-2</v>
      </c>
      <c r="AJ4" s="20" cm="1">
        <f t="array" ref="AJ4">INDEX(W_psid!$B$2:$CZ$104,W_!$A4,W_!AJ$1)/Ns!$B$1</f>
        <v>-2.9762379467588148E-4</v>
      </c>
      <c r="AK4" s="20" cm="1">
        <f t="array" ref="AK4">INDEX(W_psid!$B$2:$CZ$104,W_!$A4,W_!AK$1)/Ns!$B$1</f>
        <v>-9.9473738954211761</v>
      </c>
      <c r="AL4" s="20" cm="1">
        <f t="array" ref="AL4">INDEX(W_psid!$B$2:$CZ$104,W_!$A4,W_!AL$1)/Ns!$B$1</f>
        <v>-10.172422500980208</v>
      </c>
      <c r="AM4" s="20" cm="1">
        <f t="array" ref="AM4">INDEX(W_psid!$B$2:$CZ$104,W_!$A4,W_!AM$1)/Ns!$B$1</f>
        <v>5.276575501765671</v>
      </c>
      <c r="AN4" s="20" cm="1">
        <f t="array" ref="AN4">INDEX(W_psid!$B$2:$CZ$104,W_!$A4,W_!AN$1)/Ns!$B$1</f>
        <v>-1.8289835043206779E-2</v>
      </c>
      <c r="AO4" s="20" cm="1">
        <f t="array" ref="AO4">INDEX(W_psid!$B$2:$CZ$104,W_!$A4,W_!AO$1)/Ns!$B$1</f>
        <v>1.5038080332542401E-4</v>
      </c>
      <c r="AP4" s="20" cm="1">
        <f t="array" ref="AP4">INDEX(W_psid!$B$2:$CZ$104,W_!$A4,W_!AP$1)/Ns!$B$1</f>
        <v>5.2869881740900944</v>
      </c>
      <c r="AQ4" s="20" cm="1">
        <f t="array" ref="AQ4">INDEX(W_psid!$B$2:$CZ$104,W_!$A4,W_!AQ$1)/Ns!$B$1</f>
        <v>5.3193353404284016</v>
      </c>
      <c r="AR4" s="20" cm="1">
        <f t="array" ref="AR4">INDEX(W_psid!$B$2:$CZ$104,W_!$A4,W_!AR$1)/Ns!$B$1</f>
        <v>-2.7821339563498482</v>
      </c>
      <c r="AS4" s="20" cm="1">
        <f t="array" ref="AS4">INDEX(W_psid!$B$2:$CZ$104,W_!$A4,W_!AS$1)/Ns!$B$1</f>
        <v>4.4621636718093202E-4</v>
      </c>
      <c r="AT4" s="20" cm="1">
        <f t="array" ref="AT4">INDEX(W_psid!$B$2:$CZ$104,W_!$A4,W_!AT$1)/Ns!$B$1</f>
        <v>-2.3659213230195714E-4</v>
      </c>
      <c r="AU4" s="20" cm="1">
        <f t="array" ref="AU4">INDEX(W_psid!$B$2:$CZ$104,W_!$A4,W_!AU$1)/Ns!$B$1</f>
        <v>0</v>
      </c>
      <c r="AV4" s="20" cm="1">
        <f t="array" ref="AV4">INDEX(W_psid!$B$2:$CZ$104,W_!$A4,W_!AV$1)/Ns!$B$1</f>
        <v>-0.75203841737907273</v>
      </c>
      <c r="AW4" s="20" cm="1">
        <f t="array" ref="AW4">INDEX(W_psid!$B$2:$CZ$104,W_!$A4,W_!AW$1)/Ns!$B$1</f>
        <v>-5.4548963219724512E-3</v>
      </c>
      <c r="AX4" s="20">
        <v>0</v>
      </c>
      <c r="AY4" s="20">
        <v>0</v>
      </c>
      <c r="AZ4" s="20">
        <v>0</v>
      </c>
      <c r="BA4" s="20">
        <v>0</v>
      </c>
      <c r="BB4" s="20">
        <v>0</v>
      </c>
      <c r="BC4" s="20">
        <v>0</v>
      </c>
      <c r="BD4" s="20">
        <v>0</v>
      </c>
      <c r="BE4" s="20">
        <v>0</v>
      </c>
    </row>
    <row r="5" spans="1:57" x14ac:dyDescent="0.35">
      <c r="A5" s="20">
        <f>MATCH(C5,W_psid!$A$2:$A$104,0)</f>
        <v>13</v>
      </c>
      <c r="B5" s="20" t="str">
        <f>MOMS!$A$3</f>
        <v>shcommiles_dif</v>
      </c>
      <c r="C5" s="20" t="str">
        <f>MOMS!$B$3</f>
        <v>shcommiles_dif_ec</v>
      </c>
      <c r="D5" s="20" cm="1">
        <f t="array" ref="D5">INDEX(W_psid!$B$2:$CZ$104,W_!$A5,W_!D$1)/Ns!$B$1</f>
        <v>6.7180318304133249E-2</v>
      </c>
      <c r="E5" s="20" cm="1">
        <f t="array" ref="E5">INDEX(W_psid!$B$2:$CZ$104,W_!$A5,W_!E$1)/Ns!$B$1</f>
        <v>0.38241027586313664</v>
      </c>
      <c r="F5" s="20" cm="1">
        <f t="array" ref="F5">INDEX(W_psid!$B$2:$CZ$104,W_!$A5,W_!F$1)/Ns!$B$1</f>
        <v>9.5245251484348814E-2</v>
      </c>
      <c r="G5" s="20" cm="1">
        <f t="array" ref="G5">INDEX(W_psid!$B$2:$CZ$104,W_!$A5,W_!G$1)/Ns!$B$1</f>
        <v>1.747969011439876</v>
      </c>
      <c r="H5" s="20" cm="1">
        <f t="array" ref="H5">INDEX(W_psid!$B$2:$CZ$104,W_!$A5,W_!H$1)/Ns!$B$1</f>
        <v>-1.0468533862560612</v>
      </c>
      <c r="I5" s="20" cm="1">
        <f t="array" ref="I5">INDEX(W_psid!$B$2:$CZ$104,W_!$A5,W_!I$1)/Ns!$B$1</f>
        <v>-1.14816992346639</v>
      </c>
      <c r="J5" s="20" cm="1">
        <f t="array" ref="J5">INDEX(W_psid!$B$2:$CZ$104,W_!$A5,W_!J$1)/Ns!$B$1</f>
        <v>-3.0991642928143222</v>
      </c>
      <c r="K5" s="20" cm="1">
        <f t="array" ref="K5">INDEX(W_psid!$B$2:$CZ$104,W_!$A5,W_!K$1)/Ns!$B$1</f>
        <v>-0.93364597802531113</v>
      </c>
      <c r="L5" s="20" cm="1">
        <f t="array" ref="L5">INDEX(W_psid!$B$2:$CZ$104,W_!$A5,W_!L$1)/Ns!$B$1</f>
        <v>1.7575242765909802</v>
      </c>
      <c r="M5" s="20" cm="1">
        <f t="array" ref="M5">INDEX(W_psid!$B$2:$CZ$104,W_!$A5,W_!M$1)/Ns!$B$1</f>
        <v>1.3455678866289522</v>
      </c>
      <c r="N5" s="20" cm="1">
        <f t="array" ref="N5">INDEX(W_psid!$B$2:$CZ$104,W_!$A5,W_!N$1)/Ns!$B$1</f>
        <v>-1.0710841187496165</v>
      </c>
      <c r="O5" s="20" cm="1">
        <f t="array" ref="O5">INDEX(W_psid!$B$2:$CZ$104,W_!$A5,W_!O$1)/Ns!$B$1</f>
        <v>-0.54275268977684921</v>
      </c>
      <c r="P5" s="20" cm="1">
        <f t="array" ref="P5">INDEX(W_psid!$B$2:$CZ$104,W_!$A5,W_!P$1)/Ns!$B$1</f>
        <v>0.1667031232419742</v>
      </c>
      <c r="Q5" s="20" cm="1">
        <f t="array" ref="Q5">INDEX(W_psid!$B$2:$CZ$104,W_!$A5,W_!Q$1)/Ns!$B$1</f>
        <v>-4.9652178035257872</v>
      </c>
      <c r="R5" s="20" cm="1">
        <f t="array" ref="R5">INDEX(W_psid!$B$2:$CZ$104,W_!$A5,W_!R$1)/Ns!$B$1</f>
        <v>2.5993518858839906</v>
      </c>
      <c r="S5" s="20" cm="1">
        <f t="array" ref="S5">INDEX(W_psid!$B$2:$CZ$104,W_!$A5,W_!S$1)/Ns!$B$1</f>
        <v>3.8225783863029129E-4</v>
      </c>
      <c r="T5" s="20" cm="1">
        <f t="array" ref="T5">INDEX(W_psid!$B$2:$CZ$104,W_!$A5,W_!T$1)/Ns!$B$1</f>
        <v>-1.2389579549188138E-4</v>
      </c>
      <c r="U5" s="20" cm="1">
        <f t="array" ref="U5">INDEX(W_psid!$B$2:$CZ$104,W_!$A5,W_!U$1)/Ns!$B$1</f>
        <v>1.4452511759634591E-3</v>
      </c>
      <c r="V5" s="20" cm="1">
        <f t="array" ref="V5">INDEX(W_psid!$B$2:$CZ$104,W_!$A5,W_!V$1)/Ns!$B$1</f>
        <v>-0.22245935879626885</v>
      </c>
      <c r="W5" s="20" cm="1">
        <f t="array" ref="W5">INDEX(W_psid!$B$2:$CZ$104,W_!$A5,W_!W$1)/Ns!$B$1</f>
        <v>-0.20741908199755912</v>
      </c>
      <c r="X5" s="20" cm="1">
        <f t="array" ref="X5">INDEX(W_psid!$B$2:$CZ$104,W_!$A5,W_!X$1)/Ns!$B$1</f>
        <v>-0.23821109617139252</v>
      </c>
      <c r="Y5" s="20" cm="1">
        <f t="array" ref="Y5">INDEX(W_psid!$B$2:$CZ$104,W_!$A5,W_!Y$1)/Ns!$B$1</f>
        <v>-0.21299151371924982</v>
      </c>
      <c r="Z5" s="20" cm="1">
        <f t="array" ref="Z5">INDEX(W_psid!$B$2:$CZ$104,W_!$A5,W_!Z$1)/Ns!$B$1</f>
        <v>-0.19349859357939289</v>
      </c>
      <c r="AA5" s="20" cm="1">
        <f t="array" ref="AA5">INDEX(W_psid!$B$2:$CZ$104,W_!$A5,W_!AA$1)/Ns!$B$1</f>
        <v>-0.24813126408410699</v>
      </c>
      <c r="AB5" s="20" cm="1">
        <f t="array" ref="AB5">INDEX(W_psid!$B$2:$CZ$104,W_!$A5,W_!AB$1)/Ns!$B$1</f>
        <v>-1.692966724520722E-3</v>
      </c>
      <c r="AC5" s="20" cm="1">
        <f t="array" ref="AC5">INDEX(W_psid!$B$2:$CZ$104,W_!$A5,W_!AC$1)/Ns!$B$1</f>
        <v>1.1950800197072119E-4</v>
      </c>
      <c r="AD5" s="20" cm="1">
        <f t="array" ref="AD5">INDEX(W_psid!$B$2:$CZ$104,W_!$A5,W_!AD$1)/Ns!$B$1</f>
        <v>5.7445698705465752E-2</v>
      </c>
      <c r="AE5" s="20" cm="1">
        <f t="array" ref="AE5">INDEX(W_psid!$B$2:$CZ$104,W_!$A5,W_!AE$1)/Ns!$B$1</f>
        <v>-2.2732899590140566E-2</v>
      </c>
      <c r="AF5" s="20" cm="1">
        <f t="array" ref="AF5">INDEX(W_psid!$B$2:$CZ$104,W_!$A5,W_!AF$1)/Ns!$B$1</f>
        <v>-2.287178425820283</v>
      </c>
      <c r="AG5" s="20" cm="1">
        <f t="array" ref="AG5">INDEX(W_psid!$B$2:$CZ$104,W_!$A5,W_!AG$1)/Ns!$B$1</f>
        <v>-1.9865801907535108</v>
      </c>
      <c r="AH5" s="20" cm="1">
        <f t="array" ref="AH5">INDEX(W_psid!$B$2:$CZ$104,W_!$A5,W_!AH$1)/Ns!$B$1</f>
        <v>-1.0590053182817687E-2</v>
      </c>
      <c r="AI5" s="20" cm="1">
        <f t="array" ref="AI5">INDEX(W_psid!$B$2:$CZ$104,W_!$A5,W_!AI$1)/Ns!$B$1</f>
        <v>0.18332695396708956</v>
      </c>
      <c r="AJ5" s="20" cm="1">
        <f t="array" ref="AJ5">INDEX(W_psid!$B$2:$CZ$104,W_!$A5,W_!AJ$1)/Ns!$B$1</f>
        <v>-1.9539349602659432E-3</v>
      </c>
      <c r="AK5" s="20" cm="1">
        <f t="array" ref="AK5">INDEX(W_psid!$B$2:$CZ$104,W_!$A5,W_!AK$1)/Ns!$B$1</f>
        <v>-19.419661306671845</v>
      </c>
      <c r="AL5" s="20" cm="1">
        <f t="array" ref="AL5">INDEX(W_psid!$B$2:$CZ$104,W_!$A5,W_!AL$1)/Ns!$B$1</f>
        <v>-21.590221015061498</v>
      </c>
      <c r="AM5" s="20" cm="1">
        <f t="array" ref="AM5">INDEX(W_psid!$B$2:$CZ$104,W_!$A5,W_!AM$1)/Ns!$B$1</f>
        <v>3.721763998573806</v>
      </c>
      <c r="AN5" s="20" cm="1">
        <f t="array" ref="AN5">INDEX(W_psid!$B$2:$CZ$104,W_!$A5,W_!AN$1)/Ns!$B$1</f>
        <v>-9.7669640245404157E-2</v>
      </c>
      <c r="AO5" s="20" cm="1">
        <f t="array" ref="AO5">INDEX(W_psid!$B$2:$CZ$104,W_!$A5,W_!AO$1)/Ns!$B$1</f>
        <v>9.9211306694787431E-4</v>
      </c>
      <c r="AP5" s="20" cm="1">
        <f t="array" ref="AP5">INDEX(W_psid!$B$2:$CZ$104,W_!$A5,W_!AP$1)/Ns!$B$1</f>
        <v>10.346936944576155</v>
      </c>
      <c r="AQ5" s="20" cm="1">
        <f t="array" ref="AQ5">INDEX(W_psid!$B$2:$CZ$104,W_!$A5,W_!AQ$1)/Ns!$B$1</f>
        <v>11.230666837722927</v>
      </c>
      <c r="AR5" s="20" cm="1">
        <f t="array" ref="AR5">INDEX(W_psid!$B$2:$CZ$104,W_!$A5,W_!AR$1)/Ns!$B$1</f>
        <v>-1.9579638639248751</v>
      </c>
      <c r="AS5" s="20" cm="1">
        <f t="array" ref="AS5">INDEX(W_psid!$B$2:$CZ$104,W_!$A5,W_!AS$1)/Ns!$B$1</f>
        <v>5.0517156998309944E-3</v>
      </c>
      <c r="AT5" s="20" cm="1">
        <f t="array" ref="AT5">INDEX(W_psid!$B$2:$CZ$104,W_!$A5,W_!AT$1)/Ns!$B$1</f>
        <v>-2.7836083681964446E-3</v>
      </c>
      <c r="AU5" s="20" cm="1">
        <f t="array" ref="AU5">INDEX(W_psid!$B$2:$CZ$104,W_!$A5,W_!AU$1)/Ns!$B$1</f>
        <v>0</v>
      </c>
      <c r="AV5" s="20" cm="1">
        <f t="array" ref="AV5">INDEX(W_psid!$B$2:$CZ$104,W_!$A5,W_!AV$1)/Ns!$B$1</f>
        <v>-2.1089472621217396</v>
      </c>
      <c r="AW5" s="20" cm="1">
        <f t="array" ref="AW5">INDEX(W_psid!$B$2:$CZ$104,W_!$A5,W_!AW$1)/Ns!$B$1</f>
        <v>-7.10842562098912E-2</v>
      </c>
      <c r="AX5" s="20">
        <v>0</v>
      </c>
      <c r="AY5" s="20">
        <v>0</v>
      </c>
      <c r="AZ5" s="20">
        <v>0</v>
      </c>
      <c r="BA5" s="20">
        <v>0</v>
      </c>
      <c r="BB5" s="20">
        <v>0</v>
      </c>
      <c r="BC5" s="20">
        <v>0</v>
      </c>
      <c r="BD5" s="20">
        <v>0</v>
      </c>
      <c r="BE5" s="20">
        <v>0</v>
      </c>
    </row>
    <row r="6" spans="1:57" x14ac:dyDescent="0.35">
      <c r="A6" s="20">
        <f>MATCH(C6,W_psid!$A$2:$A$104,0)</f>
        <v>14</v>
      </c>
      <c r="B6" s="20" t="str">
        <f>MOMS!$A$4</f>
        <v>swcommiles_difw</v>
      </c>
      <c r="C6" s="20" t="str">
        <f>MOMS!$B$4</f>
        <v>swcommiles_difw_ec</v>
      </c>
      <c r="D6" s="20" cm="1">
        <f t="array" ref="D6">INDEX(W_psid!$B$2:$CZ$104,W_!$A6,W_!D$1)/Ns!$B$1</f>
        <v>6.3245218634431749E-2</v>
      </c>
      <c r="E6" s="20" cm="1">
        <f t="array" ref="E6">INDEX(W_psid!$B$2:$CZ$104,W_!$A6,W_!E$1)/Ns!$B$1</f>
        <v>9.5245251484348814E-2</v>
      </c>
      <c r="F6" s="20" cm="1">
        <f t="array" ref="F6">INDEX(W_psid!$B$2:$CZ$104,W_!$A6,W_!F$1)/Ns!$B$1</f>
        <v>0.3296730561412774</v>
      </c>
      <c r="G6" s="20" cm="1">
        <f t="array" ref="G6">INDEX(W_psid!$B$2:$CZ$104,W_!$A6,W_!G$1)/Ns!$B$1</f>
        <v>2.9977399386986878</v>
      </c>
      <c r="H6" s="20" cm="1">
        <f t="array" ref="H6">INDEX(W_psid!$B$2:$CZ$104,W_!$A6,W_!H$1)/Ns!$B$1</f>
        <v>-0.83772835929077161</v>
      </c>
      <c r="I6" s="20" cm="1">
        <f t="array" ref="I6">INDEX(W_psid!$B$2:$CZ$104,W_!$A6,W_!I$1)/Ns!$B$1</f>
        <v>-2.3410891971507217</v>
      </c>
      <c r="J6" s="20" cm="1">
        <f t="array" ref="J6">INDEX(W_psid!$B$2:$CZ$104,W_!$A6,W_!J$1)/Ns!$B$1</f>
        <v>-0.88066158515972026</v>
      </c>
      <c r="K6" s="20" cm="1">
        <f t="array" ref="K6">INDEX(W_psid!$B$2:$CZ$104,W_!$A6,W_!K$1)/Ns!$B$1</f>
        <v>-1.5264591828201777</v>
      </c>
      <c r="L6" s="20" cm="1">
        <f t="array" ref="L6">INDEX(W_psid!$B$2:$CZ$104,W_!$A6,W_!L$1)/Ns!$B$1</f>
        <v>3.7431745411559171E-2</v>
      </c>
      <c r="M6" s="20" cm="1">
        <f t="array" ref="M6">INDEX(W_psid!$B$2:$CZ$104,W_!$A6,W_!M$1)/Ns!$B$1</f>
        <v>-2.366432719616367</v>
      </c>
      <c r="N6" s="20" cm="1">
        <f t="array" ref="N6">INDEX(W_psid!$B$2:$CZ$104,W_!$A6,W_!N$1)/Ns!$B$1</f>
        <v>-2.2273560225485505</v>
      </c>
      <c r="O6" s="20" cm="1">
        <f t="array" ref="O6">INDEX(W_psid!$B$2:$CZ$104,W_!$A6,W_!O$1)/Ns!$B$1</f>
        <v>0.36001624836455975</v>
      </c>
      <c r="P6" s="20" cm="1">
        <f t="array" ref="P6">INDEX(W_psid!$B$2:$CZ$104,W_!$A6,W_!P$1)/Ns!$B$1</f>
        <v>0.52879973878179309</v>
      </c>
      <c r="Q6" s="20" cm="1">
        <f t="array" ref="Q6">INDEX(W_psid!$B$2:$CZ$104,W_!$A6,W_!Q$1)/Ns!$B$1</f>
        <v>-0.23653184857491277</v>
      </c>
      <c r="R6" s="20" cm="1">
        <f t="array" ref="R6">INDEX(W_psid!$B$2:$CZ$104,W_!$A6,W_!R$1)/Ns!$B$1</f>
        <v>3.1868022039601898</v>
      </c>
      <c r="S6" s="20" cm="1">
        <f t="array" ref="S6">INDEX(W_psid!$B$2:$CZ$104,W_!$A6,W_!S$1)/Ns!$B$1</f>
        <v>3.0798519926680622E-4</v>
      </c>
      <c r="T6" s="20" cm="1">
        <f t="array" ref="T6">INDEX(W_psid!$B$2:$CZ$104,W_!$A6,W_!T$1)/Ns!$B$1</f>
        <v>-2.2051605237927071E-4</v>
      </c>
      <c r="U6" s="20" cm="1">
        <f t="array" ref="U6">INDEX(W_psid!$B$2:$CZ$104,W_!$A6,W_!U$1)/Ns!$B$1</f>
        <v>2.3621806235282418E-3</v>
      </c>
      <c r="V6" s="20" cm="1">
        <f t="array" ref="V6">INDEX(W_psid!$B$2:$CZ$104,W_!$A6,W_!V$1)/Ns!$B$1</f>
        <v>-0.23250506730521861</v>
      </c>
      <c r="W6" s="20" cm="1">
        <f t="array" ref="W6">INDEX(W_psid!$B$2:$CZ$104,W_!$A6,W_!W$1)/Ns!$B$1</f>
        <v>-0.23048382426648484</v>
      </c>
      <c r="X6" s="20" cm="1">
        <f t="array" ref="X6">INDEX(W_psid!$B$2:$CZ$104,W_!$A6,W_!X$1)/Ns!$B$1</f>
        <v>-8.1686181166663652E-2</v>
      </c>
      <c r="Y6" s="20" cm="1">
        <f t="array" ref="Y6">INDEX(W_psid!$B$2:$CZ$104,W_!$A6,W_!Y$1)/Ns!$B$1</f>
        <v>-4.2770866443027619E-2</v>
      </c>
      <c r="Z6" s="20" cm="1">
        <f t="array" ref="Z6">INDEX(W_psid!$B$2:$CZ$104,W_!$A6,W_!Z$1)/Ns!$B$1</f>
        <v>-4.3246028585682668E-2</v>
      </c>
      <c r="AA6" s="20" cm="1">
        <f t="array" ref="AA6">INDEX(W_psid!$B$2:$CZ$104,W_!$A6,W_!AA$1)/Ns!$B$1</f>
        <v>-7.8129965132162513E-2</v>
      </c>
      <c r="AB6" s="20" cm="1">
        <f t="array" ref="AB6">INDEX(W_psid!$B$2:$CZ$104,W_!$A6,W_!AB$1)/Ns!$B$1</f>
        <v>3.5795022731163494E-3</v>
      </c>
      <c r="AC6" s="20" cm="1">
        <f t="array" ref="AC6">INDEX(W_psid!$B$2:$CZ$104,W_!$A6,W_!AC$1)/Ns!$B$1</f>
        <v>-2.8946852569320569E-3</v>
      </c>
      <c r="AD6" s="20" cm="1">
        <f t="array" ref="AD6">INDEX(W_psid!$B$2:$CZ$104,W_!$A6,W_!AD$1)/Ns!$B$1</f>
        <v>5.8478536210051134E-2</v>
      </c>
      <c r="AE6" s="20" cm="1">
        <f t="array" ref="AE6">INDEX(W_psid!$B$2:$CZ$104,W_!$A6,W_!AE$1)/Ns!$B$1</f>
        <v>-1.9789522956045587E-2</v>
      </c>
      <c r="AF6" s="20" cm="1">
        <f t="array" ref="AF6">INDEX(W_psid!$B$2:$CZ$104,W_!$A6,W_!AF$1)/Ns!$B$1</f>
        <v>-3.3195613941214508</v>
      </c>
      <c r="AG6" s="20" cm="1">
        <f t="array" ref="AG6">INDEX(W_psid!$B$2:$CZ$104,W_!$A6,W_!AG$1)/Ns!$B$1</f>
        <v>-3.0362217503636444</v>
      </c>
      <c r="AH6" s="20" cm="1">
        <f t="array" ref="AH6">INDEX(W_psid!$B$2:$CZ$104,W_!$A6,W_!AH$1)/Ns!$B$1</f>
        <v>-4.2567353674985205E-3</v>
      </c>
      <c r="AI6" s="20" cm="1">
        <f t="array" ref="AI6">INDEX(W_psid!$B$2:$CZ$104,W_!$A6,W_!AI$1)/Ns!$B$1</f>
        <v>0.2630026927786504</v>
      </c>
      <c r="AJ6" s="20" cm="1">
        <f t="array" ref="AJ6">INDEX(W_psid!$B$2:$CZ$104,W_!$A6,W_!AJ$1)/Ns!$B$1</f>
        <v>-3.4963195136748951E-3</v>
      </c>
      <c r="AK6" s="20" cm="1">
        <f t="array" ref="AK6">INDEX(W_psid!$B$2:$CZ$104,W_!$A6,W_!AK$1)/Ns!$B$1</f>
        <v>-17.945053144050274</v>
      </c>
      <c r="AL6" s="20" cm="1">
        <f t="array" ref="AL6">INDEX(W_psid!$B$2:$CZ$104,W_!$A6,W_!AL$1)/Ns!$B$1</f>
        <v>-24.900685837005355</v>
      </c>
      <c r="AM6" s="20" cm="1">
        <f t="array" ref="AM6">INDEX(W_psid!$B$2:$CZ$104,W_!$A6,W_!AM$1)/Ns!$B$1</f>
        <v>10.64042743455879</v>
      </c>
      <c r="AN6" s="20" cm="1">
        <f t="array" ref="AN6">INDEX(W_psid!$B$2:$CZ$104,W_!$A6,W_!AN$1)/Ns!$B$1</f>
        <v>-0.13880434082034149</v>
      </c>
      <c r="AO6" s="20" cm="1">
        <f t="array" ref="AO6">INDEX(W_psid!$B$2:$CZ$104,W_!$A6,W_!AO$1)/Ns!$B$1</f>
        <v>1.8249079797740804E-3</v>
      </c>
      <c r="AP6" s="20" cm="1">
        <f t="array" ref="AP6">INDEX(W_psid!$B$2:$CZ$104,W_!$A6,W_!AP$1)/Ns!$B$1</f>
        <v>9.4549922084863987</v>
      </c>
      <c r="AQ6" s="20" cm="1">
        <f t="array" ref="AQ6">INDEX(W_psid!$B$2:$CZ$104,W_!$A6,W_!AQ$1)/Ns!$B$1</f>
        <v>12.952322298750794</v>
      </c>
      <c r="AR6" s="20" cm="1">
        <f t="array" ref="AR6">INDEX(W_psid!$B$2:$CZ$104,W_!$A6,W_!AR$1)/Ns!$B$1</f>
        <v>-5.5946781960712935</v>
      </c>
      <c r="AS6" s="20" cm="1">
        <f t="array" ref="AS6">INDEX(W_psid!$B$2:$CZ$104,W_!$A6,W_!AS$1)/Ns!$B$1</f>
        <v>-9.092010245833847E-4</v>
      </c>
      <c r="AT6" s="20" cm="1">
        <f t="array" ref="AT6">INDEX(W_psid!$B$2:$CZ$104,W_!$A6,W_!AT$1)/Ns!$B$1</f>
        <v>4.5513643504225502E-4</v>
      </c>
      <c r="AU6" s="20" cm="1">
        <f t="array" ref="AU6">INDEX(W_psid!$B$2:$CZ$104,W_!$A6,W_!AU$1)/Ns!$B$1</f>
        <v>0</v>
      </c>
      <c r="AV6" s="20" cm="1">
        <f t="array" ref="AV6">INDEX(W_psid!$B$2:$CZ$104,W_!$A6,W_!AV$1)/Ns!$B$1</f>
        <v>-1.7457760030450258</v>
      </c>
      <c r="AW6" s="20" cm="1">
        <f t="array" ref="AW6">INDEX(W_psid!$B$2:$CZ$104,W_!$A6,W_!AW$1)/Ns!$B$1</f>
        <v>4.258313827075518E-3</v>
      </c>
      <c r="AX6" s="20">
        <v>0</v>
      </c>
      <c r="AY6" s="20">
        <v>0</v>
      </c>
      <c r="AZ6" s="20">
        <v>0</v>
      </c>
      <c r="BA6" s="20">
        <v>0</v>
      </c>
      <c r="BB6" s="20">
        <v>0</v>
      </c>
      <c r="BC6" s="20">
        <v>0</v>
      </c>
      <c r="BD6" s="20">
        <v>0</v>
      </c>
      <c r="BE6" s="20">
        <v>0</v>
      </c>
    </row>
    <row r="7" spans="1:57" x14ac:dyDescent="0.35">
      <c r="A7" s="20">
        <f>MATCH(C7,W_psid!$A$2:$A$104,0)</f>
        <v>45</v>
      </c>
      <c r="B7" s="20" t="str">
        <f>MOMS!$A$5</f>
        <v>whours_pww_dif</v>
      </c>
      <c r="C7" s="20" t="str">
        <f>MOMS!$B$5</f>
        <v>whours_pww_dif</v>
      </c>
      <c r="D7" s="20" cm="1">
        <f t="array" ref="D7">INDEX(W_psid!$B$2:$CZ$104,W_!$A7,W_!D$1)/Ns!$B$1</f>
        <v>1.5120581068315724</v>
      </c>
      <c r="E7" s="20" cm="1">
        <f t="array" ref="E7">INDEX(W_psid!$B$2:$CZ$104,W_!$A7,W_!E$1)/Ns!$B$1</f>
        <v>1.747969011439876</v>
      </c>
      <c r="F7" s="20" cm="1">
        <f t="array" ref="F7">INDEX(W_psid!$B$2:$CZ$104,W_!$A7,W_!F$1)/Ns!$B$1</f>
        <v>2.9977399386986878</v>
      </c>
      <c r="G7" s="20" cm="1">
        <f t="array" ref="G7">INDEX(W_psid!$B$2:$CZ$104,W_!$A7,W_!G$1)/Ns!$B$1</f>
        <v>289.49205755505682</v>
      </c>
      <c r="H7" s="20" cm="1">
        <f t="array" ref="H7">INDEX(W_psid!$B$2:$CZ$104,W_!$A7,W_!H$1)/Ns!$B$1</f>
        <v>-58.396732189778227</v>
      </c>
      <c r="I7" s="20" cm="1">
        <f t="array" ref="I7">INDEX(W_psid!$B$2:$CZ$104,W_!$A7,W_!I$1)/Ns!$B$1</f>
        <v>-41.133371314438783</v>
      </c>
      <c r="J7" s="20" cm="1">
        <f t="array" ref="J7">INDEX(W_psid!$B$2:$CZ$104,W_!$A7,W_!J$1)/Ns!$B$1</f>
        <v>-121.41613929363882</v>
      </c>
      <c r="K7" s="20" cm="1">
        <f t="array" ref="K7">INDEX(W_psid!$B$2:$CZ$104,W_!$A7,W_!K$1)/Ns!$B$1</f>
        <v>-38.119946256153838</v>
      </c>
      <c r="L7" s="20" cm="1">
        <f t="array" ref="L7">INDEX(W_psid!$B$2:$CZ$104,W_!$A7,W_!L$1)/Ns!$B$1</f>
        <v>-41.166708058997443</v>
      </c>
      <c r="M7" s="20" cm="1">
        <f t="array" ref="M7">INDEX(W_psid!$B$2:$CZ$104,W_!$A7,W_!M$1)/Ns!$B$1</f>
        <v>15.833172239891811</v>
      </c>
      <c r="N7" s="20" cm="1">
        <f t="array" ref="N7">INDEX(W_psid!$B$2:$CZ$104,W_!$A7,W_!N$1)/Ns!$B$1</f>
        <v>-53.192584929938107</v>
      </c>
      <c r="O7" s="20" cm="1">
        <f t="array" ref="O7">INDEX(W_psid!$B$2:$CZ$104,W_!$A7,W_!O$1)/Ns!$B$1</f>
        <v>55.163570320946185</v>
      </c>
      <c r="P7" s="20" cm="1">
        <f t="array" ref="P7">INDEX(W_psid!$B$2:$CZ$104,W_!$A7,W_!P$1)/Ns!$B$1</f>
        <v>4.8559634944911849</v>
      </c>
      <c r="Q7" s="20" cm="1">
        <f t="array" ref="Q7">INDEX(W_psid!$B$2:$CZ$104,W_!$A7,W_!Q$1)/Ns!$B$1</f>
        <v>-57.737628830676613</v>
      </c>
      <c r="R7" s="20" cm="1">
        <f t="array" ref="R7">INDEX(W_psid!$B$2:$CZ$104,W_!$A7,W_!R$1)/Ns!$B$1</f>
        <v>75.790286697262871</v>
      </c>
      <c r="S7" s="20" cm="1">
        <f t="array" ref="S7">INDEX(W_psid!$B$2:$CZ$104,W_!$A7,W_!S$1)/Ns!$B$1</f>
        <v>4.9690008839839511E-2</v>
      </c>
      <c r="T7" s="20" cm="1">
        <f t="array" ref="T7">INDEX(W_psid!$B$2:$CZ$104,W_!$A7,W_!T$1)/Ns!$B$1</f>
        <v>-9.3674291307585811E-3</v>
      </c>
      <c r="U7" s="20" cm="1">
        <f t="array" ref="U7">INDEX(W_psid!$B$2:$CZ$104,W_!$A7,W_!U$1)/Ns!$B$1</f>
        <v>6.0237589508461642E-2</v>
      </c>
      <c r="V7" s="20" cm="1">
        <f t="array" ref="V7">INDEX(W_psid!$B$2:$CZ$104,W_!$A7,W_!V$1)/Ns!$B$1</f>
        <v>-10.155888111711109</v>
      </c>
      <c r="W7" s="20" cm="1">
        <f t="array" ref="W7">INDEX(W_psid!$B$2:$CZ$104,W_!$A7,W_!W$1)/Ns!$B$1</f>
        <v>-10.035688246620079</v>
      </c>
      <c r="X7" s="20" cm="1">
        <f t="array" ref="X7">INDEX(W_psid!$B$2:$CZ$104,W_!$A7,W_!X$1)/Ns!$B$1</f>
        <v>-5.8112559865826841</v>
      </c>
      <c r="Y7" s="20" cm="1">
        <f t="array" ref="Y7">INDEX(W_psid!$B$2:$CZ$104,W_!$A7,W_!Y$1)/Ns!$B$1</f>
        <v>-4.4110267211841743</v>
      </c>
      <c r="Z7" s="20" cm="1">
        <f t="array" ref="Z7">INDEX(W_psid!$B$2:$CZ$104,W_!$A7,W_!Z$1)/Ns!$B$1</f>
        <v>-3.8017986772922852</v>
      </c>
      <c r="AA7" s="20" cm="1">
        <f t="array" ref="AA7">INDEX(W_psid!$B$2:$CZ$104,W_!$A7,W_!AA$1)/Ns!$B$1</f>
        <v>-5.250070869367998</v>
      </c>
      <c r="AB7" s="20" cm="1">
        <f t="array" ref="AB7">INDEX(W_psid!$B$2:$CZ$104,W_!$A7,W_!AB$1)/Ns!$B$1</f>
        <v>0.20662927553570243</v>
      </c>
      <c r="AC7" s="20" cm="1">
        <f t="array" ref="AC7">INDEX(W_psid!$B$2:$CZ$104,W_!$A7,W_!AC$1)/Ns!$B$1</f>
        <v>-4.0313640056398974E-2</v>
      </c>
      <c r="AD7" s="20" cm="1">
        <f t="array" ref="AD7">INDEX(W_psid!$B$2:$CZ$104,W_!$A7,W_!AD$1)/Ns!$B$1</f>
        <v>1.5976060569861532</v>
      </c>
      <c r="AE7" s="20" cm="1">
        <f t="array" ref="AE7">INDEX(W_psid!$B$2:$CZ$104,W_!$A7,W_!AE$1)/Ns!$B$1</f>
        <v>-0.87593969682011963</v>
      </c>
      <c r="AF7" s="20" cm="1">
        <f t="array" ref="AF7">INDEX(W_psid!$B$2:$CZ$104,W_!$A7,W_!AF$1)/Ns!$B$1</f>
        <v>-123.5434389677737</v>
      </c>
      <c r="AG7" s="20" cm="1">
        <f t="array" ref="AG7">INDEX(W_psid!$B$2:$CZ$104,W_!$A7,W_!AG$1)/Ns!$B$1</f>
        <v>-112.22597732747568</v>
      </c>
      <c r="AH7" s="20" cm="1">
        <f t="array" ref="AH7">INDEX(W_psid!$B$2:$CZ$104,W_!$A7,W_!AH$1)/Ns!$B$1</f>
        <v>-0.2500121489211794</v>
      </c>
      <c r="AI7" s="20" cm="1">
        <f t="array" ref="AI7">INDEX(W_psid!$B$2:$CZ$104,W_!$A7,W_!AI$1)/Ns!$B$1</f>
        <v>9.2726378689009348</v>
      </c>
      <c r="AJ7" s="20" cm="1">
        <f t="array" ref="AJ7">INDEX(W_psid!$B$2:$CZ$104,W_!$A7,W_!AJ$1)/Ns!$B$1</f>
        <v>-0.11737731821275636</v>
      </c>
      <c r="AK7" s="20" cm="1">
        <f t="array" ref="AK7">INDEX(W_psid!$B$2:$CZ$104,W_!$A7,W_!AK$1)/Ns!$B$1</f>
        <v>-990.68340276582921</v>
      </c>
      <c r="AL7" s="20" cm="1">
        <f t="array" ref="AL7">INDEX(W_psid!$B$2:$CZ$104,W_!$A7,W_!AL$1)/Ns!$B$1</f>
        <v>-1131.536854245966</v>
      </c>
      <c r="AM7" s="20" cm="1">
        <f t="array" ref="AM7">INDEX(W_psid!$B$2:$CZ$104,W_!$A7,W_!AM$1)/Ns!$B$1</f>
        <v>398.17189644034409</v>
      </c>
      <c r="AN7" s="20" cm="1">
        <f t="array" ref="AN7">INDEX(W_psid!$B$2:$CZ$104,W_!$A7,W_!AN$1)/Ns!$B$1</f>
        <v>-4.870649675022249</v>
      </c>
      <c r="AO7" s="20" cm="1">
        <f t="array" ref="AO7">INDEX(W_psid!$B$2:$CZ$104,W_!$A7,W_!AO$1)/Ns!$B$1</f>
        <v>6.1262494192831328E-2</v>
      </c>
      <c r="AP7" s="20" cm="1">
        <f t="array" ref="AP7">INDEX(W_psid!$B$2:$CZ$104,W_!$A7,W_!AP$1)/Ns!$B$1</f>
        <v>524.83955330398476</v>
      </c>
      <c r="AQ7" s="20" cm="1">
        <f t="array" ref="AQ7">INDEX(W_psid!$B$2:$CZ$104,W_!$A7,W_!AQ$1)/Ns!$B$1</f>
        <v>589.43461486615456</v>
      </c>
      <c r="AR7" s="20" cm="1">
        <f t="array" ref="AR7">INDEX(W_psid!$B$2:$CZ$104,W_!$A7,W_!AR$1)/Ns!$B$1</f>
        <v>-210.36824455010404</v>
      </c>
      <c r="AS7" s="20" cm="1">
        <f t="array" ref="AS7">INDEX(W_psid!$B$2:$CZ$104,W_!$A7,W_!AS$1)/Ns!$B$1</f>
        <v>-8.8780829428942803E-2</v>
      </c>
      <c r="AT7" s="20" cm="1">
        <f t="array" ref="AT7">INDEX(W_psid!$B$2:$CZ$104,W_!$A7,W_!AT$1)/Ns!$B$1</f>
        <v>4.9201161609312594E-2</v>
      </c>
      <c r="AU7" s="20" cm="1">
        <f t="array" ref="AU7">INDEX(W_psid!$B$2:$CZ$104,W_!$A7,W_!AU$1)/Ns!$B$1</f>
        <v>0</v>
      </c>
      <c r="AV7" s="20" cm="1">
        <f t="array" ref="AV7">INDEX(W_psid!$B$2:$CZ$104,W_!$A7,W_!AV$1)/Ns!$B$1</f>
        <v>-41.980501540957242</v>
      </c>
      <c r="AW7" s="20" cm="1">
        <f t="array" ref="AW7">INDEX(W_psid!$B$2:$CZ$104,W_!$A7,W_!AW$1)/Ns!$B$1</f>
        <v>0.39890937804517057</v>
      </c>
      <c r="AX7" s="20">
        <v>0</v>
      </c>
      <c r="AY7" s="20">
        <v>0</v>
      </c>
      <c r="AZ7" s="20">
        <v>0</v>
      </c>
      <c r="BA7" s="20">
        <v>0</v>
      </c>
      <c r="BB7" s="20">
        <v>0</v>
      </c>
      <c r="BC7" s="20">
        <v>0</v>
      </c>
      <c r="BD7" s="20">
        <v>0</v>
      </c>
      <c r="BE7" s="20">
        <v>0</v>
      </c>
    </row>
    <row r="8" spans="1:57" x14ac:dyDescent="0.35">
      <c r="A8" s="20">
        <f>MATCH(C8,W_psid!$A$2:$A$104,0)</f>
        <v>43</v>
      </c>
      <c r="B8" s="20" t="str">
        <f>MOMS!$A$6</f>
        <v>hhours_pww</v>
      </c>
      <c r="C8" s="20" t="str">
        <f>MOMS!$B$6</f>
        <v>hhours_pww</v>
      </c>
      <c r="D8" s="20" cm="1">
        <f t="array" ref="D8">INDEX(W_psid!$B$2:$CZ$104,W_!$A8,W_!D$1)/Ns!$B$1</f>
        <v>-0.54504013440802623</v>
      </c>
      <c r="E8" s="20" cm="1">
        <f t="array" ref="E8">INDEX(W_psid!$B$2:$CZ$104,W_!$A8,W_!E$1)/Ns!$B$1</f>
        <v>-1.0468533862560612</v>
      </c>
      <c r="F8" s="20" cm="1">
        <f t="array" ref="F8">INDEX(W_psid!$B$2:$CZ$104,W_!$A8,W_!F$1)/Ns!$B$1</f>
        <v>-0.83772835929077161</v>
      </c>
      <c r="G8" s="20" cm="1">
        <f t="array" ref="G8">INDEX(W_psid!$B$2:$CZ$104,W_!$A8,W_!G$1)/Ns!$B$1</f>
        <v>-58.396732189778227</v>
      </c>
      <c r="H8" s="20" cm="1">
        <f t="array" ref="H8">INDEX(W_psid!$B$2:$CZ$104,W_!$A8,W_!H$1)/Ns!$B$1</f>
        <v>74.5809427348388</v>
      </c>
      <c r="I8" s="20" cm="1">
        <f t="array" ref="I8">INDEX(W_psid!$B$2:$CZ$104,W_!$A8,W_!I$1)/Ns!$B$1</f>
        <v>-4.5265197554244301</v>
      </c>
      <c r="J8" s="20" cm="1">
        <f t="array" ref="J8">INDEX(W_psid!$B$2:$CZ$104,W_!$A8,W_!J$1)/Ns!$B$1</f>
        <v>20.130881152443862</v>
      </c>
      <c r="K8" s="20" cm="1">
        <f t="array" ref="K8">INDEX(W_psid!$B$2:$CZ$104,W_!$A8,W_!K$1)/Ns!$B$1</f>
        <v>31.453899867120334</v>
      </c>
      <c r="L8" s="20" cm="1">
        <f t="array" ref="L8">INDEX(W_psid!$B$2:$CZ$104,W_!$A8,W_!L$1)/Ns!$B$1</f>
        <v>-23.515948830923719</v>
      </c>
      <c r="M8" s="20" cm="1">
        <f t="array" ref="M8">INDEX(W_psid!$B$2:$CZ$104,W_!$A8,W_!M$1)/Ns!$B$1</f>
        <v>-20.722757757165144</v>
      </c>
      <c r="N8" s="20" cm="1">
        <f t="array" ref="N8">INDEX(W_psid!$B$2:$CZ$104,W_!$A8,W_!N$1)/Ns!$B$1</f>
        <v>38.050663769766814</v>
      </c>
      <c r="O8" s="20" cm="1">
        <f t="array" ref="O8">INDEX(W_psid!$B$2:$CZ$104,W_!$A8,W_!O$1)/Ns!$B$1</f>
        <v>15.264343627452304</v>
      </c>
      <c r="P8" s="20" cm="1">
        <f t="array" ref="P8">INDEX(W_psid!$B$2:$CZ$104,W_!$A8,W_!P$1)/Ns!$B$1</f>
        <v>-7.5692122773654731</v>
      </c>
      <c r="Q8" s="20" cm="1">
        <f t="array" ref="Q8">INDEX(W_psid!$B$2:$CZ$104,W_!$A8,W_!Q$1)/Ns!$B$1</f>
        <v>-48.454143401388727</v>
      </c>
      <c r="R8" s="20" cm="1">
        <f t="array" ref="R8">INDEX(W_psid!$B$2:$CZ$104,W_!$A8,W_!R$1)/Ns!$B$1</f>
        <v>-23.210982420542404</v>
      </c>
      <c r="S8" s="20" cm="1">
        <f t="array" ref="S8">INDEX(W_psid!$B$2:$CZ$104,W_!$A8,W_!S$1)/Ns!$B$1</f>
        <v>2.2897028857365451E-3</v>
      </c>
      <c r="T8" s="20" cm="1">
        <f t="array" ref="T8">INDEX(W_psid!$B$2:$CZ$104,W_!$A8,W_!T$1)/Ns!$B$1</f>
        <v>5.4200651509371343E-3</v>
      </c>
      <c r="U8" s="20" cm="1">
        <f t="array" ref="U8">INDEX(W_psid!$B$2:$CZ$104,W_!$A8,W_!U$1)/Ns!$B$1</f>
        <v>-3.0697411182551319E-2</v>
      </c>
      <c r="V8" s="20" cm="1">
        <f t="array" ref="V8">INDEX(W_psid!$B$2:$CZ$104,W_!$A8,W_!V$1)/Ns!$B$1</f>
        <v>2.6085869553976422</v>
      </c>
      <c r="W8" s="20" cm="1">
        <f t="array" ref="W8">INDEX(W_psid!$B$2:$CZ$104,W_!$A8,W_!W$1)/Ns!$B$1</f>
        <v>2.5828791666323632</v>
      </c>
      <c r="X8" s="20" cm="1">
        <f t="array" ref="X8">INDEX(W_psid!$B$2:$CZ$104,W_!$A8,W_!X$1)/Ns!$B$1</f>
        <v>1.7136865009747164</v>
      </c>
      <c r="Y8" s="20" cm="1">
        <f t="array" ref="Y8">INDEX(W_psid!$B$2:$CZ$104,W_!$A8,W_!Y$1)/Ns!$B$1</f>
        <v>1.7963035176988997</v>
      </c>
      <c r="Z8" s="20" cm="1">
        <f t="array" ref="Z8">INDEX(W_psid!$B$2:$CZ$104,W_!$A8,W_!Z$1)/Ns!$B$1</f>
        <v>1.9238626097394431</v>
      </c>
      <c r="AA8" s="20" cm="1">
        <f t="array" ref="AA8">INDEX(W_psid!$B$2:$CZ$104,W_!$A8,W_!AA$1)/Ns!$B$1</f>
        <v>2.0515247937380447</v>
      </c>
      <c r="AB8" s="20" cm="1">
        <f t="array" ref="AB8">INDEX(W_psid!$B$2:$CZ$104,W_!$A8,W_!AB$1)/Ns!$B$1</f>
        <v>0.71081346536024415</v>
      </c>
      <c r="AC8" s="20" cm="1">
        <f t="array" ref="AC8">INDEX(W_psid!$B$2:$CZ$104,W_!$A8,W_!AC$1)/Ns!$B$1</f>
        <v>2.1257204481981977E-2</v>
      </c>
      <c r="AD8" s="20" cm="1">
        <f t="array" ref="AD8">INDEX(W_psid!$B$2:$CZ$104,W_!$A8,W_!AD$1)/Ns!$B$1</f>
        <v>-0.37956648134456156</v>
      </c>
      <c r="AE8" s="20" cm="1">
        <f t="array" ref="AE8">INDEX(W_psid!$B$2:$CZ$104,W_!$A8,W_!AE$1)/Ns!$B$1</f>
        <v>0.18667106801782749</v>
      </c>
      <c r="AF8" s="20" cm="1">
        <f t="array" ref="AF8">INDEX(W_psid!$B$2:$CZ$104,W_!$A8,W_!AF$1)/Ns!$B$1</f>
        <v>28.908313366023069</v>
      </c>
      <c r="AG8" s="20" cm="1">
        <f t="array" ref="AG8">INDEX(W_psid!$B$2:$CZ$104,W_!$A8,W_!AG$1)/Ns!$B$1</f>
        <v>26.807014874858716</v>
      </c>
      <c r="AH8" s="20" cm="1">
        <f t="array" ref="AH8">INDEX(W_psid!$B$2:$CZ$104,W_!$A8,W_!AH$1)/Ns!$B$1</f>
        <v>0.13730988708007269</v>
      </c>
      <c r="AI8" s="20" cm="1">
        <f t="array" ref="AI8">INDEX(W_psid!$B$2:$CZ$104,W_!$A8,W_!AI$1)/Ns!$B$1</f>
        <v>4.6575409617615443E-2</v>
      </c>
      <c r="AJ8" s="20" cm="1">
        <f t="array" ref="AJ8">INDEX(W_psid!$B$2:$CZ$104,W_!$A8,W_!AJ$1)/Ns!$B$1</f>
        <v>1.3965184448532243E-2</v>
      </c>
      <c r="AK8" s="20" cm="1">
        <f t="array" ref="AK8">INDEX(W_psid!$B$2:$CZ$104,W_!$A8,W_!AK$1)/Ns!$B$1</f>
        <v>140.28237560300218</v>
      </c>
      <c r="AL8" s="20" cm="1">
        <f t="array" ref="AL8">INDEX(W_psid!$B$2:$CZ$104,W_!$A8,W_!AL$1)/Ns!$B$1</f>
        <v>170.48837369310064</v>
      </c>
      <c r="AM8" s="20" cm="1">
        <f t="array" ref="AM8">INDEX(W_psid!$B$2:$CZ$104,W_!$A8,W_!AM$1)/Ns!$B$1</f>
        <v>-19.683010023426935</v>
      </c>
      <c r="AN8" s="20" cm="1">
        <f t="array" ref="AN8">INDEX(W_psid!$B$2:$CZ$104,W_!$A8,W_!AN$1)/Ns!$B$1</f>
        <v>-3.5290906265103131E-2</v>
      </c>
      <c r="AO8" s="20" cm="1">
        <f t="array" ref="AO8">INDEX(W_psid!$B$2:$CZ$104,W_!$A8,W_!AO$1)/Ns!$B$1</f>
        <v>-7.4197789751461202E-3</v>
      </c>
      <c r="AP8" s="20" cm="1">
        <f t="array" ref="AP8">INDEX(W_psid!$B$2:$CZ$104,W_!$A8,W_!AP$1)/Ns!$B$1</f>
        <v>-74.833374535577121</v>
      </c>
      <c r="AQ8" s="20" cm="1">
        <f t="array" ref="AQ8">INDEX(W_psid!$B$2:$CZ$104,W_!$A8,W_!AQ$1)/Ns!$B$1</f>
        <v>-89.435010810450692</v>
      </c>
      <c r="AR8" s="20" cm="1">
        <f t="array" ref="AR8">INDEX(W_psid!$B$2:$CZ$104,W_!$A8,W_!AR$1)/Ns!$B$1</f>
        <v>11.661209095844958</v>
      </c>
      <c r="AS8" s="20" cm="1">
        <f t="array" ref="AS8">INDEX(W_psid!$B$2:$CZ$104,W_!$A8,W_!AS$1)/Ns!$B$1</f>
        <v>-4.0931730863699306E-3</v>
      </c>
      <c r="AT8" s="20" cm="1">
        <f t="array" ref="AT8">INDEX(W_psid!$B$2:$CZ$104,W_!$A8,W_!AT$1)/Ns!$B$1</f>
        <v>1.6595272427327573E-3</v>
      </c>
      <c r="AU8" s="20" cm="1">
        <f t="array" ref="AU8">INDEX(W_psid!$B$2:$CZ$104,W_!$A8,W_!AU$1)/Ns!$B$1</f>
        <v>0</v>
      </c>
      <c r="AV8" s="20" cm="1">
        <f t="array" ref="AV8">INDEX(W_psid!$B$2:$CZ$104,W_!$A8,W_!AV$1)/Ns!$B$1</f>
        <v>21.083875855889001</v>
      </c>
      <c r="AW8" s="20" cm="1">
        <f t="array" ref="AW8">INDEX(W_psid!$B$2:$CZ$104,W_!$A8,W_!AW$1)/Ns!$B$1</f>
        <v>1.3543894767043392</v>
      </c>
      <c r="AX8" s="20">
        <v>0</v>
      </c>
      <c r="AY8" s="20">
        <v>0</v>
      </c>
      <c r="AZ8" s="20">
        <v>0</v>
      </c>
      <c r="BA8" s="20">
        <v>0</v>
      </c>
      <c r="BB8" s="20">
        <v>0</v>
      </c>
      <c r="BC8" s="20">
        <v>0</v>
      </c>
      <c r="BD8" s="20">
        <v>0</v>
      </c>
      <c r="BE8" s="20">
        <v>0</v>
      </c>
    </row>
    <row r="9" spans="1:57" x14ac:dyDescent="0.35">
      <c r="A9" s="20">
        <f>MATCH(C9,W_psid!$A$2:$A$104,0)</f>
        <v>44</v>
      </c>
      <c r="B9" s="20" t="str">
        <f>MOMS!$A$7</f>
        <v>hhours_pwn_dif</v>
      </c>
      <c r="C9" s="20" t="str">
        <f>MOMS!$B$7</f>
        <v>hhours_pwn_dif</v>
      </c>
      <c r="D9" s="20" cm="1">
        <f t="array" ref="D9">INDEX(W_psid!$B$2:$CZ$104,W_!$A9,W_!D$1)/Ns!$B$1</f>
        <v>-0.57027159261477789</v>
      </c>
      <c r="E9" s="20" cm="1">
        <f t="array" ref="E9">INDEX(W_psid!$B$2:$CZ$104,W_!$A9,W_!E$1)/Ns!$B$1</f>
        <v>-1.14816992346639</v>
      </c>
      <c r="F9" s="20" cm="1">
        <f t="array" ref="F9">INDEX(W_psid!$B$2:$CZ$104,W_!$A9,W_!F$1)/Ns!$B$1</f>
        <v>-2.3410891971507217</v>
      </c>
      <c r="G9" s="20" cm="1">
        <f t="array" ref="G9">INDEX(W_psid!$B$2:$CZ$104,W_!$A9,W_!G$1)/Ns!$B$1</f>
        <v>-41.133371314438783</v>
      </c>
      <c r="H9" s="20" cm="1">
        <f t="array" ref="H9">INDEX(W_psid!$B$2:$CZ$104,W_!$A9,W_!H$1)/Ns!$B$1</f>
        <v>-4.5265197554244301</v>
      </c>
      <c r="I9" s="20" cm="1">
        <f t="array" ref="I9">INDEX(W_psid!$B$2:$CZ$104,W_!$A9,W_!I$1)/Ns!$B$1</f>
        <v>131.32821736334765</v>
      </c>
      <c r="J9" s="20" cm="1">
        <f t="array" ref="J9">INDEX(W_psid!$B$2:$CZ$104,W_!$A9,W_!J$1)/Ns!$B$1</f>
        <v>34.993762144953777</v>
      </c>
      <c r="K9" s="20" cm="1">
        <f t="array" ref="K9">INDEX(W_psid!$B$2:$CZ$104,W_!$A9,W_!K$1)/Ns!$B$1</f>
        <v>49.059731474926053</v>
      </c>
      <c r="L9" s="20" cm="1">
        <f t="array" ref="L9">INDEX(W_psid!$B$2:$CZ$104,W_!$A9,W_!L$1)/Ns!$B$1</f>
        <v>-12.71218740860556</v>
      </c>
      <c r="M9" s="20" cm="1">
        <f t="array" ref="M9">INDEX(W_psid!$B$2:$CZ$104,W_!$A9,W_!M$1)/Ns!$B$1</f>
        <v>4.3527563754347227</v>
      </c>
      <c r="N9" s="20" cm="1">
        <f t="array" ref="N9">INDEX(W_psid!$B$2:$CZ$104,W_!$A9,W_!N$1)/Ns!$B$1</f>
        <v>7.0568840212417543</v>
      </c>
      <c r="O9" s="20" cm="1">
        <f t="array" ref="O9">INDEX(W_psid!$B$2:$CZ$104,W_!$A9,W_!O$1)/Ns!$B$1</f>
        <v>-4.7106365632344698</v>
      </c>
      <c r="P9" s="20" cm="1">
        <f t="array" ref="P9">INDEX(W_psid!$B$2:$CZ$104,W_!$A9,W_!P$1)/Ns!$B$1</f>
        <v>-19.286481570193452</v>
      </c>
      <c r="Q9" s="20" cm="1">
        <f t="array" ref="Q9">INDEX(W_psid!$B$2:$CZ$104,W_!$A9,W_!Q$1)/Ns!$B$1</f>
        <v>-27.543676467137139</v>
      </c>
      <c r="R9" s="20" cm="1">
        <f t="array" ref="R9">INDEX(W_psid!$B$2:$CZ$104,W_!$A9,W_!R$1)/Ns!$B$1</f>
        <v>-60.736647240945082</v>
      </c>
      <c r="S9" s="20" cm="1">
        <f t="array" ref="S9">INDEX(W_psid!$B$2:$CZ$104,W_!$A9,W_!S$1)/Ns!$B$1</f>
        <v>-6.3908035512185522E-3</v>
      </c>
      <c r="T9" s="20" cm="1">
        <f t="array" ref="T9">INDEX(W_psid!$B$2:$CZ$104,W_!$A9,W_!T$1)/Ns!$B$1</f>
        <v>4.3958108307068878E-3</v>
      </c>
      <c r="U9" s="20" cm="1">
        <f t="array" ref="U9">INDEX(W_psid!$B$2:$CZ$104,W_!$A9,W_!U$1)/Ns!$B$1</f>
        <v>-2.0331374772143498E-2</v>
      </c>
      <c r="V9" s="20" cm="1">
        <f t="array" ref="V9">INDEX(W_psid!$B$2:$CZ$104,W_!$A9,W_!V$1)/Ns!$B$1</f>
        <v>3.7386183962469692</v>
      </c>
      <c r="W9" s="20" cm="1">
        <f t="array" ref="W9">INDEX(W_psid!$B$2:$CZ$104,W_!$A9,W_!W$1)/Ns!$B$1</f>
        <v>3.6523047986382915</v>
      </c>
      <c r="X9" s="20" cm="1">
        <f t="array" ref="X9">INDEX(W_psid!$B$2:$CZ$104,W_!$A9,W_!X$1)/Ns!$B$1</f>
        <v>2.0513097004578302</v>
      </c>
      <c r="Y9" s="20" cm="1">
        <f t="array" ref="Y9">INDEX(W_psid!$B$2:$CZ$104,W_!$A9,W_!Y$1)/Ns!$B$1</f>
        <v>1.4232061592145759</v>
      </c>
      <c r="Z9" s="20" cm="1">
        <f t="array" ref="Z9">INDEX(W_psid!$B$2:$CZ$104,W_!$A9,W_!Z$1)/Ns!$B$1</f>
        <v>0.99362518014543377</v>
      </c>
      <c r="AA9" s="20" cm="1">
        <f t="array" ref="AA9">INDEX(W_psid!$B$2:$CZ$104,W_!$A9,W_!AA$1)/Ns!$B$1</f>
        <v>1.7921439033366446</v>
      </c>
      <c r="AB9" s="20" cm="1">
        <f t="array" ref="AB9">INDEX(W_psid!$B$2:$CZ$104,W_!$A9,W_!AB$1)/Ns!$B$1</f>
        <v>-0.67202720933305649</v>
      </c>
      <c r="AC9" s="20" cm="1">
        <f t="array" ref="AC9">INDEX(W_psid!$B$2:$CZ$104,W_!$A9,W_!AC$1)/Ns!$B$1</f>
        <v>2.6891164060648152E-2</v>
      </c>
      <c r="AD9" s="20" cm="1">
        <f t="array" ref="AD9">INDEX(W_psid!$B$2:$CZ$104,W_!$A9,W_!AD$1)/Ns!$B$1</f>
        <v>-1.5313695350603118</v>
      </c>
      <c r="AE9" s="20" cm="1">
        <f t="array" ref="AE9">INDEX(W_psid!$B$2:$CZ$104,W_!$A9,W_!AE$1)/Ns!$B$1</f>
        <v>0.35434232163130286</v>
      </c>
      <c r="AF9" s="20" cm="1">
        <f t="array" ref="AF9">INDEX(W_psid!$B$2:$CZ$104,W_!$A9,W_!AF$1)/Ns!$B$1</f>
        <v>51.84300125317381</v>
      </c>
      <c r="AG9" s="20" cm="1">
        <f t="array" ref="AG9">INDEX(W_psid!$B$2:$CZ$104,W_!$A9,W_!AG$1)/Ns!$B$1</f>
        <v>45.061894468095566</v>
      </c>
      <c r="AH9" s="20" cm="1">
        <f t="array" ref="AH9">INDEX(W_psid!$B$2:$CZ$104,W_!$A9,W_!AH$1)/Ns!$B$1</f>
        <v>0.11089976929391976</v>
      </c>
      <c r="AI9" s="20" cm="1">
        <f t="array" ref="AI9">INDEX(W_psid!$B$2:$CZ$104,W_!$A9,W_!AI$1)/Ns!$B$1</f>
        <v>-4.2853556196418019</v>
      </c>
      <c r="AJ9" s="20" cm="1">
        <f t="array" ref="AJ9">INDEX(W_psid!$B$2:$CZ$104,W_!$A9,W_!AJ$1)/Ns!$B$1</f>
        <v>5.4675114818628238E-2</v>
      </c>
      <c r="AK9" s="20" cm="1">
        <f t="array" ref="AK9">INDEX(W_psid!$B$2:$CZ$104,W_!$A9,W_!AK$1)/Ns!$B$1</f>
        <v>277.50822428684489</v>
      </c>
      <c r="AL9" s="20" cm="1">
        <f t="array" ref="AL9">INDEX(W_psid!$B$2:$CZ$104,W_!$A9,W_!AL$1)/Ns!$B$1</f>
        <v>404.32714445362706</v>
      </c>
      <c r="AM9" s="20" cm="1">
        <f t="array" ref="AM9">INDEX(W_psid!$B$2:$CZ$104,W_!$A9,W_!AM$1)/Ns!$B$1</f>
        <v>-142.9553274323695</v>
      </c>
      <c r="AN9" s="20" cm="1">
        <f t="array" ref="AN9">INDEX(W_psid!$B$2:$CZ$104,W_!$A9,W_!AN$1)/Ns!$B$1</f>
        <v>2.2428411785951461</v>
      </c>
      <c r="AO9" s="20" cm="1">
        <f t="array" ref="AO9">INDEX(W_psid!$B$2:$CZ$104,W_!$A9,W_!AO$1)/Ns!$B$1</f>
        <v>-2.7554633245308345E-2</v>
      </c>
      <c r="AP9" s="20" cm="1">
        <f t="array" ref="AP9">INDEX(W_psid!$B$2:$CZ$104,W_!$A9,W_!AP$1)/Ns!$B$1</f>
        <v>-147.17770074714014</v>
      </c>
      <c r="AQ9" s="20" cm="1">
        <f t="array" ref="AQ9">INDEX(W_psid!$B$2:$CZ$104,W_!$A9,W_!AQ$1)/Ns!$B$1</f>
        <v>-209.64660814569041</v>
      </c>
      <c r="AR9" s="20" cm="1">
        <f t="array" ref="AR9">INDEX(W_psid!$B$2:$CZ$104,W_!$A9,W_!AR$1)/Ns!$B$1</f>
        <v>74.204268772192307</v>
      </c>
      <c r="AS9" s="20" cm="1">
        <f t="array" ref="AS9">INDEX(W_psid!$B$2:$CZ$104,W_!$A9,W_!AS$1)/Ns!$B$1</f>
        <v>-5.9416814196278769E-2</v>
      </c>
      <c r="AT9" s="20" cm="1">
        <f t="array" ref="AT9">INDEX(W_psid!$B$2:$CZ$104,W_!$A9,W_!AT$1)/Ns!$B$1</f>
        <v>3.0872426921972174E-2</v>
      </c>
      <c r="AU9" s="20" cm="1">
        <f t="array" ref="AU9">INDEX(W_psid!$B$2:$CZ$104,W_!$A9,W_!AU$1)/Ns!$B$1</f>
        <v>0</v>
      </c>
      <c r="AV9" s="20" cm="1">
        <f t="array" ref="AV9">INDEX(W_psid!$B$2:$CZ$104,W_!$A9,W_!AV$1)/Ns!$B$1</f>
        <v>28.933851312634573</v>
      </c>
      <c r="AW9" s="20" cm="1">
        <f t="array" ref="AW9">INDEX(W_psid!$B$2:$CZ$104,W_!$A9,W_!AW$1)/Ns!$B$1</f>
        <v>0.63496106833607702</v>
      </c>
      <c r="AX9" s="20">
        <v>0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</row>
    <row r="10" spans="1:57" x14ac:dyDescent="0.35">
      <c r="A10" s="20">
        <f>MATCH(C10,W_psid!$A$2:$A$104,0)</f>
        <v>46</v>
      </c>
      <c r="B10" s="20" t="str">
        <f>MOMS!$A$8</f>
        <v>whours_pnw_difwpww</v>
      </c>
      <c r="C10" s="20" t="str">
        <f>MOMS!$B$8</f>
        <v>whours_pnw_difwpww</v>
      </c>
      <c r="D10" s="20" cm="1">
        <f t="array" ref="D10">INDEX(W_psid!$B$2:$CZ$104,W_!$A10,W_!D$1)/Ns!$B$1</f>
        <v>-1.3018865457055258</v>
      </c>
      <c r="E10" s="20" cm="1">
        <f t="array" ref="E10">INDEX(W_psid!$B$2:$CZ$104,W_!$A10,W_!E$1)/Ns!$B$1</f>
        <v>-3.0991642928143222</v>
      </c>
      <c r="F10" s="20" cm="1">
        <f t="array" ref="F10">INDEX(W_psid!$B$2:$CZ$104,W_!$A10,W_!F$1)/Ns!$B$1</f>
        <v>-0.88066158515972026</v>
      </c>
      <c r="G10" s="20" cm="1">
        <f t="array" ref="G10">INDEX(W_psid!$B$2:$CZ$104,W_!$A10,W_!G$1)/Ns!$B$1</f>
        <v>-121.41613929363882</v>
      </c>
      <c r="H10" s="20" cm="1">
        <f t="array" ref="H10">INDEX(W_psid!$B$2:$CZ$104,W_!$A10,W_!H$1)/Ns!$B$1</f>
        <v>20.130881152443862</v>
      </c>
      <c r="I10" s="20" cm="1">
        <f t="array" ref="I10">INDEX(W_psid!$B$2:$CZ$104,W_!$A10,W_!I$1)/Ns!$B$1</f>
        <v>34.993762144953777</v>
      </c>
      <c r="J10" s="20" cm="1">
        <f t="array" ref="J10">INDEX(W_psid!$B$2:$CZ$104,W_!$A10,W_!J$1)/Ns!$B$1</f>
        <v>284.26978584158968</v>
      </c>
      <c r="K10" s="20" cm="1">
        <f t="array" ref="K10">INDEX(W_psid!$B$2:$CZ$104,W_!$A10,W_!K$1)/Ns!$B$1</f>
        <v>71.352668593028881</v>
      </c>
      <c r="L10" s="20" cm="1">
        <f t="array" ref="L10">INDEX(W_psid!$B$2:$CZ$104,W_!$A10,W_!L$1)/Ns!$B$1</f>
        <v>-16.044070683334787</v>
      </c>
      <c r="M10" s="20" cm="1">
        <f t="array" ref="M10">INDEX(W_psid!$B$2:$CZ$104,W_!$A10,W_!M$1)/Ns!$B$1</f>
        <v>-16.830339855511021</v>
      </c>
      <c r="N10" s="20" cm="1">
        <f t="array" ref="N10">INDEX(W_psid!$B$2:$CZ$104,W_!$A10,W_!N$1)/Ns!$B$1</f>
        <v>-46.657502782806304</v>
      </c>
      <c r="O10" s="20" cm="1">
        <f t="array" ref="O10">INDEX(W_psid!$B$2:$CZ$104,W_!$A10,W_!O$1)/Ns!$B$1</f>
        <v>-0.89444621784222567</v>
      </c>
      <c r="P10" s="20" cm="1">
        <f t="array" ref="P10">INDEX(W_psid!$B$2:$CZ$104,W_!$A10,W_!P$1)/Ns!$B$1</f>
        <v>-1.4483698284107389</v>
      </c>
      <c r="Q10" s="20" cm="1">
        <f t="array" ref="Q10">INDEX(W_psid!$B$2:$CZ$104,W_!$A10,W_!Q$1)/Ns!$B$1</f>
        <v>116.84859105413487</v>
      </c>
      <c r="R10" s="20" cm="1">
        <f t="array" ref="R10">INDEX(W_psid!$B$2:$CZ$104,W_!$A10,W_!R$1)/Ns!$B$1</f>
        <v>-77.286441687250644</v>
      </c>
      <c r="S10" s="20" cm="1">
        <f t="array" ref="S10">INDEX(W_psid!$B$2:$CZ$104,W_!$A10,W_!S$1)/Ns!$B$1</f>
        <v>-8.0865591199884655E-3</v>
      </c>
      <c r="T10" s="20" cm="1">
        <f t="array" ref="T10">INDEX(W_psid!$B$2:$CZ$104,W_!$A10,W_!T$1)/Ns!$B$1</f>
        <v>7.1646767855103833E-3</v>
      </c>
      <c r="U10" s="20" cm="1">
        <f t="array" ref="U10">INDEX(W_psid!$B$2:$CZ$104,W_!$A10,W_!U$1)/Ns!$B$1</f>
        <v>-1.634212397256523E-2</v>
      </c>
      <c r="V10" s="20" cm="1">
        <f t="array" ref="V10">INDEX(W_psid!$B$2:$CZ$104,W_!$A10,W_!V$1)/Ns!$B$1</f>
        <v>2.8413822576697902</v>
      </c>
      <c r="W10" s="20" cm="1">
        <f t="array" ref="W10">INDEX(W_psid!$B$2:$CZ$104,W_!$A10,W_!W$1)/Ns!$B$1</f>
        <v>2.657890136985162</v>
      </c>
      <c r="X10" s="20" cm="1">
        <f t="array" ref="X10">INDEX(W_psid!$B$2:$CZ$104,W_!$A10,W_!X$1)/Ns!$B$1</f>
        <v>2.4826873554593609</v>
      </c>
      <c r="Y10" s="20" cm="1">
        <f t="array" ref="Y10">INDEX(W_psid!$B$2:$CZ$104,W_!$A10,W_!Y$1)/Ns!$B$1</f>
        <v>1.2465733903753156</v>
      </c>
      <c r="Z10" s="20" cm="1">
        <f t="array" ref="Z10">INDEX(W_psid!$B$2:$CZ$104,W_!$A10,W_!Z$1)/Ns!$B$1</f>
        <v>0.65497376953957276</v>
      </c>
      <c r="AA10" s="20" cm="1">
        <f t="array" ref="AA10">INDEX(W_psid!$B$2:$CZ$104,W_!$A10,W_!AA$1)/Ns!$B$1</f>
        <v>1.8944761051330921</v>
      </c>
      <c r="AB10" s="20" cm="1">
        <f t="array" ref="AB10">INDEX(W_psid!$B$2:$CZ$104,W_!$A10,W_!AB$1)/Ns!$B$1</f>
        <v>-1.4271539015097565</v>
      </c>
      <c r="AC10" s="20" cm="1">
        <f t="array" ref="AC10">INDEX(W_psid!$B$2:$CZ$104,W_!$A10,W_!AC$1)/Ns!$B$1</f>
        <v>-1.9872129307729716E-2</v>
      </c>
      <c r="AD10" s="20" cm="1">
        <f t="array" ref="AD10">INDEX(W_psid!$B$2:$CZ$104,W_!$A10,W_!AD$1)/Ns!$B$1</f>
        <v>-1.0585273093836227</v>
      </c>
      <c r="AE10" s="20" cm="1">
        <f t="array" ref="AE10">INDEX(W_psid!$B$2:$CZ$104,W_!$A10,W_!AE$1)/Ns!$B$1</f>
        <v>0.5805266409251959</v>
      </c>
      <c r="AF10" s="20" cm="1">
        <f t="array" ref="AF10">INDEX(W_psid!$B$2:$CZ$104,W_!$A10,W_!AF$1)/Ns!$B$1</f>
        <v>52.379522846796839</v>
      </c>
      <c r="AG10" s="20" cm="1">
        <f t="array" ref="AG10">INDEX(W_psid!$B$2:$CZ$104,W_!$A10,W_!AG$1)/Ns!$B$1</f>
        <v>44.430040943299609</v>
      </c>
      <c r="AH10" s="20" cm="1">
        <f t="array" ref="AH10">INDEX(W_psid!$B$2:$CZ$104,W_!$A10,W_!AH$1)/Ns!$B$1</f>
        <v>5.2977340741016017E-2</v>
      </c>
      <c r="AI10" s="20" cm="1">
        <f t="array" ref="AI10">INDEX(W_psid!$B$2:$CZ$104,W_!$A10,W_!AI$1)/Ns!$B$1</f>
        <v>-4.9989577419723634</v>
      </c>
      <c r="AJ10" s="20" cm="1">
        <f t="array" ref="AJ10">INDEX(W_psid!$B$2:$CZ$104,W_!$A10,W_!AJ$1)/Ns!$B$1</f>
        <v>6.1199657805741818E-2</v>
      </c>
      <c r="AK10" s="20" cm="1">
        <f t="array" ref="AK10">INDEX(W_psid!$B$2:$CZ$104,W_!$A10,W_!AK$1)/Ns!$B$1</f>
        <v>564.10690047422975</v>
      </c>
      <c r="AL10" s="20" cm="1">
        <f t="array" ref="AL10">INDEX(W_psid!$B$2:$CZ$104,W_!$A10,W_!AL$1)/Ns!$B$1</f>
        <v>627.10003938199816</v>
      </c>
      <c r="AM10" s="20" cm="1">
        <f t="array" ref="AM10">INDEX(W_psid!$B$2:$CZ$104,W_!$A10,W_!AM$1)/Ns!$B$1</f>
        <v>-190.42159454912203</v>
      </c>
      <c r="AN10" s="20" cm="1">
        <f t="array" ref="AN10">INDEX(W_psid!$B$2:$CZ$104,W_!$A10,W_!AN$1)/Ns!$B$1</f>
        <v>2.6695665299151958</v>
      </c>
      <c r="AO10" s="20" cm="1">
        <f t="array" ref="AO10">INDEX(W_psid!$B$2:$CZ$104,W_!$A10,W_!AO$1)/Ns!$B$1</f>
        <v>-3.2264782321205422E-2</v>
      </c>
      <c r="AP10" s="20" cm="1">
        <f t="array" ref="AP10">INDEX(W_psid!$B$2:$CZ$104,W_!$A10,W_!AP$1)/Ns!$B$1</f>
        <v>-300.63742498639431</v>
      </c>
      <c r="AQ10" s="20" cm="1">
        <f t="array" ref="AQ10">INDEX(W_psid!$B$2:$CZ$104,W_!$A10,W_!AQ$1)/Ns!$B$1</f>
        <v>-328.09664749976133</v>
      </c>
      <c r="AR10" s="20" cm="1">
        <f t="array" ref="AR10">INDEX(W_psid!$B$2:$CZ$104,W_!$A10,W_!AR$1)/Ns!$B$1</f>
        <v>101.00284475285673</v>
      </c>
      <c r="AS10" s="20" cm="1">
        <f t="array" ref="AS10">INDEX(W_psid!$B$2:$CZ$104,W_!$A10,W_!AS$1)/Ns!$B$1</f>
        <v>5.7868127817667855E-3</v>
      </c>
      <c r="AT10" s="20" cm="1">
        <f t="array" ref="AT10">INDEX(W_psid!$B$2:$CZ$104,W_!$A10,W_!AT$1)/Ns!$B$1</f>
        <v>-4.8387171947774305E-3</v>
      </c>
      <c r="AU10" s="20" cm="1">
        <f t="array" ref="AU10">INDEX(W_psid!$B$2:$CZ$104,W_!$A10,W_!AU$1)/Ns!$B$1</f>
        <v>0</v>
      </c>
      <c r="AV10" s="20" cm="1">
        <f t="array" ref="AV10">INDEX(W_psid!$B$2:$CZ$104,W_!$A10,W_!AV$1)/Ns!$B$1</f>
        <v>10.868734369093167</v>
      </c>
      <c r="AW10" s="20" cm="1">
        <f t="array" ref="AW10">INDEX(W_psid!$B$2:$CZ$104,W_!$A10,W_!AW$1)/Ns!$B$1</f>
        <v>-0.35127598472466065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</row>
    <row r="11" spans="1:57" x14ac:dyDescent="0.35">
      <c r="A11" s="20">
        <f>MATCH(C11,W_psid!$A$2:$A$104,0)</f>
        <v>38</v>
      </c>
      <c r="B11" s="20" t="str">
        <f>MOMS!$A$9</f>
        <v>shours</v>
      </c>
      <c r="C11" s="20" t="str">
        <f>MOMS!$B$9</f>
        <v>shours</v>
      </c>
      <c r="D11" s="20" cm="1">
        <f t="array" ref="D11">INDEX(W_psid!$B$2:$CZ$104,W_!$A11,W_!D$1)/Ns!$B$1</f>
        <v>-0.79294674678165689</v>
      </c>
      <c r="E11" s="20" cm="1">
        <f t="array" ref="E11">INDEX(W_psid!$B$2:$CZ$104,W_!$A11,W_!E$1)/Ns!$B$1</f>
        <v>-0.93364597802531113</v>
      </c>
      <c r="F11" s="20" cm="1">
        <f t="array" ref="F11">INDEX(W_psid!$B$2:$CZ$104,W_!$A11,W_!F$1)/Ns!$B$1</f>
        <v>-1.5264591828201777</v>
      </c>
      <c r="G11" s="20" cm="1">
        <f t="array" ref="G11">INDEX(W_psid!$B$2:$CZ$104,W_!$A11,W_!G$1)/Ns!$B$1</f>
        <v>-38.119946256153838</v>
      </c>
      <c r="H11" s="20" cm="1">
        <f t="array" ref="H11">INDEX(W_psid!$B$2:$CZ$104,W_!$A11,W_!H$1)/Ns!$B$1</f>
        <v>31.453899867120334</v>
      </c>
      <c r="I11" s="20" cm="1">
        <f t="array" ref="I11">INDEX(W_psid!$B$2:$CZ$104,W_!$A11,W_!I$1)/Ns!$B$1</f>
        <v>49.059731474926053</v>
      </c>
      <c r="J11" s="20" cm="1">
        <f t="array" ref="J11">INDEX(W_psid!$B$2:$CZ$104,W_!$A11,W_!J$1)/Ns!$B$1</f>
        <v>71.352668593028881</v>
      </c>
      <c r="K11" s="20" cm="1">
        <f t="array" ref="K11">INDEX(W_psid!$B$2:$CZ$104,W_!$A11,W_!K$1)/Ns!$B$1</f>
        <v>200.58312634351103</v>
      </c>
      <c r="L11" s="20" cm="1">
        <f t="array" ref="L11">INDEX(W_psid!$B$2:$CZ$104,W_!$A11,W_!L$1)/Ns!$B$1</f>
        <v>-21.084628018220076</v>
      </c>
      <c r="M11" s="20" cm="1">
        <f t="array" ref="M11">INDEX(W_psid!$B$2:$CZ$104,W_!$A11,W_!M$1)/Ns!$B$1</f>
        <v>-45.98776823213425</v>
      </c>
      <c r="N11" s="20" cm="1">
        <f t="array" ref="N11">INDEX(W_psid!$B$2:$CZ$104,W_!$A11,W_!N$1)/Ns!$B$1</f>
        <v>-28.424983371680749</v>
      </c>
      <c r="O11" s="20" cm="1">
        <f t="array" ref="O11">INDEX(W_psid!$B$2:$CZ$104,W_!$A11,W_!O$1)/Ns!$B$1</f>
        <v>-7.5366522421794491</v>
      </c>
      <c r="P11" s="20" cm="1">
        <f t="array" ref="P11">INDEX(W_psid!$B$2:$CZ$104,W_!$A11,W_!P$1)/Ns!$B$1</f>
        <v>-16.496471937995057</v>
      </c>
      <c r="Q11" s="20" cm="1">
        <f t="array" ref="Q11">INDEX(W_psid!$B$2:$CZ$104,W_!$A11,W_!Q$1)/Ns!$B$1</f>
        <v>18.249703379850011</v>
      </c>
      <c r="R11" s="20" cm="1">
        <f t="array" ref="R11">INDEX(W_psid!$B$2:$CZ$104,W_!$A11,W_!R$1)/Ns!$B$1</f>
        <v>-100.04894826827858</v>
      </c>
      <c r="S11" s="20" cm="1">
        <f t="array" ref="S11">INDEX(W_psid!$B$2:$CZ$104,W_!$A11,W_!S$1)/Ns!$B$1</f>
        <v>-7.9318629279518799E-3</v>
      </c>
      <c r="T11" s="20" cm="1">
        <f t="array" ref="T11">INDEX(W_psid!$B$2:$CZ$104,W_!$A11,W_!T$1)/Ns!$B$1</f>
        <v>5.5629652391202605E-3</v>
      </c>
      <c r="U11" s="20" cm="1">
        <f t="array" ref="U11">INDEX(W_psid!$B$2:$CZ$104,W_!$A11,W_!U$1)/Ns!$B$1</f>
        <v>-6.2467351518116249E-2</v>
      </c>
      <c r="V11" s="20" cm="1">
        <f t="array" ref="V11">INDEX(W_psid!$B$2:$CZ$104,W_!$A11,W_!V$1)/Ns!$B$1</f>
        <v>4.8932721023164909</v>
      </c>
      <c r="W11" s="20" cm="1">
        <f t="array" ref="W11">INDEX(W_psid!$B$2:$CZ$104,W_!$A11,W_!W$1)/Ns!$B$1</f>
        <v>4.8135437542066226</v>
      </c>
      <c r="X11" s="20" cm="1">
        <f t="array" ref="X11">INDEX(W_psid!$B$2:$CZ$104,W_!$A11,W_!X$1)/Ns!$B$1</f>
        <v>4.0361119251143229</v>
      </c>
      <c r="Y11" s="20" cm="1">
        <f t="array" ref="Y11">INDEX(W_psid!$B$2:$CZ$104,W_!$A11,W_!Y$1)/Ns!$B$1</f>
        <v>3.1550534952839491</v>
      </c>
      <c r="Z11" s="20" cm="1">
        <f t="array" ref="Z11">INDEX(W_psid!$B$2:$CZ$104,W_!$A11,W_!Z$1)/Ns!$B$1</f>
        <v>2.8415736612521174</v>
      </c>
      <c r="AA11" s="20" cm="1">
        <f t="array" ref="AA11">INDEX(W_psid!$B$2:$CZ$104,W_!$A11,W_!AA$1)/Ns!$B$1</f>
        <v>3.760138872623294</v>
      </c>
      <c r="AB11" s="20" cm="1">
        <f t="array" ref="AB11">INDEX(W_psid!$B$2:$CZ$104,W_!$A11,W_!AB$1)/Ns!$B$1</f>
        <v>-7.361745628068915E-2</v>
      </c>
      <c r="AC11" s="20" cm="1">
        <f t="array" ref="AC11">INDEX(W_psid!$B$2:$CZ$104,W_!$A11,W_!AC$1)/Ns!$B$1</f>
        <v>8.3905507680865979E-3</v>
      </c>
      <c r="AD11" s="20" cm="1">
        <f t="array" ref="AD11">INDEX(W_psid!$B$2:$CZ$104,W_!$A11,W_!AD$1)/Ns!$B$1</f>
        <v>-1.4239298455800584</v>
      </c>
      <c r="AE11" s="20" cm="1">
        <f t="array" ref="AE11">INDEX(W_psid!$B$2:$CZ$104,W_!$A11,W_!AE$1)/Ns!$B$1</f>
        <v>0.41993132679414452</v>
      </c>
      <c r="AF11" s="20" cm="1">
        <f t="array" ref="AF11">INDEX(W_psid!$B$2:$CZ$104,W_!$A11,W_!AF$1)/Ns!$B$1</f>
        <v>54.921637570637493</v>
      </c>
      <c r="AG11" s="20" cm="1">
        <f t="array" ref="AG11">INDEX(W_psid!$B$2:$CZ$104,W_!$A11,W_!AG$1)/Ns!$B$1</f>
        <v>46.65092921717261</v>
      </c>
      <c r="AH11" s="20" cm="1">
        <f t="array" ref="AH11">INDEX(W_psid!$B$2:$CZ$104,W_!$A11,W_!AH$1)/Ns!$B$1</f>
        <v>0.14583082630579275</v>
      </c>
      <c r="AI11" s="20" cm="1">
        <f t="array" ref="AI11">INDEX(W_psid!$B$2:$CZ$104,W_!$A11,W_!AI$1)/Ns!$B$1</f>
        <v>-3.813415353600357</v>
      </c>
      <c r="AJ11" s="20" cm="1">
        <f t="array" ref="AJ11">INDEX(W_psid!$B$2:$CZ$104,W_!$A11,W_!AJ$1)/Ns!$B$1</f>
        <v>5.7289285632634364E-2</v>
      </c>
      <c r="AK11" s="20" cm="1">
        <f t="array" ref="AK11">INDEX(W_psid!$B$2:$CZ$104,W_!$A11,W_!AK$1)/Ns!$B$1</f>
        <v>233.10727287365242</v>
      </c>
      <c r="AL11" s="20" cm="1">
        <f t="array" ref="AL11">INDEX(W_psid!$B$2:$CZ$104,W_!$A11,W_!AL$1)/Ns!$B$1</f>
        <v>323.24260996404115</v>
      </c>
      <c r="AM11" s="20" cm="1">
        <f t="array" ref="AM11">INDEX(W_psid!$B$2:$CZ$104,W_!$A11,W_!AM$1)/Ns!$B$1</f>
        <v>-54.86504852136941</v>
      </c>
      <c r="AN11" s="20" cm="1">
        <f t="array" ref="AN11">INDEX(W_psid!$B$2:$CZ$104,W_!$A11,W_!AN$1)/Ns!$B$1</f>
        <v>1.991731857013805</v>
      </c>
      <c r="AO11" s="20" cm="1">
        <f t="array" ref="AO11">INDEX(W_psid!$B$2:$CZ$104,W_!$A11,W_!AO$1)/Ns!$B$1</f>
        <v>-3.0675799390532665E-2</v>
      </c>
      <c r="AP11" s="20" cm="1">
        <f t="array" ref="AP11">INDEX(W_psid!$B$2:$CZ$104,W_!$A11,W_!AP$1)/Ns!$B$1</f>
        <v>-122.60680602222264</v>
      </c>
      <c r="AQ11" s="20" cm="1">
        <f t="array" ref="AQ11">INDEX(W_psid!$B$2:$CZ$104,W_!$A11,W_!AQ$1)/Ns!$B$1</f>
        <v>-169.60742296156531</v>
      </c>
      <c r="AR11" s="20" cm="1">
        <f t="array" ref="AR11">INDEX(W_psid!$B$2:$CZ$104,W_!$A11,W_!AR$1)/Ns!$B$1</f>
        <v>30.379388921792213</v>
      </c>
      <c r="AS11" s="20" cm="1">
        <f t="array" ref="AS11">INDEX(W_psid!$B$2:$CZ$104,W_!$A11,W_!AS$1)/Ns!$B$1</f>
        <v>-0.1637054637473484</v>
      </c>
      <c r="AT11" s="20" cm="1">
        <f t="array" ref="AT11">INDEX(W_psid!$B$2:$CZ$104,W_!$A11,W_!AT$1)/Ns!$B$1</f>
        <v>8.6287906165056688E-2</v>
      </c>
      <c r="AU11" s="20" cm="1">
        <f t="array" ref="AU11">INDEX(W_psid!$B$2:$CZ$104,W_!$A11,W_!AU$1)/Ns!$B$1</f>
        <v>0</v>
      </c>
      <c r="AV11" s="20" cm="1">
        <f t="array" ref="AV11">INDEX(W_psid!$B$2:$CZ$104,W_!$A11,W_!AV$1)/Ns!$B$1</f>
        <v>24.342941174552333</v>
      </c>
      <c r="AW11" s="20" cm="1">
        <f t="array" ref="AW11">INDEX(W_psid!$B$2:$CZ$104,W_!$A11,W_!AW$1)/Ns!$B$1</f>
        <v>0.89610685505076959</v>
      </c>
      <c r="AX11" s="20">
        <v>0</v>
      </c>
      <c r="AY11" s="20">
        <v>0</v>
      </c>
      <c r="AZ11" s="20">
        <v>0</v>
      </c>
      <c r="BA11" s="20">
        <v>0</v>
      </c>
      <c r="BB11" s="20">
        <v>0</v>
      </c>
      <c r="BC11" s="20">
        <v>0</v>
      </c>
      <c r="BD11" s="20">
        <v>0</v>
      </c>
      <c r="BE11" s="20">
        <v>0</v>
      </c>
    </row>
    <row r="12" spans="1:57" x14ac:dyDescent="0.35">
      <c r="A12" s="20">
        <f>MATCH(C12,W_psid!$A$2:$A$104,0)</f>
        <v>49</v>
      </c>
      <c r="B12" s="20" t="str">
        <f>MOMS!$A$10</f>
        <v>whwk_pww</v>
      </c>
      <c r="C12" s="20" t="str">
        <f>MOMS!$B$10</f>
        <v>whwk_pww</v>
      </c>
      <c r="D12" s="20" cm="1">
        <f t="array" ref="D12">INDEX(W_psid!$B$2:$CZ$104,W_!$A12,W_!D$1)/Ns!$B$1</f>
        <v>-0.61849866154989785</v>
      </c>
      <c r="E12" s="20" cm="1">
        <f t="array" ref="E12">INDEX(W_psid!$B$2:$CZ$104,W_!$A12,W_!E$1)/Ns!$B$1</f>
        <v>1.7575242765909802</v>
      </c>
      <c r="F12" s="20" cm="1">
        <f t="array" ref="F12">INDEX(W_psid!$B$2:$CZ$104,W_!$A12,W_!F$1)/Ns!$B$1</f>
        <v>3.7431745411559171E-2</v>
      </c>
      <c r="G12" s="20" cm="1">
        <f t="array" ref="G12">INDEX(W_psid!$B$2:$CZ$104,W_!$A12,W_!G$1)/Ns!$B$1</f>
        <v>-41.166708058997443</v>
      </c>
      <c r="H12" s="20" cm="1">
        <f t="array" ref="H12">INDEX(W_psid!$B$2:$CZ$104,W_!$A12,W_!H$1)/Ns!$B$1</f>
        <v>-23.515948830923719</v>
      </c>
      <c r="I12" s="20" cm="1">
        <f t="array" ref="I12">INDEX(W_psid!$B$2:$CZ$104,W_!$A12,W_!I$1)/Ns!$B$1</f>
        <v>-12.71218740860556</v>
      </c>
      <c r="J12" s="20" cm="1">
        <f t="array" ref="J12">INDEX(W_psid!$B$2:$CZ$104,W_!$A12,W_!J$1)/Ns!$B$1</f>
        <v>-16.044070683334787</v>
      </c>
      <c r="K12" s="20" cm="1">
        <f t="array" ref="K12">INDEX(W_psid!$B$2:$CZ$104,W_!$A12,W_!K$1)/Ns!$B$1</f>
        <v>-21.084628018220076</v>
      </c>
      <c r="L12" s="20" cm="1">
        <f t="array" ref="L12">INDEX(W_psid!$B$2:$CZ$104,W_!$A12,W_!L$1)/Ns!$B$1</f>
        <v>134.77701934895376</v>
      </c>
      <c r="M12" s="20" cm="1">
        <f t="array" ref="M12">INDEX(W_psid!$B$2:$CZ$104,W_!$A12,W_!M$1)/Ns!$B$1</f>
        <v>28.431454281234124</v>
      </c>
      <c r="N12" s="20" cm="1">
        <f t="array" ref="N12">INDEX(W_psid!$B$2:$CZ$104,W_!$A12,W_!N$1)/Ns!$B$1</f>
        <v>-70.526614496424898</v>
      </c>
      <c r="O12" s="20" cm="1">
        <f t="array" ref="O12">INDEX(W_psid!$B$2:$CZ$104,W_!$A12,W_!O$1)/Ns!$B$1</f>
        <v>-120.7330487949655</v>
      </c>
      <c r="P12" s="20" cm="1">
        <f t="array" ref="P12">INDEX(W_psid!$B$2:$CZ$104,W_!$A12,W_!P$1)/Ns!$B$1</f>
        <v>3.1849285426923051</v>
      </c>
      <c r="Q12" s="20" cm="1">
        <f t="array" ref="Q12">INDEX(W_psid!$B$2:$CZ$104,W_!$A12,W_!Q$1)/Ns!$B$1</f>
        <v>33.988319927398045</v>
      </c>
      <c r="R12" s="20" cm="1">
        <f t="array" ref="R12">INDEX(W_psid!$B$2:$CZ$104,W_!$A12,W_!R$1)/Ns!$B$1</f>
        <v>46.000542130549412</v>
      </c>
      <c r="S12" s="20" cm="1">
        <f t="array" ref="S12">INDEX(W_psid!$B$2:$CZ$104,W_!$A12,W_!S$1)/Ns!$B$1</f>
        <v>-2.2013836633826844E-2</v>
      </c>
      <c r="T12" s="20" cm="1">
        <f t="array" ref="T12">INDEX(W_psid!$B$2:$CZ$104,W_!$A12,W_!T$1)/Ns!$B$1</f>
        <v>-1.0741556656109234E-3</v>
      </c>
      <c r="U12" s="20" cm="1">
        <f t="array" ref="U12">INDEX(W_psid!$B$2:$CZ$104,W_!$A12,W_!U$1)/Ns!$B$1</f>
        <v>1.0143784934985392E-2</v>
      </c>
      <c r="V12" s="20" cm="1">
        <f t="array" ref="V12">INDEX(W_psid!$B$2:$CZ$104,W_!$A12,W_!V$1)/Ns!$B$1</f>
        <v>-2.0571030328086155</v>
      </c>
      <c r="W12" s="20" cm="1">
        <f t="array" ref="W12">INDEX(W_psid!$B$2:$CZ$104,W_!$A12,W_!W$1)/Ns!$B$1</f>
        <v>-1.7868481187691332</v>
      </c>
      <c r="X12" s="20" cm="1">
        <f t="array" ref="X12">INDEX(W_psid!$B$2:$CZ$104,W_!$A12,W_!X$1)/Ns!$B$1</f>
        <v>-3.2848486805770967</v>
      </c>
      <c r="Y12" s="20" cm="1">
        <f t="array" ref="Y12">INDEX(W_psid!$B$2:$CZ$104,W_!$A12,W_!Y$1)/Ns!$B$1</f>
        <v>-3.3601319574868058</v>
      </c>
      <c r="Z12" s="20" cm="1">
        <f t="array" ref="Z12">INDEX(W_psid!$B$2:$CZ$104,W_!$A12,W_!Z$1)/Ns!$B$1</f>
        <v>-2.8555642531062055</v>
      </c>
      <c r="AA12" s="20" cm="1">
        <f t="array" ref="AA12">INDEX(W_psid!$B$2:$CZ$104,W_!$A12,W_!AA$1)/Ns!$B$1</f>
        <v>-3.2299626627949154</v>
      </c>
      <c r="AB12" s="20" cm="1">
        <f t="array" ref="AB12">INDEX(W_psid!$B$2:$CZ$104,W_!$A12,W_!AB$1)/Ns!$B$1</f>
        <v>-0.50605218775696448</v>
      </c>
      <c r="AC12" s="20" cm="1">
        <f t="array" ref="AC12">INDEX(W_psid!$B$2:$CZ$104,W_!$A12,W_!AC$1)/Ns!$B$1</f>
        <v>-2.5081918472865609E-2</v>
      </c>
      <c r="AD12" s="20" cm="1">
        <f t="array" ref="AD12">INDEX(W_psid!$B$2:$CZ$104,W_!$A12,W_!AD$1)/Ns!$B$1</f>
        <v>0.59161471683059652</v>
      </c>
      <c r="AE12" s="20" cm="1">
        <f t="array" ref="AE12">INDEX(W_psid!$B$2:$CZ$104,W_!$A12,W_!AE$1)/Ns!$B$1</f>
        <v>-0.16478136649691721</v>
      </c>
      <c r="AF12" s="20" cm="1">
        <f t="array" ref="AF12">INDEX(W_psid!$B$2:$CZ$104,W_!$A12,W_!AF$1)/Ns!$B$1</f>
        <v>-5.306382962549673</v>
      </c>
      <c r="AG12" s="20" cm="1">
        <f t="array" ref="AG12">INDEX(W_psid!$B$2:$CZ$104,W_!$A12,W_!AG$1)/Ns!$B$1</f>
        <v>-3.2278634343480732</v>
      </c>
      <c r="AH12" s="20" cm="1">
        <f t="array" ref="AH12">INDEX(W_psid!$B$2:$CZ$104,W_!$A12,W_!AH$1)/Ns!$B$1</f>
        <v>-7.7842449321060922E-2</v>
      </c>
      <c r="AI12" s="20" cm="1">
        <f t="array" ref="AI12">INDEX(W_psid!$B$2:$CZ$104,W_!$A12,W_!AI$1)/Ns!$B$1</f>
        <v>-0.10334838972893282</v>
      </c>
      <c r="AJ12" s="20" cm="1">
        <f t="array" ref="AJ12">INDEX(W_psid!$B$2:$CZ$104,W_!$A12,W_!AJ$1)/Ns!$B$1</f>
        <v>-8.2935588139681983E-4</v>
      </c>
      <c r="AK12" s="20" cm="1">
        <f t="array" ref="AK12">INDEX(W_psid!$B$2:$CZ$104,W_!$A12,W_!AK$1)/Ns!$B$1</f>
        <v>5.1504351789728755</v>
      </c>
      <c r="AL12" s="20" cm="1">
        <f t="array" ref="AL12">INDEX(W_psid!$B$2:$CZ$104,W_!$A12,W_!AL$1)/Ns!$B$1</f>
        <v>5.2748262204943674E-3</v>
      </c>
      <c r="AM12" s="20" cm="1">
        <f t="array" ref="AM12">INDEX(W_psid!$B$2:$CZ$104,W_!$A12,W_!AM$1)/Ns!$B$1</f>
        <v>-219.81864501312373</v>
      </c>
      <c r="AN12" s="20" cm="1">
        <f t="array" ref="AN12">INDEX(W_psid!$B$2:$CZ$104,W_!$A12,W_!AN$1)/Ns!$B$1</f>
        <v>3.9272944901006308E-2</v>
      </c>
      <c r="AO12" s="20" cm="1">
        <f t="array" ref="AO12">INDEX(W_psid!$B$2:$CZ$104,W_!$A12,W_!AO$1)/Ns!$B$1</f>
        <v>1.2545070129001435E-4</v>
      </c>
      <c r="AP12" s="20" cm="1">
        <f t="array" ref="AP12">INDEX(W_psid!$B$2:$CZ$104,W_!$A12,W_!AP$1)/Ns!$B$1</f>
        <v>-1.8440378825759587</v>
      </c>
      <c r="AQ12" s="20" cm="1">
        <f t="array" ref="AQ12">INDEX(W_psid!$B$2:$CZ$104,W_!$A12,W_!AQ$1)/Ns!$B$1</f>
        <v>-7.7186026207933578E-2</v>
      </c>
      <c r="AR12" s="20" cm="1">
        <f t="array" ref="AR12">INDEX(W_psid!$B$2:$CZ$104,W_!$A12,W_!AR$1)/Ns!$B$1</f>
        <v>114.53389957599209</v>
      </c>
      <c r="AS12" s="20" cm="1">
        <f t="array" ref="AS12">INDEX(W_psid!$B$2:$CZ$104,W_!$A12,W_!AS$1)/Ns!$B$1</f>
        <v>7.4962600762906159E-2</v>
      </c>
      <c r="AT12" s="20" cm="1">
        <f t="array" ref="AT12">INDEX(W_psid!$B$2:$CZ$104,W_!$A12,W_!AT$1)/Ns!$B$1</f>
        <v>-3.9962070758169398E-2</v>
      </c>
      <c r="AU12" s="20" cm="1">
        <f t="array" ref="AU12">INDEX(W_psid!$B$2:$CZ$104,W_!$A12,W_!AU$1)/Ns!$B$1</f>
        <v>0</v>
      </c>
      <c r="AV12" s="20" cm="1">
        <f t="array" ref="AV12">INDEX(W_psid!$B$2:$CZ$104,W_!$A12,W_!AV$1)/Ns!$B$1</f>
        <v>-9.7978525834385071</v>
      </c>
      <c r="AW12" s="20" cm="1">
        <f t="array" ref="AW12">INDEX(W_psid!$B$2:$CZ$104,W_!$A12,W_!AW$1)/Ns!$B$1</f>
        <v>-1.2658683220624523</v>
      </c>
      <c r="AX12" s="20">
        <v>0</v>
      </c>
      <c r="AY12" s="20">
        <v>0</v>
      </c>
      <c r="AZ12" s="20">
        <v>0</v>
      </c>
      <c r="BA12" s="20">
        <v>0</v>
      </c>
      <c r="BB12" s="20">
        <v>0</v>
      </c>
      <c r="BC12" s="20">
        <v>0</v>
      </c>
      <c r="BD12" s="20">
        <v>0</v>
      </c>
      <c r="BE12" s="20">
        <v>0</v>
      </c>
    </row>
    <row r="13" spans="1:57" x14ac:dyDescent="0.35">
      <c r="A13" s="20">
        <f>MATCH(C13,W_psid!$A$2:$A$104,0)</f>
        <v>50</v>
      </c>
      <c r="B13" s="20" t="str">
        <f>MOMS!$A$11</f>
        <v>whwk_pwn_dif</v>
      </c>
      <c r="C13" s="20" t="str">
        <f>MOMS!$B$11</f>
        <v>whwk_pwn_dif</v>
      </c>
      <c r="D13" s="20" cm="1">
        <f t="array" ref="D13">INDEX(W_psid!$B$2:$CZ$104,W_!$A13,W_!D$1)/Ns!$B$1</f>
        <v>0.32192270543960239</v>
      </c>
      <c r="E13" s="20" cm="1">
        <f t="array" ref="E13">INDEX(W_psid!$B$2:$CZ$104,W_!$A13,W_!E$1)/Ns!$B$1</f>
        <v>1.3455678866289522</v>
      </c>
      <c r="F13" s="20" cm="1">
        <f t="array" ref="F13">INDEX(W_psid!$B$2:$CZ$104,W_!$A13,W_!F$1)/Ns!$B$1</f>
        <v>-2.366432719616367</v>
      </c>
      <c r="G13" s="20" cm="1">
        <f t="array" ref="G13">INDEX(W_psid!$B$2:$CZ$104,W_!$A13,W_!G$1)/Ns!$B$1</f>
        <v>15.833172239891811</v>
      </c>
      <c r="H13" s="20" cm="1">
        <f t="array" ref="H13">INDEX(W_psid!$B$2:$CZ$104,W_!$A13,W_!H$1)/Ns!$B$1</f>
        <v>-20.722757757165144</v>
      </c>
      <c r="I13" s="20" cm="1">
        <f t="array" ref="I13">INDEX(W_psid!$B$2:$CZ$104,W_!$A13,W_!I$1)/Ns!$B$1</f>
        <v>4.3527563754347227</v>
      </c>
      <c r="J13" s="20" cm="1">
        <f t="array" ref="J13">INDEX(W_psid!$B$2:$CZ$104,W_!$A13,W_!J$1)/Ns!$B$1</f>
        <v>-16.830339855511021</v>
      </c>
      <c r="K13" s="20" cm="1">
        <f t="array" ref="K13">INDEX(W_psid!$B$2:$CZ$104,W_!$A13,W_!K$1)/Ns!$B$1</f>
        <v>-45.98776823213425</v>
      </c>
      <c r="L13" s="20" cm="1">
        <f t="array" ref="L13">INDEX(W_psid!$B$2:$CZ$104,W_!$A13,W_!L$1)/Ns!$B$1</f>
        <v>28.431454281234124</v>
      </c>
      <c r="M13" s="20" cm="1">
        <f t="array" ref="M13">INDEX(W_psid!$B$2:$CZ$104,W_!$A13,W_!M$1)/Ns!$B$1</f>
        <v>196.45404026782131</v>
      </c>
      <c r="N13" s="20" cm="1">
        <f t="array" ref="N13">INDEX(W_psid!$B$2:$CZ$104,W_!$A13,W_!N$1)/Ns!$B$1</f>
        <v>-14.137853882558442</v>
      </c>
      <c r="O13" s="20" cm="1">
        <f t="array" ref="O13">INDEX(W_psid!$B$2:$CZ$104,W_!$A13,W_!O$1)/Ns!$B$1</f>
        <v>-5.3426205245988454</v>
      </c>
      <c r="P13" s="20" cm="1">
        <f t="array" ref="P13">INDEX(W_psid!$B$2:$CZ$104,W_!$A13,W_!P$1)/Ns!$B$1</f>
        <v>20.112806129247645</v>
      </c>
      <c r="Q13" s="20" cm="1">
        <f t="array" ref="Q13">INDEX(W_psid!$B$2:$CZ$104,W_!$A13,W_!Q$1)/Ns!$B$1</f>
        <v>30.471530380733501</v>
      </c>
      <c r="R13" s="20" cm="1">
        <f t="array" ref="R13">INDEX(W_psid!$B$2:$CZ$104,W_!$A13,W_!R$1)/Ns!$B$1</f>
        <v>28.737519285651008</v>
      </c>
      <c r="S13" s="20" cm="1">
        <f t="array" ref="S13">INDEX(W_psid!$B$2:$CZ$104,W_!$A13,W_!S$1)/Ns!$B$1</f>
        <v>1.9031784167718624E-3</v>
      </c>
      <c r="T13" s="20" cm="1">
        <f t="array" ref="T13">INDEX(W_psid!$B$2:$CZ$104,W_!$A13,W_!T$1)/Ns!$B$1</f>
        <v>9.7383273644299296E-4</v>
      </c>
      <c r="U13" s="20" cm="1">
        <f t="array" ref="U13">INDEX(W_psid!$B$2:$CZ$104,W_!$A13,W_!U$1)/Ns!$B$1</f>
        <v>4.7788815968361608E-3</v>
      </c>
      <c r="V13" s="20" cm="1">
        <f t="array" ref="V13">INDEX(W_psid!$B$2:$CZ$104,W_!$A13,W_!V$1)/Ns!$B$1</f>
        <v>-0.74839101986928458</v>
      </c>
      <c r="W13" s="20" cm="1">
        <f t="array" ref="W13">INDEX(W_psid!$B$2:$CZ$104,W_!$A13,W_!W$1)/Ns!$B$1</f>
        <v>-0.62946721410807938</v>
      </c>
      <c r="X13" s="20" cm="1">
        <f t="array" ref="X13">INDEX(W_psid!$B$2:$CZ$104,W_!$A13,W_!X$1)/Ns!$B$1</f>
        <v>-2.9618284602610001</v>
      </c>
      <c r="Y13" s="20" cm="1">
        <f t="array" ref="Y13">INDEX(W_psid!$B$2:$CZ$104,W_!$A13,W_!Y$1)/Ns!$B$1</f>
        <v>-2.7827144533141741</v>
      </c>
      <c r="Z13" s="20" cm="1">
        <f t="array" ref="Z13">INDEX(W_psid!$B$2:$CZ$104,W_!$A13,W_!Z$1)/Ns!$B$1</f>
        <v>-2.4437835971625588</v>
      </c>
      <c r="AA13" s="20" cm="1">
        <f t="array" ref="AA13">INDEX(W_psid!$B$2:$CZ$104,W_!$A13,W_!AA$1)/Ns!$B$1</f>
        <v>-2.86491575204681</v>
      </c>
      <c r="AB13" s="20" cm="1">
        <f t="array" ref="AB13">INDEX(W_psid!$B$2:$CZ$104,W_!$A13,W_!AB$1)/Ns!$B$1</f>
        <v>0.26556151571030201</v>
      </c>
      <c r="AC13" s="20" cm="1">
        <f t="array" ref="AC13">INDEX(W_psid!$B$2:$CZ$104,W_!$A13,W_!AC$1)/Ns!$B$1</f>
        <v>1.7056305769810907E-2</v>
      </c>
      <c r="AD13" s="20" cm="1">
        <f t="array" ref="AD13">INDEX(W_psid!$B$2:$CZ$104,W_!$A13,W_!AD$1)/Ns!$B$1</f>
        <v>0.55650947244698257</v>
      </c>
      <c r="AE13" s="20" cm="1">
        <f t="array" ref="AE13">INDEX(W_psid!$B$2:$CZ$104,W_!$A13,W_!AE$1)/Ns!$B$1</f>
        <v>-0.33934308626810261</v>
      </c>
      <c r="AF13" s="20" cm="1">
        <f t="array" ref="AF13">INDEX(W_psid!$B$2:$CZ$104,W_!$A13,W_!AF$1)/Ns!$B$1</f>
        <v>-22.106106735614304</v>
      </c>
      <c r="AG13" s="20" cm="1">
        <f t="array" ref="AG13">INDEX(W_psid!$B$2:$CZ$104,W_!$A13,W_!AG$1)/Ns!$B$1</f>
        <v>-17.063207056786258</v>
      </c>
      <c r="AH13" s="20" cm="1">
        <f t="array" ref="AH13">INDEX(W_psid!$B$2:$CZ$104,W_!$A13,W_!AH$1)/Ns!$B$1</f>
        <v>-2.2443543428712243E-2</v>
      </c>
      <c r="AI13" s="20" cm="1">
        <f t="array" ref="AI13">INDEX(W_psid!$B$2:$CZ$104,W_!$A13,W_!AI$1)/Ns!$B$1</f>
        <v>-3.7643152457017348</v>
      </c>
      <c r="AJ13" s="20" cm="1">
        <f t="array" ref="AJ13">INDEX(W_psid!$B$2:$CZ$104,W_!$A13,W_!AJ$1)/Ns!$B$1</f>
        <v>3.871008313997127E-2</v>
      </c>
      <c r="AK13" s="20" cm="1">
        <f t="array" ref="AK13">INDEX(W_psid!$B$2:$CZ$104,W_!$A13,W_!AK$1)/Ns!$B$1</f>
        <v>-32.155139475869944</v>
      </c>
      <c r="AL13" s="20" cm="1">
        <f t="array" ref="AL13">INDEX(W_psid!$B$2:$CZ$104,W_!$A13,W_!AL$1)/Ns!$B$1</f>
        <v>70.475583359014621</v>
      </c>
      <c r="AM13" s="20" cm="1">
        <f t="array" ref="AM13">INDEX(W_psid!$B$2:$CZ$104,W_!$A13,W_!AM$1)/Ns!$B$1</f>
        <v>-88.598284128025782</v>
      </c>
      <c r="AN13" s="20" cm="1">
        <f t="array" ref="AN13">INDEX(W_psid!$B$2:$CZ$104,W_!$A13,W_!AN$1)/Ns!$B$1</f>
        <v>2.0035536878101601</v>
      </c>
      <c r="AO13" s="20" cm="1">
        <f t="array" ref="AO13">INDEX(W_psid!$B$2:$CZ$104,W_!$A13,W_!AO$1)/Ns!$B$1</f>
        <v>-1.9805918848106167E-2</v>
      </c>
      <c r="AP13" s="20" cm="1">
        <f t="array" ref="AP13">INDEX(W_psid!$B$2:$CZ$104,W_!$A13,W_!AP$1)/Ns!$B$1</f>
        <v>19.803163217944064</v>
      </c>
      <c r="AQ13" s="20" cm="1">
        <f t="array" ref="AQ13">INDEX(W_psid!$B$2:$CZ$104,W_!$A13,W_!AQ$1)/Ns!$B$1</f>
        <v>-33.886995121247786</v>
      </c>
      <c r="AR13" s="20" cm="1">
        <f t="array" ref="AR13">INDEX(W_psid!$B$2:$CZ$104,W_!$A13,W_!AR$1)/Ns!$B$1</f>
        <v>46.383096685018735</v>
      </c>
      <c r="AS13" s="20" cm="1">
        <f t="array" ref="AS13">INDEX(W_psid!$B$2:$CZ$104,W_!$A13,W_!AS$1)/Ns!$B$1</f>
        <v>9.950751100788198E-2</v>
      </c>
      <c r="AT13" s="20" cm="1">
        <f t="array" ref="AT13">INDEX(W_psid!$B$2:$CZ$104,W_!$A13,W_!AT$1)/Ns!$B$1</f>
        <v>-5.1077887407229877E-2</v>
      </c>
      <c r="AU13" s="20" cm="1">
        <f t="array" ref="AU13">INDEX(W_psid!$B$2:$CZ$104,W_!$A13,W_!AU$1)/Ns!$B$1</f>
        <v>0</v>
      </c>
      <c r="AV13" s="20" cm="1">
        <f t="array" ref="AV13">INDEX(W_psid!$B$2:$CZ$104,W_!$A13,W_!AV$1)/Ns!$B$1</f>
        <v>-30.738607991121345</v>
      </c>
      <c r="AW13" s="20" cm="1">
        <f t="array" ref="AW13">INDEX(W_psid!$B$2:$CZ$104,W_!$A13,W_!AW$1)/Ns!$B$1</f>
        <v>-0.76989099304506337</v>
      </c>
      <c r="AX13" s="20">
        <v>0</v>
      </c>
      <c r="AY13" s="20">
        <v>0</v>
      </c>
      <c r="AZ13" s="20">
        <v>0</v>
      </c>
      <c r="BA13" s="20">
        <v>0</v>
      </c>
      <c r="BB13" s="20">
        <v>0</v>
      </c>
      <c r="BC13" s="20">
        <v>0</v>
      </c>
      <c r="BD13" s="20">
        <v>0</v>
      </c>
      <c r="BE13" s="20">
        <v>0</v>
      </c>
    </row>
    <row r="14" spans="1:57" x14ac:dyDescent="0.35">
      <c r="A14" s="20">
        <f>MATCH(C14,W_psid!$A$2:$A$104,0)</f>
        <v>51</v>
      </c>
      <c r="B14" s="20" t="str">
        <f>MOMS!$A$12</f>
        <v>whwk_pnw_dif</v>
      </c>
      <c r="C14" s="20" t="str">
        <f>MOMS!$B$12</f>
        <v>whwk_pnw_dif</v>
      </c>
      <c r="D14" s="20" cm="1">
        <f t="array" ref="D14">INDEX(W_psid!$B$2:$CZ$104,W_!$A14,W_!D$1)/Ns!$B$1</f>
        <v>0.34439953350822983</v>
      </c>
      <c r="E14" s="20" cm="1">
        <f t="array" ref="E14">INDEX(W_psid!$B$2:$CZ$104,W_!$A14,W_!E$1)/Ns!$B$1</f>
        <v>-1.0710841187496165</v>
      </c>
      <c r="F14" s="20" cm="1">
        <f t="array" ref="F14">INDEX(W_psid!$B$2:$CZ$104,W_!$A14,W_!F$1)/Ns!$B$1</f>
        <v>-2.2273560225485505</v>
      </c>
      <c r="G14" s="20" cm="1">
        <f t="array" ref="G14">INDEX(W_psid!$B$2:$CZ$104,W_!$A14,W_!G$1)/Ns!$B$1</f>
        <v>-53.192584929938107</v>
      </c>
      <c r="H14" s="20" cm="1">
        <f t="array" ref="H14">INDEX(W_psid!$B$2:$CZ$104,W_!$A14,W_!H$1)/Ns!$B$1</f>
        <v>38.050663769766814</v>
      </c>
      <c r="I14" s="20" cm="1">
        <f t="array" ref="I14">INDEX(W_psid!$B$2:$CZ$104,W_!$A14,W_!I$1)/Ns!$B$1</f>
        <v>7.0568840212417543</v>
      </c>
      <c r="J14" s="20" cm="1">
        <f t="array" ref="J14">INDEX(W_psid!$B$2:$CZ$104,W_!$A14,W_!J$1)/Ns!$B$1</f>
        <v>-46.657502782806304</v>
      </c>
      <c r="K14" s="20" cm="1">
        <f t="array" ref="K14">INDEX(W_psid!$B$2:$CZ$104,W_!$A14,W_!K$1)/Ns!$B$1</f>
        <v>-28.424983371680749</v>
      </c>
      <c r="L14" s="20" cm="1">
        <f t="array" ref="L14">INDEX(W_psid!$B$2:$CZ$104,W_!$A14,W_!L$1)/Ns!$B$1</f>
        <v>-70.526614496424898</v>
      </c>
      <c r="M14" s="20" cm="1">
        <f t="array" ref="M14">INDEX(W_psid!$B$2:$CZ$104,W_!$A14,W_!M$1)/Ns!$B$1</f>
        <v>-14.137853882558442</v>
      </c>
      <c r="N14" s="20" cm="1">
        <f t="array" ref="N14">INDEX(W_psid!$B$2:$CZ$104,W_!$A14,W_!N$1)/Ns!$B$1</f>
        <v>242.28547362665853</v>
      </c>
      <c r="O14" s="20" cm="1">
        <f t="array" ref="O14">INDEX(W_psid!$B$2:$CZ$104,W_!$A14,W_!O$1)/Ns!$B$1</f>
        <v>62.032610011837875</v>
      </c>
      <c r="P14" s="20" cm="1">
        <f t="array" ref="P14">INDEX(W_psid!$B$2:$CZ$104,W_!$A14,W_!P$1)/Ns!$B$1</f>
        <v>6.2162006498156428</v>
      </c>
      <c r="Q14" s="20" cm="1">
        <f t="array" ref="Q14">INDEX(W_psid!$B$2:$CZ$104,W_!$A14,W_!Q$1)/Ns!$B$1</f>
        <v>-96.764748789639668</v>
      </c>
      <c r="R14" s="20" cm="1">
        <f t="array" ref="R14">INDEX(W_psid!$B$2:$CZ$104,W_!$A14,W_!R$1)/Ns!$B$1</f>
        <v>-23.420011768880038</v>
      </c>
      <c r="S14" s="20" cm="1">
        <f t="array" ref="S14">INDEX(W_psid!$B$2:$CZ$104,W_!$A14,W_!S$1)/Ns!$B$1</f>
        <v>-1.1470185966936885E-3</v>
      </c>
      <c r="T14" s="20" cm="1">
        <f t="array" ref="T14">INDEX(W_psid!$B$2:$CZ$104,W_!$A14,W_!T$1)/Ns!$B$1</f>
        <v>3.9912841699891941E-3</v>
      </c>
      <c r="U14" s="20" cm="1">
        <f t="array" ref="U14">INDEX(W_psid!$B$2:$CZ$104,W_!$A14,W_!U$1)/Ns!$B$1</f>
        <v>-2.4328114401753101E-2</v>
      </c>
      <c r="V14" s="20" cm="1">
        <f t="array" ref="V14">INDEX(W_psid!$B$2:$CZ$104,W_!$A14,W_!V$1)/Ns!$B$1</f>
        <v>3.9990005397743333</v>
      </c>
      <c r="W14" s="20" cm="1">
        <f t="array" ref="W14">INDEX(W_psid!$B$2:$CZ$104,W_!$A14,W_!W$1)/Ns!$B$1</f>
        <v>3.9022665693558332</v>
      </c>
      <c r="X14" s="20" cm="1">
        <f t="array" ref="X14">INDEX(W_psid!$B$2:$CZ$104,W_!$A14,W_!X$1)/Ns!$B$1</f>
        <v>2.8090345065712974</v>
      </c>
      <c r="Y14" s="20" cm="1">
        <f t="array" ref="Y14">INDEX(W_psid!$B$2:$CZ$104,W_!$A14,W_!Y$1)/Ns!$B$1</f>
        <v>2.5212268988957152</v>
      </c>
      <c r="Z14" s="20" cm="1">
        <f t="array" ref="Z14">INDEX(W_psid!$B$2:$CZ$104,W_!$A14,W_!Z$1)/Ns!$B$1</f>
        <v>2.4502040149288788</v>
      </c>
      <c r="AA14" s="20" cm="1">
        <f t="array" ref="AA14">INDEX(W_psid!$B$2:$CZ$104,W_!$A14,W_!AA$1)/Ns!$B$1</f>
        <v>3.0718776860289561</v>
      </c>
      <c r="AB14" s="20" cm="1">
        <f t="array" ref="AB14">INDEX(W_psid!$B$2:$CZ$104,W_!$A14,W_!AB$1)/Ns!$B$1</f>
        <v>1.4022103651215185</v>
      </c>
      <c r="AC14" s="20" cm="1">
        <f t="array" ref="AC14">INDEX(W_psid!$B$2:$CZ$104,W_!$A14,W_!AC$1)/Ns!$B$1</f>
        <v>5.4194622678738896E-2</v>
      </c>
      <c r="AD14" s="20" cm="1">
        <f t="array" ref="AD14">INDEX(W_psid!$B$2:$CZ$104,W_!$A14,W_!AD$1)/Ns!$B$1</f>
        <v>-1.0033725628508654</v>
      </c>
      <c r="AE14" s="20" cm="1">
        <f t="array" ref="AE14">INDEX(W_psid!$B$2:$CZ$104,W_!$A14,W_!AE$1)/Ns!$B$1</f>
        <v>0.21408555478822894</v>
      </c>
      <c r="AF14" s="20" cm="1">
        <f t="array" ref="AF14">INDEX(W_psid!$B$2:$CZ$104,W_!$A14,W_!AF$1)/Ns!$B$1</f>
        <v>43.380428175973172</v>
      </c>
      <c r="AG14" s="20" cm="1">
        <f t="array" ref="AG14">INDEX(W_psid!$B$2:$CZ$104,W_!$A14,W_!AG$1)/Ns!$B$1</f>
        <v>40.276533656920314</v>
      </c>
      <c r="AH14" s="20" cm="1">
        <f t="array" ref="AH14">INDEX(W_psid!$B$2:$CZ$104,W_!$A14,W_!AH$1)/Ns!$B$1</f>
        <v>9.968369405121659E-2</v>
      </c>
      <c r="AI14" s="20" cm="1">
        <f t="array" ref="AI14">INDEX(W_psid!$B$2:$CZ$104,W_!$A14,W_!AI$1)/Ns!$B$1</f>
        <v>-2.5916037391998268</v>
      </c>
      <c r="AJ14" s="20" cm="1">
        <f t="array" ref="AJ14">INDEX(W_psid!$B$2:$CZ$104,W_!$A14,W_!AJ$1)/Ns!$B$1</f>
        <v>-1.908346787584439E-2</v>
      </c>
      <c r="AK14" s="20" cm="1">
        <f t="array" ref="AK14">INDEX(W_psid!$B$2:$CZ$104,W_!$A14,W_!AK$1)/Ns!$B$1</f>
        <v>240.02666652093581</v>
      </c>
      <c r="AL14" s="20" cm="1">
        <f t="array" ref="AL14">INDEX(W_psid!$B$2:$CZ$104,W_!$A14,W_!AL$1)/Ns!$B$1</f>
        <v>163.02147595156848</v>
      </c>
      <c r="AM14" s="20" cm="1">
        <f t="array" ref="AM14">INDEX(W_psid!$B$2:$CZ$104,W_!$A14,W_!AM$1)/Ns!$B$1</f>
        <v>54.03495611964275</v>
      </c>
      <c r="AN14" s="20" cm="1">
        <f t="array" ref="AN14">INDEX(W_psid!$B$2:$CZ$104,W_!$A14,W_!AN$1)/Ns!$B$1</f>
        <v>1.405336305778135</v>
      </c>
      <c r="AO14" s="20" cm="1">
        <f t="array" ref="AO14">INDEX(W_psid!$B$2:$CZ$104,W_!$A14,W_!AO$1)/Ns!$B$1</f>
        <v>9.3922809063725094E-3</v>
      </c>
      <c r="AP14" s="20" cm="1">
        <f t="array" ref="AP14">INDEX(W_psid!$B$2:$CZ$104,W_!$A14,W_!AP$1)/Ns!$B$1</f>
        <v>-127.40207196879018</v>
      </c>
      <c r="AQ14" s="20" cm="1">
        <f t="array" ref="AQ14">INDEX(W_psid!$B$2:$CZ$104,W_!$A14,W_!AQ$1)/Ns!$B$1</f>
        <v>-85.686414805813897</v>
      </c>
      <c r="AR14" s="20" cm="1">
        <f t="array" ref="AR14">INDEX(W_psid!$B$2:$CZ$104,W_!$A14,W_!AR$1)/Ns!$B$1</f>
        <v>-27.896944755844995</v>
      </c>
      <c r="AS14" s="20" cm="1">
        <f t="array" ref="AS14">INDEX(W_psid!$B$2:$CZ$104,W_!$A14,W_!AS$1)/Ns!$B$1</f>
        <v>7.9506441721016591E-2</v>
      </c>
      <c r="AT14" s="20" cm="1">
        <f t="array" ref="AT14">INDEX(W_psid!$B$2:$CZ$104,W_!$A14,W_!AT$1)/Ns!$B$1</f>
        <v>-4.1909543599187832E-2</v>
      </c>
      <c r="AU14" s="20" cm="1">
        <f t="array" ref="AU14">INDEX(W_psid!$B$2:$CZ$104,W_!$A14,W_!AU$1)/Ns!$B$1</f>
        <v>0</v>
      </c>
      <c r="AV14" s="20" cm="1">
        <f t="array" ref="AV14">INDEX(W_psid!$B$2:$CZ$104,W_!$A14,W_!AV$1)/Ns!$B$1</f>
        <v>34.364013302988717</v>
      </c>
      <c r="AW14" s="20" cm="1">
        <f t="array" ref="AW14">INDEX(W_psid!$B$2:$CZ$104,W_!$A14,W_!AW$1)/Ns!$B$1</f>
        <v>0.16555528188189689</v>
      </c>
      <c r="AX14" s="20">
        <v>0</v>
      </c>
      <c r="AY14" s="20">
        <v>0</v>
      </c>
      <c r="AZ14" s="20">
        <v>0</v>
      </c>
      <c r="BA14" s="20">
        <v>0</v>
      </c>
      <c r="BB14" s="20">
        <v>0</v>
      </c>
      <c r="BC14" s="20">
        <v>0</v>
      </c>
      <c r="BD14" s="20">
        <v>0</v>
      </c>
      <c r="BE14" s="20">
        <v>0</v>
      </c>
    </row>
    <row r="15" spans="1:57" x14ac:dyDescent="0.35">
      <c r="A15" s="20">
        <f>MATCH(C15,W_psid!$A$2:$A$104,0)</f>
        <v>52</v>
      </c>
      <c r="B15" s="20" t="str">
        <f>MOMS!$A$13</f>
        <v>hhwk_pww_dif</v>
      </c>
      <c r="C15" s="20" t="str">
        <f>MOMS!$B$13</f>
        <v>hhwk_pww_dif</v>
      </c>
      <c r="D15" s="20" cm="1">
        <f t="array" ref="D15">INDEX(W_psid!$B$2:$CZ$104,W_!$A15,W_!D$1)/Ns!$B$1</f>
        <v>1.0530597491778548</v>
      </c>
      <c r="E15" s="20" cm="1">
        <f t="array" ref="E15">INDEX(W_psid!$B$2:$CZ$104,W_!$A15,W_!E$1)/Ns!$B$1</f>
        <v>-0.54275268977684921</v>
      </c>
      <c r="F15" s="20" cm="1">
        <f t="array" ref="F15">INDEX(W_psid!$B$2:$CZ$104,W_!$A15,W_!F$1)/Ns!$B$1</f>
        <v>0.36001624836455975</v>
      </c>
      <c r="G15" s="20" cm="1">
        <f t="array" ref="G15">INDEX(W_psid!$B$2:$CZ$104,W_!$A15,W_!G$1)/Ns!$B$1</f>
        <v>55.163570320946185</v>
      </c>
      <c r="H15" s="20" cm="1">
        <f t="array" ref="H15">INDEX(W_psid!$B$2:$CZ$104,W_!$A15,W_!H$1)/Ns!$B$1</f>
        <v>15.264343627452304</v>
      </c>
      <c r="I15" s="20" cm="1">
        <f t="array" ref="I15">INDEX(W_psid!$B$2:$CZ$104,W_!$A15,W_!I$1)/Ns!$B$1</f>
        <v>-4.7106365632344698</v>
      </c>
      <c r="J15" s="20" cm="1">
        <f t="array" ref="J15">INDEX(W_psid!$B$2:$CZ$104,W_!$A15,W_!J$1)/Ns!$B$1</f>
        <v>-0.89444621784222567</v>
      </c>
      <c r="K15" s="20" cm="1">
        <f t="array" ref="K15">INDEX(W_psid!$B$2:$CZ$104,W_!$A15,W_!K$1)/Ns!$B$1</f>
        <v>-7.5366522421794491</v>
      </c>
      <c r="L15" s="20" cm="1">
        <f t="array" ref="L15">INDEX(W_psid!$B$2:$CZ$104,W_!$A15,W_!L$1)/Ns!$B$1</f>
        <v>-120.7330487949655</v>
      </c>
      <c r="M15" s="20" cm="1">
        <f t="array" ref="M15">INDEX(W_psid!$B$2:$CZ$104,W_!$A15,W_!M$1)/Ns!$B$1</f>
        <v>-5.3426205245988454</v>
      </c>
      <c r="N15" s="20" cm="1">
        <f t="array" ref="N15">INDEX(W_psid!$B$2:$CZ$104,W_!$A15,W_!N$1)/Ns!$B$1</f>
        <v>62.032610011837875</v>
      </c>
      <c r="O15" s="20" cm="1">
        <f t="array" ref="O15">INDEX(W_psid!$B$2:$CZ$104,W_!$A15,W_!O$1)/Ns!$B$1</f>
        <v>140.1599553682513</v>
      </c>
      <c r="P15" s="20" cm="1">
        <f t="array" ref="P15">INDEX(W_psid!$B$2:$CZ$104,W_!$A15,W_!P$1)/Ns!$B$1</f>
        <v>-2.9373481516736337</v>
      </c>
      <c r="Q15" s="20" cm="1">
        <f t="array" ref="Q15">INDEX(W_psid!$B$2:$CZ$104,W_!$A15,W_!Q$1)/Ns!$B$1</f>
        <v>-13.510529470063931</v>
      </c>
      <c r="R15" s="20" cm="1">
        <f t="array" ref="R15">INDEX(W_psid!$B$2:$CZ$104,W_!$A15,W_!R$1)/Ns!$B$1</f>
        <v>-20.684802021580008</v>
      </c>
      <c r="S15" s="20" cm="1">
        <f t="array" ref="S15">INDEX(W_psid!$B$2:$CZ$104,W_!$A15,W_!S$1)/Ns!$B$1</f>
        <v>2.3222278430431658E-2</v>
      </c>
      <c r="T15" s="20" cm="1">
        <f t="array" ref="T15">INDEX(W_psid!$B$2:$CZ$104,W_!$A15,W_!T$1)/Ns!$B$1</f>
        <v>-5.4017289680135302E-4</v>
      </c>
      <c r="U15" s="20" cm="1">
        <f t="array" ref="U15">INDEX(W_psid!$B$2:$CZ$104,W_!$A15,W_!U$1)/Ns!$B$1</f>
        <v>-3.2760114573770127E-3</v>
      </c>
      <c r="V15" s="20" cm="1">
        <f t="array" ref="V15">INDEX(W_psid!$B$2:$CZ$104,W_!$A15,W_!V$1)/Ns!$B$1</f>
        <v>-5.2259766501647036E-2</v>
      </c>
      <c r="W15" s="20" cm="1">
        <f t="array" ref="W15">INDEX(W_psid!$B$2:$CZ$104,W_!$A15,W_!W$1)/Ns!$B$1</f>
        <v>-0.30165912865946903</v>
      </c>
      <c r="X15" s="20" cm="1">
        <f t="array" ref="X15">INDEX(W_psid!$B$2:$CZ$104,W_!$A15,W_!X$1)/Ns!$B$1</f>
        <v>1.6558485364973452</v>
      </c>
      <c r="Y15" s="20" cm="1">
        <f t="array" ref="Y15">INDEX(W_psid!$B$2:$CZ$104,W_!$A15,W_!Y$1)/Ns!$B$1</f>
        <v>1.9608097852161215</v>
      </c>
      <c r="Z15" s="20" cm="1">
        <f t="array" ref="Z15">INDEX(W_psid!$B$2:$CZ$104,W_!$A15,W_!Z$1)/Ns!$B$1</f>
        <v>1.5197002785149003</v>
      </c>
      <c r="AA15" s="20" cm="1">
        <f t="array" ref="AA15">INDEX(W_psid!$B$2:$CZ$104,W_!$A15,W_!AA$1)/Ns!$B$1</f>
        <v>1.5918456476039036</v>
      </c>
      <c r="AB15" s="20" cm="1">
        <f t="array" ref="AB15">INDEX(W_psid!$B$2:$CZ$104,W_!$A15,W_!AB$1)/Ns!$B$1</f>
        <v>4.8544496797081081E-2</v>
      </c>
      <c r="AC15" s="20" cm="1">
        <f t="array" ref="AC15">INDEX(W_psid!$B$2:$CZ$104,W_!$A15,W_!AC$1)/Ns!$B$1</f>
        <v>4.500042460576243E-2</v>
      </c>
      <c r="AD15" s="20" cm="1">
        <f t="array" ref="AD15">INDEX(W_psid!$B$2:$CZ$104,W_!$A15,W_!AD$1)/Ns!$B$1</f>
        <v>-0.33061905721112217</v>
      </c>
      <c r="AE15" s="20" cm="1">
        <f t="array" ref="AE15">INDEX(W_psid!$B$2:$CZ$104,W_!$A15,W_!AE$1)/Ns!$B$1</f>
        <v>-9.4426677979996362E-2</v>
      </c>
      <c r="AF15" s="20" cm="1">
        <f t="array" ref="AF15">INDEX(W_psid!$B$2:$CZ$104,W_!$A15,W_!AF$1)/Ns!$B$1</f>
        <v>-21.647223404541176</v>
      </c>
      <c r="AG15" s="20" cm="1">
        <f t="array" ref="AG15">INDEX(W_psid!$B$2:$CZ$104,W_!$A15,W_!AG$1)/Ns!$B$1</f>
        <v>-19.194003202175431</v>
      </c>
      <c r="AH15" s="20" cm="1">
        <f t="array" ref="AH15">INDEX(W_psid!$B$2:$CZ$104,W_!$A15,W_!AH$1)/Ns!$B$1</f>
        <v>3.8260215870459559E-2</v>
      </c>
      <c r="AI15" s="20" cm="1">
        <f t="array" ref="AI15">INDEX(W_psid!$B$2:$CZ$104,W_!$A15,W_!AI$1)/Ns!$B$1</f>
        <v>-0.62839331190964431</v>
      </c>
      <c r="AJ15" s="20" cm="1">
        <f t="array" ref="AJ15">INDEX(W_psid!$B$2:$CZ$104,W_!$A15,W_!AJ$1)/Ns!$B$1</f>
        <v>1.7010382606804098E-2</v>
      </c>
      <c r="AK15" s="20" cm="1">
        <f t="array" ref="AK15">INDEX(W_psid!$B$2:$CZ$104,W_!$A15,W_!AK$1)/Ns!$B$1</f>
        <v>-91.295291912164558</v>
      </c>
      <c r="AL15" s="20" cm="1">
        <f t="array" ref="AL15">INDEX(W_psid!$B$2:$CZ$104,W_!$A15,W_!AL$1)/Ns!$B$1</f>
        <v>-42.890328192021066</v>
      </c>
      <c r="AM15" s="20" cm="1">
        <f t="array" ref="AM15">INDEX(W_psid!$B$2:$CZ$104,W_!$A15,W_!AM$1)/Ns!$B$1</f>
        <v>244.12783971920805</v>
      </c>
      <c r="AN15" s="20" cm="1">
        <f t="array" ref="AN15">INDEX(W_psid!$B$2:$CZ$104,W_!$A15,W_!AN$1)/Ns!$B$1</f>
        <v>0.37580112860738296</v>
      </c>
      <c r="AO15" s="20" cm="1">
        <f t="array" ref="AO15">INDEX(W_psid!$B$2:$CZ$104,W_!$A15,W_!AO$1)/Ns!$B$1</f>
        <v>-8.6873698960228101E-3</v>
      </c>
      <c r="AP15" s="20" cm="1">
        <f t="array" ref="AP15">INDEX(W_psid!$B$2:$CZ$104,W_!$A15,W_!AP$1)/Ns!$B$1</f>
        <v>48.079475684814582</v>
      </c>
      <c r="AQ15" s="20" cm="1">
        <f t="array" ref="AQ15">INDEX(W_psid!$B$2:$CZ$104,W_!$A15,W_!AQ$1)/Ns!$B$1</f>
        <v>22.842755119843421</v>
      </c>
      <c r="AR15" s="20" cm="1">
        <f t="array" ref="AR15">INDEX(W_psid!$B$2:$CZ$104,W_!$A15,W_!AR$1)/Ns!$B$1</f>
        <v>-127.27131421631627</v>
      </c>
      <c r="AS15" s="20" cm="1">
        <f t="array" ref="AS15">INDEX(W_psid!$B$2:$CZ$104,W_!$A15,W_!AS$1)/Ns!$B$1</f>
        <v>-1.8778101416924833E-2</v>
      </c>
      <c r="AT15" s="20" cm="1">
        <f t="array" ref="AT15">INDEX(W_psid!$B$2:$CZ$104,W_!$A15,W_!AT$1)/Ns!$B$1</f>
        <v>1.0805318997333386E-2</v>
      </c>
      <c r="AU15" s="20" cm="1">
        <f t="array" ref="AU15">INDEX(W_psid!$B$2:$CZ$104,W_!$A15,W_!AU$1)/Ns!$B$1</f>
        <v>0</v>
      </c>
      <c r="AV15" s="20" cm="1">
        <f t="array" ref="AV15">INDEX(W_psid!$B$2:$CZ$104,W_!$A15,W_!AV$1)/Ns!$B$1</f>
        <v>-13.674304098305736</v>
      </c>
      <c r="AW15" s="20" cm="1">
        <f t="array" ref="AW15">INDEX(W_psid!$B$2:$CZ$104,W_!$A15,W_!AW$1)/Ns!$B$1</f>
        <v>1.0078844836934735</v>
      </c>
      <c r="AX15" s="20">
        <v>0</v>
      </c>
      <c r="AY15" s="20">
        <v>0</v>
      </c>
      <c r="AZ15" s="20">
        <v>0</v>
      </c>
      <c r="BA15" s="20">
        <v>0</v>
      </c>
      <c r="BB15" s="20">
        <v>0</v>
      </c>
      <c r="BC15" s="20">
        <v>0</v>
      </c>
      <c r="BD15" s="20">
        <v>0</v>
      </c>
      <c r="BE15" s="20">
        <v>0</v>
      </c>
    </row>
    <row r="16" spans="1:57" x14ac:dyDescent="0.35">
      <c r="A16" s="20">
        <f>MATCH(C16,W_psid!$A$2:$A$104,0)</f>
        <v>53</v>
      </c>
      <c r="B16" s="20" t="str">
        <f>MOMS!$A$14</f>
        <v>hhwk_pwn_difhpww</v>
      </c>
      <c r="C16" s="20" t="str">
        <f>MOMS!$B$14</f>
        <v>hhwk_pwn_difhpww</v>
      </c>
      <c r="D16" s="20" cm="1">
        <f t="array" ref="D16">INDEX(W_psid!$B$2:$CZ$104,W_!$A16,W_!D$1)/Ns!$B$1</f>
        <v>0.25950299947095823</v>
      </c>
      <c r="E16" s="20" cm="1">
        <f t="array" ref="E16">INDEX(W_psid!$B$2:$CZ$104,W_!$A16,W_!E$1)/Ns!$B$1</f>
        <v>0.1667031232419742</v>
      </c>
      <c r="F16" s="20" cm="1">
        <f t="array" ref="F16">INDEX(W_psid!$B$2:$CZ$104,W_!$A16,W_!F$1)/Ns!$B$1</f>
        <v>0.52879973878179309</v>
      </c>
      <c r="G16" s="20" cm="1">
        <f t="array" ref="G16">INDEX(W_psid!$B$2:$CZ$104,W_!$A16,W_!G$1)/Ns!$B$1</f>
        <v>4.8559634944911849</v>
      </c>
      <c r="H16" s="20" cm="1">
        <f t="array" ref="H16">INDEX(W_psid!$B$2:$CZ$104,W_!$A16,W_!H$1)/Ns!$B$1</f>
        <v>-7.5692122773654731</v>
      </c>
      <c r="I16" s="20" cm="1">
        <f t="array" ref="I16">INDEX(W_psid!$B$2:$CZ$104,W_!$A16,W_!I$1)/Ns!$B$1</f>
        <v>-19.286481570193452</v>
      </c>
      <c r="J16" s="20" cm="1">
        <f t="array" ref="J16">INDEX(W_psid!$B$2:$CZ$104,W_!$A16,W_!J$1)/Ns!$B$1</f>
        <v>-1.4483698284107389</v>
      </c>
      <c r="K16" s="20" cm="1">
        <f t="array" ref="K16">INDEX(W_psid!$B$2:$CZ$104,W_!$A16,W_!K$1)/Ns!$B$1</f>
        <v>-16.496471937995057</v>
      </c>
      <c r="L16" s="20" cm="1">
        <f t="array" ref="L16">INDEX(W_psid!$B$2:$CZ$104,W_!$A16,W_!L$1)/Ns!$B$1</f>
        <v>3.1849285426923051</v>
      </c>
      <c r="M16" s="20" cm="1">
        <f t="array" ref="M16">INDEX(W_psid!$B$2:$CZ$104,W_!$A16,W_!M$1)/Ns!$B$1</f>
        <v>20.112806129247645</v>
      </c>
      <c r="N16" s="20" cm="1">
        <f t="array" ref="N16">INDEX(W_psid!$B$2:$CZ$104,W_!$A16,W_!N$1)/Ns!$B$1</f>
        <v>6.2162006498156428</v>
      </c>
      <c r="O16" s="20" cm="1">
        <f t="array" ref="O16">INDEX(W_psid!$B$2:$CZ$104,W_!$A16,W_!O$1)/Ns!$B$1</f>
        <v>-2.9373481516736337</v>
      </c>
      <c r="P16" s="20" cm="1">
        <f t="array" ref="P16">INDEX(W_psid!$B$2:$CZ$104,W_!$A16,W_!P$1)/Ns!$B$1</f>
        <v>39.751299342911089</v>
      </c>
      <c r="Q16" s="20" cm="1">
        <f t="array" ref="Q16">INDEX(W_psid!$B$2:$CZ$104,W_!$A16,W_!Q$1)/Ns!$B$1</f>
        <v>39.263200894758263</v>
      </c>
      <c r="R16" s="20" cm="1">
        <f t="array" ref="R16">INDEX(W_psid!$B$2:$CZ$104,W_!$A16,W_!R$1)/Ns!$B$1</f>
        <v>12.178514412954204</v>
      </c>
      <c r="S16" s="20" cm="1">
        <f t="array" ref="S16">INDEX(W_psid!$B$2:$CZ$104,W_!$A16,W_!S$1)/Ns!$B$1</f>
        <v>3.2801997628926875E-4</v>
      </c>
      <c r="T16" s="20" cm="1">
        <f t="array" ref="T16">INDEX(W_psid!$B$2:$CZ$104,W_!$A16,W_!T$1)/Ns!$B$1</f>
        <v>2.264966908086993E-3</v>
      </c>
      <c r="U16" s="20" cm="1">
        <f t="array" ref="U16">INDEX(W_psid!$B$2:$CZ$104,W_!$A16,W_!U$1)/Ns!$B$1</f>
        <v>3.2197624295558121E-2</v>
      </c>
      <c r="V16" s="20" cm="1">
        <f t="array" ref="V16">INDEX(W_psid!$B$2:$CZ$104,W_!$A16,W_!V$1)/Ns!$B$1</f>
        <v>-0.60342740036734954</v>
      </c>
      <c r="W16" s="20" cm="1">
        <f t="array" ref="W16">INDEX(W_psid!$B$2:$CZ$104,W_!$A16,W_!W$1)/Ns!$B$1</f>
        <v>-0.58586327071696986</v>
      </c>
      <c r="X16" s="20" cm="1">
        <f t="array" ref="X16">INDEX(W_psid!$B$2:$CZ$104,W_!$A16,W_!X$1)/Ns!$B$1</f>
        <v>-0.6648500535442462</v>
      </c>
      <c r="Y16" s="20" cm="1">
        <f t="array" ref="Y16">INDEX(W_psid!$B$2:$CZ$104,W_!$A16,W_!Y$1)/Ns!$B$1</f>
        <v>-0.50120214696450838</v>
      </c>
      <c r="Z16" s="20" cm="1">
        <f t="array" ref="Z16">INDEX(W_psid!$B$2:$CZ$104,W_!$A16,W_!Z$1)/Ns!$B$1</f>
        <v>-0.38889204094035312</v>
      </c>
      <c r="AA16" s="20" cm="1">
        <f t="array" ref="AA16">INDEX(W_psid!$B$2:$CZ$104,W_!$A16,W_!AA$1)/Ns!$B$1</f>
        <v>-0.70164924517205052</v>
      </c>
      <c r="AB16" s="20" cm="1">
        <f t="array" ref="AB16">INDEX(W_psid!$B$2:$CZ$104,W_!$A16,W_!AB$1)/Ns!$B$1</f>
        <v>1.484851825157316E-2</v>
      </c>
      <c r="AC16" s="20" cm="1">
        <f t="array" ref="AC16">INDEX(W_psid!$B$2:$CZ$104,W_!$A16,W_!AC$1)/Ns!$B$1</f>
        <v>-1.0196591031925151E-2</v>
      </c>
      <c r="AD16" s="20" cm="1">
        <f t="array" ref="AD16">INDEX(W_psid!$B$2:$CZ$104,W_!$A16,W_!AD$1)/Ns!$B$1</f>
        <v>0.35442667001990036</v>
      </c>
      <c r="AE16" s="20" cm="1">
        <f t="array" ref="AE16">INDEX(W_psid!$B$2:$CZ$104,W_!$A16,W_!AE$1)/Ns!$B$1</f>
        <v>-6.1976622940119262E-2</v>
      </c>
      <c r="AF16" s="20" cm="1">
        <f t="array" ref="AF16">INDEX(W_psid!$B$2:$CZ$104,W_!$A16,W_!AF$1)/Ns!$B$1</f>
        <v>-12.293763815332115</v>
      </c>
      <c r="AG16" s="20" cm="1">
        <f t="array" ref="AG16">INDEX(W_psid!$B$2:$CZ$104,W_!$A16,W_!AG$1)/Ns!$B$1</f>
        <v>-9.5647176738650383</v>
      </c>
      <c r="AH16" s="20" cm="1">
        <f t="array" ref="AH16">INDEX(W_psid!$B$2:$CZ$104,W_!$A16,W_!AH$1)/Ns!$B$1</f>
        <v>-6.2168357653847921E-2</v>
      </c>
      <c r="AI16" s="20" cm="1">
        <f t="array" ref="AI16">INDEX(W_psid!$B$2:$CZ$104,W_!$A16,W_!AI$1)/Ns!$B$1</f>
        <v>-2.0563292759985377</v>
      </c>
      <c r="AJ16" s="20" cm="1">
        <f t="array" ref="AJ16">INDEX(W_psid!$B$2:$CZ$104,W_!$A16,W_!AJ$1)/Ns!$B$1</f>
        <v>-1.1247424930850465E-2</v>
      </c>
      <c r="AK16" s="20" cm="1">
        <f t="array" ref="AK16">INDEX(W_psid!$B$2:$CZ$104,W_!$A16,W_!AK$1)/Ns!$B$1</f>
        <v>-38.577418689170948</v>
      </c>
      <c r="AL16" s="20" cm="1">
        <f t="array" ref="AL16">INDEX(W_psid!$B$2:$CZ$104,W_!$A16,W_!AL$1)/Ns!$B$1</f>
        <v>-56.626289119541461</v>
      </c>
      <c r="AM16" s="20" cm="1">
        <f t="array" ref="AM16">INDEX(W_psid!$B$2:$CZ$104,W_!$A16,W_!AM$1)/Ns!$B$1</f>
        <v>32.756741145731873</v>
      </c>
      <c r="AN16" s="20" cm="1">
        <f t="array" ref="AN16">INDEX(W_psid!$B$2:$CZ$104,W_!$A16,W_!AN$1)/Ns!$B$1</f>
        <v>1.1007457174387545</v>
      </c>
      <c r="AO16" s="20" cm="1">
        <f t="array" ref="AO16">INDEX(W_psid!$B$2:$CZ$104,W_!$A16,W_!AO$1)/Ns!$B$1</f>
        <v>5.8443780074769964E-3</v>
      </c>
      <c r="AP16" s="20" cm="1">
        <f t="array" ref="AP16">INDEX(W_psid!$B$2:$CZ$104,W_!$A16,W_!AP$1)/Ns!$B$1</f>
        <v>20.076544827787913</v>
      </c>
      <c r="AQ16" s="20" cm="1">
        <f t="array" ref="AQ16">INDEX(W_psid!$B$2:$CZ$104,W_!$A16,W_!AQ$1)/Ns!$B$1</f>
        <v>29.481320223582944</v>
      </c>
      <c r="AR16" s="20" cm="1">
        <f t="array" ref="AR16">INDEX(W_psid!$B$2:$CZ$104,W_!$A16,W_!AR$1)/Ns!$B$1</f>
        <v>-17.620341695842235</v>
      </c>
      <c r="AS16" s="20" cm="1">
        <f t="array" ref="AS16">INDEX(W_psid!$B$2:$CZ$104,W_!$A16,W_!AS$1)/Ns!$B$1</f>
        <v>2.7351873011601729E-2</v>
      </c>
      <c r="AT16" s="20" cm="1">
        <f t="array" ref="AT16">INDEX(W_psid!$B$2:$CZ$104,W_!$A16,W_!AT$1)/Ns!$B$1</f>
        <v>-1.4338161192117845E-2</v>
      </c>
      <c r="AU16" s="20" cm="1">
        <f t="array" ref="AU16">INDEX(W_psid!$B$2:$CZ$104,W_!$A16,W_!AU$1)/Ns!$B$1</f>
        <v>0</v>
      </c>
      <c r="AV16" s="20" cm="1">
        <f t="array" ref="AV16">INDEX(W_psid!$B$2:$CZ$104,W_!$A16,W_!AV$1)/Ns!$B$1</f>
        <v>-17.022605739152223</v>
      </c>
      <c r="AW16" s="20" cm="1">
        <f t="array" ref="AW16">INDEX(W_psid!$B$2:$CZ$104,W_!$A16,W_!AW$1)/Ns!$B$1</f>
        <v>-0.90329084955980254</v>
      </c>
      <c r="AX16" s="20">
        <v>0</v>
      </c>
      <c r="AY16" s="20">
        <v>0</v>
      </c>
      <c r="AZ16" s="20">
        <v>0</v>
      </c>
      <c r="BA16" s="20">
        <v>0</v>
      </c>
      <c r="BB16" s="20">
        <v>0</v>
      </c>
      <c r="BC16" s="20">
        <v>0</v>
      </c>
      <c r="BD16" s="20">
        <v>0</v>
      </c>
      <c r="BE16" s="20">
        <v>0</v>
      </c>
    </row>
    <row r="17" spans="1:57" x14ac:dyDescent="0.35">
      <c r="A17" s="20">
        <f>MATCH(C17,W_psid!$A$2:$A$104,0)</f>
        <v>54</v>
      </c>
      <c r="B17" s="20" t="str">
        <f>MOMS!$A$15</f>
        <v>hhwk_pnw_difhpww</v>
      </c>
      <c r="C17" s="20" t="str">
        <f>MOMS!$B$15</f>
        <v>hhwk_pnw_difhpww</v>
      </c>
      <c r="D17" s="20" cm="1">
        <f t="array" ref="D17">INDEX(W_psid!$B$2:$CZ$104,W_!$A17,W_!D$1)/Ns!$B$1</f>
        <v>0.12673221767071124</v>
      </c>
      <c r="E17" s="20" cm="1">
        <f t="array" ref="E17">INDEX(W_psid!$B$2:$CZ$104,W_!$A17,W_!E$1)/Ns!$B$1</f>
        <v>-4.9652178035257872</v>
      </c>
      <c r="F17" s="20" cm="1">
        <f t="array" ref="F17">INDEX(W_psid!$B$2:$CZ$104,W_!$A17,W_!F$1)/Ns!$B$1</f>
        <v>-0.23653184857491277</v>
      </c>
      <c r="G17" s="20" cm="1">
        <f t="array" ref="G17">INDEX(W_psid!$B$2:$CZ$104,W_!$A17,W_!G$1)/Ns!$B$1</f>
        <v>-57.737628830676613</v>
      </c>
      <c r="H17" s="20" cm="1">
        <f t="array" ref="H17">INDEX(W_psid!$B$2:$CZ$104,W_!$A17,W_!H$1)/Ns!$B$1</f>
        <v>-48.454143401388727</v>
      </c>
      <c r="I17" s="20" cm="1">
        <f t="array" ref="I17">INDEX(W_psid!$B$2:$CZ$104,W_!$A17,W_!I$1)/Ns!$B$1</f>
        <v>-27.543676467137139</v>
      </c>
      <c r="J17" s="20" cm="1">
        <f t="array" ref="J17">INDEX(W_psid!$B$2:$CZ$104,W_!$A17,W_!J$1)/Ns!$B$1</f>
        <v>116.84859105413487</v>
      </c>
      <c r="K17" s="20" cm="1">
        <f t="array" ref="K17">INDEX(W_psid!$B$2:$CZ$104,W_!$A17,W_!K$1)/Ns!$B$1</f>
        <v>18.249703379850011</v>
      </c>
      <c r="L17" s="20" cm="1">
        <f t="array" ref="L17">INDEX(W_psid!$B$2:$CZ$104,W_!$A17,W_!L$1)/Ns!$B$1</f>
        <v>33.988319927398045</v>
      </c>
      <c r="M17" s="20" cm="1">
        <f t="array" ref="M17">INDEX(W_psid!$B$2:$CZ$104,W_!$A17,W_!M$1)/Ns!$B$1</f>
        <v>30.471530380733501</v>
      </c>
      <c r="N17" s="20" cm="1">
        <f t="array" ref="N17">INDEX(W_psid!$B$2:$CZ$104,W_!$A17,W_!N$1)/Ns!$B$1</f>
        <v>-96.764748789639668</v>
      </c>
      <c r="O17" s="20" cm="1">
        <f t="array" ref="O17">INDEX(W_psid!$B$2:$CZ$104,W_!$A17,W_!O$1)/Ns!$B$1</f>
        <v>-13.510529470063931</v>
      </c>
      <c r="P17" s="20" cm="1">
        <f t="array" ref="P17">INDEX(W_psid!$B$2:$CZ$104,W_!$A17,W_!P$1)/Ns!$B$1</f>
        <v>39.263200894758263</v>
      </c>
      <c r="Q17" s="20" cm="1">
        <f t="array" ref="Q17">INDEX(W_psid!$B$2:$CZ$104,W_!$A17,W_!Q$1)/Ns!$B$1</f>
        <v>1196.0904945169946</v>
      </c>
      <c r="R17" s="20" cm="1">
        <f t="array" ref="R17">INDEX(W_psid!$B$2:$CZ$104,W_!$A17,W_!R$1)/Ns!$B$1</f>
        <v>-36.544910564674353</v>
      </c>
      <c r="S17" s="20" cm="1">
        <f t="array" ref="S17">INDEX(W_psid!$B$2:$CZ$104,W_!$A17,W_!S$1)/Ns!$B$1</f>
        <v>-2.867192609210574E-2</v>
      </c>
      <c r="T17" s="20" cm="1">
        <f t="array" ref="T17">INDEX(W_psid!$B$2:$CZ$104,W_!$A17,W_!T$1)/Ns!$B$1</f>
        <v>-7.6491461363174477E-3</v>
      </c>
      <c r="U17" s="20" cm="1">
        <f t="array" ref="U17">INDEX(W_psid!$B$2:$CZ$104,W_!$A17,W_!U$1)/Ns!$B$1</f>
        <v>-1.6246312922855166E-2</v>
      </c>
      <c r="V17" s="20" cm="1">
        <f t="array" ref="V17">INDEX(W_psid!$B$2:$CZ$104,W_!$A17,W_!V$1)/Ns!$B$1</f>
        <v>4.7449673300798478</v>
      </c>
      <c r="W17" s="20" cm="1">
        <f t="array" ref="W17">INDEX(W_psid!$B$2:$CZ$104,W_!$A17,W_!W$1)/Ns!$B$1</f>
        <v>4.6383960975799194</v>
      </c>
      <c r="X17" s="20" cm="1">
        <f t="array" ref="X17">INDEX(W_psid!$B$2:$CZ$104,W_!$A17,W_!X$1)/Ns!$B$1</f>
        <v>3.7941113864893063</v>
      </c>
      <c r="Y17" s="20" cm="1">
        <f t="array" ref="Y17">INDEX(W_psid!$B$2:$CZ$104,W_!$A17,W_!Y$1)/Ns!$B$1</f>
        <v>3.0790219200467663</v>
      </c>
      <c r="Z17" s="20" cm="1">
        <f t="array" ref="Z17">INDEX(W_psid!$B$2:$CZ$104,W_!$A17,W_!Z$1)/Ns!$B$1</f>
        <v>2.5179582046010949</v>
      </c>
      <c r="AA17" s="20" cm="1">
        <f t="array" ref="AA17">INDEX(W_psid!$B$2:$CZ$104,W_!$A17,W_!AA$1)/Ns!$B$1</f>
        <v>2.9533793268047659</v>
      </c>
      <c r="AB17" s="20" cm="1">
        <f t="array" ref="AB17">INDEX(W_psid!$B$2:$CZ$104,W_!$A17,W_!AB$1)/Ns!$B$1</f>
        <v>-0.64285532614156982</v>
      </c>
      <c r="AC17" s="20" cm="1">
        <f t="array" ref="AC17">INDEX(W_psid!$B$2:$CZ$104,W_!$A17,W_!AC$1)/Ns!$B$1</f>
        <v>-7.0629198449403158E-2</v>
      </c>
      <c r="AD17" s="20" cm="1">
        <f t="array" ref="AD17">INDEX(W_psid!$B$2:$CZ$104,W_!$A17,W_!AD$1)/Ns!$B$1</f>
        <v>1.7890028556176867</v>
      </c>
      <c r="AE17" s="20" cm="1">
        <f t="array" ref="AE17">INDEX(W_psid!$B$2:$CZ$104,W_!$A17,W_!AE$1)/Ns!$B$1</f>
        <v>-0.28402672022247927</v>
      </c>
      <c r="AF17" s="20" cm="1">
        <f t="array" ref="AF17">INDEX(W_psid!$B$2:$CZ$104,W_!$A17,W_!AF$1)/Ns!$B$1</f>
        <v>21.470490953639203</v>
      </c>
      <c r="AG17" s="20" cm="1">
        <f t="array" ref="AG17">INDEX(W_psid!$B$2:$CZ$104,W_!$A17,W_!AG$1)/Ns!$B$1</f>
        <v>17.299727876876286</v>
      </c>
      <c r="AH17" s="20" cm="1">
        <f t="array" ref="AH17">INDEX(W_psid!$B$2:$CZ$104,W_!$A17,W_!AH$1)/Ns!$B$1</f>
        <v>0.23440153448814333</v>
      </c>
      <c r="AI17" s="20" cm="1">
        <f t="array" ref="AI17">INDEX(W_psid!$B$2:$CZ$104,W_!$A17,W_!AI$1)/Ns!$B$1</f>
        <v>-8.6139685493523039</v>
      </c>
      <c r="AJ17" s="20" cm="1">
        <f t="array" ref="AJ17">INDEX(W_psid!$B$2:$CZ$104,W_!$A17,W_!AJ$1)/Ns!$B$1</f>
        <v>0.12118221258837457</v>
      </c>
      <c r="AK17" s="20" cm="1">
        <f t="array" ref="AK17">INDEX(W_psid!$B$2:$CZ$104,W_!$A17,W_!AK$1)/Ns!$B$1</f>
        <v>453.97163282735789</v>
      </c>
      <c r="AL17" s="20" cm="1">
        <f t="array" ref="AL17">INDEX(W_psid!$B$2:$CZ$104,W_!$A17,W_!AL$1)/Ns!$B$1</f>
        <v>623.00606378303803</v>
      </c>
      <c r="AM17" s="20" cm="1">
        <f t="array" ref="AM17">INDEX(W_psid!$B$2:$CZ$104,W_!$A17,W_!AM$1)/Ns!$B$1</f>
        <v>-137.7796853525625</v>
      </c>
      <c r="AN17" s="20" cm="1">
        <f t="array" ref="AN17">INDEX(W_psid!$B$2:$CZ$104,W_!$A17,W_!AN$1)/Ns!$B$1</f>
        <v>4.5514087256306501</v>
      </c>
      <c r="AO17" s="20" cm="1">
        <f t="array" ref="AO17">INDEX(W_psid!$B$2:$CZ$104,W_!$A17,W_!AO$1)/Ns!$B$1</f>
        <v>-6.3191826372815979E-2</v>
      </c>
      <c r="AP17" s="20" cm="1">
        <f t="array" ref="AP17">INDEX(W_psid!$B$2:$CZ$104,W_!$A17,W_!AP$1)/Ns!$B$1</f>
        <v>-238.81736863784377</v>
      </c>
      <c r="AQ17" s="20" cm="1">
        <f t="array" ref="AQ17">INDEX(W_psid!$B$2:$CZ$104,W_!$A17,W_!AQ$1)/Ns!$B$1</f>
        <v>-322.39115534555793</v>
      </c>
      <c r="AR17" s="20" cm="1">
        <f t="array" ref="AR17">INDEX(W_psid!$B$2:$CZ$104,W_!$A17,W_!AR$1)/Ns!$B$1</f>
        <v>73.171290896746683</v>
      </c>
      <c r="AS17" s="20" cm="1">
        <f t="array" ref="AS17">INDEX(W_psid!$B$2:$CZ$104,W_!$A17,W_!AS$1)/Ns!$B$1</f>
        <v>-0.18532561609446369</v>
      </c>
      <c r="AT17" s="20" cm="1">
        <f t="array" ref="AT17">INDEX(W_psid!$B$2:$CZ$104,W_!$A17,W_!AT$1)/Ns!$B$1</f>
        <v>0.10323001725227048</v>
      </c>
      <c r="AU17" s="20" cm="1">
        <f t="array" ref="AU17">INDEX(W_psid!$B$2:$CZ$104,W_!$A17,W_!AU$1)/Ns!$B$1</f>
        <v>0</v>
      </c>
      <c r="AV17" s="20" cm="1">
        <f t="array" ref="AV17">INDEX(W_psid!$B$2:$CZ$104,W_!$A17,W_!AV$1)/Ns!$B$1</f>
        <v>-14.553826980249209</v>
      </c>
      <c r="AW17" s="20" cm="1">
        <f t="array" ref="AW17">INDEX(W_psid!$B$2:$CZ$104,W_!$A17,W_!AW$1)/Ns!$B$1</f>
        <v>-1.4178233429636939</v>
      </c>
      <c r="AX17" s="20">
        <v>0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</row>
    <row r="18" spans="1:57" x14ac:dyDescent="0.35">
      <c r="A18" s="20">
        <f>MATCH(C18,W_psid!$A$2:$A$104,0)</f>
        <v>39</v>
      </c>
      <c r="B18" s="20" t="str">
        <f>MOMS!$A$16</f>
        <v>shwk</v>
      </c>
      <c r="C18" s="20" t="str">
        <f>MOMS!$B$16</f>
        <v>shwk</v>
      </c>
      <c r="D18" s="20" cm="1">
        <f t="array" ref="D18">INDEX(W_psid!$B$2:$CZ$104,W_!$A18,W_!D$1)/Ns!$B$1</f>
        <v>0.58147363910938743</v>
      </c>
      <c r="E18" s="20" cm="1">
        <f t="array" ref="E18">INDEX(W_psid!$B$2:$CZ$104,W_!$A18,W_!E$1)/Ns!$B$1</f>
        <v>2.5993518858839906</v>
      </c>
      <c r="F18" s="20" cm="1">
        <f t="array" ref="F18">INDEX(W_psid!$B$2:$CZ$104,W_!$A18,W_!F$1)/Ns!$B$1</f>
        <v>3.1868022039601898</v>
      </c>
      <c r="G18" s="20" cm="1">
        <f t="array" ref="G18">INDEX(W_psid!$B$2:$CZ$104,W_!$A18,W_!G$1)/Ns!$B$1</f>
        <v>75.790286697262871</v>
      </c>
      <c r="H18" s="20" cm="1">
        <f t="array" ref="H18">INDEX(W_psid!$B$2:$CZ$104,W_!$A18,W_!H$1)/Ns!$B$1</f>
        <v>-23.210982420542404</v>
      </c>
      <c r="I18" s="20" cm="1">
        <f t="array" ref="I18">INDEX(W_psid!$B$2:$CZ$104,W_!$A18,W_!I$1)/Ns!$B$1</f>
        <v>-60.736647240945082</v>
      </c>
      <c r="J18" s="20" cm="1">
        <f t="array" ref="J18">INDEX(W_psid!$B$2:$CZ$104,W_!$A18,W_!J$1)/Ns!$B$1</f>
        <v>-77.286441687250644</v>
      </c>
      <c r="K18" s="20" cm="1">
        <f t="array" ref="K18">INDEX(W_psid!$B$2:$CZ$104,W_!$A18,W_!K$1)/Ns!$B$1</f>
        <v>-100.04894826827858</v>
      </c>
      <c r="L18" s="20" cm="1">
        <f t="array" ref="L18">INDEX(W_psid!$B$2:$CZ$104,W_!$A18,W_!L$1)/Ns!$B$1</f>
        <v>46.000542130549412</v>
      </c>
      <c r="M18" s="20" cm="1">
        <f t="array" ref="M18">INDEX(W_psid!$B$2:$CZ$104,W_!$A18,W_!M$1)/Ns!$B$1</f>
        <v>28.737519285651008</v>
      </c>
      <c r="N18" s="20" cm="1">
        <f t="array" ref="N18">INDEX(W_psid!$B$2:$CZ$104,W_!$A18,W_!N$1)/Ns!$B$1</f>
        <v>-23.420011768880038</v>
      </c>
      <c r="O18" s="20" cm="1">
        <f t="array" ref="O18">INDEX(W_psid!$B$2:$CZ$104,W_!$A18,W_!O$1)/Ns!$B$1</f>
        <v>-20.684802021580008</v>
      </c>
      <c r="P18" s="20" cm="1">
        <f t="array" ref="P18">INDEX(W_psid!$B$2:$CZ$104,W_!$A18,W_!P$1)/Ns!$B$1</f>
        <v>12.178514412954204</v>
      </c>
      <c r="Q18" s="20" cm="1">
        <f t="array" ref="Q18">INDEX(W_psid!$B$2:$CZ$104,W_!$A18,W_!Q$1)/Ns!$B$1</f>
        <v>-36.544910564674353</v>
      </c>
      <c r="R18" s="20" cm="1">
        <f t="array" ref="R18">INDEX(W_psid!$B$2:$CZ$104,W_!$A18,W_!R$1)/Ns!$B$1</f>
        <v>172.59021886853046</v>
      </c>
      <c r="S18" s="20" cm="1">
        <f t="array" ref="S18">INDEX(W_psid!$B$2:$CZ$104,W_!$A18,W_!S$1)/Ns!$B$1</f>
        <v>-1.0999627812631422E-3</v>
      </c>
      <c r="T18" s="20" cm="1">
        <f t="array" ref="T18">INDEX(W_psid!$B$2:$CZ$104,W_!$A18,W_!T$1)/Ns!$B$1</f>
        <v>-5.428223065787015E-3</v>
      </c>
      <c r="U18" s="20" cm="1">
        <f t="array" ref="U18">INDEX(W_psid!$B$2:$CZ$104,W_!$A18,W_!U$1)/Ns!$B$1</f>
        <v>9.4052717011724268E-2</v>
      </c>
      <c r="V18" s="20" cm="1">
        <f t="array" ref="V18">INDEX(W_psid!$B$2:$CZ$104,W_!$A18,W_!V$1)/Ns!$B$1</f>
        <v>-4.7229924117265307</v>
      </c>
      <c r="W18" s="20" cm="1">
        <f t="array" ref="W18">INDEX(W_psid!$B$2:$CZ$104,W_!$A18,W_!W$1)/Ns!$B$1</f>
        <v>-4.5023767824796224</v>
      </c>
      <c r="X18" s="20" cm="1">
        <f t="array" ref="X18">INDEX(W_psid!$B$2:$CZ$104,W_!$A18,W_!X$1)/Ns!$B$1</f>
        <v>-2.7750068472985996</v>
      </c>
      <c r="Y18" s="20" cm="1">
        <f t="array" ref="Y18">INDEX(W_psid!$B$2:$CZ$104,W_!$A18,W_!Y$1)/Ns!$B$1</f>
        <v>-1.426381824998072</v>
      </c>
      <c r="Z18" s="20" cm="1">
        <f t="array" ref="Z18">INDEX(W_psid!$B$2:$CZ$104,W_!$A18,W_!Z$1)/Ns!$B$1</f>
        <v>-0.95768702618199175</v>
      </c>
      <c r="AA18" s="20" cm="1">
        <f t="array" ref="AA18">INDEX(W_psid!$B$2:$CZ$104,W_!$A18,W_!AA$1)/Ns!$B$1</f>
        <v>-2.2817064415570121</v>
      </c>
      <c r="AB18" s="20" cm="1">
        <f t="array" ref="AB18">INDEX(W_psid!$B$2:$CZ$104,W_!$A18,W_!AB$1)/Ns!$B$1</f>
        <v>1.3231156122718917</v>
      </c>
      <c r="AC18" s="20" cm="1">
        <f t="array" ref="AC18">INDEX(W_psid!$B$2:$CZ$104,W_!$A18,W_!AC$1)/Ns!$B$1</f>
        <v>-9.7715449603357103E-3</v>
      </c>
      <c r="AD18" s="20" cm="1">
        <f t="array" ref="AD18">INDEX(W_psid!$B$2:$CZ$104,W_!$A18,W_!AD$1)/Ns!$B$1</f>
        <v>1.2086412347126647</v>
      </c>
      <c r="AE18" s="20" cm="1">
        <f t="array" ref="AE18">INDEX(W_psid!$B$2:$CZ$104,W_!$A18,W_!AE$1)/Ns!$B$1</f>
        <v>-0.72883599404952426</v>
      </c>
      <c r="AF18" s="20" cm="1">
        <f t="array" ref="AF18">INDEX(W_psid!$B$2:$CZ$104,W_!$A18,W_!AF$1)/Ns!$B$1</f>
        <v>-74.093544163415388</v>
      </c>
      <c r="AG18" s="20" cm="1">
        <f t="array" ref="AG18">INDEX(W_psid!$B$2:$CZ$104,W_!$A18,W_!AG$1)/Ns!$B$1</f>
        <v>-63.043721017964202</v>
      </c>
      <c r="AH18" s="20" cm="1">
        <f t="array" ref="AH18">INDEX(W_psid!$B$2:$CZ$104,W_!$A18,W_!AH$1)/Ns!$B$1</f>
        <v>-0.18049677139967299</v>
      </c>
      <c r="AI18" s="20" cm="1">
        <f t="array" ref="AI18">INDEX(W_psid!$B$2:$CZ$104,W_!$A18,W_!AI$1)/Ns!$B$1</f>
        <v>5.2441510485654845</v>
      </c>
      <c r="AJ18" s="20" cm="1">
        <f t="array" ref="AJ18">INDEX(W_psid!$B$2:$CZ$104,W_!$A18,W_!AJ$1)/Ns!$B$1</f>
        <v>-6.0002392318574738E-2</v>
      </c>
      <c r="AK18" s="20" cm="1">
        <f t="array" ref="AK18">INDEX(W_psid!$B$2:$CZ$104,W_!$A18,W_!AK$1)/Ns!$B$1</f>
        <v>-351.52340901783685</v>
      </c>
      <c r="AL18" s="20" cm="1">
        <f t="array" ref="AL18">INDEX(W_psid!$B$2:$CZ$104,W_!$A18,W_!AL$1)/Ns!$B$1</f>
        <v>-443.82983381447644</v>
      </c>
      <c r="AM18" s="20" cm="1">
        <f t="array" ref="AM18">INDEX(W_psid!$B$2:$CZ$104,W_!$A18,W_!AM$1)/Ns!$B$1</f>
        <v>114.32388555294207</v>
      </c>
      <c r="AN18" s="20" cm="1">
        <f t="array" ref="AN18">INDEX(W_psid!$B$2:$CZ$104,W_!$A18,W_!AN$1)/Ns!$B$1</f>
        <v>-2.6842535990105416</v>
      </c>
      <c r="AO18" s="20" cm="1">
        <f t="array" ref="AO18">INDEX(W_psid!$B$2:$CZ$104,W_!$A18,W_!AO$1)/Ns!$B$1</f>
        <v>3.1421614198026991E-2</v>
      </c>
      <c r="AP18" s="20" cm="1">
        <f t="array" ref="AP18">INDEX(W_psid!$B$2:$CZ$104,W_!$A18,W_!AP$1)/Ns!$B$1</f>
        <v>185.65402480714047</v>
      </c>
      <c r="AQ18" s="20" cm="1">
        <f t="array" ref="AQ18">INDEX(W_psid!$B$2:$CZ$104,W_!$A18,W_!AQ$1)/Ns!$B$1</f>
        <v>231.33285706423604</v>
      </c>
      <c r="AR18" s="20" cm="1">
        <f t="array" ref="AR18">INDEX(W_psid!$B$2:$CZ$104,W_!$A18,W_!AR$1)/Ns!$B$1</f>
        <v>-60.958848896276109</v>
      </c>
      <c r="AS18" s="20" cm="1">
        <f t="array" ref="AS18">INDEX(W_psid!$B$2:$CZ$104,W_!$A18,W_!AS$1)/Ns!$B$1</f>
        <v>9.9473488418563377E-2</v>
      </c>
      <c r="AT18" s="20" cm="1">
        <f t="array" ref="AT18">INDEX(W_psid!$B$2:$CZ$104,W_!$A18,W_!AT$1)/Ns!$B$1</f>
        <v>-5.1121028693073042E-2</v>
      </c>
      <c r="AU18" s="20" cm="1">
        <f t="array" ref="AU18">INDEX(W_psid!$B$2:$CZ$104,W_!$A18,W_!AU$1)/Ns!$B$1</f>
        <v>0</v>
      </c>
      <c r="AV18" s="20" cm="1">
        <f t="array" ref="AV18">INDEX(W_psid!$B$2:$CZ$104,W_!$A18,W_!AV$1)/Ns!$B$1</f>
        <v>-32.777396461746385</v>
      </c>
      <c r="AW18" s="20" cm="1">
        <f t="array" ref="AW18">INDEX(W_psid!$B$2:$CZ$104,W_!$A18,W_!AW$1)/Ns!$B$1</f>
        <v>-0.72184564319645339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</row>
    <row r="19" spans="1:57" x14ac:dyDescent="0.35">
      <c r="A19" s="20">
        <f>MATCH(C19,W_psid!$A$2:$A$104,0)</f>
        <v>35</v>
      </c>
      <c r="B19" s="20" t="str">
        <f>MOMS!$A$17</f>
        <v>wlfp_dif</v>
      </c>
      <c r="C19" s="20" t="str">
        <f>MOMS!$B$17</f>
        <v>wlfp_dif</v>
      </c>
      <c r="D19" s="20" cm="1">
        <f t="array" ref="D19">INDEX(W_psid!$B$2:$CZ$104,W_!$A19,W_!D$1)/Ns!$B$1</f>
        <v>1.640386576177574E-4</v>
      </c>
      <c r="E19" s="20" cm="1">
        <f t="array" ref="E19">INDEX(W_psid!$B$2:$CZ$104,W_!$A19,W_!E$1)/Ns!$B$1</f>
        <v>3.8225783863029129E-4</v>
      </c>
      <c r="F19" s="20" cm="1">
        <f t="array" ref="F19">INDEX(W_psid!$B$2:$CZ$104,W_!$A19,W_!F$1)/Ns!$B$1</f>
        <v>3.0798519926680622E-4</v>
      </c>
      <c r="G19" s="20" cm="1">
        <f t="array" ref="G19">INDEX(W_psid!$B$2:$CZ$104,W_!$A19,W_!G$1)/Ns!$B$1</f>
        <v>4.9690008839839511E-2</v>
      </c>
      <c r="H19" s="20" cm="1">
        <f t="array" ref="H19">INDEX(W_psid!$B$2:$CZ$104,W_!$A19,W_!H$1)/Ns!$B$1</f>
        <v>2.2897028857365451E-3</v>
      </c>
      <c r="I19" s="20" cm="1">
        <f t="array" ref="I19">INDEX(W_psid!$B$2:$CZ$104,W_!$A19,W_!I$1)/Ns!$B$1</f>
        <v>-6.3908035512185522E-3</v>
      </c>
      <c r="J19" s="20" cm="1">
        <f t="array" ref="J19">INDEX(W_psid!$B$2:$CZ$104,W_!$A19,W_!J$1)/Ns!$B$1</f>
        <v>-8.0865591199884655E-3</v>
      </c>
      <c r="K19" s="20" cm="1">
        <f t="array" ref="K19">INDEX(W_psid!$B$2:$CZ$104,W_!$A19,W_!K$1)/Ns!$B$1</f>
        <v>-7.9318629279518799E-3</v>
      </c>
      <c r="L19" s="20" cm="1">
        <f t="array" ref="L19">INDEX(W_psid!$B$2:$CZ$104,W_!$A19,W_!L$1)/Ns!$B$1</f>
        <v>-2.2013836633826844E-2</v>
      </c>
      <c r="M19" s="20" cm="1">
        <f t="array" ref="M19">INDEX(W_psid!$B$2:$CZ$104,W_!$A19,W_!M$1)/Ns!$B$1</f>
        <v>1.9031784167718624E-3</v>
      </c>
      <c r="N19" s="20" cm="1">
        <f t="array" ref="N19">INDEX(W_psid!$B$2:$CZ$104,W_!$A19,W_!N$1)/Ns!$B$1</f>
        <v>-1.1470185966936885E-3</v>
      </c>
      <c r="O19" s="20" cm="1">
        <f t="array" ref="O19">INDEX(W_psid!$B$2:$CZ$104,W_!$A19,W_!O$1)/Ns!$B$1</f>
        <v>2.3222278430431658E-2</v>
      </c>
      <c r="P19" s="20" cm="1">
        <f t="array" ref="P19">INDEX(W_psid!$B$2:$CZ$104,W_!$A19,W_!P$1)/Ns!$B$1</f>
        <v>3.2801997628926875E-4</v>
      </c>
      <c r="Q19" s="20" cm="1">
        <f t="array" ref="Q19">INDEX(W_psid!$B$2:$CZ$104,W_!$A19,W_!Q$1)/Ns!$B$1</f>
        <v>-2.867192609210574E-2</v>
      </c>
      <c r="R19" s="20" cm="1">
        <f t="array" ref="R19">INDEX(W_psid!$B$2:$CZ$104,W_!$A19,W_!R$1)/Ns!$B$1</f>
        <v>-1.0999627812631422E-3</v>
      </c>
      <c r="S19" s="20" cm="1">
        <f t="array" ref="S19">INDEX(W_psid!$B$2:$CZ$104,W_!$A19,W_!S$1)/Ns!$B$1</f>
        <v>3.3082967007500387E-5</v>
      </c>
      <c r="T19" s="20" cm="1">
        <f t="array" ref="T19">INDEX(W_psid!$B$2:$CZ$104,W_!$A19,W_!T$1)/Ns!$B$1</f>
        <v>-9.3083430399737269E-7</v>
      </c>
      <c r="U19" s="20" cm="1">
        <f t="array" ref="U19">INDEX(W_psid!$B$2:$CZ$104,W_!$A19,W_!U$1)/Ns!$B$1</f>
        <v>-3.6888903413034203E-6</v>
      </c>
      <c r="V19" s="20" cm="1">
        <f t="array" ref="V19">INDEX(W_psid!$B$2:$CZ$104,W_!$A19,W_!V$1)/Ns!$B$1</f>
        <v>-2.4607317741876193E-3</v>
      </c>
      <c r="W19" s="20" cm="1">
        <f t="array" ref="W19">INDEX(W_psid!$B$2:$CZ$104,W_!$A19,W_!W$1)/Ns!$B$1</f>
        <v>-2.4443720354833686E-3</v>
      </c>
      <c r="X19" s="20" cm="1">
        <f t="array" ref="X19">INDEX(W_psid!$B$2:$CZ$104,W_!$A19,W_!X$1)/Ns!$B$1</f>
        <v>-2.0274309271231484E-3</v>
      </c>
      <c r="Y19" s="20" cm="1">
        <f t="array" ref="Y19">INDEX(W_psid!$B$2:$CZ$104,W_!$A19,W_!Y$1)/Ns!$B$1</f>
        <v>-1.7937457814407379E-3</v>
      </c>
      <c r="Z19" s="20" cm="1">
        <f t="array" ref="Z19">INDEX(W_psid!$B$2:$CZ$104,W_!$A19,W_!Z$1)/Ns!$B$1</f>
        <v>-1.6918824827840686E-3</v>
      </c>
      <c r="AA19" s="20" cm="1">
        <f t="array" ref="AA19">INDEX(W_psid!$B$2:$CZ$104,W_!$A19,W_!AA$1)/Ns!$B$1</f>
        <v>-1.9162329106021964E-3</v>
      </c>
      <c r="AB19" s="20" cm="1">
        <f t="array" ref="AB19">INDEX(W_psid!$B$2:$CZ$104,W_!$A19,W_!AB$1)/Ns!$B$1</f>
        <v>-4.3865851343480886E-4</v>
      </c>
      <c r="AC19" s="20" cm="1">
        <f t="array" ref="AC19">INDEX(W_psid!$B$2:$CZ$104,W_!$A19,W_!AC$1)/Ns!$B$1</f>
        <v>-8.058709171091549E-6</v>
      </c>
      <c r="AD19" s="20" cm="1">
        <f t="array" ref="AD19">INDEX(W_psid!$B$2:$CZ$104,W_!$A19,W_!AD$1)/Ns!$B$1</f>
        <v>2.4930924433807155E-4</v>
      </c>
      <c r="AE19" s="20" cm="1">
        <f t="array" ref="AE19">INDEX(W_psid!$B$2:$CZ$104,W_!$A19,W_!AE$1)/Ns!$B$1</f>
        <v>-4.327920540150012E-5</v>
      </c>
      <c r="AF19" s="20" cm="1">
        <f t="array" ref="AF19">INDEX(W_psid!$B$2:$CZ$104,W_!$A19,W_!AF$1)/Ns!$B$1</f>
        <v>-2.0092724137677136E-2</v>
      </c>
      <c r="AG19" s="20" cm="1">
        <f t="array" ref="AG19">INDEX(W_psid!$B$2:$CZ$104,W_!$A19,W_!AG$1)/Ns!$B$1</f>
        <v>-1.8479840309185661E-2</v>
      </c>
      <c r="AH19" s="20" cm="1">
        <f t="array" ref="AH19">INDEX(W_psid!$B$2:$CZ$104,W_!$A19,W_!AH$1)/Ns!$B$1</f>
        <v>-2.704919572632682E-5</v>
      </c>
      <c r="AI19" s="20" cm="1">
        <f t="array" ref="AI19">INDEX(W_psid!$B$2:$CZ$104,W_!$A19,W_!AI$1)/Ns!$B$1</f>
        <v>1.7705728123342155E-3</v>
      </c>
      <c r="AJ19" s="20" cm="1">
        <f t="array" ref="AJ19">INDEX(W_psid!$B$2:$CZ$104,W_!$A19,W_!AJ$1)/Ns!$B$1</f>
        <v>-4.5928716963676103E-5</v>
      </c>
      <c r="AK19" s="20" cm="1">
        <f t="array" ref="AK19">INDEX(W_psid!$B$2:$CZ$104,W_!$A19,W_!AK$1)/Ns!$B$1</f>
        <v>-0.19791741983448979</v>
      </c>
      <c r="AL19" s="20" cm="1">
        <f t="array" ref="AL19">INDEX(W_psid!$B$2:$CZ$104,W_!$A19,W_!AL$1)/Ns!$B$1</f>
        <v>-0.25368693353036775</v>
      </c>
      <c r="AM19" s="20" cm="1">
        <f t="array" ref="AM19">INDEX(W_psid!$B$2:$CZ$104,W_!$A19,W_!AM$1)/Ns!$B$1</f>
        <v>0.1022811057498811</v>
      </c>
      <c r="AN19" s="20" cm="1">
        <f t="array" ref="AN19">INDEX(W_psid!$B$2:$CZ$104,W_!$A19,W_!AN$1)/Ns!$B$1</f>
        <v>-9.4200332868048763E-4</v>
      </c>
      <c r="AO19" s="20" cm="1">
        <f t="array" ref="AO19">INDEX(W_psid!$B$2:$CZ$104,W_!$A19,W_!AO$1)/Ns!$B$1</f>
        <v>2.411222988138762E-5</v>
      </c>
      <c r="AP19" s="20" cm="1">
        <f t="array" ref="AP19">INDEX(W_psid!$B$2:$CZ$104,W_!$A19,W_!AP$1)/Ns!$B$1</f>
        <v>0.10478326768084163</v>
      </c>
      <c r="AQ19" s="20" cm="1">
        <f t="array" ref="AQ19">INDEX(W_psid!$B$2:$CZ$104,W_!$A19,W_!AQ$1)/Ns!$B$1</f>
        <v>0.13212850637709037</v>
      </c>
      <c r="AR19" s="20" cm="1">
        <f t="array" ref="AR19">INDEX(W_psid!$B$2:$CZ$104,W_!$A19,W_!AR$1)/Ns!$B$1</f>
        <v>-5.3969842182012895E-2</v>
      </c>
      <c r="AS19" s="20" cm="1">
        <f t="array" ref="AS19">INDEX(W_psid!$B$2:$CZ$104,W_!$A19,W_!AS$1)/Ns!$B$1</f>
        <v>-6.3274261324098878E-6</v>
      </c>
      <c r="AT19" s="20" cm="1">
        <f t="array" ref="AT19">INDEX(W_psid!$B$2:$CZ$104,W_!$A19,W_!AT$1)/Ns!$B$1</f>
        <v>3.1911213294433938E-6</v>
      </c>
      <c r="AU19" s="20" cm="1">
        <f t="array" ref="AU19">INDEX(W_psid!$B$2:$CZ$104,W_!$A19,W_!AU$1)/Ns!$B$1</f>
        <v>0</v>
      </c>
      <c r="AV19" s="20" cm="1">
        <f t="array" ref="AV19">INDEX(W_psid!$B$2:$CZ$104,W_!$A19,W_!AV$1)/Ns!$B$1</f>
        <v>-8.5241078117220259E-3</v>
      </c>
      <c r="AW19" s="20" cm="1">
        <f t="array" ref="AW19">INDEX(W_psid!$B$2:$CZ$104,W_!$A19,W_!AW$1)/Ns!$B$1</f>
        <v>5.6261075880039205E-4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</row>
    <row r="20" spans="1:57" x14ac:dyDescent="0.35">
      <c r="A20" s="20">
        <f>MATCH(C20,W_psid!$A$2:$A$104,0)</f>
        <v>34</v>
      </c>
      <c r="B20" s="20" t="str">
        <f>MOMS!$A$18</f>
        <v>hlfp</v>
      </c>
      <c r="C20" s="20" t="str">
        <f>MOMS!$B$18</f>
        <v>hlfp</v>
      </c>
      <c r="D20" s="20" cm="1">
        <f t="array" ref="D20">INDEX(W_psid!$B$2:$CZ$104,W_!$A20,W_!D$1)/Ns!$B$1</f>
        <v>-9.1815233339457837E-5</v>
      </c>
      <c r="E20" s="20" cm="1">
        <f t="array" ref="E20">INDEX(W_psid!$B$2:$CZ$104,W_!$A20,W_!E$1)/Ns!$B$1</f>
        <v>-1.2389579549188138E-4</v>
      </c>
      <c r="F20" s="20" cm="1">
        <f t="array" ref="F20">INDEX(W_psid!$B$2:$CZ$104,W_!$A20,W_!F$1)/Ns!$B$1</f>
        <v>-2.2051605237927071E-4</v>
      </c>
      <c r="G20" s="20" cm="1">
        <f t="array" ref="G20">INDEX(W_psid!$B$2:$CZ$104,W_!$A20,W_!G$1)/Ns!$B$1</f>
        <v>-9.3674291307585811E-3</v>
      </c>
      <c r="H20" s="20" cm="1">
        <f t="array" ref="H20">INDEX(W_psid!$B$2:$CZ$104,W_!$A20,W_!H$1)/Ns!$B$1</f>
        <v>5.4200651509371343E-3</v>
      </c>
      <c r="I20" s="20" cm="1">
        <f t="array" ref="I20">INDEX(W_psid!$B$2:$CZ$104,W_!$A20,W_!I$1)/Ns!$B$1</f>
        <v>4.3958108307068878E-3</v>
      </c>
      <c r="J20" s="20" cm="1">
        <f t="array" ref="J20">INDEX(W_psid!$B$2:$CZ$104,W_!$A20,W_!J$1)/Ns!$B$1</f>
        <v>7.1646767855103833E-3</v>
      </c>
      <c r="K20" s="20" cm="1">
        <f t="array" ref="K20">INDEX(W_psid!$B$2:$CZ$104,W_!$A20,W_!K$1)/Ns!$B$1</f>
        <v>5.5629652391202605E-3</v>
      </c>
      <c r="L20" s="20" cm="1">
        <f t="array" ref="L20">INDEX(W_psid!$B$2:$CZ$104,W_!$A20,W_!L$1)/Ns!$B$1</f>
        <v>-1.0741556656109234E-3</v>
      </c>
      <c r="M20" s="20" cm="1">
        <f t="array" ref="M20">INDEX(W_psid!$B$2:$CZ$104,W_!$A20,W_!M$1)/Ns!$B$1</f>
        <v>9.7383273644299296E-4</v>
      </c>
      <c r="N20" s="20" cm="1">
        <f t="array" ref="N20">INDEX(W_psid!$B$2:$CZ$104,W_!$A20,W_!N$1)/Ns!$B$1</f>
        <v>3.9912841699891941E-3</v>
      </c>
      <c r="O20" s="20" cm="1">
        <f t="array" ref="O20">INDEX(W_psid!$B$2:$CZ$104,W_!$A20,W_!O$1)/Ns!$B$1</f>
        <v>-5.4017289680135302E-4</v>
      </c>
      <c r="P20" s="20" cm="1">
        <f t="array" ref="P20">INDEX(W_psid!$B$2:$CZ$104,W_!$A20,W_!P$1)/Ns!$B$1</f>
        <v>2.264966908086993E-3</v>
      </c>
      <c r="Q20" s="20" cm="1">
        <f t="array" ref="Q20">INDEX(W_psid!$B$2:$CZ$104,W_!$A20,W_!Q$1)/Ns!$B$1</f>
        <v>-7.6491461363174477E-3</v>
      </c>
      <c r="R20" s="20" cm="1">
        <f t="array" ref="R20">INDEX(W_psid!$B$2:$CZ$104,W_!$A20,W_!R$1)/Ns!$B$1</f>
        <v>-5.428223065787015E-3</v>
      </c>
      <c r="S20" s="20" cm="1">
        <f t="array" ref="S20">INDEX(W_psid!$B$2:$CZ$104,W_!$A20,W_!S$1)/Ns!$B$1</f>
        <v>-9.3083430399737269E-7</v>
      </c>
      <c r="T20" s="20" cm="1">
        <f t="array" ref="T20">INDEX(W_psid!$B$2:$CZ$104,W_!$A20,W_!T$1)/Ns!$B$1</f>
        <v>3.7630141980514973E-6</v>
      </c>
      <c r="U20" s="20" cm="1">
        <f t="array" ref="U20">INDEX(W_psid!$B$2:$CZ$104,W_!$A20,W_!U$1)/Ns!$B$1</f>
        <v>1.2443012646052384E-7</v>
      </c>
      <c r="V20" s="20" cm="1">
        <f t="array" ref="V20">INDEX(W_psid!$B$2:$CZ$104,W_!$A20,W_!V$1)/Ns!$B$1</f>
        <v>5.6888508642920959E-4</v>
      </c>
      <c r="W20" s="20" cm="1">
        <f t="array" ref="W20">INDEX(W_psid!$B$2:$CZ$104,W_!$A20,W_!W$1)/Ns!$B$1</f>
        <v>5.7403701464231731E-4</v>
      </c>
      <c r="X20" s="20" cm="1">
        <f t="array" ref="X20">INDEX(W_psid!$B$2:$CZ$104,W_!$A20,W_!X$1)/Ns!$B$1</f>
        <v>3.3395174630067466E-4</v>
      </c>
      <c r="Y20" s="20" cm="1">
        <f t="array" ref="Y20">INDEX(W_psid!$B$2:$CZ$104,W_!$A20,W_!Y$1)/Ns!$B$1</f>
        <v>2.8988782191916967E-4</v>
      </c>
      <c r="Z20" s="20" cm="1">
        <f t="array" ref="Z20">INDEX(W_psid!$B$2:$CZ$104,W_!$A20,W_!Z$1)/Ns!$B$1</f>
        <v>2.8922697934674895E-4</v>
      </c>
      <c r="AA20" s="20" cm="1">
        <f t="array" ref="AA20">INDEX(W_psid!$B$2:$CZ$104,W_!$A20,W_!AA$1)/Ns!$B$1</f>
        <v>3.2500607097535328E-4</v>
      </c>
      <c r="AB20" s="20" cm="1">
        <f t="array" ref="AB20">INDEX(W_psid!$B$2:$CZ$104,W_!$A20,W_!AB$1)/Ns!$B$1</f>
        <v>8.8627850296082896E-5</v>
      </c>
      <c r="AC20" s="20" cm="1">
        <f t="array" ref="AC20">INDEX(W_psid!$B$2:$CZ$104,W_!$A20,W_!AC$1)/Ns!$B$1</f>
        <v>6.3980032167902396E-6</v>
      </c>
      <c r="AD20" s="20" cm="1">
        <f t="array" ref="AD20">INDEX(W_psid!$B$2:$CZ$104,W_!$A20,W_!AD$1)/Ns!$B$1</f>
        <v>-3.1989579771077992E-4</v>
      </c>
      <c r="AE20" s="20" cm="1">
        <f t="array" ref="AE20">INDEX(W_psid!$B$2:$CZ$104,W_!$A20,W_!AE$1)/Ns!$B$1</f>
        <v>3.4679447049755922E-5</v>
      </c>
      <c r="AF20" s="20" cm="1">
        <f t="array" ref="AF20">INDEX(W_psid!$B$2:$CZ$104,W_!$A20,W_!AF$1)/Ns!$B$1</f>
        <v>6.300616472227771E-3</v>
      </c>
      <c r="AG20" s="20" cm="1">
        <f t="array" ref="AG20">INDEX(W_psid!$B$2:$CZ$104,W_!$A20,W_!AG$1)/Ns!$B$1</f>
        <v>5.8366682468646179E-3</v>
      </c>
      <c r="AH20" s="20" cm="1">
        <f t="array" ref="AH20">INDEX(W_psid!$B$2:$CZ$104,W_!$A20,W_!AH$1)/Ns!$B$1</f>
        <v>2.7072193851027543E-5</v>
      </c>
      <c r="AI20" s="20" cm="1">
        <f t="array" ref="AI20">INDEX(W_psid!$B$2:$CZ$104,W_!$A20,W_!AI$1)/Ns!$B$1</f>
        <v>-1.023923835596802E-3</v>
      </c>
      <c r="AJ20" s="20" cm="1">
        <f t="array" ref="AJ20">INDEX(W_psid!$B$2:$CZ$104,W_!$A20,W_!AJ$1)/Ns!$B$1</f>
        <v>2.5253385838343113E-7</v>
      </c>
      <c r="AK20" s="20" cm="1">
        <f t="array" ref="AK20">INDEX(W_psid!$B$2:$CZ$104,W_!$A20,W_!AK$1)/Ns!$B$1</f>
        <v>3.4361155041639051E-2</v>
      </c>
      <c r="AL20" s="20" cm="1">
        <f t="array" ref="AL20">INDEX(W_psid!$B$2:$CZ$104,W_!$A20,W_!AL$1)/Ns!$B$1</f>
        <v>3.9312072712171409E-2</v>
      </c>
      <c r="AM20" s="20" cm="1">
        <f t="array" ref="AM20">INDEX(W_psid!$B$2:$CZ$104,W_!$A20,W_!AM$1)/Ns!$B$1</f>
        <v>-6.046862850976744E-3</v>
      </c>
      <c r="AN20" s="20" cm="1">
        <f t="array" ref="AN20">INDEX(W_psid!$B$2:$CZ$104,W_!$A20,W_!AN$1)/Ns!$B$1</f>
        <v>5.4923711545598315E-4</v>
      </c>
      <c r="AO20" s="20" cm="1">
        <f t="array" ref="AO20">INDEX(W_psid!$B$2:$CZ$104,W_!$A20,W_!AO$1)/Ns!$B$1</f>
        <v>-1.4055695924452548E-7</v>
      </c>
      <c r="AP20" s="20" cm="1">
        <f t="array" ref="AP20">INDEX(W_psid!$B$2:$CZ$104,W_!$A20,W_!AP$1)/Ns!$B$1</f>
        <v>-1.8313184959350703E-2</v>
      </c>
      <c r="AQ20" s="20" cm="1">
        <f t="array" ref="AQ20">INDEX(W_psid!$B$2:$CZ$104,W_!$A20,W_!AQ$1)/Ns!$B$1</f>
        <v>-2.0581412216570685E-2</v>
      </c>
      <c r="AR20" s="20" cm="1">
        <f t="array" ref="AR20">INDEX(W_psid!$B$2:$CZ$104,W_!$A20,W_!AR$1)/Ns!$B$1</f>
        <v>3.2058181768100779E-3</v>
      </c>
      <c r="AS20" s="20" cm="1">
        <f t="array" ref="AS20">INDEX(W_psid!$B$2:$CZ$104,W_!$A20,W_!AS$1)/Ns!$B$1</f>
        <v>5.131115176062289E-6</v>
      </c>
      <c r="AT20" s="20" cm="1">
        <f t="array" ref="AT20">INDEX(W_psid!$B$2:$CZ$104,W_!$A20,W_!AT$1)/Ns!$B$1</f>
        <v>-2.6844037561155304E-6</v>
      </c>
      <c r="AU20" s="20" cm="1">
        <f t="array" ref="AU20">INDEX(W_psid!$B$2:$CZ$104,W_!$A20,W_!AU$1)/Ns!$B$1</f>
        <v>0</v>
      </c>
      <c r="AV20" s="20" cm="1">
        <f t="array" ref="AV20">INDEX(W_psid!$B$2:$CZ$104,W_!$A20,W_!AV$1)/Ns!$B$1</f>
        <v>9.3726301881778872E-4</v>
      </c>
      <c r="AW20" s="20" cm="1">
        <f t="array" ref="AW20">INDEX(W_psid!$B$2:$CZ$104,W_!$A20,W_!AW$1)/Ns!$B$1</f>
        <v>1.6881099785479386E-4</v>
      </c>
      <c r="AX20" s="20">
        <v>0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</row>
    <row r="21" spans="1:57" x14ac:dyDescent="0.35">
      <c r="A21" s="20">
        <f>MATCH(C21,W_psid!$A$2:$A$104,0)</f>
        <v>86</v>
      </c>
      <c r="B21" s="20" t="str">
        <f>MOMS!$A$19</f>
        <v>wagegap_hw_withn</v>
      </c>
      <c r="C21" s="20" t="str">
        <f>MOMS!$B$19</f>
        <v>wagegap_hw_within_1990</v>
      </c>
      <c r="D21" s="20" cm="1">
        <f t="array" ref="D21">INDEX(W_psid!$B$2:$CZ$104,W_!$A21,W_!D$1)/Ns!$B$1</f>
        <v>1.0249022884831209E-3</v>
      </c>
      <c r="E21" s="20" cm="1">
        <f t="array" ref="E21">INDEX(W_psid!$B$2:$CZ$104,W_!$A21,W_!E$1)/Ns!$B$1</f>
        <v>1.4452511759634591E-3</v>
      </c>
      <c r="F21" s="20" cm="1">
        <f t="array" ref="F21">INDEX(W_psid!$B$2:$CZ$104,W_!$A21,W_!F$1)/Ns!$B$1</f>
        <v>2.3621806235282418E-3</v>
      </c>
      <c r="G21" s="20" cm="1">
        <f t="array" ref="G21">INDEX(W_psid!$B$2:$CZ$104,W_!$A21,W_!G$1)/Ns!$B$1</f>
        <v>6.0237589508461642E-2</v>
      </c>
      <c r="H21" s="20" cm="1">
        <f t="array" ref="H21">INDEX(W_psid!$B$2:$CZ$104,W_!$A21,W_!H$1)/Ns!$B$1</f>
        <v>-3.0697411182551319E-2</v>
      </c>
      <c r="I21" s="20" cm="1">
        <f t="array" ref="I21">INDEX(W_psid!$B$2:$CZ$104,W_!$A21,W_!I$1)/Ns!$B$1</f>
        <v>-2.0331374772143498E-2</v>
      </c>
      <c r="J21" s="20" cm="1">
        <f t="array" ref="J21">INDEX(W_psid!$B$2:$CZ$104,W_!$A21,W_!J$1)/Ns!$B$1</f>
        <v>-1.634212397256523E-2</v>
      </c>
      <c r="K21" s="20" cm="1">
        <f t="array" ref="K21">INDEX(W_psid!$B$2:$CZ$104,W_!$A21,W_!K$1)/Ns!$B$1</f>
        <v>-6.2467351518116249E-2</v>
      </c>
      <c r="L21" s="20" cm="1">
        <f t="array" ref="L21">INDEX(W_psid!$B$2:$CZ$104,W_!$A21,W_!L$1)/Ns!$B$1</f>
        <v>1.0143784934985392E-2</v>
      </c>
      <c r="M21" s="20" cm="1">
        <f t="array" ref="M21">INDEX(W_psid!$B$2:$CZ$104,W_!$A21,W_!M$1)/Ns!$B$1</f>
        <v>4.7788815968361608E-3</v>
      </c>
      <c r="N21" s="20" cm="1">
        <f t="array" ref="N21">INDEX(W_psid!$B$2:$CZ$104,W_!$A21,W_!N$1)/Ns!$B$1</f>
        <v>-2.4328114401753101E-2</v>
      </c>
      <c r="O21" s="20" cm="1">
        <f t="array" ref="O21">INDEX(W_psid!$B$2:$CZ$104,W_!$A21,W_!O$1)/Ns!$B$1</f>
        <v>-3.2760114573770127E-3</v>
      </c>
      <c r="P21" s="20" cm="1">
        <f t="array" ref="P21">INDEX(W_psid!$B$2:$CZ$104,W_!$A21,W_!P$1)/Ns!$B$1</f>
        <v>3.2197624295558121E-2</v>
      </c>
      <c r="Q21" s="20" cm="1">
        <f t="array" ref="Q21">INDEX(W_psid!$B$2:$CZ$104,W_!$A21,W_!Q$1)/Ns!$B$1</f>
        <v>-1.6246312922855166E-2</v>
      </c>
      <c r="R21" s="20" cm="1">
        <f t="array" ref="R21">INDEX(W_psid!$B$2:$CZ$104,W_!$A21,W_!R$1)/Ns!$B$1</f>
        <v>9.4052717011724268E-2</v>
      </c>
      <c r="S21" s="20" cm="1">
        <f t="array" ref="S21">INDEX(W_psid!$B$2:$CZ$104,W_!$A21,W_!S$1)/Ns!$B$1</f>
        <v>-3.6888903413034203E-6</v>
      </c>
      <c r="T21" s="20" cm="1">
        <f t="array" ref="T21">INDEX(W_psid!$B$2:$CZ$104,W_!$A21,W_!T$1)/Ns!$B$1</f>
        <v>1.2443012646052384E-7</v>
      </c>
      <c r="U21" s="20" cm="1">
        <f t="array" ref="U21">INDEX(W_psid!$B$2:$CZ$104,W_!$A21,W_!U$1)/Ns!$B$1</f>
        <v>3.552563244160225E-4</v>
      </c>
      <c r="V21" s="20" cm="1">
        <f t="array" ref="V21">INDEX(W_psid!$B$2:$CZ$104,W_!$A21,W_!V$1)/Ns!$B$1</f>
        <v>-3.5610894900406664E-3</v>
      </c>
      <c r="W21" s="20" cm="1">
        <f t="array" ref="W21">INDEX(W_psid!$B$2:$CZ$104,W_!$A21,W_!W$1)/Ns!$B$1</f>
        <v>-3.4961951363411715E-3</v>
      </c>
      <c r="X21" s="20" cm="1">
        <f t="array" ref="X21">INDEX(W_psid!$B$2:$CZ$104,W_!$A21,W_!X$1)/Ns!$B$1</f>
        <v>-2.2096513689190828E-3</v>
      </c>
      <c r="Y21" s="20" cm="1">
        <f t="array" ref="Y21">INDEX(W_psid!$B$2:$CZ$104,W_!$A21,W_!Y$1)/Ns!$B$1</f>
        <v>-1.4185873799714408E-3</v>
      </c>
      <c r="Z21" s="20" cm="1">
        <f t="array" ref="Z21">INDEX(W_psid!$B$2:$CZ$104,W_!$A21,W_!Z$1)/Ns!$B$1</f>
        <v>-1.1590631579091301E-3</v>
      </c>
      <c r="AA21" s="20" cm="1">
        <f t="array" ref="AA21">INDEX(W_psid!$B$2:$CZ$104,W_!$A21,W_!AA$1)/Ns!$B$1</f>
        <v>-2.081112633117417E-3</v>
      </c>
      <c r="AB21" s="20" cm="1">
        <f t="array" ref="AB21">INDEX(W_psid!$B$2:$CZ$104,W_!$A21,W_!AB$1)/Ns!$B$1</f>
        <v>2.3786033110000877E-4</v>
      </c>
      <c r="AC21" s="20" cm="1">
        <f t="array" ref="AC21">INDEX(W_psid!$B$2:$CZ$104,W_!$A21,W_!AC$1)/Ns!$B$1</f>
        <v>-1.5969851578518794E-5</v>
      </c>
      <c r="AD21" s="20" cm="1">
        <f t="array" ref="AD21">INDEX(W_psid!$B$2:$CZ$104,W_!$A21,W_!AD$1)/Ns!$B$1</f>
        <v>5.820233984222715E-4</v>
      </c>
      <c r="AE21" s="20" cm="1">
        <f t="array" ref="AE21">INDEX(W_psid!$B$2:$CZ$104,W_!$A21,W_!AE$1)/Ns!$B$1</f>
        <v>-7.3233320794247172E-5</v>
      </c>
      <c r="AF21" s="20" cm="1">
        <f t="array" ref="AF21">INDEX(W_psid!$B$2:$CZ$104,W_!$A21,W_!AF$1)/Ns!$B$1</f>
        <v>-5.386002957332936E-2</v>
      </c>
      <c r="AG21" s="20" cm="1">
        <f t="array" ref="AG21">INDEX(W_psid!$B$2:$CZ$104,W_!$A21,W_!AG$1)/Ns!$B$1</f>
        <v>-4.5839421660858984E-2</v>
      </c>
      <c r="AH21" s="20" cm="1">
        <f t="array" ref="AH21">INDEX(W_psid!$B$2:$CZ$104,W_!$A21,W_!AH$1)/Ns!$B$1</f>
        <v>1.9061184208801087E-6</v>
      </c>
      <c r="AI21" s="20" cm="1">
        <f t="array" ref="AI21">INDEX(W_psid!$B$2:$CZ$104,W_!$A21,W_!AI$1)/Ns!$B$1</f>
        <v>3.8271756657323073E-3</v>
      </c>
      <c r="AJ21" s="20" cm="1">
        <f t="array" ref="AJ21">INDEX(W_psid!$B$2:$CZ$104,W_!$A21,W_!AJ$1)/Ns!$B$1</f>
        <v>-6.274140944073971E-5</v>
      </c>
      <c r="AK21" s="20" cm="1">
        <f t="array" ref="AK21">INDEX(W_psid!$B$2:$CZ$104,W_!$A21,W_!AK$1)/Ns!$B$1</f>
        <v>-0.39970238498841043</v>
      </c>
      <c r="AL21" s="20" cm="1">
        <f t="array" ref="AL21">INDEX(W_psid!$B$2:$CZ$104,W_!$A21,W_!AL$1)/Ns!$B$1</f>
        <v>-0.46776957947201692</v>
      </c>
      <c r="AM21" s="20" cm="1">
        <f t="array" ref="AM21">INDEX(W_psid!$B$2:$CZ$104,W_!$A21,W_!AM$1)/Ns!$B$1</f>
        <v>0.19248422970581083</v>
      </c>
      <c r="AN21" s="20" cm="1">
        <f t="array" ref="AN21">INDEX(W_psid!$B$2:$CZ$104,W_!$A21,W_!AN$1)/Ns!$B$1</f>
        <v>-1.9692725868528456E-3</v>
      </c>
      <c r="AO21" s="20" cm="1">
        <f t="array" ref="AO21">INDEX(W_psid!$B$2:$CZ$104,W_!$A21,W_!AO$1)/Ns!$B$1</f>
        <v>3.1985755632424104E-5</v>
      </c>
      <c r="AP21" s="20" cm="1">
        <f t="array" ref="AP21">INDEX(W_psid!$B$2:$CZ$104,W_!$A21,W_!AP$1)/Ns!$B$1</f>
        <v>0.2113347578603588</v>
      </c>
      <c r="AQ21" s="20" cm="1">
        <f t="array" ref="AQ21">INDEX(W_psid!$B$2:$CZ$104,W_!$A21,W_!AQ$1)/Ns!$B$1</f>
        <v>0.24235876952836172</v>
      </c>
      <c r="AR21" s="20" cm="1">
        <f t="array" ref="AR21">INDEX(W_psid!$B$2:$CZ$104,W_!$A21,W_!AR$1)/Ns!$B$1</f>
        <v>-0.10171598830159694</v>
      </c>
      <c r="AS21" s="20" cm="1">
        <f t="array" ref="AS21">INDEX(W_psid!$B$2:$CZ$104,W_!$A21,W_!AS$1)/Ns!$B$1</f>
        <v>1.9714573252729655E-4</v>
      </c>
      <c r="AT21" s="20" cm="1">
        <f t="array" ref="AT21">INDEX(W_psid!$B$2:$CZ$104,W_!$A21,W_!AT$1)/Ns!$B$1</f>
        <v>-1.0404750388722063E-4</v>
      </c>
      <c r="AU21" s="20" cm="1">
        <f t="array" ref="AU21">INDEX(W_psid!$B$2:$CZ$104,W_!$A21,W_!AU$1)/Ns!$B$1</f>
        <v>0</v>
      </c>
      <c r="AV21" s="20" cm="1">
        <f t="array" ref="AV21">INDEX(W_psid!$B$2:$CZ$104,W_!$A21,W_!AV$1)/Ns!$B$1</f>
        <v>-5.2785064728685542E-2</v>
      </c>
      <c r="AW21" s="20" cm="1">
        <f t="array" ref="AW21">INDEX(W_psid!$B$2:$CZ$104,W_!$A21,W_!AW$1)/Ns!$B$1</f>
        <v>-3.8092308382167391E-4</v>
      </c>
      <c r="AX21" s="20">
        <v>0</v>
      </c>
      <c r="AY21" s="20">
        <v>0</v>
      </c>
      <c r="AZ21" s="20">
        <v>0</v>
      </c>
      <c r="BA21" s="20">
        <v>0</v>
      </c>
      <c r="BB21" s="20">
        <v>0</v>
      </c>
      <c r="BC21" s="20">
        <v>0</v>
      </c>
      <c r="BD21" s="20">
        <v>0</v>
      </c>
      <c r="BE21" s="20">
        <v>0</v>
      </c>
    </row>
    <row r="22" spans="1:57" x14ac:dyDescent="0.35">
      <c r="A22" s="20">
        <f>MATCH(C22,W_psid!$A$2:$A$104,0)</f>
        <v>29</v>
      </c>
      <c r="B22" s="20" t="str">
        <f>MOMS!$A$20</f>
        <v>hdj</v>
      </c>
      <c r="C22" s="20" t="str">
        <f>MOMS!$B$20</f>
        <v>hdj</v>
      </c>
      <c r="D22" s="20" cm="1">
        <f t="array" ref="D22">INDEX(W_psid!$B$2:$CZ$104,W_!$A22,W_!D$1)/Ns!$B$1</f>
        <v>-3.2270510508470622E-2</v>
      </c>
      <c r="E22" s="20" cm="1">
        <f t="array" ref="E22">INDEX(W_psid!$B$2:$CZ$104,W_!$A22,W_!E$1)/Ns!$B$1</f>
        <v>-0.22245935879626885</v>
      </c>
      <c r="F22" s="20" cm="1">
        <f t="array" ref="F22">INDEX(W_psid!$B$2:$CZ$104,W_!$A22,W_!F$1)/Ns!$B$1</f>
        <v>-0.23250506730521861</v>
      </c>
      <c r="G22" s="20" cm="1">
        <f t="array" ref="G22">INDEX(W_psid!$B$2:$CZ$104,W_!$A22,W_!G$1)/Ns!$B$1</f>
        <v>-10.155888111711109</v>
      </c>
      <c r="H22" s="20" cm="1">
        <f t="array" ref="H22">INDEX(W_psid!$B$2:$CZ$104,W_!$A22,W_!H$1)/Ns!$B$1</f>
        <v>2.6085869553976422</v>
      </c>
      <c r="I22" s="20" cm="1">
        <f t="array" ref="I22">INDEX(W_psid!$B$2:$CZ$104,W_!$A22,W_!I$1)/Ns!$B$1</f>
        <v>3.7386183962469692</v>
      </c>
      <c r="J22" s="20" cm="1">
        <f t="array" ref="J22">INDEX(W_psid!$B$2:$CZ$104,W_!$A22,W_!J$1)/Ns!$B$1</f>
        <v>2.8413822576697902</v>
      </c>
      <c r="K22" s="20" cm="1">
        <f t="array" ref="K22">INDEX(W_psid!$B$2:$CZ$104,W_!$A22,W_!K$1)/Ns!$B$1</f>
        <v>4.8932721023164909</v>
      </c>
      <c r="L22" s="20" cm="1">
        <f t="array" ref="L22">INDEX(W_psid!$B$2:$CZ$104,W_!$A22,W_!L$1)/Ns!$B$1</f>
        <v>-2.0571030328086155</v>
      </c>
      <c r="M22" s="20" cm="1">
        <f t="array" ref="M22">INDEX(W_psid!$B$2:$CZ$104,W_!$A22,W_!M$1)/Ns!$B$1</f>
        <v>-0.74839101986928458</v>
      </c>
      <c r="N22" s="20" cm="1">
        <f t="array" ref="N22">INDEX(W_psid!$B$2:$CZ$104,W_!$A22,W_!N$1)/Ns!$B$1</f>
        <v>3.9990005397743333</v>
      </c>
      <c r="O22" s="20" cm="1">
        <f t="array" ref="O22">INDEX(W_psid!$B$2:$CZ$104,W_!$A22,W_!O$1)/Ns!$B$1</f>
        <v>-5.2259766501647036E-2</v>
      </c>
      <c r="P22" s="20" cm="1">
        <f t="array" ref="P22">INDEX(W_psid!$B$2:$CZ$104,W_!$A22,W_!P$1)/Ns!$B$1</f>
        <v>-0.60342740036734954</v>
      </c>
      <c r="Q22" s="20" cm="1">
        <f t="array" ref="Q22">INDEX(W_psid!$B$2:$CZ$104,W_!$A22,W_!Q$1)/Ns!$B$1</f>
        <v>4.7449673300798478</v>
      </c>
      <c r="R22" s="20" cm="1">
        <f t="array" ref="R22">INDEX(W_psid!$B$2:$CZ$104,W_!$A22,W_!R$1)/Ns!$B$1</f>
        <v>-4.7229924117265307</v>
      </c>
      <c r="S22" s="20" cm="1">
        <f t="array" ref="S22">INDEX(W_psid!$B$2:$CZ$104,W_!$A22,W_!S$1)/Ns!$B$1</f>
        <v>-2.4607317741876193E-3</v>
      </c>
      <c r="T22" s="20" cm="1">
        <f t="array" ref="T22">INDEX(W_psid!$B$2:$CZ$104,W_!$A22,W_!T$1)/Ns!$B$1</f>
        <v>5.6888508642920959E-4</v>
      </c>
      <c r="U22" s="20" cm="1">
        <f t="array" ref="U22">INDEX(W_psid!$B$2:$CZ$104,W_!$A22,W_!U$1)/Ns!$B$1</f>
        <v>-3.5610894900406664E-3</v>
      </c>
      <c r="V22" s="20" cm="1">
        <f t="array" ref="V22">INDEX(W_psid!$B$2:$CZ$104,W_!$A22,W_!V$1)/Ns!$B$1</f>
        <v>1.183773724886215</v>
      </c>
      <c r="W22" s="20" cm="1">
        <f t="array" ref="W22">INDEX(W_psid!$B$2:$CZ$104,W_!$A22,W_!W$1)/Ns!$B$1</f>
        <v>1.1747635249730013</v>
      </c>
      <c r="X22" s="20" cm="1">
        <f t="array" ref="X22">INDEX(W_psid!$B$2:$CZ$104,W_!$A22,W_!X$1)/Ns!$B$1</f>
        <v>0.73917984227360389</v>
      </c>
      <c r="Y22" s="20" cm="1">
        <f t="array" ref="Y22">INDEX(W_psid!$B$2:$CZ$104,W_!$A22,W_!Y$1)/Ns!$B$1</f>
        <v>0.69284730459563681</v>
      </c>
      <c r="Z22" s="20" cm="1">
        <f t="array" ref="Z22">INDEX(W_psid!$B$2:$CZ$104,W_!$A22,W_!Z$1)/Ns!$B$1</f>
        <v>0.65908870437628098</v>
      </c>
      <c r="AA22" s="20" cm="1">
        <f t="array" ref="AA22">INDEX(W_psid!$B$2:$CZ$104,W_!$A22,W_!AA$1)/Ns!$B$1</f>
        <v>0.73230855531554639</v>
      </c>
      <c r="AB22" s="20" cm="1">
        <f t="array" ref="AB22">INDEX(W_psid!$B$2:$CZ$104,W_!$A22,W_!AB$1)/Ns!$B$1</f>
        <v>0.1670307849704275</v>
      </c>
      <c r="AC22" s="20" cm="1">
        <f t="array" ref="AC22">INDEX(W_psid!$B$2:$CZ$104,W_!$A22,W_!AC$1)/Ns!$B$1</f>
        <v>3.5148114707403847E-3</v>
      </c>
      <c r="AD22" s="20" cm="1">
        <f t="array" ref="AD22">INDEX(W_psid!$B$2:$CZ$104,W_!$A22,W_!AD$1)/Ns!$B$1</f>
        <v>-0.15840140901462357</v>
      </c>
      <c r="AE22" s="20" cm="1">
        <f t="array" ref="AE22">INDEX(W_psid!$B$2:$CZ$104,W_!$A22,W_!AE$1)/Ns!$B$1</f>
        <v>5.2583088323337711E-2</v>
      </c>
      <c r="AF22" s="20" cm="1">
        <f t="array" ref="AF22">INDEX(W_psid!$B$2:$CZ$104,W_!$A22,W_!AF$1)/Ns!$B$1</f>
        <v>9.7617157011900506</v>
      </c>
      <c r="AG22" s="20" cm="1">
        <f t="array" ref="AG22">INDEX(W_psid!$B$2:$CZ$104,W_!$A22,W_!AG$1)/Ns!$B$1</f>
        <v>8.7348015658356069</v>
      </c>
      <c r="AH22" s="20" cm="1">
        <f t="array" ref="AH22">INDEX(W_psid!$B$2:$CZ$104,W_!$A22,W_!AH$1)/Ns!$B$1</f>
        <v>3.3642092359635778E-2</v>
      </c>
      <c r="AI22" s="20" cm="1">
        <f t="array" ref="AI22">INDEX(W_psid!$B$2:$CZ$104,W_!$A22,W_!AI$1)/Ns!$B$1</f>
        <v>-0.60824539363745</v>
      </c>
      <c r="AJ22" s="20" cm="1">
        <f t="array" ref="AJ22">INDEX(W_psid!$B$2:$CZ$104,W_!$A22,W_!AJ$1)/Ns!$B$1</f>
        <v>7.5932357460896816E-3</v>
      </c>
      <c r="AK22" s="20" cm="1">
        <f t="array" ref="AK22">INDEX(W_psid!$B$2:$CZ$104,W_!$A22,W_!AK$1)/Ns!$B$1</f>
        <v>40.873903835511832</v>
      </c>
      <c r="AL22" s="20" cm="1">
        <f t="array" ref="AL22">INDEX(W_psid!$B$2:$CZ$104,W_!$A22,W_!AL$1)/Ns!$B$1</f>
        <v>51.962380424680063</v>
      </c>
      <c r="AM22" s="20" cm="1">
        <f t="array" ref="AM22">INDEX(W_psid!$B$2:$CZ$104,W_!$A22,W_!AM$1)/Ns!$B$1</f>
        <v>-11.925393681279106</v>
      </c>
      <c r="AN22" s="20" cm="1">
        <f t="array" ref="AN22">INDEX(W_psid!$B$2:$CZ$104,W_!$A22,W_!AN$1)/Ns!$B$1</f>
        <v>0.32249204929710079</v>
      </c>
      <c r="AO22" s="20" cm="1">
        <f t="array" ref="AO22">INDEX(W_psid!$B$2:$CZ$104,W_!$A22,W_!AO$1)/Ns!$B$1</f>
        <v>-3.9421510229288572E-3</v>
      </c>
      <c r="AP22" s="20" cm="1">
        <f t="array" ref="AP22">INDEX(W_psid!$B$2:$CZ$104,W_!$A22,W_!AP$1)/Ns!$B$1</f>
        <v>-21.749606770947754</v>
      </c>
      <c r="AQ22" s="20" cm="1">
        <f t="array" ref="AQ22">INDEX(W_psid!$B$2:$CZ$104,W_!$A22,W_!AQ$1)/Ns!$B$1</f>
        <v>-27.088719925972928</v>
      </c>
      <c r="AR22" s="20" cm="1">
        <f t="array" ref="AR22">INDEX(W_psid!$B$2:$CZ$104,W_!$A22,W_!AR$1)/Ns!$B$1</f>
        <v>6.3299895577872274</v>
      </c>
      <c r="AS22" s="20" cm="1">
        <f t="array" ref="AS22">INDEX(W_psid!$B$2:$CZ$104,W_!$A22,W_!AS$1)/Ns!$B$1</f>
        <v>-7.1715220216135933E-3</v>
      </c>
      <c r="AT22" s="20" cm="1">
        <f t="array" ref="AT22">INDEX(W_psid!$B$2:$CZ$104,W_!$A22,W_!AT$1)/Ns!$B$1</f>
        <v>3.8171227557912924E-3</v>
      </c>
      <c r="AU22" s="20" cm="1">
        <f t="array" ref="AU22">INDEX(W_psid!$B$2:$CZ$104,W_!$A22,W_!AU$1)/Ns!$B$1</f>
        <v>0</v>
      </c>
      <c r="AV22" s="20" cm="1">
        <f t="array" ref="AV22">INDEX(W_psid!$B$2:$CZ$104,W_!$A22,W_!AV$1)/Ns!$B$1</f>
        <v>4.5363742872264528</v>
      </c>
      <c r="AW22" s="20" cm="1">
        <f t="array" ref="AW22">INDEX(W_psid!$B$2:$CZ$104,W_!$A22,W_!AW$1)/Ns!$B$1</f>
        <v>0.15595615166767454</v>
      </c>
      <c r="AX22" s="20">
        <v>0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</row>
    <row r="23" spans="1:57" x14ac:dyDescent="0.35">
      <c r="A23" s="20">
        <f>MATCH(C23,W_psid!$A$2:$A$104,0)</f>
        <v>24</v>
      </c>
      <c r="B23" s="20" t="str">
        <f>MOMS!$A$21</f>
        <v>hdo</v>
      </c>
      <c r="C23" s="20" t="str">
        <f>MOMS!$B$21</f>
        <v>hdo</v>
      </c>
      <c r="D23" s="20" cm="1">
        <f t="array" ref="D23">INDEX(W_psid!$B$2:$CZ$104,W_!$A23,W_!D$1)/Ns!$B$1</f>
        <v>-3.1786486264284347E-2</v>
      </c>
      <c r="E23" s="20" cm="1">
        <f t="array" ref="E23">INDEX(W_psid!$B$2:$CZ$104,W_!$A23,W_!E$1)/Ns!$B$1</f>
        <v>-0.20741908199755912</v>
      </c>
      <c r="F23" s="20" cm="1">
        <f t="array" ref="F23">INDEX(W_psid!$B$2:$CZ$104,W_!$A23,W_!F$1)/Ns!$B$1</f>
        <v>-0.23048382426648484</v>
      </c>
      <c r="G23" s="20" cm="1">
        <f t="array" ref="G23">INDEX(W_psid!$B$2:$CZ$104,W_!$A23,W_!G$1)/Ns!$B$1</f>
        <v>-10.035688246620079</v>
      </c>
      <c r="H23" s="20" cm="1">
        <f t="array" ref="H23">INDEX(W_psid!$B$2:$CZ$104,W_!$A23,W_!H$1)/Ns!$B$1</f>
        <v>2.5828791666323632</v>
      </c>
      <c r="I23" s="20" cm="1">
        <f t="array" ref="I23">INDEX(W_psid!$B$2:$CZ$104,W_!$A23,W_!I$1)/Ns!$B$1</f>
        <v>3.6523047986382915</v>
      </c>
      <c r="J23" s="20" cm="1">
        <f t="array" ref="J23">INDEX(W_psid!$B$2:$CZ$104,W_!$A23,W_!J$1)/Ns!$B$1</f>
        <v>2.657890136985162</v>
      </c>
      <c r="K23" s="20" cm="1">
        <f t="array" ref="K23">INDEX(W_psid!$B$2:$CZ$104,W_!$A23,W_!K$1)/Ns!$B$1</f>
        <v>4.8135437542066226</v>
      </c>
      <c r="L23" s="20" cm="1">
        <f t="array" ref="L23">INDEX(W_psid!$B$2:$CZ$104,W_!$A23,W_!L$1)/Ns!$B$1</f>
        <v>-1.7868481187691332</v>
      </c>
      <c r="M23" s="20" cm="1">
        <f t="array" ref="M23">INDEX(W_psid!$B$2:$CZ$104,W_!$A23,W_!M$1)/Ns!$B$1</f>
        <v>-0.62946721410807938</v>
      </c>
      <c r="N23" s="20" cm="1">
        <f t="array" ref="N23">INDEX(W_psid!$B$2:$CZ$104,W_!$A23,W_!N$1)/Ns!$B$1</f>
        <v>3.9022665693558332</v>
      </c>
      <c r="O23" s="20" cm="1">
        <f t="array" ref="O23">INDEX(W_psid!$B$2:$CZ$104,W_!$A23,W_!O$1)/Ns!$B$1</f>
        <v>-0.30165912865946903</v>
      </c>
      <c r="P23" s="20" cm="1">
        <f t="array" ref="P23">INDEX(W_psid!$B$2:$CZ$104,W_!$A23,W_!P$1)/Ns!$B$1</f>
        <v>-0.58586327071696986</v>
      </c>
      <c r="Q23" s="20" cm="1">
        <f t="array" ref="Q23">INDEX(W_psid!$B$2:$CZ$104,W_!$A23,W_!Q$1)/Ns!$B$1</f>
        <v>4.6383960975799194</v>
      </c>
      <c r="R23" s="20" cm="1">
        <f t="array" ref="R23">INDEX(W_psid!$B$2:$CZ$104,W_!$A23,W_!R$1)/Ns!$B$1</f>
        <v>-4.5023767824796224</v>
      </c>
      <c r="S23" s="20" cm="1">
        <f t="array" ref="S23">INDEX(W_psid!$B$2:$CZ$104,W_!$A23,W_!S$1)/Ns!$B$1</f>
        <v>-2.4443720354833686E-3</v>
      </c>
      <c r="T23" s="20" cm="1">
        <f t="array" ref="T23">INDEX(W_psid!$B$2:$CZ$104,W_!$A23,W_!T$1)/Ns!$B$1</f>
        <v>5.7403701464231731E-4</v>
      </c>
      <c r="U23" s="20" cm="1">
        <f t="array" ref="U23">INDEX(W_psid!$B$2:$CZ$104,W_!$A23,W_!U$1)/Ns!$B$1</f>
        <v>-3.4961951363411715E-3</v>
      </c>
      <c r="V23" s="20" cm="1">
        <f t="array" ref="V23">INDEX(W_psid!$B$2:$CZ$104,W_!$A23,W_!V$1)/Ns!$B$1</f>
        <v>1.1747635249730013</v>
      </c>
      <c r="W23" s="20" cm="1">
        <f t="array" ref="W23">INDEX(W_psid!$B$2:$CZ$104,W_!$A23,W_!W$1)/Ns!$B$1</f>
        <v>1.1700846614191844</v>
      </c>
      <c r="X23" s="20" cm="1">
        <f t="array" ref="X23">INDEX(W_psid!$B$2:$CZ$104,W_!$A23,W_!X$1)/Ns!$B$1</f>
        <v>0.71893806278542927</v>
      </c>
      <c r="Y23" s="20" cm="1">
        <f t="array" ref="Y23">INDEX(W_psid!$B$2:$CZ$104,W_!$A23,W_!Y$1)/Ns!$B$1</f>
        <v>0.67503940808200391</v>
      </c>
      <c r="Z23" s="20" cm="1">
        <f t="array" ref="Z23">INDEX(W_psid!$B$2:$CZ$104,W_!$A23,W_!Z$1)/Ns!$B$1</f>
        <v>0.64562253522294455</v>
      </c>
      <c r="AA23" s="20" cm="1">
        <f t="array" ref="AA23">INDEX(W_psid!$B$2:$CZ$104,W_!$A23,W_!AA$1)/Ns!$B$1</f>
        <v>0.71371917044095035</v>
      </c>
      <c r="AB23" s="20" cm="1">
        <f t="array" ref="AB23">INDEX(W_psid!$B$2:$CZ$104,W_!$A23,W_!AB$1)/Ns!$B$1</f>
        <v>0.17108626684150285</v>
      </c>
      <c r="AC23" s="20" cm="1">
        <f t="array" ref="AC23">INDEX(W_psid!$B$2:$CZ$104,W_!$A23,W_!AC$1)/Ns!$B$1</f>
        <v>3.382837618093837E-3</v>
      </c>
      <c r="AD23" s="20" cm="1">
        <f t="array" ref="AD23">INDEX(W_psid!$B$2:$CZ$104,W_!$A23,W_!AD$1)/Ns!$B$1</f>
        <v>-0.15668347994687176</v>
      </c>
      <c r="AE23" s="20" cm="1">
        <f t="array" ref="AE23">INDEX(W_psid!$B$2:$CZ$104,W_!$A23,W_!AE$1)/Ns!$B$1</f>
        <v>4.9327143930286921E-2</v>
      </c>
      <c r="AF23" s="20" cm="1">
        <f t="array" ref="AF23">INDEX(W_psid!$B$2:$CZ$104,W_!$A23,W_!AF$1)/Ns!$B$1</f>
        <v>9.6757815071780726</v>
      </c>
      <c r="AG23" s="20" cm="1">
        <f t="array" ref="AG23">INDEX(W_psid!$B$2:$CZ$104,W_!$A23,W_!AG$1)/Ns!$B$1</f>
        <v>8.6627688835359109</v>
      </c>
      <c r="AH23" s="20" cm="1">
        <f t="array" ref="AH23">INDEX(W_psid!$B$2:$CZ$104,W_!$A23,W_!AH$1)/Ns!$B$1</f>
        <v>3.3061631138216176E-2</v>
      </c>
      <c r="AI23" s="20" cm="1">
        <f t="array" ref="AI23">INDEX(W_psid!$B$2:$CZ$104,W_!$A23,W_!AI$1)/Ns!$B$1</f>
        <v>-0.60469744387169011</v>
      </c>
      <c r="AJ23" s="20" cm="1">
        <f t="array" ref="AJ23">INDEX(W_psid!$B$2:$CZ$104,W_!$A23,W_!AJ$1)/Ns!$B$1</f>
        <v>7.2745768163147845E-3</v>
      </c>
      <c r="AK23" s="20" cm="1">
        <f t="array" ref="AK23">INDEX(W_psid!$B$2:$CZ$104,W_!$A23,W_!AK$1)/Ns!$B$1</f>
        <v>39.846207864697384</v>
      </c>
      <c r="AL23" s="20" cm="1">
        <f t="array" ref="AL23">INDEX(W_psid!$B$2:$CZ$104,W_!$A23,W_!AL$1)/Ns!$B$1</f>
        <v>50.177030824936622</v>
      </c>
      <c r="AM23" s="20" cm="1">
        <f t="array" ref="AM23">INDEX(W_psid!$B$2:$CZ$104,W_!$A23,W_!AM$1)/Ns!$B$1</f>
        <v>-11.898616082311669</v>
      </c>
      <c r="AN23" s="20" cm="1">
        <f t="array" ref="AN23">INDEX(W_psid!$B$2:$CZ$104,W_!$A23,W_!AN$1)/Ns!$B$1</f>
        <v>0.32077751618003797</v>
      </c>
      <c r="AO23" s="20" cm="1">
        <f t="array" ref="AO23">INDEX(W_psid!$B$2:$CZ$104,W_!$A23,W_!AO$1)/Ns!$B$1</f>
        <v>-3.7798624254289067E-3</v>
      </c>
      <c r="AP23" s="20" cm="1">
        <f t="array" ref="AP23">INDEX(W_psid!$B$2:$CZ$104,W_!$A23,W_!AP$1)/Ns!$B$1</f>
        <v>-21.204232057822662</v>
      </c>
      <c r="AQ23" s="20" cm="1">
        <f t="array" ref="AQ23">INDEX(W_psid!$B$2:$CZ$104,W_!$A23,W_!AQ$1)/Ns!$B$1</f>
        <v>-26.16555804823501</v>
      </c>
      <c r="AR23" s="20" cm="1">
        <f t="array" ref="AR23">INDEX(W_psid!$B$2:$CZ$104,W_!$A23,W_!AR$1)/Ns!$B$1</f>
        <v>6.3119207423549346</v>
      </c>
      <c r="AS23" s="20" cm="1">
        <f t="array" ref="AS23">INDEX(W_psid!$B$2:$CZ$104,W_!$A23,W_!AS$1)/Ns!$B$1</f>
        <v>-6.6940565991556022E-3</v>
      </c>
      <c r="AT23" s="20" cm="1">
        <f t="array" ref="AT23">INDEX(W_psid!$B$2:$CZ$104,W_!$A23,W_!AT$1)/Ns!$B$1</f>
        <v>3.5702820772345193E-3</v>
      </c>
      <c r="AU23" s="20" cm="1">
        <f t="array" ref="AU23">INDEX(W_psid!$B$2:$CZ$104,W_!$A23,W_!AU$1)/Ns!$B$1</f>
        <v>0</v>
      </c>
      <c r="AV23" s="20" cm="1">
        <f t="array" ref="AV23">INDEX(W_psid!$B$2:$CZ$104,W_!$A23,W_!AV$1)/Ns!$B$1</f>
        <v>4.5171002912393412</v>
      </c>
      <c r="AW23" s="20" cm="1">
        <f t="array" ref="AW23">INDEX(W_psid!$B$2:$CZ$104,W_!$A23,W_!AW$1)/Ns!$B$1</f>
        <v>0.14601768080329133</v>
      </c>
      <c r="AX23" s="20">
        <v>0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</row>
    <row r="24" spans="1:57" x14ac:dyDescent="0.35">
      <c r="A24" s="20">
        <f>MATCH(C24,W_psid!$A$2:$A$104,0)</f>
        <v>55</v>
      </c>
      <c r="B24" s="20" t="str">
        <f>MOMS!$A$22</f>
        <v>d_jobjob_all_psid</v>
      </c>
      <c r="C24" s="20" t="str">
        <f>MOMS!$B$22</f>
        <v>d_jobjob_all_psid</v>
      </c>
      <c r="D24" s="20" cm="1">
        <f t="array" ref="D24">INDEX(W_psid!$B$2:$CZ$104,W_!$A24,W_!D$1)/Ns!$B$1</f>
        <v>-5.4902005932269071E-2</v>
      </c>
      <c r="E24" s="20" cm="1">
        <f t="array" ref="E24">INDEX(W_psid!$B$2:$CZ$104,W_!$A24,W_!E$1)/Ns!$B$1</f>
        <v>-0.23821109617139252</v>
      </c>
      <c r="F24" s="20" cm="1">
        <f t="array" ref="F24">INDEX(W_psid!$B$2:$CZ$104,W_!$A24,W_!F$1)/Ns!$B$1</f>
        <v>-8.1686181166663652E-2</v>
      </c>
      <c r="G24" s="20" cm="1">
        <f t="array" ref="G24">INDEX(W_psid!$B$2:$CZ$104,W_!$A24,W_!G$1)/Ns!$B$1</f>
        <v>-5.8112559865826841</v>
      </c>
      <c r="H24" s="20" cm="1">
        <f t="array" ref="H24">INDEX(W_psid!$B$2:$CZ$104,W_!$A24,W_!H$1)/Ns!$B$1</f>
        <v>1.7136865009747164</v>
      </c>
      <c r="I24" s="20" cm="1">
        <f t="array" ref="I24">INDEX(W_psid!$B$2:$CZ$104,W_!$A24,W_!I$1)/Ns!$B$1</f>
        <v>2.0513097004578302</v>
      </c>
      <c r="J24" s="20" cm="1">
        <f t="array" ref="J24">INDEX(W_psid!$B$2:$CZ$104,W_!$A24,W_!J$1)/Ns!$B$1</f>
        <v>2.4826873554593609</v>
      </c>
      <c r="K24" s="20" cm="1">
        <f t="array" ref="K24">INDEX(W_psid!$B$2:$CZ$104,W_!$A24,W_!K$1)/Ns!$B$1</f>
        <v>4.0361119251143229</v>
      </c>
      <c r="L24" s="20" cm="1">
        <f t="array" ref="L24">INDEX(W_psid!$B$2:$CZ$104,W_!$A24,W_!L$1)/Ns!$B$1</f>
        <v>-3.2848486805770967</v>
      </c>
      <c r="M24" s="20" cm="1">
        <f t="array" ref="M24">INDEX(W_psid!$B$2:$CZ$104,W_!$A24,W_!M$1)/Ns!$B$1</f>
        <v>-2.9618284602610001</v>
      </c>
      <c r="N24" s="20" cm="1">
        <f t="array" ref="N24">INDEX(W_psid!$B$2:$CZ$104,W_!$A24,W_!N$1)/Ns!$B$1</f>
        <v>2.8090345065712974</v>
      </c>
      <c r="O24" s="20" cm="1">
        <f t="array" ref="O24">INDEX(W_psid!$B$2:$CZ$104,W_!$A24,W_!O$1)/Ns!$B$1</f>
        <v>1.6558485364973452</v>
      </c>
      <c r="P24" s="20" cm="1">
        <f t="array" ref="P24">INDEX(W_psid!$B$2:$CZ$104,W_!$A24,W_!P$1)/Ns!$B$1</f>
        <v>-0.6648500535442462</v>
      </c>
      <c r="Q24" s="20" cm="1">
        <f t="array" ref="Q24">INDEX(W_psid!$B$2:$CZ$104,W_!$A24,W_!Q$1)/Ns!$B$1</f>
        <v>3.7941113864893063</v>
      </c>
      <c r="R24" s="20" cm="1">
        <f t="array" ref="R24">INDEX(W_psid!$B$2:$CZ$104,W_!$A24,W_!R$1)/Ns!$B$1</f>
        <v>-2.7750068472985996</v>
      </c>
      <c r="S24" s="20" cm="1">
        <f t="array" ref="S24">INDEX(W_psid!$B$2:$CZ$104,W_!$A24,W_!S$1)/Ns!$B$1</f>
        <v>-2.0274309271231484E-3</v>
      </c>
      <c r="T24" s="20" cm="1">
        <f t="array" ref="T24">INDEX(W_psid!$B$2:$CZ$104,W_!$A24,W_!T$1)/Ns!$B$1</f>
        <v>3.3395174630067466E-4</v>
      </c>
      <c r="U24" s="20" cm="1">
        <f t="array" ref="U24">INDEX(W_psid!$B$2:$CZ$104,W_!$A24,W_!U$1)/Ns!$B$1</f>
        <v>-2.2096513689190828E-3</v>
      </c>
      <c r="V24" s="20" cm="1">
        <f t="array" ref="V24">INDEX(W_psid!$B$2:$CZ$104,W_!$A24,W_!V$1)/Ns!$B$1</f>
        <v>0.73917984227360389</v>
      </c>
      <c r="W24" s="20" cm="1">
        <f t="array" ref="W24">INDEX(W_psid!$B$2:$CZ$104,W_!$A24,W_!W$1)/Ns!$B$1</f>
        <v>0.71893806278542927</v>
      </c>
      <c r="X24" s="20" cm="1">
        <f t="array" ref="X24">INDEX(W_psid!$B$2:$CZ$104,W_!$A24,W_!X$1)/Ns!$B$1</f>
        <v>0.7791094482189459</v>
      </c>
      <c r="Y24" s="20" cm="1">
        <f t="array" ref="Y24">INDEX(W_psid!$B$2:$CZ$104,W_!$A24,W_!Y$1)/Ns!$B$1</f>
        <v>0.74946794589295773</v>
      </c>
      <c r="Z24" s="20" cm="1">
        <f t="array" ref="Z24">INDEX(W_psid!$B$2:$CZ$104,W_!$A24,W_!Z$1)/Ns!$B$1</f>
        <v>0.69808025315666911</v>
      </c>
      <c r="AA24" s="20" cm="1">
        <f t="array" ref="AA24">INDEX(W_psid!$B$2:$CZ$104,W_!$A24,W_!AA$1)/Ns!$B$1</f>
        <v>0.77458997390455686</v>
      </c>
      <c r="AB24" s="20" cm="1">
        <f t="array" ref="AB24">INDEX(W_psid!$B$2:$CZ$104,W_!$A24,W_!AB$1)/Ns!$B$1</f>
        <v>0.12928429395908989</v>
      </c>
      <c r="AC24" s="20" cm="1">
        <f t="array" ref="AC24">INDEX(W_psid!$B$2:$CZ$104,W_!$A24,W_!AC$1)/Ns!$B$1</f>
        <v>1.3225916419699723E-3</v>
      </c>
      <c r="AD24" s="20" cm="1">
        <f t="array" ref="AD24">INDEX(W_psid!$B$2:$CZ$104,W_!$A24,W_!AD$1)/Ns!$B$1</f>
        <v>-0.12113835993236766</v>
      </c>
      <c r="AE24" s="20" cm="1">
        <f t="array" ref="AE24">INDEX(W_psid!$B$2:$CZ$104,W_!$A24,W_!AE$1)/Ns!$B$1</f>
        <v>3.8458614208605989E-2</v>
      </c>
      <c r="AF24" s="20" cm="1">
        <f t="array" ref="AF24">INDEX(W_psid!$B$2:$CZ$104,W_!$A24,W_!AF$1)/Ns!$B$1</f>
        <v>5.3194621108860582</v>
      </c>
      <c r="AG24" s="20" cm="1">
        <f t="array" ref="AG24">INDEX(W_psid!$B$2:$CZ$104,W_!$A24,W_!AG$1)/Ns!$B$1</f>
        <v>4.5563806718211319</v>
      </c>
      <c r="AH24" s="20" cm="1">
        <f t="array" ref="AH24">INDEX(W_psid!$B$2:$CZ$104,W_!$A24,W_!AH$1)/Ns!$B$1</f>
        <v>2.4900855347173241E-2</v>
      </c>
      <c r="AI24" s="20" cm="1">
        <f t="array" ref="AI24">INDEX(W_psid!$B$2:$CZ$104,W_!$A24,W_!AI$1)/Ns!$B$1</f>
        <v>-0.356193720738748</v>
      </c>
      <c r="AJ24" s="20" cm="1">
        <f t="array" ref="AJ24">INDEX(W_psid!$B$2:$CZ$104,W_!$A24,W_!AJ$1)/Ns!$B$1</f>
        <v>4.7379507022913469E-3</v>
      </c>
      <c r="AK24" s="20" cm="1">
        <f t="array" ref="AK24">INDEX(W_psid!$B$2:$CZ$104,W_!$A24,W_!AK$1)/Ns!$B$1</f>
        <v>35.673269478515472</v>
      </c>
      <c r="AL24" s="20" cm="1">
        <f t="array" ref="AL24">INDEX(W_psid!$B$2:$CZ$104,W_!$A24,W_!AL$1)/Ns!$B$1</f>
        <v>41.59052238015699</v>
      </c>
      <c r="AM24" s="20" cm="1">
        <f t="array" ref="AM24">INDEX(W_psid!$B$2:$CZ$104,W_!$A24,W_!AM$1)/Ns!$B$1</f>
        <v>-5.5484062579535243</v>
      </c>
      <c r="AN24" s="20" cm="1">
        <f t="array" ref="AN24">INDEX(W_psid!$B$2:$CZ$104,W_!$A24,W_!AN$1)/Ns!$B$1</f>
        <v>0.19169913902784669</v>
      </c>
      <c r="AO24" s="20" cm="1">
        <f t="array" ref="AO24">INDEX(W_psid!$B$2:$CZ$104,W_!$A24,W_!AO$1)/Ns!$B$1</f>
        <v>-2.4612166573924942E-3</v>
      </c>
      <c r="AP24" s="20" cm="1">
        <f t="array" ref="AP24">INDEX(W_psid!$B$2:$CZ$104,W_!$A24,W_!AP$1)/Ns!$B$1</f>
        <v>-19.078552671402932</v>
      </c>
      <c r="AQ24" s="20" cm="1">
        <f t="array" ref="AQ24">INDEX(W_psid!$B$2:$CZ$104,W_!$A24,W_!AQ$1)/Ns!$B$1</f>
        <v>-21.7540969847445</v>
      </c>
      <c r="AR24" s="20" cm="1">
        <f t="array" ref="AR24">INDEX(W_psid!$B$2:$CZ$104,W_!$A24,W_!AR$1)/Ns!$B$1</f>
        <v>3.0379668113490661</v>
      </c>
      <c r="AS24" s="20" cm="1">
        <f t="array" ref="AS24">INDEX(W_psid!$B$2:$CZ$104,W_!$A24,W_!AS$1)/Ns!$B$1</f>
        <v>-7.9320946836373696E-3</v>
      </c>
      <c r="AT24" s="20" cm="1">
        <f t="array" ref="AT24">INDEX(W_psid!$B$2:$CZ$104,W_!$A24,W_!AT$1)/Ns!$B$1</f>
        <v>4.2235900329069299E-3</v>
      </c>
      <c r="AU24" s="20" cm="1">
        <f t="array" ref="AU24">INDEX(W_psid!$B$2:$CZ$104,W_!$A24,W_!AU$1)/Ns!$B$1</f>
        <v>0</v>
      </c>
      <c r="AV24" s="20" cm="1">
        <f t="array" ref="AV24">INDEX(W_psid!$B$2:$CZ$104,W_!$A24,W_!AV$1)/Ns!$B$1</f>
        <v>2.5876094156049958</v>
      </c>
      <c r="AW24" s="20" cm="1">
        <f t="array" ref="AW24">INDEX(W_psid!$B$2:$CZ$104,W_!$A24,W_!AW$1)/Ns!$B$1</f>
        <v>0.15562350415765144</v>
      </c>
      <c r="AX24" s="20">
        <v>0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</row>
    <row r="25" spans="1:57" x14ac:dyDescent="0.35">
      <c r="A25" s="20">
        <f>MATCH(C25,W_psid!$A$2:$A$104,0)</f>
        <v>56</v>
      </c>
      <c r="B25" s="20" t="str">
        <f>MOMS!$A$23</f>
        <v>d_jobjob_within_psid</v>
      </c>
      <c r="C25" s="20" t="str">
        <f>MOMS!$B$23</f>
        <v>d_jobjob_within_psid</v>
      </c>
      <c r="D25" s="20" cm="1">
        <f t="array" ref="D25">INDEX(W_psid!$B$2:$CZ$104,W_!$A25,W_!D$1)/Ns!$B$1</f>
        <v>-3.9006774329265276E-2</v>
      </c>
      <c r="E25" s="20" cm="1">
        <f t="array" ref="E25">INDEX(W_psid!$B$2:$CZ$104,W_!$A25,W_!E$1)/Ns!$B$1</f>
        <v>-0.21299151371924982</v>
      </c>
      <c r="F25" s="20" cm="1">
        <f t="array" ref="F25">INDEX(W_psid!$B$2:$CZ$104,W_!$A25,W_!F$1)/Ns!$B$1</f>
        <v>-4.2770866443027619E-2</v>
      </c>
      <c r="G25" s="20" cm="1">
        <f t="array" ref="G25">INDEX(W_psid!$B$2:$CZ$104,W_!$A25,W_!G$1)/Ns!$B$1</f>
        <v>-4.4110267211841743</v>
      </c>
      <c r="H25" s="20" cm="1">
        <f t="array" ref="H25">INDEX(W_psid!$B$2:$CZ$104,W_!$A25,W_!H$1)/Ns!$B$1</f>
        <v>1.7963035176988997</v>
      </c>
      <c r="I25" s="20" cm="1">
        <f t="array" ref="I25">INDEX(W_psid!$B$2:$CZ$104,W_!$A25,W_!I$1)/Ns!$B$1</f>
        <v>1.4232061592145759</v>
      </c>
      <c r="J25" s="20" cm="1">
        <f t="array" ref="J25">INDEX(W_psid!$B$2:$CZ$104,W_!$A25,W_!J$1)/Ns!$B$1</f>
        <v>1.2465733903753156</v>
      </c>
      <c r="K25" s="20" cm="1">
        <f t="array" ref="K25">INDEX(W_psid!$B$2:$CZ$104,W_!$A25,W_!K$1)/Ns!$B$1</f>
        <v>3.1550534952839491</v>
      </c>
      <c r="L25" s="20" cm="1">
        <f t="array" ref="L25">INDEX(W_psid!$B$2:$CZ$104,W_!$A25,W_!L$1)/Ns!$B$1</f>
        <v>-3.3601319574868058</v>
      </c>
      <c r="M25" s="20" cm="1">
        <f t="array" ref="M25">INDEX(W_psid!$B$2:$CZ$104,W_!$A25,W_!M$1)/Ns!$B$1</f>
        <v>-2.7827144533141741</v>
      </c>
      <c r="N25" s="20" cm="1">
        <f t="array" ref="N25">INDEX(W_psid!$B$2:$CZ$104,W_!$A25,W_!N$1)/Ns!$B$1</f>
        <v>2.5212268988957152</v>
      </c>
      <c r="O25" s="20" cm="1">
        <f t="array" ref="O25">INDEX(W_psid!$B$2:$CZ$104,W_!$A25,W_!O$1)/Ns!$B$1</f>
        <v>1.9608097852161215</v>
      </c>
      <c r="P25" s="20" cm="1">
        <f t="array" ref="P25">INDEX(W_psid!$B$2:$CZ$104,W_!$A25,W_!P$1)/Ns!$B$1</f>
        <v>-0.50120214696450838</v>
      </c>
      <c r="Q25" s="20" cm="1">
        <f t="array" ref="Q25">INDEX(W_psid!$B$2:$CZ$104,W_!$A25,W_!Q$1)/Ns!$B$1</f>
        <v>3.0790219200467663</v>
      </c>
      <c r="R25" s="20" cm="1">
        <f t="array" ref="R25">INDEX(W_psid!$B$2:$CZ$104,W_!$A25,W_!R$1)/Ns!$B$1</f>
        <v>-1.426381824998072</v>
      </c>
      <c r="S25" s="20" cm="1">
        <f t="array" ref="S25">INDEX(W_psid!$B$2:$CZ$104,W_!$A25,W_!S$1)/Ns!$B$1</f>
        <v>-1.7937457814407379E-3</v>
      </c>
      <c r="T25" s="20" cm="1">
        <f t="array" ref="T25">INDEX(W_psid!$B$2:$CZ$104,W_!$A25,W_!T$1)/Ns!$B$1</f>
        <v>2.8988782191916967E-4</v>
      </c>
      <c r="U25" s="20" cm="1">
        <f t="array" ref="U25">INDEX(W_psid!$B$2:$CZ$104,W_!$A25,W_!U$1)/Ns!$B$1</f>
        <v>-1.4185873799714408E-3</v>
      </c>
      <c r="V25" s="20" cm="1">
        <f t="array" ref="V25">INDEX(W_psid!$B$2:$CZ$104,W_!$A25,W_!V$1)/Ns!$B$1</f>
        <v>0.69284730459563681</v>
      </c>
      <c r="W25" s="20" cm="1">
        <f t="array" ref="W25">INDEX(W_psid!$B$2:$CZ$104,W_!$A25,W_!W$1)/Ns!$B$1</f>
        <v>0.67503940808200391</v>
      </c>
      <c r="X25" s="20" cm="1">
        <f t="array" ref="X25">INDEX(W_psid!$B$2:$CZ$104,W_!$A25,W_!X$1)/Ns!$B$1</f>
        <v>0.74946794589295773</v>
      </c>
      <c r="Y25" s="20" cm="1">
        <f t="array" ref="Y25">INDEX(W_psid!$B$2:$CZ$104,W_!$A25,W_!Y$1)/Ns!$B$1</f>
        <v>0.74848461213908668</v>
      </c>
      <c r="Z25" s="20" cm="1">
        <f t="array" ref="Z25">INDEX(W_psid!$B$2:$CZ$104,W_!$A25,W_!Z$1)/Ns!$B$1</f>
        <v>0.70551848294501918</v>
      </c>
      <c r="AA25" s="20" cm="1">
        <f t="array" ref="AA25">INDEX(W_psid!$B$2:$CZ$104,W_!$A25,W_!AA$1)/Ns!$B$1</f>
        <v>0.75978134591975532</v>
      </c>
      <c r="AB25" s="20" cm="1">
        <f t="array" ref="AB25">INDEX(W_psid!$B$2:$CZ$104,W_!$A25,W_!AB$1)/Ns!$B$1</f>
        <v>0.14963823070422008</v>
      </c>
      <c r="AC25" s="20" cm="1">
        <f t="array" ref="AC25">INDEX(W_psid!$B$2:$CZ$104,W_!$A25,W_!AC$1)/Ns!$B$1</f>
        <v>1.2802357185993526E-3</v>
      </c>
      <c r="AD25" s="20" cm="1">
        <f t="array" ref="AD25">INDEX(W_psid!$B$2:$CZ$104,W_!$A25,W_!AD$1)/Ns!$B$1</f>
        <v>-0.10604545441471788</v>
      </c>
      <c r="AE25" s="20" cm="1">
        <f t="array" ref="AE25">INDEX(W_psid!$B$2:$CZ$104,W_!$A25,W_!AE$1)/Ns!$B$1</f>
        <v>3.0378774350658871E-2</v>
      </c>
      <c r="AF25" s="20" cm="1">
        <f t="array" ref="AF25">INDEX(W_psid!$B$2:$CZ$104,W_!$A25,W_!AF$1)/Ns!$B$1</f>
        <v>4.3685095392803888</v>
      </c>
      <c r="AG25" s="20" cm="1">
        <f t="array" ref="AG25">INDEX(W_psid!$B$2:$CZ$104,W_!$A25,W_!AG$1)/Ns!$B$1</f>
        <v>3.7312871203107081</v>
      </c>
      <c r="AH25" s="20" cm="1">
        <f t="array" ref="AH25">INDEX(W_psid!$B$2:$CZ$104,W_!$A25,W_!AH$1)/Ns!$B$1</f>
        <v>2.3519805982855559E-2</v>
      </c>
      <c r="AI25" s="20" cm="1">
        <f t="array" ref="AI25">INDEX(W_psid!$B$2:$CZ$104,W_!$A25,W_!AI$1)/Ns!$B$1</f>
        <v>-0.28115990117711648</v>
      </c>
      <c r="AJ25" s="20" cm="1">
        <f t="array" ref="AJ25">INDEX(W_psid!$B$2:$CZ$104,W_!$A25,W_!AJ$1)/Ns!$B$1</f>
        <v>3.932369660587777E-3</v>
      </c>
      <c r="AK25" s="20" cm="1">
        <f t="array" ref="AK25">INDEX(W_psid!$B$2:$CZ$104,W_!$A25,W_!AK$1)/Ns!$B$1</f>
        <v>28.730236516087661</v>
      </c>
      <c r="AL25" s="20" cm="1">
        <f t="array" ref="AL25">INDEX(W_psid!$B$2:$CZ$104,W_!$A25,W_!AL$1)/Ns!$B$1</f>
        <v>33.829430969531906</v>
      </c>
      <c r="AM25" s="20" cm="1">
        <f t="array" ref="AM25">INDEX(W_psid!$B$2:$CZ$104,W_!$A25,W_!AM$1)/Ns!$B$1</f>
        <v>-2.7945955570254535</v>
      </c>
      <c r="AN25" s="20" cm="1">
        <f t="array" ref="AN25">INDEX(W_psid!$B$2:$CZ$104,W_!$A25,W_!AN$1)/Ns!$B$1</f>
        <v>0.15271955740558213</v>
      </c>
      <c r="AO25" s="20" cm="1">
        <f t="array" ref="AO25">INDEX(W_psid!$B$2:$CZ$104,W_!$A25,W_!AO$1)/Ns!$B$1</f>
        <v>-2.0344292012703848E-3</v>
      </c>
      <c r="AP25" s="20" cm="1">
        <f t="array" ref="AP25">INDEX(W_psid!$B$2:$CZ$104,W_!$A25,W_!AP$1)/Ns!$B$1</f>
        <v>-15.407903120797316</v>
      </c>
      <c r="AQ25" s="20" cm="1">
        <f t="array" ref="AQ25">INDEX(W_psid!$B$2:$CZ$104,W_!$A25,W_!AQ$1)/Ns!$B$1</f>
        <v>-17.705078996688655</v>
      </c>
      <c r="AR25" s="20" cm="1">
        <f t="array" ref="AR25">INDEX(W_psid!$B$2:$CZ$104,W_!$A25,W_!AR$1)/Ns!$B$1</f>
        <v>1.5911917121218571</v>
      </c>
      <c r="AS25" s="20" cm="1">
        <f t="array" ref="AS25">INDEX(W_psid!$B$2:$CZ$104,W_!$A25,W_!AS$1)/Ns!$B$1</f>
        <v>-8.0295336007081518E-3</v>
      </c>
      <c r="AT25" s="20" cm="1">
        <f t="array" ref="AT25">INDEX(W_psid!$B$2:$CZ$104,W_!$A25,W_!AT$1)/Ns!$B$1</f>
        <v>4.2884016585740849E-3</v>
      </c>
      <c r="AU25" s="20" cm="1">
        <f t="array" ref="AU25">INDEX(W_psid!$B$2:$CZ$104,W_!$A25,W_!AU$1)/Ns!$B$1</f>
        <v>0</v>
      </c>
      <c r="AV25" s="20" cm="1">
        <f t="array" ref="AV25">INDEX(W_psid!$B$2:$CZ$104,W_!$A25,W_!AV$1)/Ns!$B$1</f>
        <v>2.1558746338096966</v>
      </c>
      <c r="AW25" s="20" cm="1">
        <f t="array" ref="AW25">INDEX(W_psid!$B$2:$CZ$104,W_!$A25,W_!AW$1)/Ns!$B$1</f>
        <v>0.15818660998344514</v>
      </c>
      <c r="AX25" s="20">
        <v>0</v>
      </c>
      <c r="AY25" s="20">
        <v>0</v>
      </c>
      <c r="AZ25" s="20">
        <v>0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</row>
    <row r="26" spans="1:57" x14ac:dyDescent="0.35">
      <c r="A26" s="20">
        <f>MATCH(C26,W_psid!$A$2:$A$104,0)</f>
        <v>74</v>
      </c>
      <c r="B26" s="20" t="str">
        <f>MOMS!$A$24</f>
        <v>d_jobjob_hwithin_psid</v>
      </c>
      <c r="C26" s="20" t="str">
        <f>MOMS!$B$24</f>
        <v>d_jobjob_hwithin_psid</v>
      </c>
      <c r="D26" s="20" cm="1">
        <f t="array" ref="D26">INDEX(W_psid!$B$2:$CZ$104,W_!$A26,W_!D$1)/Ns!$B$1</f>
        <v>-3.693368814042497E-2</v>
      </c>
      <c r="E26" s="20" cm="1">
        <f t="array" ref="E26">INDEX(W_psid!$B$2:$CZ$104,W_!$A26,W_!E$1)/Ns!$B$1</f>
        <v>-0.19349859357939289</v>
      </c>
      <c r="F26" s="20" cm="1">
        <f t="array" ref="F26">INDEX(W_psid!$B$2:$CZ$104,W_!$A26,W_!F$1)/Ns!$B$1</f>
        <v>-4.3246028585682668E-2</v>
      </c>
      <c r="G26" s="20" cm="1">
        <f t="array" ref="G26">INDEX(W_psid!$B$2:$CZ$104,W_!$A26,W_!G$1)/Ns!$B$1</f>
        <v>-3.8017986772922852</v>
      </c>
      <c r="H26" s="20" cm="1">
        <f t="array" ref="H26">INDEX(W_psid!$B$2:$CZ$104,W_!$A26,W_!H$1)/Ns!$B$1</f>
        <v>1.9238626097394431</v>
      </c>
      <c r="I26" s="20" cm="1">
        <f t="array" ref="I26">INDEX(W_psid!$B$2:$CZ$104,W_!$A26,W_!I$1)/Ns!$B$1</f>
        <v>0.99362518014543377</v>
      </c>
      <c r="J26" s="20" cm="1">
        <f t="array" ref="J26">INDEX(W_psid!$B$2:$CZ$104,W_!$A26,W_!J$1)/Ns!$B$1</f>
        <v>0.65497376953957276</v>
      </c>
      <c r="K26" s="20" cm="1">
        <f t="array" ref="K26">INDEX(W_psid!$B$2:$CZ$104,W_!$A26,W_!K$1)/Ns!$B$1</f>
        <v>2.8415736612521174</v>
      </c>
      <c r="L26" s="20" cm="1">
        <f t="array" ref="L26">INDEX(W_psid!$B$2:$CZ$104,W_!$A26,W_!L$1)/Ns!$B$1</f>
        <v>-2.8555642531062055</v>
      </c>
      <c r="M26" s="20" cm="1">
        <f t="array" ref="M26">INDEX(W_psid!$B$2:$CZ$104,W_!$A26,W_!M$1)/Ns!$B$1</f>
        <v>-2.4437835971625588</v>
      </c>
      <c r="N26" s="20" cm="1">
        <f t="array" ref="N26">INDEX(W_psid!$B$2:$CZ$104,W_!$A26,W_!N$1)/Ns!$B$1</f>
        <v>2.4502040149288788</v>
      </c>
      <c r="O26" s="20" cm="1">
        <f t="array" ref="O26">INDEX(W_psid!$B$2:$CZ$104,W_!$A26,W_!O$1)/Ns!$B$1</f>
        <v>1.5197002785149003</v>
      </c>
      <c r="P26" s="20" cm="1">
        <f t="array" ref="P26">INDEX(W_psid!$B$2:$CZ$104,W_!$A26,W_!P$1)/Ns!$B$1</f>
        <v>-0.38889204094035312</v>
      </c>
      <c r="Q26" s="20" cm="1">
        <f t="array" ref="Q26">INDEX(W_psid!$B$2:$CZ$104,W_!$A26,W_!Q$1)/Ns!$B$1</f>
        <v>2.5179582046010949</v>
      </c>
      <c r="R26" s="20" cm="1">
        <f t="array" ref="R26">INDEX(W_psid!$B$2:$CZ$104,W_!$A26,W_!R$1)/Ns!$B$1</f>
        <v>-0.95768702618199175</v>
      </c>
      <c r="S26" s="20" cm="1">
        <f t="array" ref="S26">INDEX(W_psid!$B$2:$CZ$104,W_!$A26,W_!S$1)/Ns!$B$1</f>
        <v>-1.6918824827840686E-3</v>
      </c>
      <c r="T26" s="20" cm="1">
        <f t="array" ref="T26">INDEX(W_psid!$B$2:$CZ$104,W_!$A26,W_!T$1)/Ns!$B$1</f>
        <v>2.8922697934674895E-4</v>
      </c>
      <c r="U26" s="20" cm="1">
        <f t="array" ref="U26">INDEX(W_psid!$B$2:$CZ$104,W_!$A26,W_!U$1)/Ns!$B$1</f>
        <v>-1.1590631579091301E-3</v>
      </c>
      <c r="V26" s="20" cm="1">
        <f t="array" ref="V26">INDEX(W_psid!$B$2:$CZ$104,W_!$A26,W_!V$1)/Ns!$B$1</f>
        <v>0.65908870437628098</v>
      </c>
      <c r="W26" s="20" cm="1">
        <f t="array" ref="W26">INDEX(W_psid!$B$2:$CZ$104,W_!$A26,W_!W$1)/Ns!$B$1</f>
        <v>0.64562253522294455</v>
      </c>
      <c r="X26" s="20" cm="1">
        <f t="array" ref="X26">INDEX(W_psid!$B$2:$CZ$104,W_!$A26,W_!X$1)/Ns!$B$1</f>
        <v>0.69808025315666911</v>
      </c>
      <c r="Y26" s="20" cm="1">
        <f t="array" ref="Y26">INDEX(W_psid!$B$2:$CZ$104,W_!$A26,W_!Y$1)/Ns!$B$1</f>
        <v>0.70551848294501918</v>
      </c>
      <c r="Z26" s="20" cm="1">
        <f t="array" ref="Z26">INDEX(W_psid!$B$2:$CZ$104,W_!$A26,W_!Z$1)/Ns!$B$1</f>
        <v>0.6810023563104135</v>
      </c>
      <c r="AA26" s="20" cm="1">
        <f t="array" ref="AA26">INDEX(W_psid!$B$2:$CZ$104,W_!$A26,W_!AA$1)/Ns!$B$1</f>
        <v>0.72110739082094899</v>
      </c>
      <c r="AB26" s="20" cm="1">
        <f t="array" ref="AB26">INDEX(W_psid!$B$2:$CZ$104,W_!$A26,W_!AB$1)/Ns!$B$1</f>
        <v>0.16219755646749467</v>
      </c>
      <c r="AC26" s="20" cm="1">
        <f t="array" ref="AC26">INDEX(W_psid!$B$2:$CZ$104,W_!$A26,W_!AC$1)/Ns!$B$1</f>
        <v>1.0190293958501683E-3</v>
      </c>
      <c r="AD26" s="20" cm="1">
        <f t="array" ref="AD26">INDEX(W_psid!$B$2:$CZ$104,W_!$A26,W_!AD$1)/Ns!$B$1</f>
        <v>-9.8829379107114812E-2</v>
      </c>
      <c r="AE26" s="20" cm="1">
        <f t="array" ref="AE26">INDEX(W_psid!$B$2:$CZ$104,W_!$A26,W_!AE$1)/Ns!$B$1</f>
        <v>2.8001382249918168E-2</v>
      </c>
      <c r="AF26" s="20" cm="1">
        <f t="array" ref="AF26">INDEX(W_psid!$B$2:$CZ$104,W_!$A26,W_!AF$1)/Ns!$B$1</f>
        <v>3.9633315979774499</v>
      </c>
      <c r="AG26" s="20" cm="1">
        <f t="array" ref="AG26">INDEX(W_psid!$B$2:$CZ$104,W_!$A26,W_!AG$1)/Ns!$B$1</f>
        <v>3.3877157345246225</v>
      </c>
      <c r="AH26" s="20" cm="1">
        <f t="array" ref="AH26">INDEX(W_psid!$B$2:$CZ$104,W_!$A26,W_!AH$1)/Ns!$B$1</f>
        <v>2.3275353381420481E-2</v>
      </c>
      <c r="AI26" s="20" cm="1">
        <f t="array" ref="AI26">INDEX(W_psid!$B$2:$CZ$104,W_!$A26,W_!AI$1)/Ns!$B$1</f>
        <v>-0.24617452069155091</v>
      </c>
      <c r="AJ26" s="20" cm="1">
        <f t="array" ref="AJ26">INDEX(W_psid!$B$2:$CZ$104,W_!$A26,W_!AJ$1)/Ns!$B$1</f>
        <v>3.206556214793219E-3</v>
      </c>
      <c r="AK26" s="20" cm="1">
        <f t="array" ref="AK26">INDEX(W_psid!$B$2:$CZ$104,W_!$A26,W_!AK$1)/Ns!$B$1</f>
        <v>24.172660214982166</v>
      </c>
      <c r="AL26" s="20" cm="1">
        <f t="array" ref="AL26">INDEX(W_psid!$B$2:$CZ$104,W_!$A26,W_!AL$1)/Ns!$B$1</f>
        <v>28.126832106910367</v>
      </c>
      <c r="AM26" s="20" cm="1">
        <f t="array" ref="AM26">INDEX(W_psid!$B$2:$CZ$104,W_!$A26,W_!AM$1)/Ns!$B$1</f>
        <v>-2.7348278432125945</v>
      </c>
      <c r="AN26" s="20" cm="1">
        <f t="array" ref="AN26">INDEX(W_psid!$B$2:$CZ$104,W_!$A26,W_!AN$1)/Ns!$B$1</f>
        <v>0.13429772985384414</v>
      </c>
      <c r="AO26" s="20" cm="1">
        <f t="array" ref="AO26">INDEX(W_psid!$B$2:$CZ$104,W_!$A26,W_!AO$1)/Ns!$B$1</f>
        <v>-1.6640476614662094E-3</v>
      </c>
      <c r="AP26" s="20" cm="1">
        <f t="array" ref="AP26">INDEX(W_psid!$B$2:$CZ$104,W_!$A26,W_!AP$1)/Ns!$B$1</f>
        <v>-12.987558728018055</v>
      </c>
      <c r="AQ26" s="20" cm="1">
        <f t="array" ref="AQ26">INDEX(W_psid!$B$2:$CZ$104,W_!$A26,W_!AQ$1)/Ns!$B$1</f>
        <v>-14.74090809622257</v>
      </c>
      <c r="AR26" s="20" cm="1">
        <f t="array" ref="AR26">INDEX(W_psid!$B$2:$CZ$104,W_!$A26,W_!AR$1)/Ns!$B$1</f>
        <v>1.5493737065258379</v>
      </c>
      <c r="AS26" s="20" cm="1">
        <f t="array" ref="AS26">INDEX(W_psid!$B$2:$CZ$104,W_!$A26,W_!AS$1)/Ns!$B$1</f>
        <v>-7.7739019212019339E-3</v>
      </c>
      <c r="AT26" s="20" cm="1">
        <f t="array" ref="AT26">INDEX(W_psid!$B$2:$CZ$104,W_!$A26,W_!AT$1)/Ns!$B$1</f>
        <v>4.1562724939278222E-3</v>
      </c>
      <c r="AU26" s="20" cm="1">
        <f t="array" ref="AU26">INDEX(W_psid!$B$2:$CZ$104,W_!$A26,W_!AU$1)/Ns!$B$1</f>
        <v>0</v>
      </c>
      <c r="AV26" s="20" cm="1">
        <f t="array" ref="AV26">INDEX(W_psid!$B$2:$CZ$104,W_!$A26,W_!AV$1)/Ns!$B$1</f>
        <v>2.0954265753141028</v>
      </c>
      <c r="AW26" s="20" cm="1">
        <f t="array" ref="AW26">INDEX(W_psid!$B$2:$CZ$104,W_!$A26,W_!AW$1)/Ns!$B$1</f>
        <v>0.15627272021862088</v>
      </c>
      <c r="AX26" s="20">
        <v>0</v>
      </c>
      <c r="AY26" s="20">
        <v>0</v>
      </c>
      <c r="AZ26" s="20">
        <v>0</v>
      </c>
      <c r="BA26" s="20">
        <v>0</v>
      </c>
      <c r="BB26" s="20">
        <v>0</v>
      </c>
      <c r="BC26" s="20">
        <v>0</v>
      </c>
      <c r="BD26" s="20">
        <v>0</v>
      </c>
      <c r="BE26" s="20">
        <v>0</v>
      </c>
    </row>
    <row r="27" spans="1:57" x14ac:dyDescent="0.35">
      <c r="A27" s="20">
        <f>MATCH(C27,W_psid!$A$2:$A$104,0)</f>
        <v>58</v>
      </c>
      <c r="B27" s="20" t="str">
        <f>MOMS!$A$25</f>
        <v>d_jobjob_hw</v>
      </c>
      <c r="C27" s="20" t="str">
        <f>MOMS!$B$25</f>
        <v>d_jobjob_hw</v>
      </c>
      <c r="D27" s="20" cm="1">
        <f t="array" ref="D27">INDEX(W_psid!$B$2:$CZ$104,W_!$A27,W_!D$1)/Ns!$B$1</f>
        <v>-5.0280306713128761E-2</v>
      </c>
      <c r="E27" s="20" cm="1">
        <f t="array" ref="E27">INDEX(W_psid!$B$2:$CZ$104,W_!$A27,W_!E$1)/Ns!$B$1</f>
        <v>-0.24813126408410699</v>
      </c>
      <c r="F27" s="20" cm="1">
        <f t="array" ref="F27">INDEX(W_psid!$B$2:$CZ$104,W_!$A27,W_!F$1)/Ns!$B$1</f>
        <v>-7.8129965132162513E-2</v>
      </c>
      <c r="G27" s="20" cm="1">
        <f t="array" ref="G27">INDEX(W_psid!$B$2:$CZ$104,W_!$A27,W_!G$1)/Ns!$B$1</f>
        <v>-5.250070869367998</v>
      </c>
      <c r="H27" s="20" cm="1">
        <f t="array" ref="H27">INDEX(W_psid!$B$2:$CZ$104,W_!$A27,W_!H$1)/Ns!$B$1</f>
        <v>2.0515247937380447</v>
      </c>
      <c r="I27" s="20" cm="1">
        <f t="array" ref="I27">INDEX(W_psid!$B$2:$CZ$104,W_!$A27,W_!I$1)/Ns!$B$1</f>
        <v>1.7921439033366446</v>
      </c>
      <c r="J27" s="20" cm="1">
        <f t="array" ref="J27">INDEX(W_psid!$B$2:$CZ$104,W_!$A27,W_!J$1)/Ns!$B$1</f>
        <v>1.8944761051330921</v>
      </c>
      <c r="K27" s="20" cm="1">
        <f t="array" ref="K27">INDEX(W_psid!$B$2:$CZ$104,W_!$A27,W_!K$1)/Ns!$B$1</f>
        <v>3.760138872623294</v>
      </c>
      <c r="L27" s="20" cm="1">
        <f t="array" ref="L27">INDEX(W_psid!$B$2:$CZ$104,W_!$A27,W_!L$1)/Ns!$B$1</f>
        <v>-3.2299626627949154</v>
      </c>
      <c r="M27" s="20" cm="1">
        <f t="array" ref="M27">INDEX(W_psid!$B$2:$CZ$104,W_!$A27,W_!M$1)/Ns!$B$1</f>
        <v>-2.86491575204681</v>
      </c>
      <c r="N27" s="20" cm="1">
        <f t="array" ref="N27">INDEX(W_psid!$B$2:$CZ$104,W_!$A27,W_!N$1)/Ns!$B$1</f>
        <v>3.0718776860289561</v>
      </c>
      <c r="O27" s="20" cm="1">
        <f t="array" ref="O27">INDEX(W_psid!$B$2:$CZ$104,W_!$A27,W_!O$1)/Ns!$B$1</f>
        <v>1.5918456476039036</v>
      </c>
      <c r="P27" s="20" cm="1">
        <f t="array" ref="P27">INDEX(W_psid!$B$2:$CZ$104,W_!$A27,W_!P$1)/Ns!$B$1</f>
        <v>-0.70164924517205052</v>
      </c>
      <c r="Q27" s="20" cm="1">
        <f t="array" ref="Q27">INDEX(W_psid!$B$2:$CZ$104,W_!$A27,W_!Q$1)/Ns!$B$1</f>
        <v>2.9533793268047659</v>
      </c>
      <c r="R27" s="20" cm="1">
        <f t="array" ref="R27">INDEX(W_psid!$B$2:$CZ$104,W_!$A27,W_!R$1)/Ns!$B$1</f>
        <v>-2.2817064415570121</v>
      </c>
      <c r="S27" s="20" cm="1">
        <f t="array" ref="S27">INDEX(W_psid!$B$2:$CZ$104,W_!$A27,W_!S$1)/Ns!$B$1</f>
        <v>-1.9162329106021964E-3</v>
      </c>
      <c r="T27" s="20" cm="1">
        <f t="array" ref="T27">INDEX(W_psid!$B$2:$CZ$104,W_!$A27,W_!T$1)/Ns!$B$1</f>
        <v>3.2500607097535328E-4</v>
      </c>
      <c r="U27" s="20" cm="1">
        <f t="array" ref="U27">INDEX(W_psid!$B$2:$CZ$104,W_!$A27,W_!U$1)/Ns!$B$1</f>
        <v>-2.081112633117417E-3</v>
      </c>
      <c r="V27" s="20" cm="1">
        <f t="array" ref="V27">INDEX(W_psid!$B$2:$CZ$104,W_!$A27,W_!V$1)/Ns!$B$1</f>
        <v>0.73230855531554639</v>
      </c>
      <c r="W27" s="20" cm="1">
        <f t="array" ref="W27">INDEX(W_psid!$B$2:$CZ$104,W_!$A27,W_!W$1)/Ns!$B$1</f>
        <v>0.71371917044095035</v>
      </c>
      <c r="X27" s="20" cm="1">
        <f t="array" ref="X27">INDEX(W_psid!$B$2:$CZ$104,W_!$A27,W_!X$1)/Ns!$B$1</f>
        <v>0.77458997390455686</v>
      </c>
      <c r="Y27" s="20" cm="1">
        <f t="array" ref="Y27">INDEX(W_psid!$B$2:$CZ$104,W_!$A27,W_!Y$1)/Ns!$B$1</f>
        <v>0.75978134591975532</v>
      </c>
      <c r="Z27" s="20" cm="1">
        <f t="array" ref="Z27">INDEX(W_psid!$B$2:$CZ$104,W_!$A27,W_!Z$1)/Ns!$B$1</f>
        <v>0.72110739082094899</v>
      </c>
      <c r="AA27" s="20" cm="1">
        <f t="array" ref="AA27">INDEX(W_psid!$B$2:$CZ$104,W_!$A27,W_!AA$1)/Ns!$B$1</f>
        <v>0.79527305827534978</v>
      </c>
      <c r="AB27" s="20" cm="1">
        <f t="array" ref="AB27">INDEX(W_psid!$B$2:$CZ$104,W_!$A27,W_!AB$1)/Ns!$B$1</f>
        <v>0.15099587637898393</v>
      </c>
      <c r="AC27" s="20" cm="1">
        <f t="array" ref="AC27">INDEX(W_psid!$B$2:$CZ$104,W_!$A27,W_!AC$1)/Ns!$B$1</f>
        <v>1.1930147353044177E-3</v>
      </c>
      <c r="AD27" s="20" cm="1">
        <f t="array" ref="AD27">INDEX(W_psid!$B$2:$CZ$104,W_!$A27,W_!AD$1)/Ns!$B$1</f>
        <v>-0.12464751795097966</v>
      </c>
      <c r="AE27" s="20" cm="1">
        <f t="array" ref="AE27">INDEX(W_psid!$B$2:$CZ$104,W_!$A27,W_!AE$1)/Ns!$B$1</f>
        <v>3.8395508736856071E-2</v>
      </c>
      <c r="AF27" s="20" cm="1">
        <f t="array" ref="AF27">INDEX(W_psid!$B$2:$CZ$104,W_!$A27,W_!AF$1)/Ns!$B$1</f>
        <v>4.9883986924947115</v>
      </c>
      <c r="AG27" s="20" cm="1">
        <f t="array" ref="AG27">INDEX(W_psid!$B$2:$CZ$104,W_!$A27,W_!AG$1)/Ns!$B$1</f>
        <v>4.2594467668720766</v>
      </c>
      <c r="AH27" s="20" cm="1">
        <f t="array" ref="AH27">INDEX(W_psid!$B$2:$CZ$104,W_!$A27,W_!AH$1)/Ns!$B$1</f>
        <v>2.683857448638995E-2</v>
      </c>
      <c r="AI27" s="20" cm="1">
        <f t="array" ref="AI27">INDEX(W_psid!$B$2:$CZ$104,W_!$A27,W_!AI$1)/Ns!$B$1</f>
        <v>-0.31798628027249048</v>
      </c>
      <c r="AJ27" s="20" cm="1">
        <f t="array" ref="AJ27">INDEX(W_psid!$B$2:$CZ$104,W_!$A27,W_!AJ$1)/Ns!$B$1</f>
        <v>4.0460441744302952E-3</v>
      </c>
      <c r="AK27" s="20" cm="1">
        <f t="array" ref="AK27">INDEX(W_psid!$B$2:$CZ$104,W_!$A27,W_!AK$1)/Ns!$B$1</f>
        <v>32.805466744924296</v>
      </c>
      <c r="AL27" s="20" cm="1">
        <f t="array" ref="AL27">INDEX(W_psid!$B$2:$CZ$104,W_!$A27,W_!AL$1)/Ns!$B$1</f>
        <v>37.387812836499336</v>
      </c>
      <c r="AM27" s="20" cm="1">
        <f t="array" ref="AM27">INDEX(W_psid!$B$2:$CZ$104,W_!$A27,W_!AM$1)/Ns!$B$1</f>
        <v>-4.8759736320367484</v>
      </c>
      <c r="AN27" s="20" cm="1">
        <f t="array" ref="AN27">INDEX(W_psid!$B$2:$CZ$104,W_!$A27,W_!AN$1)/Ns!$B$1</f>
        <v>0.17200934849541977</v>
      </c>
      <c r="AO27" s="20" cm="1">
        <f t="array" ref="AO27">INDEX(W_psid!$B$2:$CZ$104,W_!$A27,W_!AO$1)/Ns!$B$1</f>
        <v>-2.098882714006147E-3</v>
      </c>
      <c r="AP27" s="20" cm="1">
        <f t="array" ref="AP27">INDEX(W_psid!$B$2:$CZ$104,W_!$A27,W_!AP$1)/Ns!$B$1</f>
        <v>-17.555045660421847</v>
      </c>
      <c r="AQ27" s="20" cm="1">
        <f t="array" ref="AQ27">INDEX(W_psid!$B$2:$CZ$104,W_!$A27,W_!AQ$1)/Ns!$B$1</f>
        <v>-19.554483896008339</v>
      </c>
      <c r="AR27" s="20" cm="1">
        <f t="array" ref="AR27">INDEX(W_psid!$B$2:$CZ$104,W_!$A27,W_!AR$1)/Ns!$B$1</f>
        <v>2.6800453716690349</v>
      </c>
      <c r="AS27" s="20" cm="1">
        <f t="array" ref="AS27">INDEX(W_psid!$B$2:$CZ$104,W_!$A27,W_!AS$1)/Ns!$B$1</f>
        <v>-8.3057255436792213E-3</v>
      </c>
      <c r="AT27" s="20" cm="1">
        <f t="array" ref="AT27">INDEX(W_psid!$B$2:$CZ$104,W_!$A27,W_!AT$1)/Ns!$B$1</f>
        <v>4.443474448311906E-3</v>
      </c>
      <c r="AU27" s="20" cm="1">
        <f t="array" ref="AU27">INDEX(W_psid!$B$2:$CZ$104,W_!$A27,W_!AU$1)/Ns!$B$1</f>
        <v>0</v>
      </c>
      <c r="AV27" s="20" cm="1">
        <f t="array" ref="AV27">INDEX(W_psid!$B$2:$CZ$104,W_!$A27,W_!AV$1)/Ns!$B$1</f>
        <v>2.5802845863953223</v>
      </c>
      <c r="AW27" s="20" cm="1">
        <f t="array" ref="AW27">INDEX(W_psid!$B$2:$CZ$104,W_!$A27,W_!AW$1)/Ns!$B$1</f>
        <v>0.17342064969610485</v>
      </c>
      <c r="AX27" s="20">
        <v>0</v>
      </c>
      <c r="AY27" s="20">
        <v>0</v>
      </c>
      <c r="AZ27" s="20">
        <v>0</v>
      </c>
      <c r="BA27" s="20">
        <v>0</v>
      </c>
      <c r="BB27" s="20">
        <v>0</v>
      </c>
      <c r="BC27" s="20">
        <v>0</v>
      </c>
      <c r="BD27" s="20">
        <v>0</v>
      </c>
      <c r="BE27" s="20">
        <v>0</v>
      </c>
    </row>
    <row r="28" spans="1:57" x14ac:dyDescent="0.35">
      <c r="A28" s="20">
        <f>MATCH(C28,W_psid!$A$2:$A$104,0)</f>
        <v>59</v>
      </c>
      <c r="B28" s="20" t="str">
        <f>MOMS!$A$26</f>
        <v>d_jobjob_hw_actual</v>
      </c>
      <c r="C28" s="20" t="str">
        <f>MOMS!$B$26</f>
        <v>d_jobjob_hw_actual</v>
      </c>
      <c r="D28" s="20" cm="1">
        <f t="array" ref="D28">INDEX(W_psid!$B$2:$CZ$104,W_!$A28,W_!D$1)/Ns!$B$1</f>
        <v>1.1667639812260731E-2</v>
      </c>
      <c r="E28" s="20" cm="1">
        <f t="array" ref="E28">INDEX(W_psid!$B$2:$CZ$104,W_!$A28,W_!E$1)/Ns!$B$1</f>
        <v>-1.692966724520722E-3</v>
      </c>
      <c r="F28" s="20" cm="1">
        <f t="array" ref="F28">INDEX(W_psid!$B$2:$CZ$104,W_!$A28,W_!F$1)/Ns!$B$1</f>
        <v>3.5795022731163494E-3</v>
      </c>
      <c r="G28" s="20" cm="1">
        <f t="array" ref="G28">INDEX(W_psid!$B$2:$CZ$104,W_!$A28,W_!G$1)/Ns!$B$1</f>
        <v>0.20662927553570243</v>
      </c>
      <c r="H28" s="20" cm="1">
        <f t="array" ref="H28">INDEX(W_psid!$B$2:$CZ$104,W_!$A28,W_!H$1)/Ns!$B$1</f>
        <v>0.71081346536024415</v>
      </c>
      <c r="I28" s="20" cm="1">
        <f t="array" ref="I28">INDEX(W_psid!$B$2:$CZ$104,W_!$A28,W_!I$1)/Ns!$B$1</f>
        <v>-0.67202720933305649</v>
      </c>
      <c r="J28" s="20" cm="1">
        <f t="array" ref="J28">INDEX(W_psid!$B$2:$CZ$104,W_!$A28,W_!J$1)/Ns!$B$1</f>
        <v>-1.4271539015097565</v>
      </c>
      <c r="K28" s="20" cm="1">
        <f t="array" ref="K28">INDEX(W_psid!$B$2:$CZ$104,W_!$A28,W_!K$1)/Ns!$B$1</f>
        <v>-7.361745628068915E-2</v>
      </c>
      <c r="L28" s="20" cm="1">
        <f t="array" ref="L28">INDEX(W_psid!$B$2:$CZ$104,W_!$A28,W_!L$1)/Ns!$B$1</f>
        <v>-0.50605218775696448</v>
      </c>
      <c r="M28" s="20" cm="1">
        <f t="array" ref="M28">INDEX(W_psid!$B$2:$CZ$104,W_!$A28,W_!M$1)/Ns!$B$1</f>
        <v>0.26556151571030201</v>
      </c>
      <c r="N28" s="20" cm="1">
        <f t="array" ref="N28">INDEX(W_psid!$B$2:$CZ$104,W_!$A28,W_!N$1)/Ns!$B$1</f>
        <v>1.4022103651215185</v>
      </c>
      <c r="O28" s="20" cm="1">
        <f t="array" ref="O28">INDEX(W_psid!$B$2:$CZ$104,W_!$A28,W_!O$1)/Ns!$B$1</f>
        <v>4.8544496797081081E-2</v>
      </c>
      <c r="P28" s="20" cm="1">
        <f t="array" ref="P28">INDEX(W_psid!$B$2:$CZ$104,W_!$A28,W_!P$1)/Ns!$B$1</f>
        <v>1.484851825157316E-2</v>
      </c>
      <c r="Q28" s="20" cm="1">
        <f t="array" ref="Q28">INDEX(W_psid!$B$2:$CZ$104,W_!$A28,W_!Q$1)/Ns!$B$1</f>
        <v>-0.64285532614156982</v>
      </c>
      <c r="R28" s="20" cm="1">
        <f t="array" ref="R28">INDEX(W_psid!$B$2:$CZ$104,W_!$A28,W_!R$1)/Ns!$B$1</f>
        <v>1.3231156122718917</v>
      </c>
      <c r="S28" s="20" cm="1">
        <f t="array" ref="S28">INDEX(W_psid!$B$2:$CZ$104,W_!$A28,W_!S$1)/Ns!$B$1</f>
        <v>-4.3865851343480886E-4</v>
      </c>
      <c r="T28" s="20" cm="1">
        <f t="array" ref="T28">INDEX(W_psid!$B$2:$CZ$104,W_!$A28,W_!T$1)/Ns!$B$1</f>
        <v>8.8627850296082896E-5</v>
      </c>
      <c r="U28" s="20" cm="1">
        <f t="array" ref="U28">INDEX(W_psid!$B$2:$CZ$104,W_!$A28,W_!U$1)/Ns!$B$1</f>
        <v>2.3786033110000877E-4</v>
      </c>
      <c r="V28" s="20" cm="1">
        <f t="array" ref="V28">INDEX(W_psid!$B$2:$CZ$104,W_!$A28,W_!V$1)/Ns!$B$1</f>
        <v>0.1670307849704275</v>
      </c>
      <c r="W28" s="20" cm="1">
        <f t="array" ref="W28">INDEX(W_psid!$B$2:$CZ$104,W_!$A28,W_!W$1)/Ns!$B$1</f>
        <v>0.17108626684150285</v>
      </c>
      <c r="X28" s="20" cm="1">
        <f t="array" ref="X28">INDEX(W_psid!$B$2:$CZ$104,W_!$A28,W_!X$1)/Ns!$B$1</f>
        <v>0.12928429395908989</v>
      </c>
      <c r="Y28" s="20" cm="1">
        <f t="array" ref="Y28">INDEX(W_psid!$B$2:$CZ$104,W_!$A28,W_!Y$1)/Ns!$B$1</f>
        <v>0.14963823070422008</v>
      </c>
      <c r="Z28" s="20" cm="1">
        <f t="array" ref="Z28">INDEX(W_psid!$B$2:$CZ$104,W_!$A28,W_!Z$1)/Ns!$B$1</f>
        <v>0.16219755646749467</v>
      </c>
      <c r="AA28" s="20" cm="1">
        <f t="array" ref="AA28">INDEX(W_psid!$B$2:$CZ$104,W_!$A28,W_!AA$1)/Ns!$B$1</f>
        <v>0.15099587637898393</v>
      </c>
      <c r="AB28" s="20" cm="1">
        <f t="array" ref="AB28">INDEX(W_psid!$B$2:$CZ$104,W_!$A28,W_!AB$1)/Ns!$B$1</f>
        <v>0.1505140102321357</v>
      </c>
      <c r="AC28" s="20" cm="1">
        <f t="array" ref="AC28">INDEX(W_psid!$B$2:$CZ$104,W_!$A28,W_!AC$1)/Ns!$B$1</f>
        <v>1.9392402932883122E-4</v>
      </c>
      <c r="AD28" s="20" cm="1">
        <f t="array" ref="AD28">INDEX(W_psid!$B$2:$CZ$104,W_!$A28,W_!AD$1)/Ns!$B$1</f>
        <v>-1.1720921653581084E-2</v>
      </c>
      <c r="AE28" s="20" cm="1">
        <f t="array" ref="AE28">INDEX(W_psid!$B$2:$CZ$104,W_!$A28,W_!AE$1)/Ns!$B$1</f>
        <v>-4.6988090663262422E-3</v>
      </c>
      <c r="AF28" s="20" cm="1">
        <f t="array" ref="AF28">INDEX(W_psid!$B$2:$CZ$104,W_!$A28,W_!AF$1)/Ns!$B$1</f>
        <v>0.33432351040029762</v>
      </c>
      <c r="AG28" s="20" cm="1">
        <f t="array" ref="AG28">INDEX(W_psid!$B$2:$CZ$104,W_!$A28,W_!AG$1)/Ns!$B$1</f>
        <v>0.27888616990974185</v>
      </c>
      <c r="AH28" s="20" cm="1">
        <f t="array" ref="AH28">INDEX(W_psid!$B$2:$CZ$104,W_!$A28,W_!AH$1)/Ns!$B$1</f>
        <v>4.9311898005029338E-3</v>
      </c>
      <c r="AI28" s="20" cm="1">
        <f t="array" ref="AI28">INDEX(W_psid!$B$2:$CZ$104,W_!$A28,W_!AI$1)/Ns!$B$1</f>
        <v>3.4510177087610255E-2</v>
      </c>
      <c r="AJ28" s="20" cm="1">
        <f t="array" ref="AJ28">INDEX(W_psid!$B$2:$CZ$104,W_!$A28,W_!AJ$1)/Ns!$B$1</f>
        <v>-8.7498677448872978E-4</v>
      </c>
      <c r="AK28" s="20" cm="1">
        <f t="array" ref="AK28">INDEX(W_psid!$B$2:$CZ$104,W_!$A28,W_!AK$1)/Ns!$B$1</f>
        <v>-0.88065093891082802</v>
      </c>
      <c r="AL28" s="20" cm="1">
        <f t="array" ref="AL28">INDEX(W_psid!$B$2:$CZ$104,W_!$A28,W_!AL$1)/Ns!$B$1</f>
        <v>-4.1350668030296873</v>
      </c>
      <c r="AM28" s="20" cm="1">
        <f t="array" ref="AM28">INDEX(W_psid!$B$2:$CZ$104,W_!$A28,W_!AM$1)/Ns!$B$1</f>
        <v>1.0759681020771124</v>
      </c>
      <c r="AN28" s="20" cm="1">
        <f t="array" ref="AN28">INDEX(W_psid!$B$2:$CZ$104,W_!$A28,W_!AN$1)/Ns!$B$1</f>
        <v>-1.666693215996249E-2</v>
      </c>
      <c r="AO28" s="20" cm="1">
        <f t="array" ref="AO28">INDEX(W_psid!$B$2:$CZ$104,W_!$A28,W_!AO$1)/Ns!$B$1</f>
        <v>4.487888073364518E-4</v>
      </c>
      <c r="AP28" s="20" cm="1">
        <f t="array" ref="AP28">INDEX(W_psid!$B$2:$CZ$104,W_!$A28,W_!AP$1)/Ns!$B$1</f>
        <v>0.45973916498334771</v>
      </c>
      <c r="AQ28" s="20" cm="1">
        <f t="array" ref="AQ28">INDEX(W_psid!$B$2:$CZ$104,W_!$A28,W_!AQ$1)/Ns!$B$1</f>
        <v>2.1484529017799661</v>
      </c>
      <c r="AR28" s="20" cm="1">
        <f t="array" ref="AR28">INDEX(W_psid!$B$2:$CZ$104,W_!$A28,W_!AR$1)/Ns!$B$1</f>
        <v>-0.54791969162127552</v>
      </c>
      <c r="AS28" s="20" cm="1">
        <f t="array" ref="AS28">INDEX(W_psid!$B$2:$CZ$104,W_!$A28,W_!AS$1)/Ns!$B$1</f>
        <v>-1.7264182805976644E-3</v>
      </c>
      <c r="AT28" s="20" cm="1">
        <f t="array" ref="AT28">INDEX(W_psid!$B$2:$CZ$104,W_!$A28,W_!AT$1)/Ns!$B$1</f>
        <v>9.4779683502324748E-4</v>
      </c>
      <c r="AU28" s="20" cm="1">
        <f t="array" ref="AU28">INDEX(W_psid!$B$2:$CZ$104,W_!$A28,W_!AU$1)/Ns!$B$1</f>
        <v>0</v>
      </c>
      <c r="AV28" s="20" cm="1">
        <f t="array" ref="AV28">INDEX(W_psid!$B$2:$CZ$104,W_!$A28,W_!AV$1)/Ns!$B$1</f>
        <v>0.57994354707788653</v>
      </c>
      <c r="AW28" s="20" cm="1">
        <f t="array" ref="AW28">INDEX(W_psid!$B$2:$CZ$104,W_!$A28,W_!AW$1)/Ns!$B$1</f>
        <v>2.6637575748312246E-2</v>
      </c>
      <c r="AX28" s="20">
        <v>0</v>
      </c>
      <c r="AY28" s="20">
        <v>0</v>
      </c>
      <c r="AZ28" s="20">
        <v>0</v>
      </c>
      <c r="BA28" s="20">
        <v>0</v>
      </c>
      <c r="BB28" s="20">
        <v>0</v>
      </c>
      <c r="BC28" s="20">
        <v>0</v>
      </c>
      <c r="BD28" s="20">
        <v>0</v>
      </c>
      <c r="BE28" s="20">
        <v>0</v>
      </c>
    </row>
    <row r="29" spans="1:57" x14ac:dyDescent="0.35">
      <c r="A29" s="20">
        <f>MATCH(C29,W_psid!$A$2:$A$104,0)</f>
        <v>33</v>
      </c>
      <c r="B29" s="20" t="str">
        <f>MOMS!$A$27</f>
        <v>scity_dif</v>
      </c>
      <c r="C29" s="20" t="str">
        <f>MOMS!$B$27</f>
        <v>scity_dif_ec</v>
      </c>
      <c r="D29" s="20" cm="1">
        <f t="array" ref="D29">INDEX(W_psid!$B$2:$CZ$104,W_!$A29,W_!D$1)/Ns!$B$1</f>
        <v>-1.2911946311865773E-4</v>
      </c>
      <c r="E29" s="20" cm="1">
        <f t="array" ref="E29">INDEX(W_psid!$B$2:$CZ$104,W_!$A29,W_!E$1)/Ns!$B$1</f>
        <v>1.1950800197072119E-4</v>
      </c>
      <c r="F29" s="20" cm="1">
        <f t="array" ref="F29">INDEX(W_psid!$B$2:$CZ$104,W_!$A29,W_!F$1)/Ns!$B$1</f>
        <v>-2.8946852569320569E-3</v>
      </c>
      <c r="G29" s="20" cm="1">
        <f t="array" ref="G29">INDEX(W_psid!$B$2:$CZ$104,W_!$A29,W_!G$1)/Ns!$B$1</f>
        <v>-4.0313640056398974E-2</v>
      </c>
      <c r="H29" s="20" cm="1">
        <f t="array" ref="H29">INDEX(W_psid!$B$2:$CZ$104,W_!$A29,W_!H$1)/Ns!$B$1</f>
        <v>2.1257204481981977E-2</v>
      </c>
      <c r="I29" s="20" cm="1">
        <f t="array" ref="I29">INDEX(W_psid!$B$2:$CZ$104,W_!$A29,W_!I$1)/Ns!$B$1</f>
        <v>2.6891164060648152E-2</v>
      </c>
      <c r="J29" s="20" cm="1">
        <f t="array" ref="J29">INDEX(W_psid!$B$2:$CZ$104,W_!$A29,W_!J$1)/Ns!$B$1</f>
        <v>-1.9872129307729716E-2</v>
      </c>
      <c r="K29" s="20" cm="1">
        <f t="array" ref="K29">INDEX(W_psid!$B$2:$CZ$104,W_!$A29,W_!K$1)/Ns!$B$1</f>
        <v>8.3905507680865979E-3</v>
      </c>
      <c r="L29" s="20" cm="1">
        <f t="array" ref="L29">INDEX(W_psid!$B$2:$CZ$104,W_!$A29,W_!L$1)/Ns!$B$1</f>
        <v>-2.5081918472865609E-2</v>
      </c>
      <c r="M29" s="20" cm="1">
        <f t="array" ref="M29">INDEX(W_psid!$B$2:$CZ$104,W_!$A29,W_!M$1)/Ns!$B$1</f>
        <v>1.7056305769810907E-2</v>
      </c>
      <c r="N29" s="20" cm="1">
        <f t="array" ref="N29">INDEX(W_psid!$B$2:$CZ$104,W_!$A29,W_!N$1)/Ns!$B$1</f>
        <v>5.4194622678738896E-2</v>
      </c>
      <c r="O29" s="20" cm="1">
        <f t="array" ref="O29">INDEX(W_psid!$B$2:$CZ$104,W_!$A29,W_!O$1)/Ns!$B$1</f>
        <v>4.500042460576243E-2</v>
      </c>
      <c r="P29" s="20" cm="1">
        <f t="array" ref="P29">INDEX(W_psid!$B$2:$CZ$104,W_!$A29,W_!P$1)/Ns!$B$1</f>
        <v>-1.0196591031925151E-2</v>
      </c>
      <c r="Q29" s="20" cm="1">
        <f t="array" ref="Q29">INDEX(W_psid!$B$2:$CZ$104,W_!$A29,W_!Q$1)/Ns!$B$1</f>
        <v>-7.0629198449403158E-2</v>
      </c>
      <c r="R29" s="20" cm="1">
        <f t="array" ref="R29">INDEX(W_psid!$B$2:$CZ$104,W_!$A29,W_!R$1)/Ns!$B$1</f>
        <v>-9.7715449603357103E-3</v>
      </c>
      <c r="S29" s="20" cm="1">
        <f t="array" ref="S29">INDEX(W_psid!$B$2:$CZ$104,W_!$A29,W_!S$1)/Ns!$B$1</f>
        <v>-8.058709171091549E-6</v>
      </c>
      <c r="T29" s="20" cm="1">
        <f t="array" ref="T29">INDEX(W_psid!$B$2:$CZ$104,W_!$A29,W_!T$1)/Ns!$B$1</f>
        <v>6.3980032167902396E-6</v>
      </c>
      <c r="U29" s="20" cm="1">
        <f t="array" ref="U29">INDEX(W_psid!$B$2:$CZ$104,W_!$A29,W_!U$1)/Ns!$B$1</f>
        <v>-1.5969851578518794E-5</v>
      </c>
      <c r="V29" s="20" cm="1">
        <f t="array" ref="V29">INDEX(W_psid!$B$2:$CZ$104,W_!$A29,W_!V$1)/Ns!$B$1</f>
        <v>3.5148114707403847E-3</v>
      </c>
      <c r="W29" s="20" cm="1">
        <f t="array" ref="W29">INDEX(W_psid!$B$2:$CZ$104,W_!$A29,W_!W$1)/Ns!$B$1</f>
        <v>3.382837618093837E-3</v>
      </c>
      <c r="X29" s="20" cm="1">
        <f t="array" ref="X29">INDEX(W_psid!$B$2:$CZ$104,W_!$A29,W_!X$1)/Ns!$B$1</f>
        <v>1.3225916419699723E-3</v>
      </c>
      <c r="Y29" s="20" cm="1">
        <f t="array" ref="Y29">INDEX(W_psid!$B$2:$CZ$104,W_!$A29,W_!Y$1)/Ns!$B$1</f>
        <v>1.2802357185993526E-3</v>
      </c>
      <c r="Z29" s="20" cm="1">
        <f t="array" ref="Z29">INDEX(W_psid!$B$2:$CZ$104,W_!$A29,W_!Z$1)/Ns!$B$1</f>
        <v>1.0190293958501683E-3</v>
      </c>
      <c r="AA29" s="20" cm="1">
        <f t="array" ref="AA29">INDEX(W_psid!$B$2:$CZ$104,W_!$A29,W_!AA$1)/Ns!$B$1</f>
        <v>1.1930147353044177E-3</v>
      </c>
      <c r="AB29" s="20" cm="1">
        <f t="array" ref="AB29">INDEX(W_psid!$B$2:$CZ$104,W_!$A29,W_!AB$1)/Ns!$B$1</f>
        <v>1.9392402932883122E-4</v>
      </c>
      <c r="AC29" s="20" cm="1">
        <f t="array" ref="AC29">INDEX(W_psid!$B$2:$CZ$104,W_!$A29,W_!AC$1)/Ns!$B$1</f>
        <v>1.7831307258808882E-4</v>
      </c>
      <c r="AD29" s="20" cm="1">
        <f t="array" ref="AD29">INDEX(W_psid!$B$2:$CZ$104,W_!$A29,W_!AD$1)/Ns!$B$1</f>
        <v>-2.1681281811662366E-3</v>
      </c>
      <c r="AE29" s="20" cm="1">
        <f t="array" ref="AE29">INDEX(W_psid!$B$2:$CZ$104,W_!$A29,W_!AE$1)/Ns!$B$1</f>
        <v>1.453012633083889E-4</v>
      </c>
      <c r="AF29" s="20" cm="1">
        <f t="array" ref="AF29">INDEX(W_psid!$B$2:$CZ$104,W_!$A29,W_!AF$1)/Ns!$B$1</f>
        <v>2.403455180066856E-2</v>
      </c>
      <c r="AG29" s="20" cm="1">
        <f t="array" ref="AG29">INDEX(W_psid!$B$2:$CZ$104,W_!$A29,W_!AG$1)/Ns!$B$1</f>
        <v>2.548746397183126E-2</v>
      </c>
      <c r="AH29" s="20" cm="1">
        <f t="array" ref="AH29">INDEX(W_psid!$B$2:$CZ$104,W_!$A29,W_!AH$1)/Ns!$B$1</f>
        <v>8.4613582576076218E-5</v>
      </c>
      <c r="AI29" s="20" cm="1">
        <f t="array" ref="AI29">INDEX(W_psid!$B$2:$CZ$104,W_!$A29,W_!AI$1)/Ns!$B$1</f>
        <v>-6.3207976335596348E-3</v>
      </c>
      <c r="AJ29" s="20" cm="1">
        <f t="array" ref="AJ29">INDEX(W_psid!$B$2:$CZ$104,W_!$A29,W_!AJ$1)/Ns!$B$1</f>
        <v>6.4045210718272462E-5</v>
      </c>
      <c r="AK29" s="20" cm="1">
        <f t="array" ref="AK29">INDEX(W_psid!$B$2:$CZ$104,W_!$A29,W_!AK$1)/Ns!$B$1</f>
        <v>0.17749096931527533</v>
      </c>
      <c r="AL29" s="20" cm="1">
        <f t="array" ref="AL29">INDEX(W_psid!$B$2:$CZ$104,W_!$A29,W_!AL$1)/Ns!$B$1</f>
        <v>0.31003689687203062</v>
      </c>
      <c r="AM29" s="20" cm="1">
        <f t="array" ref="AM29">INDEX(W_psid!$B$2:$CZ$104,W_!$A29,W_!AM$1)/Ns!$B$1</f>
        <v>-1.1782424702763651E-2</v>
      </c>
      <c r="AN29" s="20" cm="1">
        <f t="array" ref="AN29">INDEX(W_psid!$B$2:$CZ$104,W_!$A29,W_!AN$1)/Ns!$B$1</f>
        <v>3.3881867477625659E-3</v>
      </c>
      <c r="AO29" s="20" cm="1">
        <f t="array" ref="AO29">INDEX(W_psid!$B$2:$CZ$104,W_!$A29,W_!AO$1)/Ns!$B$1</f>
        <v>-3.3634370971096795E-5</v>
      </c>
      <c r="AP29" s="20" cm="1">
        <f t="array" ref="AP29">INDEX(W_psid!$B$2:$CZ$104,W_!$A29,W_!AP$1)/Ns!$B$1</f>
        <v>-9.2804003822332823E-2</v>
      </c>
      <c r="AQ29" s="20" cm="1">
        <f t="array" ref="AQ29">INDEX(W_psid!$B$2:$CZ$104,W_!$A29,W_!AQ$1)/Ns!$B$1</f>
        <v>-0.16061903273547118</v>
      </c>
      <c r="AR29" s="20" cm="1">
        <f t="array" ref="AR29">INDEX(W_psid!$B$2:$CZ$104,W_!$A29,W_!AR$1)/Ns!$B$1</f>
        <v>6.5684779581095098E-3</v>
      </c>
      <c r="AS29" s="20" cm="1">
        <f t="array" ref="AS29">INDEX(W_psid!$B$2:$CZ$104,W_!$A29,W_!AS$1)/Ns!$B$1</f>
        <v>3.1752438297787255E-5</v>
      </c>
      <c r="AT29" s="20" cm="1">
        <f t="array" ref="AT29">INDEX(W_psid!$B$2:$CZ$104,W_!$A29,W_!AT$1)/Ns!$B$1</f>
        <v>-1.6315445414971229E-5</v>
      </c>
      <c r="AU29" s="20" cm="1">
        <f t="array" ref="AU29">INDEX(W_psid!$B$2:$CZ$104,W_!$A29,W_!AU$1)/Ns!$B$1</f>
        <v>0</v>
      </c>
      <c r="AV29" s="20" cm="1">
        <f t="array" ref="AV29">INDEX(W_psid!$B$2:$CZ$104,W_!$A29,W_!AV$1)/Ns!$B$1</f>
        <v>-7.3126956992099314E-3</v>
      </c>
      <c r="AW29" s="20" cm="1">
        <f t="array" ref="AW29">INDEX(W_psid!$B$2:$CZ$104,W_!$A29,W_!AW$1)/Ns!$B$1</f>
        <v>1.2922358602409181E-4</v>
      </c>
      <c r="AX29" s="20">
        <v>0</v>
      </c>
      <c r="AY29" s="20">
        <v>0</v>
      </c>
      <c r="AZ29" s="20">
        <v>0</v>
      </c>
      <c r="BA29" s="20">
        <v>0</v>
      </c>
      <c r="BB29" s="20">
        <v>0</v>
      </c>
      <c r="BC29" s="20">
        <v>0</v>
      </c>
      <c r="BD29" s="20">
        <v>0</v>
      </c>
      <c r="BE29" s="20">
        <v>0</v>
      </c>
    </row>
    <row r="30" spans="1:57" x14ac:dyDescent="0.35">
      <c r="A30" s="20">
        <f>MATCH(C30,W_psid!$A$2:$A$104,0)</f>
        <v>26</v>
      </c>
      <c r="B30" s="20" t="str">
        <f>MOMS!$A$28</f>
        <v>sdo_dif</v>
      </c>
      <c r="C30" s="20" t="str">
        <f>MOMS!$B$28</f>
        <v>sdo_dif</v>
      </c>
      <c r="D30" s="20" cm="1">
        <f t="array" ref="D30">INDEX(W_psid!$B$2:$CZ$104,W_!$A30,W_!D$1)/Ns!$B$1</f>
        <v>1.1119222391742917E-2</v>
      </c>
      <c r="E30" s="20" cm="1">
        <f t="array" ref="E30">INDEX(W_psid!$B$2:$CZ$104,W_!$A30,W_!E$1)/Ns!$B$1</f>
        <v>5.7445698705465752E-2</v>
      </c>
      <c r="F30" s="20" cm="1">
        <f t="array" ref="F30">INDEX(W_psid!$B$2:$CZ$104,W_!$A30,W_!F$1)/Ns!$B$1</f>
        <v>5.8478536210051134E-2</v>
      </c>
      <c r="G30" s="20" cm="1">
        <f t="array" ref="G30">INDEX(W_psid!$B$2:$CZ$104,W_!$A30,W_!G$1)/Ns!$B$1</f>
        <v>1.5976060569861532</v>
      </c>
      <c r="H30" s="20" cm="1">
        <f t="array" ref="H30">INDEX(W_psid!$B$2:$CZ$104,W_!$A30,W_!H$1)/Ns!$B$1</f>
        <v>-0.37956648134456156</v>
      </c>
      <c r="I30" s="20" cm="1">
        <f t="array" ref="I30">INDEX(W_psid!$B$2:$CZ$104,W_!$A30,W_!I$1)/Ns!$B$1</f>
        <v>-1.5313695350603118</v>
      </c>
      <c r="J30" s="20" cm="1">
        <f t="array" ref="J30">INDEX(W_psid!$B$2:$CZ$104,W_!$A30,W_!J$1)/Ns!$B$1</f>
        <v>-1.0585273093836227</v>
      </c>
      <c r="K30" s="20" cm="1">
        <f t="array" ref="K30">INDEX(W_psid!$B$2:$CZ$104,W_!$A30,W_!K$1)/Ns!$B$1</f>
        <v>-1.4239298455800584</v>
      </c>
      <c r="L30" s="20" cm="1">
        <f t="array" ref="L30">INDEX(W_psid!$B$2:$CZ$104,W_!$A30,W_!L$1)/Ns!$B$1</f>
        <v>0.59161471683059652</v>
      </c>
      <c r="M30" s="20" cm="1">
        <f t="array" ref="M30">INDEX(W_psid!$B$2:$CZ$104,W_!$A30,W_!M$1)/Ns!$B$1</f>
        <v>0.55650947244698257</v>
      </c>
      <c r="N30" s="20" cm="1">
        <f t="array" ref="N30">INDEX(W_psid!$B$2:$CZ$104,W_!$A30,W_!N$1)/Ns!$B$1</f>
        <v>-1.0033725628508654</v>
      </c>
      <c r="O30" s="20" cm="1">
        <f t="array" ref="O30">INDEX(W_psid!$B$2:$CZ$104,W_!$A30,W_!O$1)/Ns!$B$1</f>
        <v>-0.33061905721112217</v>
      </c>
      <c r="P30" s="20" cm="1">
        <f t="array" ref="P30">INDEX(W_psid!$B$2:$CZ$104,W_!$A30,W_!P$1)/Ns!$B$1</f>
        <v>0.35442667001990036</v>
      </c>
      <c r="Q30" s="20" cm="1">
        <f t="array" ref="Q30">INDEX(W_psid!$B$2:$CZ$104,W_!$A30,W_!Q$1)/Ns!$B$1</f>
        <v>1.7890028556176867</v>
      </c>
      <c r="R30" s="20" cm="1">
        <f t="array" ref="R30">INDEX(W_psid!$B$2:$CZ$104,W_!$A30,W_!R$1)/Ns!$B$1</f>
        <v>1.2086412347126647</v>
      </c>
      <c r="S30" s="20" cm="1">
        <f t="array" ref="S30">INDEX(W_psid!$B$2:$CZ$104,W_!$A30,W_!S$1)/Ns!$B$1</f>
        <v>2.4930924433807155E-4</v>
      </c>
      <c r="T30" s="20" cm="1">
        <f t="array" ref="T30">INDEX(W_psid!$B$2:$CZ$104,W_!$A30,W_!T$1)/Ns!$B$1</f>
        <v>-3.1989579771077992E-4</v>
      </c>
      <c r="U30" s="20" cm="1">
        <f t="array" ref="U30">INDEX(W_psid!$B$2:$CZ$104,W_!$A30,W_!U$1)/Ns!$B$1</f>
        <v>5.820233984222715E-4</v>
      </c>
      <c r="V30" s="20" cm="1">
        <f t="array" ref="V30">INDEX(W_psid!$B$2:$CZ$104,W_!$A30,W_!V$1)/Ns!$B$1</f>
        <v>-0.15840140901462357</v>
      </c>
      <c r="W30" s="20" cm="1">
        <f t="array" ref="W30">INDEX(W_psid!$B$2:$CZ$104,W_!$A30,W_!W$1)/Ns!$B$1</f>
        <v>-0.15668347994687176</v>
      </c>
      <c r="X30" s="20" cm="1">
        <f t="array" ref="X30">INDEX(W_psid!$B$2:$CZ$104,W_!$A30,W_!X$1)/Ns!$B$1</f>
        <v>-0.12113835993236766</v>
      </c>
      <c r="Y30" s="20" cm="1">
        <f t="array" ref="Y30">INDEX(W_psid!$B$2:$CZ$104,W_!$A30,W_!Y$1)/Ns!$B$1</f>
        <v>-0.10604545441471788</v>
      </c>
      <c r="Z30" s="20" cm="1">
        <f t="array" ref="Z30">INDEX(W_psid!$B$2:$CZ$104,W_!$A30,W_!Z$1)/Ns!$B$1</f>
        <v>-9.8829379107114812E-2</v>
      </c>
      <c r="AA30" s="20" cm="1">
        <f t="array" ref="AA30">INDEX(W_psid!$B$2:$CZ$104,W_!$A30,W_!AA$1)/Ns!$B$1</f>
        <v>-0.12464751795097966</v>
      </c>
      <c r="AB30" s="20" cm="1">
        <f t="array" ref="AB30">INDEX(W_psid!$B$2:$CZ$104,W_!$A30,W_!AB$1)/Ns!$B$1</f>
        <v>-1.1720921653581084E-2</v>
      </c>
      <c r="AC30" s="20" cm="1">
        <f t="array" ref="AC30">INDEX(W_psid!$B$2:$CZ$104,W_!$A30,W_!AC$1)/Ns!$B$1</f>
        <v>-2.1681281811662366E-3</v>
      </c>
      <c r="AD30" s="20" cm="1">
        <f t="array" ref="AD30">INDEX(W_psid!$B$2:$CZ$104,W_!$A30,W_!AD$1)/Ns!$B$1</f>
        <v>0.11215830424663929</v>
      </c>
      <c r="AE30" s="20" cm="1">
        <f t="array" ref="AE30">INDEX(W_psid!$B$2:$CZ$104,W_!$A30,W_!AE$1)/Ns!$B$1</f>
        <v>-1.2556384609906787E-2</v>
      </c>
      <c r="AF30" s="20" cm="1">
        <f t="array" ref="AF30">INDEX(W_psid!$B$2:$CZ$104,W_!$A30,W_!AF$1)/Ns!$B$1</f>
        <v>-1.3908889492788103</v>
      </c>
      <c r="AG30" s="20" cm="1">
        <f t="array" ref="AG30">INDEX(W_psid!$B$2:$CZ$104,W_!$A30,W_!AG$1)/Ns!$B$1</f>
        <v>-1.2353821631748414</v>
      </c>
      <c r="AH30" s="20" cm="1">
        <f t="array" ref="AH30">INDEX(W_psid!$B$2:$CZ$104,W_!$A30,W_!AH$1)/Ns!$B$1</f>
        <v>-6.9499558452789283E-3</v>
      </c>
      <c r="AI30" s="20" cm="1">
        <f t="array" ref="AI30">INDEX(W_psid!$B$2:$CZ$104,W_!$A30,W_!AI$1)/Ns!$B$1</f>
        <v>0.22771586873201421</v>
      </c>
      <c r="AJ30" s="20" cm="1">
        <f t="array" ref="AJ30">INDEX(W_psid!$B$2:$CZ$104,W_!$A30,W_!AJ$1)/Ns!$B$1</f>
        <v>-8.6434745718057975E-4</v>
      </c>
      <c r="AK30" s="20" cm="1">
        <f t="array" ref="AK30">INDEX(W_psid!$B$2:$CZ$104,W_!$A30,W_!AK$1)/Ns!$B$1</f>
        <v>-9.8964383379091547</v>
      </c>
      <c r="AL30" s="20" cm="1">
        <f t="array" ref="AL30">INDEX(W_psid!$B$2:$CZ$104,W_!$A30,W_!AL$1)/Ns!$B$1</f>
        <v>-11.156887188993355</v>
      </c>
      <c r="AM30" s="20" cm="1">
        <f t="array" ref="AM30">INDEX(W_psid!$B$2:$CZ$104,W_!$A30,W_!AM$1)/Ns!$B$1</f>
        <v>1.9292370630755142</v>
      </c>
      <c r="AN30" s="20" cm="1">
        <f t="array" ref="AN30">INDEX(W_psid!$B$2:$CZ$104,W_!$A30,W_!AN$1)/Ns!$B$1</f>
        <v>-0.12264907055023833</v>
      </c>
      <c r="AO30" s="20" cm="1">
        <f t="array" ref="AO30">INDEX(W_psid!$B$2:$CZ$104,W_!$A30,W_!AO$1)/Ns!$B$1</f>
        <v>4.4913771259621029E-4</v>
      </c>
      <c r="AP30" s="20" cm="1">
        <f t="array" ref="AP30">INDEX(W_psid!$B$2:$CZ$104,W_!$A30,W_!AP$1)/Ns!$B$1</f>
        <v>5.2721630562293775</v>
      </c>
      <c r="AQ30" s="20" cm="1">
        <f t="array" ref="AQ30">INDEX(W_psid!$B$2:$CZ$104,W_!$A30,W_!AQ$1)/Ns!$B$1</f>
        <v>5.82464972792663</v>
      </c>
      <c r="AR30" s="20" cm="1">
        <f t="array" ref="AR30">INDEX(W_psid!$B$2:$CZ$104,W_!$A30,W_!AR$1)/Ns!$B$1</f>
        <v>-0.98414703602642195</v>
      </c>
      <c r="AS30" s="20" cm="1">
        <f t="array" ref="AS30">INDEX(W_psid!$B$2:$CZ$104,W_!$A30,W_!AS$1)/Ns!$B$1</f>
        <v>8.2647863156632599E-4</v>
      </c>
      <c r="AT30" s="20" cm="1">
        <f t="array" ref="AT30">INDEX(W_psid!$B$2:$CZ$104,W_!$A30,W_!AT$1)/Ns!$B$1</f>
        <v>-4.5473528222329254E-4</v>
      </c>
      <c r="AU30" s="20" cm="1">
        <f t="array" ref="AU30">INDEX(W_psid!$B$2:$CZ$104,W_!$A30,W_!AU$1)/Ns!$B$1</f>
        <v>0</v>
      </c>
      <c r="AV30" s="20" cm="1">
        <f t="array" ref="AV30">INDEX(W_psid!$B$2:$CZ$104,W_!$A30,W_!AV$1)/Ns!$B$1</f>
        <v>-0.46835508514163293</v>
      </c>
      <c r="AW30" s="20" cm="1">
        <f t="array" ref="AW30">INDEX(W_psid!$B$2:$CZ$104,W_!$A30,W_!AW$1)/Ns!$B$1</f>
        <v>-4.4888231770057081E-2</v>
      </c>
      <c r="AX30" s="20">
        <v>0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</row>
    <row r="31" spans="1:57" x14ac:dyDescent="0.35">
      <c r="A31" s="20">
        <f>MATCH(C31,W_psid!$A$2:$A$104,0)</f>
        <v>25</v>
      </c>
      <c r="B31" s="20" t="str">
        <f>MOMS!$A$29</f>
        <v>wdo_dif</v>
      </c>
      <c r="C31" s="20" t="str">
        <f>MOMS!$B$29</f>
        <v>wdo_dif</v>
      </c>
      <c r="D31" s="20" cm="1">
        <f t="array" ref="D31">INDEX(W_psid!$B$2:$CZ$104,W_!$A31,W_!D$1)/Ns!$B$1</f>
        <v>-1.0855086839784615E-2</v>
      </c>
      <c r="E31" s="20" cm="1">
        <f t="array" ref="E31">INDEX(W_psid!$B$2:$CZ$104,W_!$A31,W_!E$1)/Ns!$B$1</f>
        <v>-2.2732899590140566E-2</v>
      </c>
      <c r="F31" s="20" cm="1">
        <f t="array" ref="F31">INDEX(W_psid!$B$2:$CZ$104,W_!$A31,W_!F$1)/Ns!$B$1</f>
        <v>-1.9789522956045587E-2</v>
      </c>
      <c r="G31" s="20" cm="1">
        <f t="array" ref="G31">INDEX(W_psid!$B$2:$CZ$104,W_!$A31,W_!G$1)/Ns!$B$1</f>
        <v>-0.87593969682011963</v>
      </c>
      <c r="H31" s="20" cm="1">
        <f t="array" ref="H31">INDEX(W_psid!$B$2:$CZ$104,W_!$A31,W_!H$1)/Ns!$B$1</f>
        <v>0.18667106801782749</v>
      </c>
      <c r="I31" s="20" cm="1">
        <f t="array" ref="I31">INDEX(W_psid!$B$2:$CZ$104,W_!$A31,W_!I$1)/Ns!$B$1</f>
        <v>0.35434232163130286</v>
      </c>
      <c r="J31" s="20" cm="1">
        <f t="array" ref="J31">INDEX(W_psid!$B$2:$CZ$104,W_!$A31,W_!J$1)/Ns!$B$1</f>
        <v>0.5805266409251959</v>
      </c>
      <c r="K31" s="20" cm="1">
        <f t="array" ref="K31">INDEX(W_psid!$B$2:$CZ$104,W_!$A31,W_!K$1)/Ns!$B$1</f>
        <v>0.41993132679414452</v>
      </c>
      <c r="L31" s="20" cm="1">
        <f t="array" ref="L31">INDEX(W_psid!$B$2:$CZ$104,W_!$A31,W_!L$1)/Ns!$B$1</f>
        <v>-0.16478136649691721</v>
      </c>
      <c r="M31" s="20" cm="1">
        <f t="array" ref="M31">INDEX(W_psid!$B$2:$CZ$104,W_!$A31,W_!M$1)/Ns!$B$1</f>
        <v>-0.33934308626810261</v>
      </c>
      <c r="N31" s="20" cm="1">
        <f t="array" ref="N31">INDEX(W_psid!$B$2:$CZ$104,W_!$A31,W_!N$1)/Ns!$B$1</f>
        <v>0.21408555478822894</v>
      </c>
      <c r="O31" s="20" cm="1">
        <f t="array" ref="O31">INDEX(W_psid!$B$2:$CZ$104,W_!$A31,W_!O$1)/Ns!$B$1</f>
        <v>-9.4426677979996362E-2</v>
      </c>
      <c r="P31" s="20" cm="1">
        <f t="array" ref="P31">INDEX(W_psid!$B$2:$CZ$104,W_!$A31,W_!P$1)/Ns!$B$1</f>
        <v>-6.1976622940119262E-2</v>
      </c>
      <c r="Q31" s="20" cm="1">
        <f t="array" ref="Q31">INDEX(W_psid!$B$2:$CZ$104,W_!$A31,W_!Q$1)/Ns!$B$1</f>
        <v>-0.28402672022247927</v>
      </c>
      <c r="R31" s="20" cm="1">
        <f t="array" ref="R31">INDEX(W_psid!$B$2:$CZ$104,W_!$A31,W_!R$1)/Ns!$B$1</f>
        <v>-0.72883599404952426</v>
      </c>
      <c r="S31" s="20" cm="1">
        <f t="array" ref="S31">INDEX(W_psid!$B$2:$CZ$104,W_!$A31,W_!S$1)/Ns!$B$1</f>
        <v>-4.327920540150012E-5</v>
      </c>
      <c r="T31" s="20" cm="1">
        <f t="array" ref="T31">INDEX(W_psid!$B$2:$CZ$104,W_!$A31,W_!T$1)/Ns!$B$1</f>
        <v>3.4679447049755922E-5</v>
      </c>
      <c r="U31" s="20" cm="1">
        <f t="array" ref="U31">INDEX(W_psid!$B$2:$CZ$104,W_!$A31,W_!U$1)/Ns!$B$1</f>
        <v>-7.3233320794247172E-5</v>
      </c>
      <c r="V31" s="20" cm="1">
        <f t="array" ref="V31">INDEX(W_psid!$B$2:$CZ$104,W_!$A31,W_!V$1)/Ns!$B$1</f>
        <v>5.2583088323337711E-2</v>
      </c>
      <c r="W31" s="20" cm="1">
        <f t="array" ref="W31">INDEX(W_psid!$B$2:$CZ$104,W_!$A31,W_!W$1)/Ns!$B$1</f>
        <v>4.9327143930286921E-2</v>
      </c>
      <c r="X31" s="20" cm="1">
        <f t="array" ref="X31">INDEX(W_psid!$B$2:$CZ$104,W_!$A31,W_!X$1)/Ns!$B$1</f>
        <v>3.8458614208605989E-2</v>
      </c>
      <c r="Y31" s="20" cm="1">
        <f t="array" ref="Y31">INDEX(W_psid!$B$2:$CZ$104,W_!$A31,W_!Y$1)/Ns!$B$1</f>
        <v>3.0378774350658871E-2</v>
      </c>
      <c r="Z31" s="20" cm="1">
        <f t="array" ref="Z31">INDEX(W_psid!$B$2:$CZ$104,W_!$A31,W_!Z$1)/Ns!$B$1</f>
        <v>2.8001382249918168E-2</v>
      </c>
      <c r="AA31" s="20" cm="1">
        <f t="array" ref="AA31">INDEX(W_psid!$B$2:$CZ$104,W_!$A31,W_!AA$1)/Ns!$B$1</f>
        <v>3.8395508736856071E-2</v>
      </c>
      <c r="AB31" s="20" cm="1">
        <f t="array" ref="AB31">INDEX(W_psid!$B$2:$CZ$104,W_!$A31,W_!AB$1)/Ns!$B$1</f>
        <v>-4.6988090663262422E-3</v>
      </c>
      <c r="AC31" s="20" cm="1">
        <f t="array" ref="AC31">INDEX(W_psid!$B$2:$CZ$104,W_!$A31,W_!AC$1)/Ns!$B$1</f>
        <v>1.453012633083889E-4</v>
      </c>
      <c r="AD31" s="20" cm="1">
        <f t="array" ref="AD31">INDEX(W_psid!$B$2:$CZ$104,W_!$A31,W_!AD$1)/Ns!$B$1</f>
        <v>-1.2556384609906787E-2</v>
      </c>
      <c r="AE31" s="20" cm="1">
        <f t="array" ref="AE31">INDEX(W_psid!$B$2:$CZ$104,W_!$A31,W_!AE$1)/Ns!$B$1</f>
        <v>1.410502296959657E-2</v>
      </c>
      <c r="AF31" s="20" cm="1">
        <f t="array" ref="AF31">INDEX(W_psid!$B$2:$CZ$104,W_!$A31,W_!AF$1)/Ns!$B$1</f>
        <v>0.6978269398841882</v>
      </c>
      <c r="AG31" s="20" cm="1">
        <f t="array" ref="AG31">INDEX(W_psid!$B$2:$CZ$104,W_!$A31,W_!AG$1)/Ns!$B$1</f>
        <v>0.61528153025705978</v>
      </c>
      <c r="AH31" s="20" cm="1">
        <f t="array" ref="AH31">INDEX(W_psid!$B$2:$CZ$104,W_!$A31,W_!AH$1)/Ns!$B$1</f>
        <v>1.7766893199510083E-3</v>
      </c>
      <c r="AI31" s="20" cm="1">
        <f t="array" ref="AI31">INDEX(W_psid!$B$2:$CZ$104,W_!$A31,W_!AI$1)/Ns!$B$1</f>
        <v>-2.7005938134706305E-2</v>
      </c>
      <c r="AJ31" s="20" cm="1">
        <f t="array" ref="AJ31">INDEX(W_psid!$B$2:$CZ$104,W_!$A31,W_!AJ$1)/Ns!$B$1</f>
        <v>4.4747900659043111E-5</v>
      </c>
      <c r="AK31" s="20" cm="1">
        <f t="array" ref="AK31">INDEX(W_psid!$B$2:$CZ$104,W_!$A31,W_!AK$1)/Ns!$B$1</f>
        <v>3.4733494695487748</v>
      </c>
      <c r="AL31" s="20" cm="1">
        <f t="array" ref="AL31">INDEX(W_psid!$B$2:$CZ$104,W_!$A31,W_!AL$1)/Ns!$B$1</f>
        <v>3.3657424705328136</v>
      </c>
      <c r="AM31" s="20" cm="1">
        <f t="array" ref="AM31">INDEX(W_psid!$B$2:$CZ$104,W_!$A31,W_!AM$1)/Ns!$B$1</f>
        <v>-1.2306662957888106</v>
      </c>
      <c r="AN31" s="20" cm="1">
        <f t="array" ref="AN31">INDEX(W_psid!$B$2:$CZ$104,W_!$A31,W_!AN$1)/Ns!$B$1</f>
        <v>1.4058045196998343E-2</v>
      </c>
      <c r="AO31" s="20" cm="1">
        <f t="array" ref="AO31">INDEX(W_psid!$B$2:$CZ$104,W_!$A31,W_!AO$1)/Ns!$B$1</f>
        <v>-1.9376216453028277E-5</v>
      </c>
      <c r="AP31" s="20" cm="1">
        <f t="array" ref="AP31">INDEX(W_psid!$B$2:$CZ$104,W_!$A31,W_!AP$1)/Ns!$B$1</f>
        <v>-1.8441780549517321</v>
      </c>
      <c r="AQ31" s="20" cm="1">
        <f t="array" ref="AQ31">INDEX(W_psid!$B$2:$CZ$104,W_!$A31,W_!AQ$1)/Ns!$B$1</f>
        <v>-1.7478728310741887</v>
      </c>
      <c r="AR31" s="20" cm="1">
        <f t="array" ref="AR31">INDEX(W_psid!$B$2:$CZ$104,W_!$A31,W_!AR$1)/Ns!$B$1</f>
        <v>0.64598677214223288</v>
      </c>
      <c r="AS31" s="20" cm="1">
        <f t="array" ref="AS31">INDEX(W_psid!$B$2:$CZ$104,W_!$A31,W_!AS$1)/Ns!$B$1</f>
        <v>-4.0667108955144633E-4</v>
      </c>
      <c r="AT31" s="20" cm="1">
        <f t="array" ref="AT31">INDEX(W_psid!$B$2:$CZ$104,W_!$A31,W_!AT$1)/Ns!$B$1</f>
        <v>2.0065375214871394E-4</v>
      </c>
      <c r="AU31" s="20" cm="1">
        <f t="array" ref="AU31">INDEX(W_psid!$B$2:$CZ$104,W_!$A31,W_!AU$1)/Ns!$B$1</f>
        <v>0</v>
      </c>
      <c r="AV31" s="20" cm="1">
        <f t="array" ref="AV31">INDEX(W_psid!$B$2:$CZ$104,W_!$A31,W_!AV$1)/Ns!$B$1</f>
        <v>0.30127640381597881</v>
      </c>
      <c r="AW31" s="20" cm="1">
        <f t="array" ref="AW31">INDEX(W_psid!$B$2:$CZ$104,W_!$A31,W_!AW$1)/Ns!$B$1</f>
        <v>1.0480682917814902E-2</v>
      </c>
      <c r="AX31" s="20">
        <v>0</v>
      </c>
      <c r="AY31" s="20">
        <v>0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</row>
    <row r="32" spans="1:57" x14ac:dyDescent="0.35">
      <c r="A32" s="20">
        <f>MATCH(C32,W_psid!$A$2:$A$104,0)</f>
        <v>63</v>
      </c>
      <c r="B32" s="20" t="str">
        <f>MOMS!$A$30</f>
        <v>do_sd</v>
      </c>
      <c r="C32" s="20" t="str">
        <f>MOMS!$B$30</f>
        <v>do_sd_inmsa</v>
      </c>
      <c r="D32" s="20" cm="1">
        <f t="array" ref="D32">INDEX(W_psid!$B$2:$CZ$104,W_!$A32,W_!D$1)/Ns!$B$1</f>
        <v>-1.0464585743741368</v>
      </c>
      <c r="E32" s="20" cm="1">
        <f t="array" ref="E32">INDEX(W_psid!$B$2:$CZ$104,W_!$A32,W_!E$1)/Ns!$B$1</f>
        <v>-2.287178425820283</v>
      </c>
      <c r="F32" s="20" cm="1">
        <f t="array" ref="F32">INDEX(W_psid!$B$2:$CZ$104,W_!$A32,W_!F$1)/Ns!$B$1</f>
        <v>-3.3195613941214508</v>
      </c>
      <c r="G32" s="20" cm="1">
        <f t="array" ref="G32">INDEX(W_psid!$B$2:$CZ$104,W_!$A32,W_!G$1)/Ns!$B$1</f>
        <v>-123.5434389677737</v>
      </c>
      <c r="H32" s="20" cm="1">
        <f t="array" ref="H32">INDEX(W_psid!$B$2:$CZ$104,W_!$A32,W_!H$1)/Ns!$B$1</f>
        <v>28.908313366023069</v>
      </c>
      <c r="I32" s="20" cm="1">
        <f t="array" ref="I32">INDEX(W_psid!$B$2:$CZ$104,W_!$A32,W_!I$1)/Ns!$B$1</f>
        <v>51.84300125317381</v>
      </c>
      <c r="J32" s="20" cm="1">
        <f t="array" ref="J32">INDEX(W_psid!$B$2:$CZ$104,W_!$A32,W_!J$1)/Ns!$B$1</f>
        <v>52.379522846796839</v>
      </c>
      <c r="K32" s="20" cm="1">
        <f t="array" ref="K32">INDEX(W_psid!$B$2:$CZ$104,W_!$A32,W_!K$1)/Ns!$B$1</f>
        <v>54.921637570637493</v>
      </c>
      <c r="L32" s="20" cm="1">
        <f t="array" ref="L32">INDEX(W_psid!$B$2:$CZ$104,W_!$A32,W_!L$1)/Ns!$B$1</f>
        <v>-5.306382962549673</v>
      </c>
      <c r="M32" s="20" cm="1">
        <f t="array" ref="M32">INDEX(W_psid!$B$2:$CZ$104,W_!$A32,W_!M$1)/Ns!$B$1</f>
        <v>-22.106106735614304</v>
      </c>
      <c r="N32" s="20" cm="1">
        <f t="array" ref="N32">INDEX(W_psid!$B$2:$CZ$104,W_!$A32,W_!N$1)/Ns!$B$1</f>
        <v>43.380428175973172</v>
      </c>
      <c r="O32" s="20" cm="1">
        <f t="array" ref="O32">INDEX(W_psid!$B$2:$CZ$104,W_!$A32,W_!O$1)/Ns!$B$1</f>
        <v>-21.647223404541176</v>
      </c>
      <c r="P32" s="20" cm="1">
        <f t="array" ref="P32">INDEX(W_psid!$B$2:$CZ$104,W_!$A32,W_!P$1)/Ns!$B$1</f>
        <v>-12.293763815332115</v>
      </c>
      <c r="Q32" s="20" cm="1">
        <f t="array" ref="Q32">INDEX(W_psid!$B$2:$CZ$104,W_!$A32,W_!Q$1)/Ns!$B$1</f>
        <v>21.470490953639203</v>
      </c>
      <c r="R32" s="20" cm="1">
        <f t="array" ref="R32">INDEX(W_psid!$B$2:$CZ$104,W_!$A32,W_!R$1)/Ns!$B$1</f>
        <v>-74.093544163415388</v>
      </c>
      <c r="S32" s="20" cm="1">
        <f t="array" ref="S32">INDEX(W_psid!$B$2:$CZ$104,W_!$A32,W_!S$1)/Ns!$B$1</f>
        <v>-2.0092724137677136E-2</v>
      </c>
      <c r="T32" s="20" cm="1">
        <f t="array" ref="T32">INDEX(W_psid!$B$2:$CZ$104,W_!$A32,W_!T$1)/Ns!$B$1</f>
        <v>6.300616472227771E-3</v>
      </c>
      <c r="U32" s="20" cm="1">
        <f t="array" ref="U32">INDEX(W_psid!$B$2:$CZ$104,W_!$A32,W_!U$1)/Ns!$B$1</f>
        <v>-5.386002957332936E-2</v>
      </c>
      <c r="V32" s="20" cm="1">
        <f t="array" ref="V32">INDEX(W_psid!$B$2:$CZ$104,W_!$A32,W_!V$1)/Ns!$B$1</f>
        <v>9.7617157011900506</v>
      </c>
      <c r="W32" s="20" cm="1">
        <f t="array" ref="W32">INDEX(W_psid!$B$2:$CZ$104,W_!$A32,W_!W$1)/Ns!$B$1</f>
        <v>9.6757815071780726</v>
      </c>
      <c r="X32" s="20" cm="1">
        <f t="array" ref="X32">INDEX(W_psid!$B$2:$CZ$104,W_!$A32,W_!X$1)/Ns!$B$1</f>
        <v>5.3194621108860582</v>
      </c>
      <c r="Y32" s="20" cm="1">
        <f t="array" ref="Y32">INDEX(W_psid!$B$2:$CZ$104,W_!$A32,W_!Y$1)/Ns!$B$1</f>
        <v>4.3685095392803888</v>
      </c>
      <c r="Z32" s="20" cm="1">
        <f t="array" ref="Z32">INDEX(W_psid!$B$2:$CZ$104,W_!$A32,W_!Z$1)/Ns!$B$1</f>
        <v>3.9633315979774499</v>
      </c>
      <c r="AA32" s="20" cm="1">
        <f t="array" ref="AA32">INDEX(W_psid!$B$2:$CZ$104,W_!$A32,W_!AA$1)/Ns!$B$1</f>
        <v>4.9883986924947115</v>
      </c>
      <c r="AB32" s="20" cm="1">
        <f t="array" ref="AB32">INDEX(W_psid!$B$2:$CZ$104,W_!$A32,W_!AB$1)/Ns!$B$1</f>
        <v>0.33432351040029762</v>
      </c>
      <c r="AC32" s="20" cm="1">
        <f t="array" ref="AC32">INDEX(W_psid!$B$2:$CZ$104,W_!$A32,W_!AC$1)/Ns!$B$1</f>
        <v>2.403455180066856E-2</v>
      </c>
      <c r="AD32" s="20" cm="1">
        <f t="array" ref="AD32">INDEX(W_psid!$B$2:$CZ$104,W_!$A32,W_!AD$1)/Ns!$B$1</f>
        <v>-1.3908889492788103</v>
      </c>
      <c r="AE32" s="20" cm="1">
        <f t="array" ref="AE32">INDEX(W_psid!$B$2:$CZ$104,W_!$A32,W_!AE$1)/Ns!$B$1</f>
        <v>0.6978269398841882</v>
      </c>
      <c r="AF32" s="20" cm="1">
        <f t="array" ref="AF32">INDEX(W_psid!$B$2:$CZ$104,W_!$A32,W_!AF$1)/Ns!$B$1</f>
        <v>115.76372102520776</v>
      </c>
      <c r="AG32" s="20" cm="1">
        <f t="array" ref="AG32">INDEX(W_psid!$B$2:$CZ$104,W_!$A32,W_!AG$1)/Ns!$B$1</f>
        <v>104.03646359675596</v>
      </c>
      <c r="AH32" s="20" cm="1">
        <f t="array" ref="AH32">INDEX(W_psid!$B$2:$CZ$104,W_!$A32,W_!AH$1)/Ns!$B$1</f>
        <v>0.25637094337980598</v>
      </c>
      <c r="AI32" s="20" cm="1">
        <f t="array" ref="AI32">INDEX(W_psid!$B$2:$CZ$104,W_!$A32,W_!AI$1)/Ns!$B$1</f>
        <v>-4.7161752682601197</v>
      </c>
      <c r="AJ32" s="20" cm="1">
        <f t="array" ref="AJ32">INDEX(W_psid!$B$2:$CZ$104,W_!$A32,W_!AJ$1)/Ns!$B$1</f>
        <v>5.89607914905955E-2</v>
      </c>
      <c r="AK32" s="20" cm="1">
        <f t="array" ref="AK32">INDEX(W_psid!$B$2:$CZ$104,W_!$A32,W_!AK$1)/Ns!$B$1</f>
        <v>498.94782857890681</v>
      </c>
      <c r="AL32" s="20" cm="1">
        <f t="array" ref="AL32">INDEX(W_psid!$B$2:$CZ$104,W_!$A32,W_!AL$1)/Ns!$B$1</f>
        <v>584.42750995102836</v>
      </c>
      <c r="AM32" s="20" cm="1">
        <f t="array" ref="AM32">INDEX(W_psid!$B$2:$CZ$104,W_!$A32,W_!AM$1)/Ns!$B$1</f>
        <v>-196.855206187037</v>
      </c>
      <c r="AN32" s="20" cm="1">
        <f t="array" ref="AN32">INDEX(W_psid!$B$2:$CZ$104,W_!$A32,W_!AN$1)/Ns!$B$1</f>
        <v>2.4669550578349475</v>
      </c>
      <c r="AO32" s="20" cm="1">
        <f t="array" ref="AO32">INDEX(W_psid!$B$2:$CZ$104,W_!$A32,W_!AO$1)/Ns!$B$1</f>
        <v>-3.0560692213864479E-2</v>
      </c>
      <c r="AP32" s="20" cm="1">
        <f t="array" ref="AP32">INDEX(W_psid!$B$2:$CZ$104,W_!$A32,W_!AP$1)/Ns!$B$1</f>
        <v>-265.25151441513674</v>
      </c>
      <c r="AQ32" s="20" cm="1">
        <f t="array" ref="AQ32">INDEX(W_psid!$B$2:$CZ$104,W_!$A32,W_!AQ$1)/Ns!$B$1</f>
        <v>-305.15972351812798</v>
      </c>
      <c r="AR32" s="20" cm="1">
        <f t="array" ref="AR32">INDEX(W_psid!$B$2:$CZ$104,W_!$A32,W_!AR$1)/Ns!$B$1</f>
        <v>103.7512465147818</v>
      </c>
      <c r="AS32" s="20" cm="1">
        <f t="array" ref="AS32">INDEX(W_psid!$B$2:$CZ$104,W_!$A32,W_!AS$1)/Ns!$B$1</f>
        <v>-2.8115167230806024E-2</v>
      </c>
      <c r="AT32" s="20" cm="1">
        <f t="array" ref="AT32">INDEX(W_psid!$B$2:$CZ$104,W_!$A32,W_!AT$1)/Ns!$B$1</f>
        <v>1.4320844981742274E-2</v>
      </c>
      <c r="AU32" s="20" cm="1">
        <f t="array" ref="AU32">INDEX(W_psid!$B$2:$CZ$104,W_!$A32,W_!AU$1)/Ns!$B$1</f>
        <v>0</v>
      </c>
      <c r="AV32" s="20" cm="1">
        <f t="array" ref="AV32">INDEX(W_psid!$B$2:$CZ$104,W_!$A32,W_!AV$1)/Ns!$B$1</f>
        <v>60.448619112331528</v>
      </c>
      <c r="AW32" s="20" cm="1">
        <f t="array" ref="AW32">INDEX(W_psid!$B$2:$CZ$104,W_!$A32,W_!AW$1)/Ns!$B$1</f>
        <v>1.1331417007402109</v>
      </c>
      <c r="AX32" s="20">
        <v>0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</row>
    <row r="33" spans="1:57" x14ac:dyDescent="0.35">
      <c r="A33" s="20">
        <f>MATCH(C33,W_psid!$A$2:$A$104,0)</f>
        <v>64</v>
      </c>
      <c r="B33" s="20" t="str">
        <f>MOMS!$A31</f>
        <v>dj_sd</v>
      </c>
      <c r="C33" s="20" t="str">
        <f>MOMS!$B$31</f>
        <v>dj_sd_inmsa</v>
      </c>
      <c r="D33" s="20" cm="1">
        <f t="array" ref="D33">INDEX(W_psid!$B$2:$CZ$104,W_!$A33,W_!D$1)/Ns!$B$1</f>
        <v>-0.94032595329383761</v>
      </c>
      <c r="E33" s="20" cm="1">
        <f t="array" ref="E33">INDEX(W_psid!$B$2:$CZ$104,W_!$A33,W_!E$1)/Ns!$B$1</f>
        <v>-1.9865801907535108</v>
      </c>
      <c r="F33" s="20" cm="1">
        <f t="array" ref="F33">INDEX(W_psid!$B$2:$CZ$104,W_!$A33,W_!F$1)/Ns!$B$1</f>
        <v>-3.0362217503636444</v>
      </c>
      <c r="G33" s="20" cm="1">
        <f t="array" ref="G33">INDEX(W_psid!$B$2:$CZ$104,W_!$A33,W_!G$1)/Ns!$B$1</f>
        <v>-112.22597732747568</v>
      </c>
      <c r="H33" s="20" cm="1">
        <f t="array" ref="H33">INDEX(W_psid!$B$2:$CZ$104,W_!$A33,W_!H$1)/Ns!$B$1</f>
        <v>26.807014874858716</v>
      </c>
      <c r="I33" s="20" cm="1">
        <f t="array" ref="I33">INDEX(W_psid!$B$2:$CZ$104,W_!$A33,W_!I$1)/Ns!$B$1</f>
        <v>45.061894468095566</v>
      </c>
      <c r="J33" s="20" cm="1">
        <f t="array" ref="J33">INDEX(W_psid!$B$2:$CZ$104,W_!$A33,W_!J$1)/Ns!$B$1</f>
        <v>44.430040943299609</v>
      </c>
      <c r="K33" s="20" cm="1">
        <f t="array" ref="K33">INDEX(W_psid!$B$2:$CZ$104,W_!$A33,W_!K$1)/Ns!$B$1</f>
        <v>46.65092921717261</v>
      </c>
      <c r="L33" s="20" cm="1">
        <f t="array" ref="L33">INDEX(W_psid!$B$2:$CZ$104,W_!$A33,W_!L$1)/Ns!$B$1</f>
        <v>-3.2278634343480732</v>
      </c>
      <c r="M33" s="20" cm="1">
        <f t="array" ref="M33">INDEX(W_psid!$B$2:$CZ$104,W_!$A33,W_!M$1)/Ns!$B$1</f>
        <v>-17.063207056786258</v>
      </c>
      <c r="N33" s="20" cm="1">
        <f t="array" ref="N33">INDEX(W_psid!$B$2:$CZ$104,W_!$A33,W_!N$1)/Ns!$B$1</f>
        <v>40.276533656920314</v>
      </c>
      <c r="O33" s="20" cm="1">
        <f t="array" ref="O33">INDEX(W_psid!$B$2:$CZ$104,W_!$A33,W_!O$1)/Ns!$B$1</f>
        <v>-19.194003202175431</v>
      </c>
      <c r="P33" s="20" cm="1">
        <f t="array" ref="P33">INDEX(W_psid!$B$2:$CZ$104,W_!$A33,W_!P$1)/Ns!$B$1</f>
        <v>-9.5647176738650383</v>
      </c>
      <c r="Q33" s="20" cm="1">
        <f t="array" ref="Q33">INDEX(W_psid!$B$2:$CZ$104,W_!$A33,W_!Q$1)/Ns!$B$1</f>
        <v>17.299727876876286</v>
      </c>
      <c r="R33" s="20" cm="1">
        <f t="array" ref="R33">INDEX(W_psid!$B$2:$CZ$104,W_!$A33,W_!R$1)/Ns!$B$1</f>
        <v>-63.043721017964202</v>
      </c>
      <c r="S33" s="20" cm="1">
        <f t="array" ref="S33">INDEX(W_psid!$B$2:$CZ$104,W_!$A33,W_!S$1)/Ns!$B$1</f>
        <v>-1.8479840309185661E-2</v>
      </c>
      <c r="T33" s="20" cm="1">
        <f t="array" ref="T33">INDEX(W_psid!$B$2:$CZ$104,W_!$A33,W_!T$1)/Ns!$B$1</f>
        <v>5.8366682468646179E-3</v>
      </c>
      <c r="U33" s="20" cm="1">
        <f t="array" ref="U33">INDEX(W_psid!$B$2:$CZ$104,W_!$A33,W_!U$1)/Ns!$B$1</f>
        <v>-4.5839421660858984E-2</v>
      </c>
      <c r="V33" s="20" cm="1">
        <f t="array" ref="V33">INDEX(W_psid!$B$2:$CZ$104,W_!$A33,W_!V$1)/Ns!$B$1</f>
        <v>8.7348015658356069</v>
      </c>
      <c r="W33" s="20" cm="1">
        <f t="array" ref="W33">INDEX(W_psid!$B$2:$CZ$104,W_!$A33,W_!W$1)/Ns!$B$1</f>
        <v>8.6627688835359109</v>
      </c>
      <c r="X33" s="20" cm="1">
        <f t="array" ref="X33">INDEX(W_psid!$B$2:$CZ$104,W_!$A33,W_!X$1)/Ns!$B$1</f>
        <v>4.5563806718211319</v>
      </c>
      <c r="Y33" s="20" cm="1">
        <f t="array" ref="Y33">INDEX(W_psid!$B$2:$CZ$104,W_!$A33,W_!Y$1)/Ns!$B$1</f>
        <v>3.7312871203107081</v>
      </c>
      <c r="Z33" s="20" cm="1">
        <f t="array" ref="Z33">INDEX(W_psid!$B$2:$CZ$104,W_!$A33,W_!Z$1)/Ns!$B$1</f>
        <v>3.3877157345246225</v>
      </c>
      <c r="AA33" s="20" cm="1">
        <f t="array" ref="AA33">INDEX(W_psid!$B$2:$CZ$104,W_!$A33,W_!AA$1)/Ns!$B$1</f>
        <v>4.2594467668720766</v>
      </c>
      <c r="AB33" s="20" cm="1">
        <f t="array" ref="AB33">INDEX(W_psid!$B$2:$CZ$104,W_!$A33,W_!AB$1)/Ns!$B$1</f>
        <v>0.27888616990974185</v>
      </c>
      <c r="AC33" s="20" cm="1">
        <f t="array" ref="AC33">INDEX(W_psid!$B$2:$CZ$104,W_!$A33,W_!AC$1)/Ns!$B$1</f>
        <v>2.548746397183126E-2</v>
      </c>
      <c r="AD33" s="20" cm="1">
        <f t="array" ref="AD33">INDEX(W_psid!$B$2:$CZ$104,W_!$A33,W_!AD$1)/Ns!$B$1</f>
        <v>-1.2353821631748414</v>
      </c>
      <c r="AE33" s="20" cm="1">
        <f t="array" ref="AE33">INDEX(W_psid!$B$2:$CZ$104,W_!$A33,W_!AE$1)/Ns!$B$1</f>
        <v>0.61528153025705978</v>
      </c>
      <c r="AF33" s="20" cm="1">
        <f t="array" ref="AF33">INDEX(W_psid!$B$2:$CZ$104,W_!$A33,W_!AF$1)/Ns!$B$1</f>
        <v>104.03646359675596</v>
      </c>
      <c r="AG33" s="20" cm="1">
        <f t="array" ref="AG33">INDEX(W_psid!$B$2:$CZ$104,W_!$A33,W_!AG$1)/Ns!$B$1</f>
        <v>94.238069585945695</v>
      </c>
      <c r="AH33" s="20" cm="1">
        <f t="array" ref="AH33">INDEX(W_psid!$B$2:$CZ$104,W_!$A33,W_!AH$1)/Ns!$B$1</f>
        <v>0.22024641648375012</v>
      </c>
      <c r="AI33" s="20" cm="1">
        <f t="array" ref="AI33">INDEX(W_psid!$B$2:$CZ$104,W_!$A33,W_!AI$1)/Ns!$B$1</f>
        <v>-4.4668900970014693</v>
      </c>
      <c r="AJ33" s="20" cm="1">
        <f t="array" ref="AJ33">INDEX(W_psid!$B$2:$CZ$104,W_!$A33,W_!AJ$1)/Ns!$B$1</f>
        <v>5.5821660752390721E-2</v>
      </c>
      <c r="AK33" s="20" cm="1">
        <f t="array" ref="AK33">INDEX(W_psid!$B$2:$CZ$104,W_!$A33,W_!AK$1)/Ns!$B$1</f>
        <v>448.51091554669659</v>
      </c>
      <c r="AL33" s="20" cm="1">
        <f t="array" ref="AL33">INDEX(W_psid!$B$2:$CZ$104,W_!$A33,W_!AL$1)/Ns!$B$1</f>
        <v>533.33672751658639</v>
      </c>
      <c r="AM33" s="20" cm="1">
        <f t="array" ref="AM33">INDEX(W_psid!$B$2:$CZ$104,W_!$A33,W_!AM$1)/Ns!$B$1</f>
        <v>-178.62744326686519</v>
      </c>
      <c r="AN33" s="20" cm="1">
        <f t="array" ref="AN33">INDEX(W_psid!$B$2:$CZ$104,W_!$A33,W_!AN$1)/Ns!$B$1</f>
        <v>2.3390553557152867</v>
      </c>
      <c r="AO33" s="20" cm="1">
        <f t="array" ref="AO33">INDEX(W_psid!$B$2:$CZ$104,W_!$A33,W_!AO$1)/Ns!$B$1</f>
        <v>-2.8924130889916768E-2</v>
      </c>
      <c r="AP33" s="20" cm="1">
        <f t="array" ref="AP33">INDEX(W_psid!$B$2:$CZ$104,W_!$A33,W_!AP$1)/Ns!$B$1</f>
        <v>-238.29807853089193</v>
      </c>
      <c r="AQ33" s="20" cm="1">
        <f t="array" ref="AQ33">INDEX(W_psid!$B$2:$CZ$104,W_!$A33,W_!AQ$1)/Ns!$B$1</f>
        <v>-278.37609382805198</v>
      </c>
      <c r="AR33" s="20" cm="1">
        <f t="array" ref="AR33">INDEX(W_psid!$B$2:$CZ$104,W_!$A33,W_!AR$1)/Ns!$B$1</f>
        <v>94.146546445261521</v>
      </c>
      <c r="AS33" s="20" cm="1">
        <f t="array" ref="AS33">INDEX(W_psid!$B$2:$CZ$104,W_!$A33,W_!AS$1)/Ns!$B$1</f>
        <v>-1.6315740685586992E-2</v>
      </c>
      <c r="AT33" s="20" cm="1">
        <f t="array" ref="AT33">INDEX(W_psid!$B$2:$CZ$104,W_!$A33,W_!AT$1)/Ns!$B$1</f>
        <v>8.2423895300163669E-3</v>
      </c>
      <c r="AU33" s="20" cm="1">
        <f t="array" ref="AU33">INDEX(W_psid!$B$2:$CZ$104,W_!$A33,W_!AU$1)/Ns!$B$1</f>
        <v>0</v>
      </c>
      <c r="AV33" s="20" cm="1">
        <f t="array" ref="AV33">INDEX(W_psid!$B$2:$CZ$104,W_!$A33,W_!AV$1)/Ns!$B$1</f>
        <v>53.612302932834659</v>
      </c>
      <c r="AW33" s="20" cm="1">
        <f t="array" ref="AW33">INDEX(W_psid!$B$2:$CZ$104,W_!$A33,W_!AW$1)/Ns!$B$1</f>
        <v>0.92152441336175195</v>
      </c>
      <c r="AX33" s="20">
        <v>0</v>
      </c>
      <c r="AY33" s="20">
        <v>0</v>
      </c>
      <c r="AZ33" s="20">
        <v>0</v>
      </c>
      <c r="BA33" s="20">
        <v>0</v>
      </c>
      <c r="BB33" s="20">
        <v>0</v>
      </c>
      <c r="BC33" s="20">
        <v>0</v>
      </c>
      <c r="BD33" s="20">
        <v>0</v>
      </c>
      <c r="BE33" s="20">
        <v>0</v>
      </c>
    </row>
    <row r="34" spans="1:57" x14ac:dyDescent="0.35">
      <c r="A34" s="20">
        <f>MATCH(C34,W_psid!$A$2:$A$104,0)</f>
        <v>60</v>
      </c>
      <c r="B34" s="20" t="str">
        <f>MOMS!$A$32</f>
        <v>abs_hdo_wdo</v>
      </c>
      <c r="C34" s="20" t="str">
        <f>MOMS!$B$32</f>
        <v>abs_hdo_wdo</v>
      </c>
      <c r="D34" s="20" cm="1">
        <f t="array" ref="D34">INDEX(W_psid!$B$2:$CZ$104,W_!$A34,W_!D$1)/Ns!$B$1</f>
        <v>-8.4879076514409357E-4</v>
      </c>
      <c r="E34" s="20" cm="1">
        <f t="array" ref="E34">INDEX(W_psid!$B$2:$CZ$104,W_!$A34,W_!E$1)/Ns!$B$1</f>
        <v>-1.0590053182817687E-2</v>
      </c>
      <c r="F34" s="20" cm="1">
        <f t="array" ref="F34">INDEX(W_psid!$B$2:$CZ$104,W_!$A34,W_!F$1)/Ns!$B$1</f>
        <v>-4.2567353674985205E-3</v>
      </c>
      <c r="G34" s="20" cm="1">
        <f t="array" ref="G34">INDEX(W_psid!$B$2:$CZ$104,W_!$A34,W_!G$1)/Ns!$B$1</f>
        <v>-0.2500121489211794</v>
      </c>
      <c r="H34" s="20" cm="1">
        <f t="array" ref="H34">INDEX(W_psid!$B$2:$CZ$104,W_!$A34,W_!H$1)/Ns!$B$1</f>
        <v>0.13730988708007269</v>
      </c>
      <c r="I34" s="20" cm="1">
        <f t="array" ref="I34">INDEX(W_psid!$B$2:$CZ$104,W_!$A34,W_!I$1)/Ns!$B$1</f>
        <v>0.11089976929391976</v>
      </c>
      <c r="J34" s="20" cm="1">
        <f t="array" ref="J34">INDEX(W_psid!$B$2:$CZ$104,W_!$A34,W_!J$1)/Ns!$B$1</f>
        <v>5.2977340741016017E-2</v>
      </c>
      <c r="K34" s="20" cm="1">
        <f t="array" ref="K34">INDEX(W_psid!$B$2:$CZ$104,W_!$A34,W_!K$1)/Ns!$B$1</f>
        <v>0.14583082630579275</v>
      </c>
      <c r="L34" s="20" cm="1">
        <f t="array" ref="L34">INDEX(W_psid!$B$2:$CZ$104,W_!$A34,W_!L$1)/Ns!$B$1</f>
        <v>-7.7842449321060922E-2</v>
      </c>
      <c r="M34" s="20" cm="1">
        <f t="array" ref="M34">INDEX(W_psid!$B$2:$CZ$104,W_!$A34,W_!M$1)/Ns!$B$1</f>
        <v>-2.2443543428712243E-2</v>
      </c>
      <c r="N34" s="20" cm="1">
        <f t="array" ref="N34">INDEX(W_psid!$B$2:$CZ$104,W_!$A34,W_!N$1)/Ns!$B$1</f>
        <v>9.968369405121659E-2</v>
      </c>
      <c r="O34" s="20" cm="1">
        <f t="array" ref="O34">INDEX(W_psid!$B$2:$CZ$104,W_!$A34,W_!O$1)/Ns!$B$1</f>
        <v>3.8260215870459559E-2</v>
      </c>
      <c r="P34" s="20" cm="1">
        <f t="array" ref="P34">INDEX(W_psid!$B$2:$CZ$104,W_!$A34,W_!P$1)/Ns!$B$1</f>
        <v>-6.2168357653847921E-2</v>
      </c>
      <c r="Q34" s="20" cm="1">
        <f t="array" ref="Q34">INDEX(W_psid!$B$2:$CZ$104,W_!$A34,W_!Q$1)/Ns!$B$1</f>
        <v>0.23440153448814333</v>
      </c>
      <c r="R34" s="20" cm="1">
        <f t="array" ref="R34">INDEX(W_psid!$B$2:$CZ$104,W_!$A34,W_!R$1)/Ns!$B$1</f>
        <v>-0.18049677139967299</v>
      </c>
      <c r="S34" s="20" cm="1">
        <f t="array" ref="S34">INDEX(W_psid!$B$2:$CZ$104,W_!$A34,W_!S$1)/Ns!$B$1</f>
        <v>-2.704919572632682E-5</v>
      </c>
      <c r="T34" s="20" cm="1">
        <f t="array" ref="T34">INDEX(W_psid!$B$2:$CZ$104,W_!$A34,W_!T$1)/Ns!$B$1</f>
        <v>2.7072193851027543E-5</v>
      </c>
      <c r="U34" s="20" cm="1">
        <f t="array" ref="U34">INDEX(W_psid!$B$2:$CZ$104,W_!$A34,W_!U$1)/Ns!$B$1</f>
        <v>1.9061184208801087E-6</v>
      </c>
      <c r="V34" s="20" cm="1">
        <f t="array" ref="V34">INDEX(W_psid!$B$2:$CZ$104,W_!$A34,W_!V$1)/Ns!$B$1</f>
        <v>3.3642092359635778E-2</v>
      </c>
      <c r="W34" s="20" cm="1">
        <f t="array" ref="W34">INDEX(W_psid!$B$2:$CZ$104,W_!$A34,W_!W$1)/Ns!$B$1</f>
        <v>3.3061631138216176E-2</v>
      </c>
      <c r="X34" s="20" cm="1">
        <f t="array" ref="X34">INDEX(W_psid!$B$2:$CZ$104,W_!$A34,W_!X$1)/Ns!$B$1</f>
        <v>2.4900855347173241E-2</v>
      </c>
      <c r="Y34" s="20" cm="1">
        <f t="array" ref="Y34">INDEX(W_psid!$B$2:$CZ$104,W_!$A34,W_!Y$1)/Ns!$B$1</f>
        <v>2.3519805982855559E-2</v>
      </c>
      <c r="Z34" s="20" cm="1">
        <f t="array" ref="Z34">INDEX(W_psid!$B$2:$CZ$104,W_!$A34,W_!Z$1)/Ns!$B$1</f>
        <v>2.3275353381420481E-2</v>
      </c>
      <c r="AA34" s="20" cm="1">
        <f t="array" ref="AA34">INDEX(W_psid!$B$2:$CZ$104,W_!$A34,W_!AA$1)/Ns!$B$1</f>
        <v>2.683857448638995E-2</v>
      </c>
      <c r="AB34" s="20" cm="1">
        <f t="array" ref="AB34">INDEX(W_psid!$B$2:$CZ$104,W_!$A34,W_!AB$1)/Ns!$B$1</f>
        <v>4.9311898005029338E-3</v>
      </c>
      <c r="AC34" s="20" cm="1">
        <f t="array" ref="AC34">INDEX(W_psid!$B$2:$CZ$104,W_!$A34,W_!AC$1)/Ns!$B$1</f>
        <v>8.4613582576076218E-5</v>
      </c>
      <c r="AD34" s="20" cm="1">
        <f t="array" ref="AD34">INDEX(W_psid!$B$2:$CZ$104,W_!$A34,W_!AD$1)/Ns!$B$1</f>
        <v>-6.9499558452789283E-3</v>
      </c>
      <c r="AE34" s="20" cm="1">
        <f t="array" ref="AE34">INDEX(W_psid!$B$2:$CZ$104,W_!$A34,W_!AE$1)/Ns!$B$1</f>
        <v>1.7766893199510083E-3</v>
      </c>
      <c r="AF34" s="20" cm="1">
        <f t="array" ref="AF34">INDEX(W_psid!$B$2:$CZ$104,W_!$A34,W_!AF$1)/Ns!$B$1</f>
        <v>0.25637094337980598</v>
      </c>
      <c r="AG34" s="20" cm="1">
        <f t="array" ref="AG34">INDEX(W_psid!$B$2:$CZ$104,W_!$A34,W_!AG$1)/Ns!$B$1</f>
        <v>0.22024641648375012</v>
      </c>
      <c r="AH34" s="20" cm="1">
        <f t="array" ref="AH34">INDEX(W_psid!$B$2:$CZ$104,W_!$A34,W_!AH$1)/Ns!$B$1</f>
        <v>3.1829748718153182E-3</v>
      </c>
      <c r="AI34" s="20" cm="1">
        <f t="array" ref="AI34">INDEX(W_psid!$B$2:$CZ$104,W_!$A34,W_!AI$1)/Ns!$B$1</f>
        <v>-6.4287442113777661E-3</v>
      </c>
      <c r="AJ34" s="20" cm="1">
        <f t="array" ref="AJ34">INDEX(W_psid!$B$2:$CZ$104,W_!$A34,W_!AJ$1)/Ns!$B$1</f>
        <v>2.1375140500551214E-5</v>
      </c>
      <c r="AK34" s="20" cm="1">
        <f t="array" ref="AK34">INDEX(W_psid!$B$2:$CZ$104,W_!$A34,W_!AK$1)/Ns!$B$1</f>
        <v>0.56234990810733998</v>
      </c>
      <c r="AL34" s="20" cm="1">
        <f t="array" ref="AL34">INDEX(W_psid!$B$2:$CZ$104,W_!$A34,W_!AL$1)/Ns!$B$1</f>
        <v>0.6474171266294636</v>
      </c>
      <c r="AM34" s="20" cm="1">
        <f t="array" ref="AM34">INDEX(W_psid!$B$2:$CZ$104,W_!$A34,W_!AM$1)/Ns!$B$1</f>
        <v>3.3910172038437672E-2</v>
      </c>
      <c r="AN34" s="20" cm="1">
        <f t="array" ref="AN34">INDEX(W_psid!$B$2:$CZ$104,W_!$A34,W_!AN$1)/Ns!$B$1</f>
        <v>3.3516339900457595E-3</v>
      </c>
      <c r="AO34" s="20" cm="1">
        <f t="array" ref="AO34">INDEX(W_psid!$B$2:$CZ$104,W_!$A34,W_!AO$1)/Ns!$B$1</f>
        <v>-1.2581015170628517E-5</v>
      </c>
      <c r="AP34" s="20" cm="1">
        <f t="array" ref="AP34">INDEX(W_psid!$B$2:$CZ$104,W_!$A34,W_!AP$1)/Ns!$B$1</f>
        <v>-0.29965631117667629</v>
      </c>
      <c r="AQ34" s="20" cm="1">
        <f t="array" ref="AQ34">INDEX(W_psid!$B$2:$CZ$104,W_!$A34,W_!AQ$1)/Ns!$B$1</f>
        <v>-0.34067674114978103</v>
      </c>
      <c r="AR34" s="20" cm="1">
        <f t="array" ref="AR34">INDEX(W_psid!$B$2:$CZ$104,W_!$A34,W_!AR$1)/Ns!$B$1</f>
        <v>-1.2716183074336852E-2</v>
      </c>
      <c r="AS34" s="20" cm="1">
        <f t="array" ref="AS34">INDEX(W_psid!$B$2:$CZ$104,W_!$A34,W_!AS$1)/Ns!$B$1</f>
        <v>-1.0806591293429187E-4</v>
      </c>
      <c r="AT34" s="20" cm="1">
        <f t="array" ref="AT34">INDEX(W_psid!$B$2:$CZ$104,W_!$A34,W_!AT$1)/Ns!$B$1</f>
        <v>6.2351623121824552E-5</v>
      </c>
      <c r="AU34" s="20" cm="1">
        <f t="array" ref="AU34">INDEX(W_psid!$B$2:$CZ$104,W_!$A34,W_!AU$1)/Ns!$B$1</f>
        <v>0</v>
      </c>
      <c r="AV34" s="20" cm="1">
        <f t="array" ref="AV34">INDEX(W_psid!$B$2:$CZ$104,W_!$A34,W_!AV$1)/Ns!$B$1</f>
        <v>0.11535873793911072</v>
      </c>
      <c r="AW34" s="20" cm="1">
        <f t="array" ref="AW34">INDEX(W_psid!$B$2:$CZ$104,W_!$A34,W_!AW$1)/Ns!$B$1</f>
        <v>2.4658689233715378E-2</v>
      </c>
      <c r="AX34" s="20">
        <v>0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</row>
    <row r="35" spans="1:57" x14ac:dyDescent="0.35">
      <c r="A35" s="20">
        <f>MATCH(C35,W_psid!$A$2:$A$104,0)</f>
        <v>90</v>
      </c>
      <c r="B35" s="20" t="str">
        <f>MOMS!$A$33</f>
        <v>betacom_w</v>
      </c>
      <c r="C35" s="20" t="str">
        <f>MOMS!$B$33</f>
        <v>betacom_w</v>
      </c>
      <c r="D35" s="20" cm="1">
        <f t="array" ref="D35">INDEX(W_psid!$B$2:$CZ$104,W_!$A35,W_!D$1)/Ns!$B$1</f>
        <v>3.4289213823362759E-2</v>
      </c>
      <c r="E35" s="20" cm="1">
        <f t="array" ref="E35">INDEX(W_psid!$B$2:$CZ$104,W_!$A35,W_!E$1)/Ns!$B$1</f>
        <v>0.18332695396708956</v>
      </c>
      <c r="F35" s="20" cm="1">
        <f t="array" ref="F35">INDEX(W_psid!$B$2:$CZ$104,W_!$A35,W_!F$1)/Ns!$B$1</f>
        <v>0.2630026927786504</v>
      </c>
      <c r="G35" s="20" cm="1">
        <f t="array" ref="G35">INDEX(W_psid!$B$2:$CZ$104,W_!$A35,W_!G$1)/Ns!$B$1</f>
        <v>9.2726378689009348</v>
      </c>
      <c r="H35" s="20" cm="1">
        <f t="array" ref="H35">INDEX(W_psid!$B$2:$CZ$104,W_!$A35,W_!H$1)/Ns!$B$1</f>
        <v>4.6575409617615443E-2</v>
      </c>
      <c r="I35" s="20" cm="1">
        <f t="array" ref="I35">INDEX(W_psid!$B$2:$CZ$104,W_!$A35,W_!I$1)/Ns!$B$1</f>
        <v>-4.2853556196418019</v>
      </c>
      <c r="J35" s="20" cm="1">
        <f t="array" ref="J35">INDEX(W_psid!$B$2:$CZ$104,W_!$A35,W_!J$1)/Ns!$B$1</f>
        <v>-4.9989577419723634</v>
      </c>
      <c r="K35" s="20" cm="1">
        <f t="array" ref="K35">INDEX(W_psid!$B$2:$CZ$104,W_!$A35,W_!K$1)/Ns!$B$1</f>
        <v>-3.813415353600357</v>
      </c>
      <c r="L35" s="20" cm="1">
        <f t="array" ref="L35">INDEX(W_psid!$B$2:$CZ$104,W_!$A35,W_!L$1)/Ns!$B$1</f>
        <v>-0.10334838972893282</v>
      </c>
      <c r="M35" s="20" cm="1">
        <f t="array" ref="M35">INDEX(W_psid!$B$2:$CZ$104,W_!$A35,W_!M$1)/Ns!$B$1</f>
        <v>-3.7643152457017348</v>
      </c>
      <c r="N35" s="20" cm="1">
        <f t="array" ref="N35">INDEX(W_psid!$B$2:$CZ$104,W_!$A35,W_!N$1)/Ns!$B$1</f>
        <v>-2.5916037391998268</v>
      </c>
      <c r="O35" s="20" cm="1">
        <f t="array" ref="O35">INDEX(W_psid!$B$2:$CZ$104,W_!$A35,W_!O$1)/Ns!$B$1</f>
        <v>-0.62839331190964431</v>
      </c>
      <c r="P35" s="20" cm="1">
        <f t="array" ref="P35">INDEX(W_psid!$B$2:$CZ$104,W_!$A35,W_!P$1)/Ns!$B$1</f>
        <v>-2.0563292759985377</v>
      </c>
      <c r="Q35" s="20" cm="1">
        <f t="array" ref="Q35">INDEX(W_psid!$B$2:$CZ$104,W_!$A35,W_!Q$1)/Ns!$B$1</f>
        <v>-8.6139685493523039</v>
      </c>
      <c r="R35" s="20" cm="1">
        <f t="array" ref="R35">INDEX(W_psid!$B$2:$CZ$104,W_!$A35,W_!R$1)/Ns!$B$1</f>
        <v>5.2441510485654845</v>
      </c>
      <c r="S35" s="20" cm="1">
        <f t="array" ref="S35">INDEX(W_psid!$B$2:$CZ$104,W_!$A35,W_!S$1)/Ns!$B$1</f>
        <v>1.7705728123342155E-3</v>
      </c>
      <c r="T35" s="20" cm="1">
        <f t="array" ref="T35">INDEX(W_psid!$B$2:$CZ$104,W_!$A35,W_!T$1)/Ns!$B$1</f>
        <v>-1.023923835596802E-3</v>
      </c>
      <c r="U35" s="20" cm="1">
        <f t="array" ref="U35">INDEX(W_psid!$B$2:$CZ$104,W_!$A35,W_!U$1)/Ns!$B$1</f>
        <v>3.8271756657323073E-3</v>
      </c>
      <c r="V35" s="20" cm="1">
        <f t="array" ref="V35">INDEX(W_psid!$B$2:$CZ$104,W_!$A35,W_!V$1)/Ns!$B$1</f>
        <v>-0.60824539363745</v>
      </c>
      <c r="W35" s="20" cm="1">
        <f t="array" ref="W35">INDEX(W_psid!$B$2:$CZ$104,W_!$A35,W_!W$1)/Ns!$B$1</f>
        <v>-0.60469744387169011</v>
      </c>
      <c r="X35" s="20" cm="1">
        <f t="array" ref="X35">INDEX(W_psid!$B$2:$CZ$104,W_!$A35,W_!X$1)/Ns!$B$1</f>
        <v>-0.356193720738748</v>
      </c>
      <c r="Y35" s="20" cm="1">
        <f t="array" ref="Y35">INDEX(W_psid!$B$2:$CZ$104,W_!$A35,W_!Y$1)/Ns!$B$1</f>
        <v>-0.28115990117711648</v>
      </c>
      <c r="Z35" s="20" cm="1">
        <f t="array" ref="Z35">INDEX(W_psid!$B$2:$CZ$104,W_!$A35,W_!Z$1)/Ns!$B$1</f>
        <v>-0.24617452069155091</v>
      </c>
      <c r="AA35" s="20" cm="1">
        <f t="array" ref="AA35">INDEX(W_psid!$B$2:$CZ$104,W_!$A35,W_!AA$1)/Ns!$B$1</f>
        <v>-0.31798628027249048</v>
      </c>
      <c r="AB35" s="20" cm="1">
        <f t="array" ref="AB35">INDEX(W_psid!$B$2:$CZ$104,W_!$A35,W_!AB$1)/Ns!$B$1</f>
        <v>3.4510177087610255E-2</v>
      </c>
      <c r="AC35" s="20" cm="1">
        <f t="array" ref="AC35">INDEX(W_psid!$B$2:$CZ$104,W_!$A35,W_!AC$1)/Ns!$B$1</f>
        <v>-6.3207976335596348E-3</v>
      </c>
      <c r="AD35" s="20" cm="1">
        <f t="array" ref="AD35">INDEX(W_psid!$B$2:$CZ$104,W_!$A35,W_!AD$1)/Ns!$B$1</f>
        <v>0.22771586873201421</v>
      </c>
      <c r="AE35" s="20" cm="1">
        <f t="array" ref="AE35">INDEX(W_psid!$B$2:$CZ$104,W_!$A35,W_!AE$1)/Ns!$B$1</f>
        <v>-2.7005938134706305E-2</v>
      </c>
      <c r="AF35" s="20" cm="1">
        <f t="array" ref="AF35">INDEX(W_psid!$B$2:$CZ$104,W_!$A35,W_!AF$1)/Ns!$B$1</f>
        <v>-4.7161752682601197</v>
      </c>
      <c r="AG35" s="20" cm="1">
        <f t="array" ref="AG35">INDEX(W_psid!$B$2:$CZ$104,W_!$A35,W_!AG$1)/Ns!$B$1</f>
        <v>-4.4668900970014693</v>
      </c>
      <c r="AH35" s="20" cm="1">
        <f t="array" ref="AH35">INDEX(W_psid!$B$2:$CZ$104,W_!$A35,W_!AH$1)/Ns!$B$1</f>
        <v>-6.4287442113777661E-3</v>
      </c>
      <c r="AI35" s="20" cm="1">
        <f t="array" ref="AI35">INDEX(W_psid!$B$2:$CZ$104,W_!$A35,W_!AI$1)/Ns!$B$1</f>
        <v>1.9158853316211915</v>
      </c>
      <c r="AJ35" s="20" cm="1">
        <f t="array" ref="AJ35">INDEX(W_psid!$B$2:$CZ$104,W_!$A35,W_!AJ$1)/Ns!$B$1</f>
        <v>-1.0535635940202468E-2</v>
      </c>
      <c r="AK35" s="20" cm="1">
        <f t="array" ref="AK35">INDEX(W_psid!$B$2:$CZ$104,W_!$A35,W_!AK$1)/Ns!$B$1</f>
        <v>-49.554470841734343</v>
      </c>
      <c r="AL35" s="20" cm="1">
        <f t="array" ref="AL35">INDEX(W_psid!$B$2:$CZ$104,W_!$A35,W_!AL$1)/Ns!$B$1</f>
        <v>-64.958610434002551</v>
      </c>
      <c r="AM35" s="20" cm="1">
        <f t="array" ref="AM35">INDEX(W_psid!$B$2:$CZ$104,W_!$A35,W_!AM$1)/Ns!$B$1</f>
        <v>18.012280600321816</v>
      </c>
      <c r="AN35" s="20" cm="1">
        <f t="array" ref="AN35">INDEX(W_psid!$B$2:$CZ$104,W_!$A35,W_!AN$1)/Ns!$B$1</f>
        <v>-1.0212533350663626</v>
      </c>
      <c r="AO35" s="20" cm="1">
        <f t="array" ref="AO35">INDEX(W_psid!$B$2:$CZ$104,W_!$A35,W_!AO$1)/Ns!$B$1</f>
        <v>5.5505993991647202E-3</v>
      </c>
      <c r="AP35" s="20" cm="1">
        <f t="array" ref="AP35">INDEX(W_psid!$B$2:$CZ$104,W_!$A35,W_!AP$1)/Ns!$B$1</f>
        <v>26.342303802109786</v>
      </c>
      <c r="AQ35" s="20" cm="1">
        <f t="array" ref="AQ35">INDEX(W_psid!$B$2:$CZ$104,W_!$A35,W_!AQ$1)/Ns!$B$1</f>
        <v>33.966682130716492</v>
      </c>
      <c r="AR35" s="20" cm="1">
        <f t="array" ref="AR35">INDEX(W_psid!$B$2:$CZ$104,W_!$A35,W_!AR$1)/Ns!$B$1</f>
        <v>-9.559586767601612</v>
      </c>
      <c r="AS35" s="20" cm="1">
        <f t="array" ref="AS35">INDEX(W_psid!$B$2:$CZ$104,W_!$A35,W_!AS$1)/Ns!$B$1</f>
        <v>4.8478401853886723E-3</v>
      </c>
      <c r="AT35" s="20" cm="1">
        <f t="array" ref="AT35">INDEX(W_psid!$B$2:$CZ$104,W_!$A35,W_!AT$1)/Ns!$B$1</f>
        <v>-2.5831496228985919E-3</v>
      </c>
      <c r="AU35" s="20" cm="1">
        <f t="array" ref="AU35">INDEX(W_psid!$B$2:$CZ$104,W_!$A35,W_!AU$1)/Ns!$B$1</f>
        <v>0</v>
      </c>
      <c r="AV35" s="20" cm="1">
        <f t="array" ref="AV35">INDEX(W_psid!$B$2:$CZ$104,W_!$A35,W_!AV$1)/Ns!$B$1</f>
        <v>1.9590176088804012</v>
      </c>
      <c r="AW35" s="20" cm="1">
        <f t="array" ref="AW35">INDEX(W_psid!$B$2:$CZ$104,W_!$A35,W_!AW$1)/Ns!$B$1</f>
        <v>0.12567723604067146</v>
      </c>
      <c r="AX35" s="20">
        <v>0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</row>
    <row r="36" spans="1:57" x14ac:dyDescent="0.35">
      <c r="A36" s="20">
        <f>MATCH(C36,W_psid!$A$2:$A$104,0)</f>
        <v>92</v>
      </c>
      <c r="B36" s="20" t="str">
        <f>MOMS!$A$34</f>
        <v>betalfp_w</v>
      </c>
      <c r="C36" s="20" t="str">
        <f>MOMS!$B$34</f>
        <v>betalfp_w</v>
      </c>
      <c r="D36" s="20" cm="1">
        <f t="array" ref="D36">INDEX(W_psid!$B$2:$CZ$104,W_!$A36,W_!D$1)/Ns!$B$1</f>
        <v>-2.9762379467588148E-4</v>
      </c>
      <c r="E36" s="20" cm="1">
        <f t="array" ref="E36">INDEX(W_psid!$B$2:$CZ$104,W_!$A36,W_!E$1)/Ns!$B$1</f>
        <v>-1.9539349602659432E-3</v>
      </c>
      <c r="F36" s="20" cm="1">
        <f t="array" ref="F36">INDEX(W_psid!$B$2:$CZ$104,W_!$A36,W_!F$1)/Ns!$B$1</f>
        <v>-3.4963195136748951E-3</v>
      </c>
      <c r="G36" s="20" cm="1">
        <f t="array" ref="G36">INDEX(W_psid!$B$2:$CZ$104,W_!$A36,W_!G$1)/Ns!$B$1</f>
        <v>-0.11737731821275636</v>
      </c>
      <c r="H36" s="20" cm="1">
        <f t="array" ref="H36">INDEX(W_psid!$B$2:$CZ$104,W_!$A36,W_!H$1)/Ns!$B$1</f>
        <v>1.3965184448532243E-2</v>
      </c>
      <c r="I36" s="20" cm="1">
        <f t="array" ref="I36">INDEX(W_psid!$B$2:$CZ$104,W_!$A36,W_!I$1)/Ns!$B$1</f>
        <v>5.4675114818628238E-2</v>
      </c>
      <c r="J36" s="20" cm="1">
        <f t="array" ref="J36">INDEX(W_psid!$B$2:$CZ$104,W_!$A36,W_!J$1)/Ns!$B$1</f>
        <v>6.1199657805741818E-2</v>
      </c>
      <c r="K36" s="20" cm="1">
        <f t="array" ref="K36">INDEX(W_psid!$B$2:$CZ$104,W_!$A36,W_!K$1)/Ns!$B$1</f>
        <v>5.7289285632634364E-2</v>
      </c>
      <c r="L36" s="20" cm="1">
        <f t="array" ref="L36">INDEX(W_psid!$B$2:$CZ$104,W_!$A36,W_!L$1)/Ns!$B$1</f>
        <v>-8.2935588139681983E-4</v>
      </c>
      <c r="M36" s="20" cm="1">
        <f t="array" ref="M36">INDEX(W_psid!$B$2:$CZ$104,W_!$A36,W_!M$1)/Ns!$B$1</f>
        <v>3.871008313997127E-2</v>
      </c>
      <c r="N36" s="20" cm="1">
        <f t="array" ref="N36">INDEX(W_psid!$B$2:$CZ$104,W_!$A36,W_!N$1)/Ns!$B$1</f>
        <v>-1.908346787584439E-2</v>
      </c>
      <c r="O36" s="20" cm="1">
        <f t="array" ref="O36">INDEX(W_psid!$B$2:$CZ$104,W_!$A36,W_!O$1)/Ns!$B$1</f>
        <v>1.7010382606804098E-2</v>
      </c>
      <c r="P36" s="20" cm="1">
        <f t="array" ref="P36">INDEX(W_psid!$B$2:$CZ$104,W_!$A36,W_!P$1)/Ns!$B$1</f>
        <v>-1.1247424930850465E-2</v>
      </c>
      <c r="Q36" s="20" cm="1">
        <f t="array" ref="Q36">INDEX(W_psid!$B$2:$CZ$104,W_!$A36,W_!Q$1)/Ns!$B$1</f>
        <v>0.12118221258837457</v>
      </c>
      <c r="R36" s="20" cm="1">
        <f t="array" ref="R36">INDEX(W_psid!$B$2:$CZ$104,W_!$A36,W_!R$1)/Ns!$B$1</f>
        <v>-6.0002392318574738E-2</v>
      </c>
      <c r="S36" s="20" cm="1">
        <f t="array" ref="S36">INDEX(W_psid!$B$2:$CZ$104,W_!$A36,W_!S$1)/Ns!$B$1</f>
        <v>-4.5928716963676103E-5</v>
      </c>
      <c r="T36" s="20" cm="1">
        <f t="array" ref="T36">INDEX(W_psid!$B$2:$CZ$104,W_!$A36,W_!T$1)/Ns!$B$1</f>
        <v>2.5253385838343113E-7</v>
      </c>
      <c r="U36" s="20" cm="1">
        <f t="array" ref="U36">INDEX(W_psid!$B$2:$CZ$104,W_!$A36,W_!U$1)/Ns!$B$1</f>
        <v>-6.274140944073971E-5</v>
      </c>
      <c r="V36" s="20" cm="1">
        <f t="array" ref="V36">INDEX(W_psid!$B$2:$CZ$104,W_!$A36,W_!V$1)/Ns!$B$1</f>
        <v>7.5932357460896816E-3</v>
      </c>
      <c r="W36" s="20" cm="1">
        <f t="array" ref="W36">INDEX(W_psid!$B$2:$CZ$104,W_!$A36,W_!W$1)/Ns!$B$1</f>
        <v>7.2745768163147845E-3</v>
      </c>
      <c r="X36" s="20" cm="1">
        <f t="array" ref="X36">INDEX(W_psid!$B$2:$CZ$104,W_!$A36,W_!X$1)/Ns!$B$1</f>
        <v>4.7379507022913469E-3</v>
      </c>
      <c r="Y36" s="20" cm="1">
        <f t="array" ref="Y36">INDEX(W_psid!$B$2:$CZ$104,W_!$A36,W_!Y$1)/Ns!$B$1</f>
        <v>3.932369660587777E-3</v>
      </c>
      <c r="Z36" s="20" cm="1">
        <f t="array" ref="Z36">INDEX(W_psid!$B$2:$CZ$104,W_!$A36,W_!Z$1)/Ns!$B$1</f>
        <v>3.206556214793219E-3</v>
      </c>
      <c r="AA36" s="20" cm="1">
        <f t="array" ref="AA36">INDEX(W_psid!$B$2:$CZ$104,W_!$A36,W_!AA$1)/Ns!$B$1</f>
        <v>4.0460441744302952E-3</v>
      </c>
      <c r="AB36" s="20" cm="1">
        <f t="array" ref="AB36">INDEX(W_psid!$B$2:$CZ$104,W_!$A36,W_!AB$1)/Ns!$B$1</f>
        <v>-8.7498677448872978E-4</v>
      </c>
      <c r="AC36" s="20" cm="1">
        <f t="array" ref="AC36">INDEX(W_psid!$B$2:$CZ$104,W_!$A36,W_!AC$1)/Ns!$B$1</f>
        <v>6.4045210718272462E-5</v>
      </c>
      <c r="AD36" s="20" cm="1">
        <f t="array" ref="AD36">INDEX(W_psid!$B$2:$CZ$104,W_!$A36,W_!AD$1)/Ns!$B$1</f>
        <v>-8.6434745718057975E-4</v>
      </c>
      <c r="AE36" s="20" cm="1">
        <f t="array" ref="AE36">INDEX(W_psid!$B$2:$CZ$104,W_!$A36,W_!AE$1)/Ns!$B$1</f>
        <v>4.4747900659043111E-5</v>
      </c>
      <c r="AF36" s="20" cm="1">
        <f t="array" ref="AF36">INDEX(W_psid!$B$2:$CZ$104,W_!$A36,W_!AF$1)/Ns!$B$1</f>
        <v>5.89607914905955E-2</v>
      </c>
      <c r="AG36" s="20" cm="1">
        <f t="array" ref="AG36">INDEX(W_psid!$B$2:$CZ$104,W_!$A36,W_!AG$1)/Ns!$B$1</f>
        <v>5.5821660752390721E-2</v>
      </c>
      <c r="AH36" s="20" cm="1">
        <f t="array" ref="AH36">INDEX(W_psid!$B$2:$CZ$104,W_!$A36,W_!AH$1)/Ns!$B$1</f>
        <v>2.1375140500551214E-5</v>
      </c>
      <c r="AI36" s="20" cm="1">
        <f t="array" ref="AI36">INDEX(W_psid!$B$2:$CZ$104,W_!$A36,W_!AI$1)/Ns!$B$1</f>
        <v>-1.0535635940202468E-2</v>
      </c>
      <c r="AJ36" s="20" cm="1">
        <f t="array" ref="AJ36">INDEX(W_psid!$B$2:$CZ$104,W_!$A36,W_!AJ$1)/Ns!$B$1</f>
        <v>2.9694447893355194E-4</v>
      </c>
      <c r="AK36" s="20" cm="1">
        <f t="array" ref="AK36">INDEX(W_psid!$B$2:$CZ$104,W_!$A36,W_!AK$1)/Ns!$B$1</f>
        <v>0.68203464351764842</v>
      </c>
      <c r="AL36" s="20" cm="1">
        <f t="array" ref="AL36">INDEX(W_psid!$B$2:$CZ$104,W_!$A36,W_!AL$1)/Ns!$B$1</f>
        <v>1.2379291380097504</v>
      </c>
      <c r="AM36" s="20" cm="1">
        <f t="array" ref="AM36">INDEX(W_psid!$B$2:$CZ$104,W_!$A36,W_!AM$1)/Ns!$B$1</f>
        <v>-0.35320890063442134</v>
      </c>
      <c r="AN36" s="20" cm="1">
        <f t="array" ref="AN36">INDEX(W_psid!$B$2:$CZ$104,W_!$A36,W_!AN$1)/Ns!$B$1</f>
        <v>5.5548283503391548E-3</v>
      </c>
      <c r="AO36" s="20" cm="1">
        <f t="array" ref="AO36">INDEX(W_psid!$B$2:$CZ$104,W_!$A36,W_!AO$1)/Ns!$B$1</f>
        <v>-1.5413970549785292E-4</v>
      </c>
      <c r="AP36" s="20" cm="1">
        <f t="array" ref="AP36">INDEX(W_psid!$B$2:$CZ$104,W_!$A36,W_!AP$1)/Ns!$B$1</f>
        <v>-0.35986837040903369</v>
      </c>
      <c r="AQ36" s="20" cm="1">
        <f t="array" ref="AQ36">INDEX(W_psid!$B$2:$CZ$104,W_!$A36,W_!AQ$1)/Ns!$B$1</f>
        <v>-0.64277536597245133</v>
      </c>
      <c r="AR36" s="20" cm="1">
        <f t="array" ref="AR36">INDEX(W_psid!$B$2:$CZ$104,W_!$A36,W_!AR$1)/Ns!$B$1</f>
        <v>0.18621081822229862</v>
      </c>
      <c r="AS36" s="20" cm="1">
        <f t="array" ref="AS36">INDEX(W_psid!$B$2:$CZ$104,W_!$A36,W_!AS$1)/Ns!$B$1</f>
        <v>-6.245888317475466E-5</v>
      </c>
      <c r="AT36" s="20" cm="1">
        <f t="array" ref="AT36">INDEX(W_psid!$B$2:$CZ$104,W_!$A36,W_!AT$1)/Ns!$B$1</f>
        <v>3.2891379497496674E-5</v>
      </c>
      <c r="AU36" s="20" cm="1">
        <f t="array" ref="AU36">INDEX(W_psid!$B$2:$CZ$104,W_!$A36,W_!AU$1)/Ns!$B$1</f>
        <v>0</v>
      </c>
      <c r="AV36" s="20" cm="1">
        <f t="array" ref="AV36">INDEX(W_psid!$B$2:$CZ$104,W_!$A36,W_!AV$1)/Ns!$B$1</f>
        <v>1.0028664316449288E-2</v>
      </c>
      <c r="AW36" s="20" cm="1">
        <f t="array" ref="AW36">INDEX(W_psid!$B$2:$CZ$104,W_!$A36,W_!AW$1)/Ns!$B$1</f>
        <v>-1.3032922379179407E-3</v>
      </c>
      <c r="AX36" s="20">
        <v>0</v>
      </c>
      <c r="AY36" s="20">
        <v>0</v>
      </c>
      <c r="AZ36" s="20">
        <v>0</v>
      </c>
      <c r="BA36" s="20">
        <v>0</v>
      </c>
      <c r="BB36" s="20">
        <v>0</v>
      </c>
      <c r="BC36" s="20">
        <v>0</v>
      </c>
      <c r="BD36" s="20">
        <v>0</v>
      </c>
      <c r="BE36" s="20">
        <v>0</v>
      </c>
    </row>
    <row r="37" spans="1:57" x14ac:dyDescent="0.35">
      <c r="A37" s="20">
        <f>MATCH(C37,W_psid!$A$2:$A$104,0)</f>
        <v>88</v>
      </c>
      <c r="B37" s="20" t="str">
        <f>MOMS!$A$35</f>
        <v>betahrs_w</v>
      </c>
      <c r="C37" s="20" t="str">
        <f>MOMS!$B$35</f>
        <v>betahrs_w</v>
      </c>
      <c r="D37" s="20" cm="1">
        <f t="array" ref="D37">INDEX(W_psid!$B$2:$CZ$104,W_!$A37,W_!D$1)/Ns!$B$1</f>
        <v>-9.9473738954211761</v>
      </c>
      <c r="E37" s="20" cm="1">
        <f t="array" ref="E37">INDEX(W_psid!$B$2:$CZ$104,W_!$A37,W_!E$1)/Ns!$B$1</f>
        <v>-19.419661306671845</v>
      </c>
      <c r="F37" s="20" cm="1">
        <f t="array" ref="F37">INDEX(W_psid!$B$2:$CZ$104,W_!$A37,W_!F$1)/Ns!$B$1</f>
        <v>-17.945053144050274</v>
      </c>
      <c r="G37" s="20" cm="1">
        <f t="array" ref="G37">INDEX(W_psid!$B$2:$CZ$104,W_!$A37,W_!G$1)/Ns!$B$1</f>
        <v>-990.68340276582921</v>
      </c>
      <c r="H37" s="20" cm="1">
        <f t="array" ref="H37">INDEX(W_psid!$B$2:$CZ$104,W_!$A37,W_!H$1)/Ns!$B$1</f>
        <v>140.28237560300218</v>
      </c>
      <c r="I37" s="20" cm="1">
        <f t="array" ref="I37">INDEX(W_psid!$B$2:$CZ$104,W_!$A37,W_!I$1)/Ns!$B$1</f>
        <v>277.50822428684489</v>
      </c>
      <c r="J37" s="20" cm="1">
        <f t="array" ref="J37">INDEX(W_psid!$B$2:$CZ$104,W_!$A37,W_!J$1)/Ns!$B$1</f>
        <v>564.10690047422975</v>
      </c>
      <c r="K37" s="20" cm="1">
        <f t="array" ref="K37">INDEX(W_psid!$B$2:$CZ$104,W_!$A37,W_!K$1)/Ns!$B$1</f>
        <v>233.10727287365242</v>
      </c>
      <c r="L37" s="20" cm="1">
        <f t="array" ref="L37">INDEX(W_psid!$B$2:$CZ$104,W_!$A37,W_!L$1)/Ns!$B$1</f>
        <v>5.1504351789728755</v>
      </c>
      <c r="M37" s="20" cm="1">
        <f t="array" ref="M37">INDEX(W_psid!$B$2:$CZ$104,W_!$A37,W_!M$1)/Ns!$B$1</f>
        <v>-32.155139475869944</v>
      </c>
      <c r="N37" s="20" cm="1">
        <f t="array" ref="N37">INDEX(W_psid!$B$2:$CZ$104,W_!$A37,W_!N$1)/Ns!$B$1</f>
        <v>240.02666652093581</v>
      </c>
      <c r="O37" s="20" cm="1">
        <f t="array" ref="O37">INDEX(W_psid!$B$2:$CZ$104,W_!$A37,W_!O$1)/Ns!$B$1</f>
        <v>-91.295291912164558</v>
      </c>
      <c r="P37" s="20" cm="1">
        <f t="array" ref="P37">INDEX(W_psid!$B$2:$CZ$104,W_!$A37,W_!P$1)/Ns!$B$1</f>
        <v>-38.577418689170948</v>
      </c>
      <c r="Q37" s="20" cm="1">
        <f t="array" ref="Q37">INDEX(W_psid!$B$2:$CZ$104,W_!$A37,W_!Q$1)/Ns!$B$1</f>
        <v>453.97163282735789</v>
      </c>
      <c r="R37" s="20" cm="1">
        <f t="array" ref="R37">INDEX(W_psid!$B$2:$CZ$104,W_!$A37,W_!R$1)/Ns!$B$1</f>
        <v>-351.52340901783685</v>
      </c>
      <c r="S37" s="20" cm="1">
        <f t="array" ref="S37">INDEX(W_psid!$B$2:$CZ$104,W_!$A37,W_!S$1)/Ns!$B$1</f>
        <v>-0.19791741983448979</v>
      </c>
      <c r="T37" s="20" cm="1">
        <f t="array" ref="T37">INDEX(W_psid!$B$2:$CZ$104,W_!$A37,W_!T$1)/Ns!$B$1</f>
        <v>3.4361155041639051E-2</v>
      </c>
      <c r="U37" s="20" cm="1">
        <f t="array" ref="U37">INDEX(W_psid!$B$2:$CZ$104,W_!$A37,W_!U$1)/Ns!$B$1</f>
        <v>-0.39970238498841043</v>
      </c>
      <c r="V37" s="20" cm="1">
        <f t="array" ref="V37">INDEX(W_psid!$B$2:$CZ$104,W_!$A37,W_!V$1)/Ns!$B$1</f>
        <v>40.873903835511832</v>
      </c>
      <c r="W37" s="20" cm="1">
        <f t="array" ref="W37">INDEX(W_psid!$B$2:$CZ$104,W_!$A37,W_!W$1)/Ns!$B$1</f>
        <v>39.846207864697384</v>
      </c>
      <c r="X37" s="20" cm="1">
        <f t="array" ref="X37">INDEX(W_psid!$B$2:$CZ$104,W_!$A37,W_!X$1)/Ns!$B$1</f>
        <v>35.673269478515472</v>
      </c>
      <c r="Y37" s="20" cm="1">
        <f t="array" ref="Y37">INDEX(W_psid!$B$2:$CZ$104,W_!$A37,W_!Y$1)/Ns!$B$1</f>
        <v>28.730236516087661</v>
      </c>
      <c r="Z37" s="20" cm="1">
        <f t="array" ref="Z37">INDEX(W_psid!$B$2:$CZ$104,W_!$A37,W_!Z$1)/Ns!$B$1</f>
        <v>24.172660214982166</v>
      </c>
      <c r="AA37" s="20" cm="1">
        <f t="array" ref="AA37">INDEX(W_psid!$B$2:$CZ$104,W_!$A37,W_!AA$1)/Ns!$B$1</f>
        <v>32.805466744924296</v>
      </c>
      <c r="AB37" s="20" cm="1">
        <f t="array" ref="AB37">INDEX(W_psid!$B$2:$CZ$104,W_!$A37,W_!AB$1)/Ns!$B$1</f>
        <v>-0.88065093891082802</v>
      </c>
      <c r="AC37" s="20" cm="1">
        <f t="array" ref="AC37">INDEX(W_psid!$B$2:$CZ$104,W_!$A37,W_!AC$1)/Ns!$B$1</f>
        <v>0.17749096931527533</v>
      </c>
      <c r="AD37" s="20" cm="1">
        <f t="array" ref="AD37">INDEX(W_psid!$B$2:$CZ$104,W_!$A37,W_!AD$1)/Ns!$B$1</f>
        <v>-9.8964383379091547</v>
      </c>
      <c r="AE37" s="20" cm="1">
        <f t="array" ref="AE37">INDEX(W_psid!$B$2:$CZ$104,W_!$A37,W_!AE$1)/Ns!$B$1</f>
        <v>3.4733494695487748</v>
      </c>
      <c r="AF37" s="20" cm="1">
        <f t="array" ref="AF37">INDEX(W_psid!$B$2:$CZ$104,W_!$A37,W_!AF$1)/Ns!$B$1</f>
        <v>498.94782857890681</v>
      </c>
      <c r="AG37" s="20" cm="1">
        <f t="array" ref="AG37">INDEX(W_psid!$B$2:$CZ$104,W_!$A37,W_!AG$1)/Ns!$B$1</f>
        <v>448.51091554669659</v>
      </c>
      <c r="AH37" s="20" cm="1">
        <f t="array" ref="AH37">INDEX(W_psid!$B$2:$CZ$104,W_!$A37,W_!AH$1)/Ns!$B$1</f>
        <v>0.56234990810733998</v>
      </c>
      <c r="AI37" s="20" cm="1">
        <f t="array" ref="AI37">INDEX(W_psid!$B$2:$CZ$104,W_!$A37,W_!AI$1)/Ns!$B$1</f>
        <v>-49.554470841734343</v>
      </c>
      <c r="AJ37" s="20" cm="1">
        <f t="array" ref="AJ37">INDEX(W_psid!$B$2:$CZ$104,W_!$A37,W_!AJ$1)/Ns!$B$1</f>
        <v>0.68203464351764842</v>
      </c>
      <c r="AK37" s="20" cm="1">
        <f t="array" ref="AK37">INDEX(W_psid!$B$2:$CZ$104,W_!$A37,W_!AK$1)/Ns!$B$1</f>
        <v>5594.572110584546</v>
      </c>
      <c r="AL37" s="20" cm="1">
        <f t="array" ref="AL37">INDEX(W_psid!$B$2:$CZ$104,W_!$A37,W_!AL$1)/Ns!$B$1</f>
        <v>6396.784940627731</v>
      </c>
      <c r="AM37" s="20" cm="1">
        <f t="array" ref="AM37">INDEX(W_psid!$B$2:$CZ$104,W_!$A37,W_!AM$1)/Ns!$B$1</f>
        <v>-2028.5923897822665</v>
      </c>
      <c r="AN37" s="20" cm="1">
        <f t="array" ref="AN37">INDEX(W_psid!$B$2:$CZ$104,W_!$A37,W_!AN$1)/Ns!$B$1</f>
        <v>26.350802590025026</v>
      </c>
      <c r="AO37" s="20" cm="1">
        <f t="array" ref="AO37">INDEX(W_psid!$B$2:$CZ$104,W_!$A37,W_!AO$1)/Ns!$B$1</f>
        <v>-0.35237154995183256</v>
      </c>
      <c r="AP37" s="20" cm="1">
        <f t="array" ref="AP37">INDEX(W_psid!$B$2:$CZ$104,W_!$A37,W_!AP$1)/Ns!$B$1</f>
        <v>-2965.0911750642413</v>
      </c>
      <c r="AQ37" s="20" cm="1">
        <f t="array" ref="AQ37">INDEX(W_psid!$B$2:$CZ$104,W_!$A37,W_!AQ$1)/Ns!$B$1</f>
        <v>-3328.272666994264</v>
      </c>
      <c r="AR37" s="20" cm="1">
        <f t="array" ref="AR37">INDEX(W_psid!$B$2:$CZ$104,W_!$A37,W_!AR$1)/Ns!$B$1</f>
        <v>1068.6857021471963</v>
      </c>
      <c r="AS37" s="20" cm="1">
        <f t="array" ref="AS37">INDEX(W_psid!$B$2:$CZ$104,W_!$A37,W_!AS$1)/Ns!$B$1</f>
        <v>0.10133770598929573</v>
      </c>
      <c r="AT37" s="20" cm="1">
        <f t="array" ref="AT37">INDEX(W_psid!$B$2:$CZ$104,W_!$A37,W_!AT$1)/Ns!$B$1</f>
        <v>-5.3307712858429529E-2</v>
      </c>
      <c r="AU37" s="20" cm="1">
        <f t="array" ref="AU37">INDEX(W_psid!$B$2:$CZ$104,W_!$A37,W_!AU$1)/Ns!$B$1</f>
        <v>0</v>
      </c>
      <c r="AV37" s="20" cm="1">
        <f t="array" ref="AV37">INDEX(W_psid!$B$2:$CZ$104,W_!$A37,W_!AV$1)/Ns!$B$1</f>
        <v>221.7506001186394</v>
      </c>
      <c r="AW37" s="20" cm="1">
        <f t="array" ref="AW37">INDEX(W_psid!$B$2:$CZ$104,W_!$A37,W_!AW$1)/Ns!$B$1</f>
        <v>-5.324021172285911</v>
      </c>
      <c r="AX37" s="20">
        <v>0</v>
      </c>
      <c r="AY37" s="20">
        <v>0</v>
      </c>
      <c r="AZ37" s="20">
        <v>0</v>
      </c>
      <c r="BA37" s="20">
        <v>0</v>
      </c>
      <c r="BB37" s="20">
        <v>0</v>
      </c>
      <c r="BC37" s="20">
        <v>0</v>
      </c>
      <c r="BD37" s="20">
        <v>0</v>
      </c>
      <c r="BE37" s="20">
        <v>0</v>
      </c>
    </row>
    <row r="38" spans="1:57" x14ac:dyDescent="0.35">
      <c r="A38" s="20">
        <f>MATCH(C38,W_psid!$A$2:$A$104,0)</f>
        <v>96</v>
      </c>
      <c r="B38" s="20" t="str">
        <f>MOMS!$A$36</f>
        <v>betahrs0_w</v>
      </c>
      <c r="C38" s="20" t="str">
        <f>MOMS!$B$36</f>
        <v>betahrs0_w</v>
      </c>
      <c r="D38" s="20" cm="1">
        <f t="array" ref="D38">INDEX(W_psid!$B$2:$CZ$104,W_!$A38,W_!D$1)/Ns!$B$1</f>
        <v>-10.172422500980208</v>
      </c>
      <c r="E38" s="20" cm="1">
        <f t="array" ref="E38">INDEX(W_psid!$B$2:$CZ$104,W_!$A38,W_!E$1)/Ns!$B$1</f>
        <v>-21.590221015061498</v>
      </c>
      <c r="F38" s="20" cm="1">
        <f t="array" ref="F38">INDEX(W_psid!$B$2:$CZ$104,W_!$A38,W_!F$1)/Ns!$B$1</f>
        <v>-24.900685837005355</v>
      </c>
      <c r="G38" s="20" cm="1">
        <f t="array" ref="G38">INDEX(W_psid!$B$2:$CZ$104,W_!$A38,W_!G$1)/Ns!$B$1</f>
        <v>-1131.536854245966</v>
      </c>
      <c r="H38" s="20" cm="1">
        <f t="array" ref="H38">INDEX(W_psid!$B$2:$CZ$104,W_!$A38,W_!H$1)/Ns!$B$1</f>
        <v>170.48837369310064</v>
      </c>
      <c r="I38" s="20" cm="1">
        <f t="array" ref="I38">INDEX(W_psid!$B$2:$CZ$104,W_!$A38,W_!I$1)/Ns!$B$1</f>
        <v>404.32714445362706</v>
      </c>
      <c r="J38" s="20" cm="1">
        <f t="array" ref="J38">INDEX(W_psid!$B$2:$CZ$104,W_!$A38,W_!J$1)/Ns!$B$1</f>
        <v>627.10003938199816</v>
      </c>
      <c r="K38" s="20" cm="1">
        <f t="array" ref="K38">INDEX(W_psid!$B$2:$CZ$104,W_!$A38,W_!K$1)/Ns!$B$1</f>
        <v>323.24260996404115</v>
      </c>
      <c r="L38" s="20" cm="1">
        <f t="array" ref="L38">INDEX(W_psid!$B$2:$CZ$104,W_!$A38,W_!L$1)/Ns!$B$1</f>
        <v>5.2748262204943674E-3</v>
      </c>
      <c r="M38" s="20" cm="1">
        <f t="array" ref="M38">INDEX(W_psid!$B$2:$CZ$104,W_!$A38,W_!M$1)/Ns!$B$1</f>
        <v>70.475583359014621</v>
      </c>
      <c r="N38" s="20" cm="1">
        <f t="array" ref="N38">INDEX(W_psid!$B$2:$CZ$104,W_!$A38,W_!N$1)/Ns!$B$1</f>
        <v>163.02147595156848</v>
      </c>
      <c r="O38" s="20" cm="1">
        <f t="array" ref="O38">INDEX(W_psid!$B$2:$CZ$104,W_!$A38,W_!O$1)/Ns!$B$1</f>
        <v>-42.890328192021066</v>
      </c>
      <c r="P38" s="20" cm="1">
        <f t="array" ref="P38">INDEX(W_psid!$B$2:$CZ$104,W_!$A38,W_!P$1)/Ns!$B$1</f>
        <v>-56.626289119541461</v>
      </c>
      <c r="Q38" s="20" cm="1">
        <f t="array" ref="Q38">INDEX(W_psid!$B$2:$CZ$104,W_!$A38,W_!Q$1)/Ns!$B$1</f>
        <v>623.00606378303803</v>
      </c>
      <c r="R38" s="20" cm="1">
        <f t="array" ref="R38">INDEX(W_psid!$B$2:$CZ$104,W_!$A38,W_!R$1)/Ns!$B$1</f>
        <v>-443.82983381447644</v>
      </c>
      <c r="S38" s="20" cm="1">
        <f t="array" ref="S38">INDEX(W_psid!$B$2:$CZ$104,W_!$A38,W_!S$1)/Ns!$B$1</f>
        <v>-0.25368693353036775</v>
      </c>
      <c r="T38" s="20" cm="1">
        <f t="array" ref="T38">INDEX(W_psid!$B$2:$CZ$104,W_!$A38,W_!T$1)/Ns!$B$1</f>
        <v>3.9312072712171409E-2</v>
      </c>
      <c r="U38" s="20" cm="1">
        <f t="array" ref="U38">INDEX(W_psid!$B$2:$CZ$104,W_!$A38,W_!U$1)/Ns!$B$1</f>
        <v>-0.46776957947201692</v>
      </c>
      <c r="V38" s="20" cm="1">
        <f t="array" ref="V38">INDEX(W_psid!$B$2:$CZ$104,W_!$A38,W_!V$1)/Ns!$B$1</f>
        <v>51.962380424680063</v>
      </c>
      <c r="W38" s="20" cm="1">
        <f t="array" ref="W38">INDEX(W_psid!$B$2:$CZ$104,W_!$A38,W_!W$1)/Ns!$B$1</f>
        <v>50.177030824936622</v>
      </c>
      <c r="X38" s="20" cm="1">
        <f t="array" ref="X38">INDEX(W_psid!$B$2:$CZ$104,W_!$A38,W_!X$1)/Ns!$B$1</f>
        <v>41.59052238015699</v>
      </c>
      <c r="Y38" s="20" cm="1">
        <f t="array" ref="Y38">INDEX(W_psid!$B$2:$CZ$104,W_!$A38,W_!Y$1)/Ns!$B$1</f>
        <v>33.829430969531906</v>
      </c>
      <c r="Z38" s="20" cm="1">
        <f t="array" ref="Z38">INDEX(W_psid!$B$2:$CZ$104,W_!$A38,W_!Z$1)/Ns!$B$1</f>
        <v>28.126832106910367</v>
      </c>
      <c r="AA38" s="20" cm="1">
        <f t="array" ref="AA38">INDEX(W_psid!$B$2:$CZ$104,W_!$A38,W_!AA$1)/Ns!$B$1</f>
        <v>37.387812836499336</v>
      </c>
      <c r="AB38" s="20" cm="1">
        <f t="array" ref="AB38">INDEX(W_psid!$B$2:$CZ$104,W_!$A38,W_!AB$1)/Ns!$B$1</f>
        <v>-4.1350668030296873</v>
      </c>
      <c r="AC38" s="20" cm="1">
        <f t="array" ref="AC38">INDEX(W_psid!$B$2:$CZ$104,W_!$A38,W_!AC$1)/Ns!$B$1</f>
        <v>0.31003689687203062</v>
      </c>
      <c r="AD38" s="20" cm="1">
        <f t="array" ref="AD38">INDEX(W_psid!$B$2:$CZ$104,W_!$A38,W_!AD$1)/Ns!$B$1</f>
        <v>-11.156887188993355</v>
      </c>
      <c r="AE38" s="20" cm="1">
        <f t="array" ref="AE38">INDEX(W_psid!$B$2:$CZ$104,W_!$A38,W_!AE$1)/Ns!$B$1</f>
        <v>3.3657424705328136</v>
      </c>
      <c r="AF38" s="20" cm="1">
        <f t="array" ref="AF38">INDEX(W_psid!$B$2:$CZ$104,W_!$A38,W_!AF$1)/Ns!$B$1</f>
        <v>584.42750995102836</v>
      </c>
      <c r="AG38" s="20" cm="1">
        <f t="array" ref="AG38">INDEX(W_psid!$B$2:$CZ$104,W_!$A38,W_!AG$1)/Ns!$B$1</f>
        <v>533.33672751658639</v>
      </c>
      <c r="AH38" s="20" cm="1">
        <f t="array" ref="AH38">INDEX(W_psid!$B$2:$CZ$104,W_!$A38,W_!AH$1)/Ns!$B$1</f>
        <v>0.6474171266294636</v>
      </c>
      <c r="AI38" s="20" cm="1">
        <f t="array" ref="AI38">INDEX(W_psid!$B$2:$CZ$104,W_!$A38,W_!AI$1)/Ns!$B$1</f>
        <v>-64.958610434002551</v>
      </c>
      <c r="AJ38" s="20" cm="1">
        <f t="array" ref="AJ38">INDEX(W_psid!$B$2:$CZ$104,W_!$A38,W_!AJ$1)/Ns!$B$1</f>
        <v>1.2379291380097504</v>
      </c>
      <c r="AK38" s="20" cm="1">
        <f t="array" ref="AK38">INDEX(W_psid!$B$2:$CZ$104,W_!$A38,W_!AK$1)/Ns!$B$1</f>
        <v>6396.784940627731</v>
      </c>
      <c r="AL38" s="20" cm="1">
        <f t="array" ref="AL38">INDEX(W_psid!$B$2:$CZ$104,W_!$A38,W_!AL$1)/Ns!$B$1</f>
        <v>8477.7658413401041</v>
      </c>
      <c r="AM38" s="20" cm="1">
        <f t="array" ref="AM38">INDEX(W_psid!$B$2:$CZ$104,W_!$A38,W_!AM$1)/Ns!$B$1</f>
        <v>-2540.4743091317696</v>
      </c>
      <c r="AN38" s="20" cm="1">
        <f t="array" ref="AN38">INDEX(W_psid!$B$2:$CZ$104,W_!$A38,W_!AN$1)/Ns!$B$1</f>
        <v>34.41252771114025</v>
      </c>
      <c r="AO38" s="20" cm="1">
        <f t="array" ref="AO38">INDEX(W_psid!$B$2:$CZ$104,W_!$A38,W_!AO$1)/Ns!$B$1</f>
        <v>-0.63970856820303645</v>
      </c>
      <c r="AP38" s="20" cm="1">
        <f t="array" ref="AP38">INDEX(W_psid!$B$2:$CZ$104,W_!$A38,W_!AP$1)/Ns!$B$1</f>
        <v>-3387.8750925053214</v>
      </c>
      <c r="AQ38" s="20" cm="1">
        <f t="array" ref="AQ38">INDEX(W_psid!$B$2:$CZ$104,W_!$A38,W_!AQ$1)/Ns!$B$1</f>
        <v>-4408.2855724661558</v>
      </c>
      <c r="AR38" s="20" cm="1">
        <f t="array" ref="AR38">INDEX(W_psid!$B$2:$CZ$104,W_!$A38,W_!AR$1)/Ns!$B$1</f>
        <v>1338.1843620170644</v>
      </c>
      <c r="AS38" s="20" cm="1">
        <f t="array" ref="AS38">INDEX(W_psid!$B$2:$CZ$104,W_!$A38,W_!AS$1)/Ns!$B$1</f>
        <v>-2.9412382668038248E-3</v>
      </c>
      <c r="AT38" s="20" cm="1">
        <f t="array" ref="AT38">INDEX(W_psid!$B$2:$CZ$104,W_!$A38,W_!AT$1)/Ns!$B$1</f>
        <v>1.2808087480361309E-3</v>
      </c>
      <c r="AU38" s="20" cm="1">
        <f t="array" ref="AU38">INDEX(W_psid!$B$2:$CZ$104,W_!$A38,W_!AU$1)/Ns!$B$1</f>
        <v>0</v>
      </c>
      <c r="AV38" s="20" cm="1">
        <f t="array" ref="AV38">INDEX(W_psid!$B$2:$CZ$104,W_!$A38,W_!AV$1)/Ns!$B$1</f>
        <v>223.76098454477949</v>
      </c>
      <c r="AW38" s="20" cm="1">
        <f t="array" ref="AW38">INDEX(W_psid!$B$2:$CZ$104,W_!$A38,W_!AW$1)/Ns!$B$1</f>
        <v>-5.2182791082963247</v>
      </c>
      <c r="AX38" s="20">
        <v>0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</row>
    <row r="39" spans="1:57" x14ac:dyDescent="0.35">
      <c r="A39" s="20">
        <f>MATCH(C39,W_psid!$A$2:$A$104,0)</f>
        <v>98</v>
      </c>
      <c r="B39" s="20" t="str">
        <f>MOMS!$A$37</f>
        <v>betahwk_w</v>
      </c>
      <c r="C39" s="20" t="str">
        <f>MOMS!$B$37</f>
        <v>betahwk_w</v>
      </c>
      <c r="D39" s="20" cm="1">
        <f t="array" ref="D39">INDEX(W_psid!$B$2:$CZ$104,W_!$A39,W_!D$1)/Ns!$B$1</f>
        <v>5.276575501765671</v>
      </c>
      <c r="E39" s="20" cm="1">
        <f t="array" ref="E39">INDEX(W_psid!$B$2:$CZ$104,W_!$A39,W_!E$1)/Ns!$B$1</f>
        <v>3.721763998573806</v>
      </c>
      <c r="F39" s="20" cm="1">
        <f t="array" ref="F39">INDEX(W_psid!$B$2:$CZ$104,W_!$A39,W_!F$1)/Ns!$B$1</f>
        <v>10.64042743455879</v>
      </c>
      <c r="G39" s="20" cm="1">
        <f t="array" ref="G39">INDEX(W_psid!$B$2:$CZ$104,W_!$A39,W_!G$1)/Ns!$B$1</f>
        <v>398.17189644034409</v>
      </c>
      <c r="H39" s="20" cm="1">
        <f t="array" ref="H39">INDEX(W_psid!$B$2:$CZ$104,W_!$A39,W_!H$1)/Ns!$B$1</f>
        <v>-19.683010023426935</v>
      </c>
      <c r="I39" s="20" cm="1">
        <f t="array" ref="I39">INDEX(W_psid!$B$2:$CZ$104,W_!$A39,W_!I$1)/Ns!$B$1</f>
        <v>-142.9553274323695</v>
      </c>
      <c r="J39" s="20" cm="1">
        <f t="array" ref="J39">INDEX(W_psid!$B$2:$CZ$104,W_!$A39,W_!J$1)/Ns!$B$1</f>
        <v>-190.42159454912203</v>
      </c>
      <c r="K39" s="20" cm="1">
        <f t="array" ref="K39">INDEX(W_psid!$B$2:$CZ$104,W_!$A39,W_!K$1)/Ns!$B$1</f>
        <v>-54.86504852136941</v>
      </c>
      <c r="L39" s="20" cm="1">
        <f t="array" ref="L39">INDEX(W_psid!$B$2:$CZ$104,W_!$A39,W_!L$1)/Ns!$B$1</f>
        <v>-219.81864501312373</v>
      </c>
      <c r="M39" s="20" cm="1">
        <f t="array" ref="M39">INDEX(W_psid!$B$2:$CZ$104,W_!$A39,W_!M$1)/Ns!$B$1</f>
        <v>-88.598284128025782</v>
      </c>
      <c r="N39" s="20" cm="1">
        <f t="array" ref="N39">INDEX(W_psid!$B$2:$CZ$104,W_!$A39,W_!N$1)/Ns!$B$1</f>
        <v>54.03495611964275</v>
      </c>
      <c r="O39" s="20" cm="1">
        <f t="array" ref="O39">INDEX(W_psid!$B$2:$CZ$104,W_!$A39,W_!O$1)/Ns!$B$1</f>
        <v>244.12783971920805</v>
      </c>
      <c r="P39" s="20" cm="1">
        <f t="array" ref="P39">INDEX(W_psid!$B$2:$CZ$104,W_!$A39,W_!P$1)/Ns!$B$1</f>
        <v>32.756741145731873</v>
      </c>
      <c r="Q39" s="20" cm="1">
        <f t="array" ref="Q39">INDEX(W_psid!$B$2:$CZ$104,W_!$A39,W_!Q$1)/Ns!$B$1</f>
        <v>-137.7796853525625</v>
      </c>
      <c r="R39" s="20" cm="1">
        <f t="array" ref="R39">INDEX(W_psid!$B$2:$CZ$104,W_!$A39,W_!R$1)/Ns!$B$1</f>
        <v>114.32388555294207</v>
      </c>
      <c r="S39" s="20" cm="1">
        <f t="array" ref="S39">INDEX(W_psid!$B$2:$CZ$104,W_!$A39,W_!S$1)/Ns!$B$1</f>
        <v>0.1022811057498811</v>
      </c>
      <c r="T39" s="20" cm="1">
        <f t="array" ref="T39">INDEX(W_psid!$B$2:$CZ$104,W_!$A39,W_!T$1)/Ns!$B$1</f>
        <v>-6.046862850976744E-3</v>
      </c>
      <c r="U39" s="20" cm="1">
        <f t="array" ref="U39">INDEX(W_psid!$B$2:$CZ$104,W_!$A39,W_!U$1)/Ns!$B$1</f>
        <v>0.19248422970581083</v>
      </c>
      <c r="V39" s="20" cm="1">
        <f t="array" ref="V39">INDEX(W_psid!$B$2:$CZ$104,W_!$A39,W_!V$1)/Ns!$B$1</f>
        <v>-11.925393681279106</v>
      </c>
      <c r="W39" s="20" cm="1">
        <f t="array" ref="W39">INDEX(W_psid!$B$2:$CZ$104,W_!$A39,W_!W$1)/Ns!$B$1</f>
        <v>-11.898616082311669</v>
      </c>
      <c r="X39" s="20" cm="1">
        <f t="array" ref="X39">INDEX(W_psid!$B$2:$CZ$104,W_!$A39,W_!X$1)/Ns!$B$1</f>
        <v>-5.5484062579535243</v>
      </c>
      <c r="Y39" s="20" cm="1">
        <f t="array" ref="Y39">INDEX(W_psid!$B$2:$CZ$104,W_!$A39,W_!Y$1)/Ns!$B$1</f>
        <v>-2.7945955570254535</v>
      </c>
      <c r="Z39" s="20" cm="1">
        <f t="array" ref="Z39">INDEX(W_psid!$B$2:$CZ$104,W_!$A39,W_!Z$1)/Ns!$B$1</f>
        <v>-2.7348278432125945</v>
      </c>
      <c r="AA39" s="20" cm="1">
        <f t="array" ref="AA39">INDEX(W_psid!$B$2:$CZ$104,W_!$A39,W_!AA$1)/Ns!$B$1</f>
        <v>-4.8759736320367484</v>
      </c>
      <c r="AB39" s="20" cm="1">
        <f t="array" ref="AB39">INDEX(W_psid!$B$2:$CZ$104,W_!$A39,W_!AB$1)/Ns!$B$1</f>
        <v>1.0759681020771124</v>
      </c>
      <c r="AC39" s="20" cm="1">
        <f t="array" ref="AC39">INDEX(W_psid!$B$2:$CZ$104,W_!$A39,W_!AC$1)/Ns!$B$1</f>
        <v>-1.1782424702763651E-2</v>
      </c>
      <c r="AD39" s="20" cm="1">
        <f t="array" ref="AD39">INDEX(W_psid!$B$2:$CZ$104,W_!$A39,W_!AD$1)/Ns!$B$1</f>
        <v>1.9292370630755142</v>
      </c>
      <c r="AE39" s="20" cm="1">
        <f t="array" ref="AE39">INDEX(W_psid!$B$2:$CZ$104,W_!$A39,W_!AE$1)/Ns!$B$1</f>
        <v>-1.2306662957888106</v>
      </c>
      <c r="AF39" s="20" cm="1">
        <f t="array" ref="AF39">INDEX(W_psid!$B$2:$CZ$104,W_!$A39,W_!AF$1)/Ns!$B$1</f>
        <v>-196.855206187037</v>
      </c>
      <c r="AG39" s="20" cm="1">
        <f t="array" ref="AG39">INDEX(W_psid!$B$2:$CZ$104,W_!$A39,W_!AG$1)/Ns!$B$1</f>
        <v>-178.62744326686519</v>
      </c>
      <c r="AH39" s="20" cm="1">
        <f t="array" ref="AH39">INDEX(W_psid!$B$2:$CZ$104,W_!$A39,W_!AH$1)/Ns!$B$1</f>
        <v>3.3910172038437672E-2</v>
      </c>
      <c r="AI39" s="20" cm="1">
        <f t="array" ref="AI39">INDEX(W_psid!$B$2:$CZ$104,W_!$A39,W_!AI$1)/Ns!$B$1</f>
        <v>18.012280600321816</v>
      </c>
      <c r="AJ39" s="20" cm="1">
        <f t="array" ref="AJ39">INDEX(W_psid!$B$2:$CZ$104,W_!$A39,W_!AJ$1)/Ns!$B$1</f>
        <v>-0.35320890063442134</v>
      </c>
      <c r="AK39" s="20" cm="1">
        <f t="array" ref="AK39">INDEX(W_psid!$B$2:$CZ$104,W_!$A39,W_!AK$1)/Ns!$B$1</f>
        <v>-2028.5923897822665</v>
      </c>
      <c r="AL39" s="20" cm="1">
        <f t="array" ref="AL39">INDEX(W_psid!$B$2:$CZ$104,W_!$A39,W_!AL$1)/Ns!$B$1</f>
        <v>-2540.4743091317696</v>
      </c>
      <c r="AM39" s="20" cm="1">
        <f t="array" ref="AM39">INDEX(W_psid!$B$2:$CZ$104,W_!$A39,W_!AM$1)/Ns!$B$1</f>
        <v>1552.2847409716946</v>
      </c>
      <c r="AN39" s="20" cm="1">
        <f t="array" ref="AN39">INDEX(W_psid!$B$2:$CZ$104,W_!$A39,W_!AN$1)/Ns!$B$1</f>
        <v>-9.4679409258315914</v>
      </c>
      <c r="AO39" s="20" cm="1">
        <f t="array" ref="AO39">INDEX(W_psid!$B$2:$CZ$104,W_!$A39,W_!AO$1)/Ns!$B$1</f>
        <v>0.18321236575927435</v>
      </c>
      <c r="AP39" s="20" cm="1">
        <f t="array" ref="AP39">INDEX(W_psid!$B$2:$CZ$104,W_!$A39,W_!AP$1)/Ns!$B$1</f>
        <v>1074.5219767678861</v>
      </c>
      <c r="AQ39" s="20" cm="1">
        <f t="array" ref="AQ39">INDEX(W_psid!$B$2:$CZ$104,W_!$A39,W_!AQ$1)/Ns!$B$1</f>
        <v>1322.8620725309993</v>
      </c>
      <c r="AR39" s="20" cm="1">
        <f t="array" ref="AR39">INDEX(W_psid!$B$2:$CZ$104,W_!$A39,W_!AR$1)/Ns!$B$1</f>
        <v>-813.77070148441157</v>
      </c>
      <c r="AS39" s="20" cm="1">
        <f t="array" ref="AS39">INDEX(W_psid!$B$2:$CZ$104,W_!$A39,W_!AS$1)/Ns!$B$1</f>
        <v>-6.6966136320857031E-2</v>
      </c>
      <c r="AT39" s="20" cm="1">
        <f t="array" ref="AT39">INDEX(W_psid!$B$2:$CZ$104,W_!$A39,W_!AT$1)/Ns!$B$1</f>
        <v>3.9641920434793698E-2</v>
      </c>
      <c r="AU39" s="20" cm="1">
        <f t="array" ref="AU39">INDEX(W_psid!$B$2:$CZ$104,W_!$A39,W_!AU$1)/Ns!$B$1</f>
        <v>0</v>
      </c>
      <c r="AV39" s="20" cm="1">
        <f t="array" ref="AV39">INDEX(W_psid!$B$2:$CZ$104,W_!$A39,W_!AV$1)/Ns!$B$1</f>
        <v>-90.300720340547898</v>
      </c>
      <c r="AW39" s="20" cm="1">
        <f t="array" ref="AW39">INDEX(W_psid!$B$2:$CZ$104,W_!$A39,W_!AW$1)/Ns!$B$1</f>
        <v>3.8120966100432443</v>
      </c>
      <c r="AX39" s="20">
        <v>0</v>
      </c>
      <c r="AY39" s="20">
        <v>0</v>
      </c>
      <c r="AZ39" s="20">
        <v>0</v>
      </c>
      <c r="BA39" s="20">
        <v>0</v>
      </c>
      <c r="BB39" s="20">
        <v>0</v>
      </c>
      <c r="BC39" s="20">
        <v>0</v>
      </c>
      <c r="BD39" s="20">
        <v>0</v>
      </c>
      <c r="BE39" s="20">
        <v>0</v>
      </c>
    </row>
    <row r="40" spans="1:57" x14ac:dyDescent="0.35">
      <c r="A40" s="20">
        <f>MATCH(C40,W_psid!$A$2:$A$104,0)</f>
        <v>89</v>
      </c>
      <c r="B40" s="20" t="str">
        <f>MOMS!$A$38</f>
        <v>betacom</v>
      </c>
      <c r="C40" s="20" t="str">
        <f>MOMS!$B$38</f>
        <v>betacom</v>
      </c>
      <c r="D40" s="20" cm="1">
        <f t="array" ref="D40">INDEX(W_psid!$B$2:$CZ$104,W_!$A40,W_!D$1)/Ns!$B$1</f>
        <v>-1.8289835043206779E-2</v>
      </c>
      <c r="E40" s="20" cm="1">
        <f t="array" ref="E40">INDEX(W_psid!$B$2:$CZ$104,W_!$A40,W_!E$1)/Ns!$B$1</f>
        <v>-9.7669640245404157E-2</v>
      </c>
      <c r="F40" s="20" cm="1">
        <f t="array" ref="F40">INDEX(W_psid!$B$2:$CZ$104,W_!$A40,W_!F$1)/Ns!$B$1</f>
        <v>-0.13880434082034149</v>
      </c>
      <c r="G40" s="20" cm="1">
        <f t="array" ref="G40">INDEX(W_psid!$B$2:$CZ$104,W_!$A40,W_!G$1)/Ns!$B$1</f>
        <v>-4.870649675022249</v>
      </c>
      <c r="H40" s="20" cm="1">
        <f t="array" ref="H40">INDEX(W_psid!$B$2:$CZ$104,W_!$A40,W_!H$1)/Ns!$B$1</f>
        <v>-3.5290906265103131E-2</v>
      </c>
      <c r="I40" s="20" cm="1">
        <f t="array" ref="I40">INDEX(W_psid!$B$2:$CZ$104,W_!$A40,W_!I$1)/Ns!$B$1</f>
        <v>2.2428411785951461</v>
      </c>
      <c r="J40" s="20" cm="1">
        <f t="array" ref="J40">INDEX(W_psid!$B$2:$CZ$104,W_!$A40,W_!J$1)/Ns!$B$1</f>
        <v>2.6695665299151958</v>
      </c>
      <c r="K40" s="20" cm="1">
        <f t="array" ref="K40">INDEX(W_psid!$B$2:$CZ$104,W_!$A40,W_!K$1)/Ns!$B$1</f>
        <v>1.991731857013805</v>
      </c>
      <c r="L40" s="20" cm="1">
        <f t="array" ref="L40">INDEX(W_psid!$B$2:$CZ$104,W_!$A40,W_!L$1)/Ns!$B$1</f>
        <v>3.9272944901006308E-2</v>
      </c>
      <c r="M40" s="20" cm="1">
        <f t="array" ref="M40">INDEX(W_psid!$B$2:$CZ$104,W_!$A40,W_!M$1)/Ns!$B$1</f>
        <v>2.0035536878101601</v>
      </c>
      <c r="N40" s="20" cm="1">
        <f t="array" ref="N40">INDEX(W_psid!$B$2:$CZ$104,W_!$A40,W_!N$1)/Ns!$B$1</f>
        <v>1.405336305778135</v>
      </c>
      <c r="O40" s="20" cm="1">
        <f t="array" ref="O40">INDEX(W_psid!$B$2:$CZ$104,W_!$A40,W_!O$1)/Ns!$B$1</f>
        <v>0.37580112860738296</v>
      </c>
      <c r="P40" s="20" cm="1">
        <f t="array" ref="P40">INDEX(W_psid!$B$2:$CZ$104,W_!$A40,W_!P$1)/Ns!$B$1</f>
        <v>1.1007457174387545</v>
      </c>
      <c r="Q40" s="20" cm="1">
        <f t="array" ref="Q40">INDEX(W_psid!$B$2:$CZ$104,W_!$A40,W_!Q$1)/Ns!$B$1</f>
        <v>4.5514087256306501</v>
      </c>
      <c r="R40" s="20" cm="1">
        <f t="array" ref="R40">INDEX(W_psid!$B$2:$CZ$104,W_!$A40,W_!R$1)/Ns!$B$1</f>
        <v>-2.6842535990105416</v>
      </c>
      <c r="S40" s="20" cm="1">
        <f t="array" ref="S40">INDEX(W_psid!$B$2:$CZ$104,W_!$A40,W_!S$1)/Ns!$B$1</f>
        <v>-9.4200332868048763E-4</v>
      </c>
      <c r="T40" s="20" cm="1">
        <f t="array" ref="T40">INDEX(W_psid!$B$2:$CZ$104,W_!$A40,W_!T$1)/Ns!$B$1</f>
        <v>5.4923711545598315E-4</v>
      </c>
      <c r="U40" s="20" cm="1">
        <f t="array" ref="U40">INDEX(W_psid!$B$2:$CZ$104,W_!$A40,W_!U$1)/Ns!$B$1</f>
        <v>-1.9692725868528456E-3</v>
      </c>
      <c r="V40" s="20" cm="1">
        <f t="array" ref="V40">INDEX(W_psid!$B$2:$CZ$104,W_!$A40,W_!V$1)/Ns!$B$1</f>
        <v>0.32249204929710079</v>
      </c>
      <c r="W40" s="20" cm="1">
        <f t="array" ref="W40">INDEX(W_psid!$B$2:$CZ$104,W_!$A40,W_!W$1)/Ns!$B$1</f>
        <v>0.32077751618003797</v>
      </c>
      <c r="X40" s="20" cm="1">
        <f t="array" ref="X40">INDEX(W_psid!$B$2:$CZ$104,W_!$A40,W_!X$1)/Ns!$B$1</f>
        <v>0.19169913902784669</v>
      </c>
      <c r="Y40" s="20" cm="1">
        <f t="array" ref="Y40">INDEX(W_psid!$B$2:$CZ$104,W_!$A40,W_!Y$1)/Ns!$B$1</f>
        <v>0.15271955740558213</v>
      </c>
      <c r="Z40" s="20" cm="1">
        <f t="array" ref="Z40">INDEX(W_psid!$B$2:$CZ$104,W_!$A40,W_!Z$1)/Ns!$B$1</f>
        <v>0.13429772985384414</v>
      </c>
      <c r="AA40" s="20" cm="1">
        <f t="array" ref="AA40">INDEX(W_psid!$B$2:$CZ$104,W_!$A40,W_!AA$1)/Ns!$B$1</f>
        <v>0.17200934849541977</v>
      </c>
      <c r="AB40" s="20" cm="1">
        <f t="array" ref="AB40">INDEX(W_psid!$B$2:$CZ$104,W_!$A40,W_!AB$1)/Ns!$B$1</f>
        <v>-1.666693215996249E-2</v>
      </c>
      <c r="AC40" s="20" cm="1">
        <f t="array" ref="AC40">INDEX(W_psid!$B$2:$CZ$104,W_!$A40,W_!AC$1)/Ns!$B$1</f>
        <v>3.3881867477625659E-3</v>
      </c>
      <c r="AD40" s="20" cm="1">
        <f t="array" ref="AD40">INDEX(W_psid!$B$2:$CZ$104,W_!$A40,W_!AD$1)/Ns!$B$1</f>
        <v>-0.12264907055023833</v>
      </c>
      <c r="AE40" s="20" cm="1">
        <f t="array" ref="AE40">INDEX(W_psid!$B$2:$CZ$104,W_!$A40,W_!AE$1)/Ns!$B$1</f>
        <v>1.4058045196998343E-2</v>
      </c>
      <c r="AF40" s="20" cm="1">
        <f t="array" ref="AF40">INDEX(W_psid!$B$2:$CZ$104,W_!$A40,W_!AF$1)/Ns!$B$1</f>
        <v>2.4669550578349475</v>
      </c>
      <c r="AG40" s="20" cm="1">
        <f t="array" ref="AG40">INDEX(W_psid!$B$2:$CZ$104,W_!$A40,W_!AG$1)/Ns!$B$1</f>
        <v>2.3390553557152867</v>
      </c>
      <c r="AH40" s="20" cm="1">
        <f t="array" ref="AH40">INDEX(W_psid!$B$2:$CZ$104,W_!$A40,W_!AH$1)/Ns!$B$1</f>
        <v>3.3516339900457595E-3</v>
      </c>
      <c r="AI40" s="20" cm="1">
        <f t="array" ref="AI40">INDEX(W_psid!$B$2:$CZ$104,W_!$A40,W_!AI$1)/Ns!$B$1</f>
        <v>-1.0212533350663626</v>
      </c>
      <c r="AJ40" s="20" cm="1">
        <f t="array" ref="AJ40">INDEX(W_psid!$B$2:$CZ$104,W_!$A40,W_!AJ$1)/Ns!$B$1</f>
        <v>5.5548283503391548E-3</v>
      </c>
      <c r="AK40" s="20" cm="1">
        <f t="array" ref="AK40">INDEX(W_psid!$B$2:$CZ$104,W_!$A40,W_!AK$1)/Ns!$B$1</f>
        <v>26.350802590025026</v>
      </c>
      <c r="AL40" s="20" cm="1">
        <f t="array" ref="AL40">INDEX(W_psid!$B$2:$CZ$104,W_!$A40,W_!AL$1)/Ns!$B$1</f>
        <v>34.41252771114025</v>
      </c>
      <c r="AM40" s="20" cm="1">
        <f t="array" ref="AM40">INDEX(W_psid!$B$2:$CZ$104,W_!$A40,W_!AM$1)/Ns!$B$1</f>
        <v>-9.4679409258315914</v>
      </c>
      <c r="AN40" s="20" cm="1">
        <f t="array" ref="AN40">INDEX(W_psid!$B$2:$CZ$104,W_!$A40,W_!AN$1)/Ns!$B$1</f>
        <v>0.54472829266547329</v>
      </c>
      <c r="AO40" s="20" cm="1">
        <f t="array" ref="AO40">INDEX(W_psid!$B$2:$CZ$104,W_!$A40,W_!AO$1)/Ns!$B$1</f>
        <v>-2.9272063056372264E-3</v>
      </c>
      <c r="AP40" s="20" cm="1">
        <f t="array" ref="AP40">INDEX(W_psid!$B$2:$CZ$104,W_!$A40,W_!AP$1)/Ns!$B$1</f>
        <v>-14.010098643787941</v>
      </c>
      <c r="AQ40" s="20" cm="1">
        <f t="array" ref="AQ40">INDEX(W_psid!$B$2:$CZ$104,W_!$A40,W_!AQ$1)/Ns!$B$1</f>
        <v>-17.995845462362904</v>
      </c>
      <c r="AR40" s="20" cm="1">
        <f t="array" ref="AR40">INDEX(W_psid!$B$2:$CZ$104,W_!$A40,W_!AR$1)/Ns!$B$1</f>
        <v>5.0253828623539052</v>
      </c>
      <c r="AS40" s="20" cm="1">
        <f t="array" ref="AS40">INDEX(W_psid!$B$2:$CZ$104,W_!$A40,W_!AS$1)/Ns!$B$1</f>
        <v>-2.5739630805727211E-3</v>
      </c>
      <c r="AT40" s="20" cm="1">
        <f t="array" ref="AT40">INDEX(W_psid!$B$2:$CZ$104,W_!$A40,W_!AT$1)/Ns!$B$1</f>
        <v>1.373976045356048E-3</v>
      </c>
      <c r="AU40" s="20" cm="1">
        <f t="array" ref="AU40">INDEX(W_psid!$B$2:$CZ$104,W_!$A40,W_!AU$1)/Ns!$B$1</f>
        <v>0</v>
      </c>
      <c r="AV40" s="20" cm="1">
        <f t="array" ref="AV40">INDEX(W_psid!$B$2:$CZ$104,W_!$A40,W_!AV$1)/Ns!$B$1</f>
        <v>-1.068985134610472</v>
      </c>
      <c r="AW40" s="20" cm="1">
        <f t="array" ref="AW40">INDEX(W_psid!$B$2:$CZ$104,W_!$A40,W_!AW$1)/Ns!$B$1</f>
        <v>-6.7177485470869241E-2</v>
      </c>
      <c r="AX40" s="20">
        <v>0</v>
      </c>
      <c r="AY40" s="20">
        <v>0</v>
      </c>
      <c r="AZ40" s="20">
        <v>0</v>
      </c>
      <c r="BA40" s="20">
        <v>0</v>
      </c>
      <c r="BB40" s="20">
        <v>0</v>
      </c>
      <c r="BC40" s="20">
        <v>0</v>
      </c>
      <c r="BD40" s="20">
        <v>0</v>
      </c>
      <c r="BE40" s="20">
        <v>0</v>
      </c>
    </row>
    <row r="41" spans="1:57" x14ac:dyDescent="0.35">
      <c r="A41" s="20">
        <f>MATCH(C41,W_psid!$A$2:$A$104,0)</f>
        <v>91</v>
      </c>
      <c r="B41" s="20" t="str">
        <f>MOMS!$A$39</f>
        <v>betalfp</v>
      </c>
      <c r="C41" s="20" t="str">
        <f>MOMS!$B$39</f>
        <v>betalfp</v>
      </c>
      <c r="D41" s="20" cm="1">
        <f t="array" ref="D41">INDEX(W_psid!$B$2:$CZ$104,W_!$A41,W_!D$1)/Ns!$B$1</f>
        <v>1.5038080332542401E-4</v>
      </c>
      <c r="E41" s="20" cm="1">
        <f t="array" ref="E41">INDEX(W_psid!$B$2:$CZ$104,W_!$A41,W_!E$1)/Ns!$B$1</f>
        <v>9.9211306694787431E-4</v>
      </c>
      <c r="F41" s="20" cm="1">
        <f t="array" ref="F41">INDEX(W_psid!$B$2:$CZ$104,W_!$A41,W_!F$1)/Ns!$B$1</f>
        <v>1.8249079797740804E-3</v>
      </c>
      <c r="G41" s="20" cm="1">
        <f t="array" ref="G41">INDEX(W_psid!$B$2:$CZ$104,W_!$A41,W_!G$1)/Ns!$B$1</f>
        <v>6.1262494192831328E-2</v>
      </c>
      <c r="H41" s="20" cm="1">
        <f t="array" ref="H41">INDEX(W_psid!$B$2:$CZ$104,W_!$A41,W_!H$1)/Ns!$B$1</f>
        <v>-7.4197789751461202E-3</v>
      </c>
      <c r="I41" s="20" cm="1">
        <f t="array" ref="I41">INDEX(W_psid!$B$2:$CZ$104,W_!$A41,W_!I$1)/Ns!$B$1</f>
        <v>-2.7554633245308345E-2</v>
      </c>
      <c r="J41" s="20" cm="1">
        <f t="array" ref="J41">INDEX(W_psid!$B$2:$CZ$104,W_!$A41,W_!J$1)/Ns!$B$1</f>
        <v>-3.2264782321205422E-2</v>
      </c>
      <c r="K41" s="20" cm="1">
        <f t="array" ref="K41">INDEX(W_psid!$B$2:$CZ$104,W_!$A41,W_!K$1)/Ns!$B$1</f>
        <v>-3.0675799390532665E-2</v>
      </c>
      <c r="L41" s="20" cm="1">
        <f t="array" ref="L41">INDEX(W_psid!$B$2:$CZ$104,W_!$A41,W_!L$1)/Ns!$B$1</f>
        <v>1.2545070129001435E-4</v>
      </c>
      <c r="M41" s="20" cm="1">
        <f t="array" ref="M41">INDEX(W_psid!$B$2:$CZ$104,W_!$A41,W_!M$1)/Ns!$B$1</f>
        <v>-1.9805918848106167E-2</v>
      </c>
      <c r="N41" s="20" cm="1">
        <f t="array" ref="N41">INDEX(W_psid!$B$2:$CZ$104,W_!$A41,W_!N$1)/Ns!$B$1</f>
        <v>9.3922809063725094E-3</v>
      </c>
      <c r="O41" s="20" cm="1">
        <f t="array" ref="O41">INDEX(W_psid!$B$2:$CZ$104,W_!$A41,W_!O$1)/Ns!$B$1</f>
        <v>-8.6873698960228101E-3</v>
      </c>
      <c r="P41" s="20" cm="1">
        <f t="array" ref="P41">INDEX(W_psid!$B$2:$CZ$104,W_!$A41,W_!P$1)/Ns!$B$1</f>
        <v>5.8443780074769964E-3</v>
      </c>
      <c r="Q41" s="20" cm="1">
        <f t="array" ref="Q41">INDEX(W_psid!$B$2:$CZ$104,W_!$A41,W_!Q$1)/Ns!$B$1</f>
        <v>-6.3191826372815979E-2</v>
      </c>
      <c r="R41" s="20" cm="1">
        <f t="array" ref="R41">INDEX(W_psid!$B$2:$CZ$104,W_!$A41,W_!R$1)/Ns!$B$1</f>
        <v>3.1421614198026991E-2</v>
      </c>
      <c r="S41" s="20" cm="1">
        <f t="array" ref="S41">INDEX(W_psid!$B$2:$CZ$104,W_!$A41,W_!S$1)/Ns!$B$1</f>
        <v>2.411222988138762E-5</v>
      </c>
      <c r="T41" s="20" cm="1">
        <f t="array" ref="T41">INDEX(W_psid!$B$2:$CZ$104,W_!$A41,W_!T$1)/Ns!$B$1</f>
        <v>-1.4055695924452548E-7</v>
      </c>
      <c r="U41" s="20" cm="1">
        <f t="array" ref="U41">INDEX(W_psid!$B$2:$CZ$104,W_!$A41,W_!U$1)/Ns!$B$1</f>
        <v>3.1985755632424104E-5</v>
      </c>
      <c r="V41" s="20" cm="1">
        <f t="array" ref="V41">INDEX(W_psid!$B$2:$CZ$104,W_!$A41,W_!V$1)/Ns!$B$1</f>
        <v>-3.9421510229288572E-3</v>
      </c>
      <c r="W41" s="20" cm="1">
        <f t="array" ref="W41">INDEX(W_psid!$B$2:$CZ$104,W_!$A41,W_!W$1)/Ns!$B$1</f>
        <v>-3.7798624254289067E-3</v>
      </c>
      <c r="X41" s="20" cm="1">
        <f t="array" ref="X41">INDEX(W_psid!$B$2:$CZ$104,W_!$A41,W_!X$1)/Ns!$B$1</f>
        <v>-2.4612166573924942E-3</v>
      </c>
      <c r="Y41" s="20" cm="1">
        <f t="array" ref="Y41">INDEX(W_psid!$B$2:$CZ$104,W_!$A41,W_!Y$1)/Ns!$B$1</f>
        <v>-2.0344292012703848E-3</v>
      </c>
      <c r="Z41" s="20" cm="1">
        <f t="array" ref="Z41">INDEX(W_psid!$B$2:$CZ$104,W_!$A41,W_!Z$1)/Ns!$B$1</f>
        <v>-1.6640476614662094E-3</v>
      </c>
      <c r="AA41" s="20" cm="1">
        <f t="array" ref="AA41">INDEX(W_psid!$B$2:$CZ$104,W_!$A41,W_!AA$1)/Ns!$B$1</f>
        <v>-2.098882714006147E-3</v>
      </c>
      <c r="AB41" s="20" cm="1">
        <f t="array" ref="AB41">INDEX(W_psid!$B$2:$CZ$104,W_!$A41,W_!AB$1)/Ns!$B$1</f>
        <v>4.487888073364518E-4</v>
      </c>
      <c r="AC41" s="20" cm="1">
        <f t="array" ref="AC41">INDEX(W_psid!$B$2:$CZ$104,W_!$A41,W_!AC$1)/Ns!$B$1</f>
        <v>-3.3634370971096795E-5</v>
      </c>
      <c r="AD41" s="20" cm="1">
        <f t="array" ref="AD41">INDEX(W_psid!$B$2:$CZ$104,W_!$A41,W_!AD$1)/Ns!$B$1</f>
        <v>4.4913771259621029E-4</v>
      </c>
      <c r="AE41" s="20" cm="1">
        <f t="array" ref="AE41">INDEX(W_psid!$B$2:$CZ$104,W_!$A41,W_!AE$1)/Ns!$B$1</f>
        <v>-1.9376216453028277E-5</v>
      </c>
      <c r="AF41" s="20" cm="1">
        <f t="array" ref="AF41">INDEX(W_psid!$B$2:$CZ$104,W_!$A41,W_!AF$1)/Ns!$B$1</f>
        <v>-3.0560692213864479E-2</v>
      </c>
      <c r="AG41" s="20" cm="1">
        <f t="array" ref="AG41">INDEX(W_psid!$B$2:$CZ$104,W_!$A41,W_!AG$1)/Ns!$B$1</f>
        <v>-2.8924130889916768E-2</v>
      </c>
      <c r="AH41" s="20" cm="1">
        <f t="array" ref="AH41">INDEX(W_psid!$B$2:$CZ$104,W_!$A41,W_!AH$1)/Ns!$B$1</f>
        <v>-1.2581015170628517E-5</v>
      </c>
      <c r="AI41" s="20" cm="1">
        <f t="array" ref="AI41">INDEX(W_psid!$B$2:$CZ$104,W_!$A41,W_!AI$1)/Ns!$B$1</f>
        <v>5.5505993991647202E-3</v>
      </c>
      <c r="AJ41" s="20" cm="1">
        <f t="array" ref="AJ41">INDEX(W_psid!$B$2:$CZ$104,W_!$A41,W_!AJ$1)/Ns!$B$1</f>
        <v>-1.5413970549785292E-4</v>
      </c>
      <c r="AK41" s="20" cm="1">
        <f t="array" ref="AK41">INDEX(W_psid!$B$2:$CZ$104,W_!$A41,W_!AK$1)/Ns!$B$1</f>
        <v>-0.35237154995183256</v>
      </c>
      <c r="AL41" s="20" cm="1">
        <f t="array" ref="AL41">INDEX(W_psid!$B$2:$CZ$104,W_!$A41,W_!AL$1)/Ns!$B$1</f>
        <v>-0.63970856820303645</v>
      </c>
      <c r="AM41" s="20" cm="1">
        <f t="array" ref="AM41">INDEX(W_psid!$B$2:$CZ$104,W_!$A41,W_!AM$1)/Ns!$B$1</f>
        <v>0.18321236575927435</v>
      </c>
      <c r="AN41" s="20" cm="1">
        <f t="array" ref="AN41">INDEX(W_psid!$B$2:$CZ$104,W_!$A41,W_!AN$1)/Ns!$B$1</f>
        <v>-2.9272063056372264E-3</v>
      </c>
      <c r="AO41" s="20" cm="1">
        <f t="array" ref="AO41">INDEX(W_psid!$B$2:$CZ$104,W_!$A41,W_!AO$1)/Ns!$B$1</f>
        <v>8.0094768179797099E-5</v>
      </c>
      <c r="AP41" s="20" cm="1">
        <f t="array" ref="AP41">INDEX(W_psid!$B$2:$CZ$104,W_!$A41,W_!AP$1)/Ns!$B$1</f>
        <v>0.18593567279354542</v>
      </c>
      <c r="AQ41" s="20" cm="1">
        <f t="array" ref="AQ41">INDEX(W_psid!$B$2:$CZ$104,W_!$A41,W_!AQ$1)/Ns!$B$1</f>
        <v>0.33228938245011619</v>
      </c>
      <c r="AR41" s="20" cm="1">
        <f t="array" ref="AR41">INDEX(W_psid!$B$2:$CZ$104,W_!$A41,W_!AR$1)/Ns!$B$1</f>
        <v>-9.665590944387055E-2</v>
      </c>
      <c r="AS41" s="20" cm="1">
        <f t="array" ref="AS41">INDEX(W_psid!$B$2:$CZ$104,W_!$A41,W_!AS$1)/Ns!$B$1</f>
        <v>3.1151790203279276E-5</v>
      </c>
      <c r="AT41" s="20" cm="1">
        <f t="array" ref="AT41">INDEX(W_psid!$B$2:$CZ$104,W_!$A41,W_!AT$1)/Ns!$B$1</f>
        <v>-1.6364640582927795E-5</v>
      </c>
      <c r="AU41" s="20" cm="1">
        <f t="array" ref="AU41">INDEX(W_psid!$B$2:$CZ$104,W_!$A41,W_!AU$1)/Ns!$B$1</f>
        <v>0</v>
      </c>
      <c r="AV41" s="20" cm="1">
        <f t="array" ref="AV41">INDEX(W_psid!$B$2:$CZ$104,W_!$A41,W_!AV$1)/Ns!$B$1</f>
        <v>-4.7494900024793625E-3</v>
      </c>
      <c r="AW41" s="20" cm="1">
        <f t="array" ref="AW41">INDEX(W_psid!$B$2:$CZ$104,W_!$A41,W_!AW$1)/Ns!$B$1</f>
        <v>6.8471704235093433E-4</v>
      </c>
      <c r="AX41" s="20">
        <v>0</v>
      </c>
      <c r="AY41" s="20">
        <v>0</v>
      </c>
      <c r="AZ41" s="20">
        <v>0</v>
      </c>
      <c r="BA41" s="20">
        <v>0</v>
      </c>
      <c r="BB41" s="20">
        <v>0</v>
      </c>
      <c r="BC41" s="20">
        <v>0</v>
      </c>
      <c r="BD41" s="20">
        <v>0</v>
      </c>
      <c r="BE41" s="20">
        <v>0</v>
      </c>
    </row>
    <row r="42" spans="1:57" x14ac:dyDescent="0.35">
      <c r="A42" s="20">
        <f>MATCH(C42,W_psid!$A$2:$A$104,0)</f>
        <v>87</v>
      </c>
      <c r="B42" s="20" t="str">
        <f>MOMS!$A$40</f>
        <v>betahrs</v>
      </c>
      <c r="C42" s="20" t="str">
        <f>MOMS!$B$40</f>
        <v>betahrs</v>
      </c>
      <c r="D42" s="20" cm="1">
        <f t="array" ref="D42">INDEX(W_psid!$B$2:$CZ$104,W_!$A42,W_!D$1)/Ns!$B$1</f>
        <v>5.2869881740900944</v>
      </c>
      <c r="E42" s="20" cm="1">
        <f t="array" ref="E42">INDEX(W_psid!$B$2:$CZ$104,W_!$A42,W_!E$1)/Ns!$B$1</f>
        <v>10.346936944576155</v>
      </c>
      <c r="F42" s="20" cm="1">
        <f t="array" ref="F42">INDEX(W_psid!$B$2:$CZ$104,W_!$A42,W_!F$1)/Ns!$B$1</f>
        <v>9.4549922084863987</v>
      </c>
      <c r="G42" s="20" cm="1">
        <f t="array" ref="G42">INDEX(W_psid!$B$2:$CZ$104,W_!$A42,W_!G$1)/Ns!$B$1</f>
        <v>524.83955330398476</v>
      </c>
      <c r="H42" s="20" cm="1">
        <f t="array" ref="H42">INDEX(W_psid!$B$2:$CZ$104,W_!$A42,W_!H$1)/Ns!$B$1</f>
        <v>-74.833374535577121</v>
      </c>
      <c r="I42" s="20" cm="1">
        <f t="array" ref="I42">INDEX(W_psid!$B$2:$CZ$104,W_!$A42,W_!I$1)/Ns!$B$1</f>
        <v>-147.17770074714014</v>
      </c>
      <c r="J42" s="20" cm="1">
        <f t="array" ref="J42">INDEX(W_psid!$B$2:$CZ$104,W_!$A42,W_!J$1)/Ns!$B$1</f>
        <v>-300.63742498639431</v>
      </c>
      <c r="K42" s="20" cm="1">
        <f t="array" ref="K42">INDEX(W_psid!$B$2:$CZ$104,W_!$A42,W_!K$1)/Ns!$B$1</f>
        <v>-122.60680602222264</v>
      </c>
      <c r="L42" s="20" cm="1">
        <f t="array" ref="L42">INDEX(W_psid!$B$2:$CZ$104,W_!$A42,W_!L$1)/Ns!$B$1</f>
        <v>-1.8440378825759587</v>
      </c>
      <c r="M42" s="20" cm="1">
        <f t="array" ref="M42">INDEX(W_psid!$B$2:$CZ$104,W_!$A42,W_!M$1)/Ns!$B$1</f>
        <v>19.803163217944064</v>
      </c>
      <c r="N42" s="20" cm="1">
        <f t="array" ref="N42">INDEX(W_psid!$B$2:$CZ$104,W_!$A42,W_!N$1)/Ns!$B$1</f>
        <v>-127.40207196879018</v>
      </c>
      <c r="O42" s="20" cm="1">
        <f t="array" ref="O42">INDEX(W_psid!$B$2:$CZ$104,W_!$A42,W_!O$1)/Ns!$B$1</f>
        <v>48.079475684814582</v>
      </c>
      <c r="P42" s="20" cm="1">
        <f t="array" ref="P42">INDEX(W_psid!$B$2:$CZ$104,W_!$A42,W_!P$1)/Ns!$B$1</f>
        <v>20.076544827787913</v>
      </c>
      <c r="Q42" s="20" cm="1">
        <f t="array" ref="Q42">INDEX(W_psid!$B$2:$CZ$104,W_!$A42,W_!Q$1)/Ns!$B$1</f>
        <v>-238.81736863784377</v>
      </c>
      <c r="R42" s="20" cm="1">
        <f t="array" ref="R42">INDEX(W_psid!$B$2:$CZ$104,W_!$A42,W_!R$1)/Ns!$B$1</f>
        <v>185.65402480714047</v>
      </c>
      <c r="S42" s="20" cm="1">
        <f t="array" ref="S42">INDEX(W_psid!$B$2:$CZ$104,W_!$A42,W_!S$1)/Ns!$B$1</f>
        <v>0.10478326768084163</v>
      </c>
      <c r="T42" s="20" cm="1">
        <f t="array" ref="T42">INDEX(W_psid!$B$2:$CZ$104,W_!$A42,W_!T$1)/Ns!$B$1</f>
        <v>-1.8313184959350703E-2</v>
      </c>
      <c r="U42" s="20" cm="1">
        <f t="array" ref="U42">INDEX(W_psid!$B$2:$CZ$104,W_!$A42,W_!U$1)/Ns!$B$1</f>
        <v>0.2113347578603588</v>
      </c>
      <c r="V42" s="20" cm="1">
        <f t="array" ref="V42">INDEX(W_psid!$B$2:$CZ$104,W_!$A42,W_!V$1)/Ns!$B$1</f>
        <v>-21.749606770947754</v>
      </c>
      <c r="W42" s="20" cm="1">
        <f t="array" ref="W42">INDEX(W_psid!$B$2:$CZ$104,W_!$A42,W_!W$1)/Ns!$B$1</f>
        <v>-21.204232057822662</v>
      </c>
      <c r="X42" s="20" cm="1">
        <f t="array" ref="X42">INDEX(W_psid!$B$2:$CZ$104,W_!$A42,W_!X$1)/Ns!$B$1</f>
        <v>-19.078552671402932</v>
      </c>
      <c r="Y42" s="20" cm="1">
        <f t="array" ref="Y42">INDEX(W_psid!$B$2:$CZ$104,W_!$A42,W_!Y$1)/Ns!$B$1</f>
        <v>-15.407903120797316</v>
      </c>
      <c r="Z42" s="20" cm="1">
        <f t="array" ref="Z42">INDEX(W_psid!$B$2:$CZ$104,W_!$A42,W_!Z$1)/Ns!$B$1</f>
        <v>-12.987558728018055</v>
      </c>
      <c r="AA42" s="20" cm="1">
        <f t="array" ref="AA42">INDEX(W_psid!$B$2:$CZ$104,W_!$A42,W_!AA$1)/Ns!$B$1</f>
        <v>-17.555045660421847</v>
      </c>
      <c r="AB42" s="20" cm="1">
        <f t="array" ref="AB42">INDEX(W_psid!$B$2:$CZ$104,W_!$A42,W_!AB$1)/Ns!$B$1</f>
        <v>0.45973916498334771</v>
      </c>
      <c r="AC42" s="20" cm="1">
        <f t="array" ref="AC42">INDEX(W_psid!$B$2:$CZ$104,W_!$A42,W_!AC$1)/Ns!$B$1</f>
        <v>-9.2804003822332823E-2</v>
      </c>
      <c r="AD42" s="20" cm="1">
        <f t="array" ref="AD42">INDEX(W_psid!$B$2:$CZ$104,W_!$A42,W_!AD$1)/Ns!$B$1</f>
        <v>5.2721630562293775</v>
      </c>
      <c r="AE42" s="20" cm="1">
        <f t="array" ref="AE42">INDEX(W_psid!$B$2:$CZ$104,W_!$A42,W_!AE$1)/Ns!$B$1</f>
        <v>-1.8441780549517321</v>
      </c>
      <c r="AF42" s="20" cm="1">
        <f t="array" ref="AF42">INDEX(W_psid!$B$2:$CZ$104,W_!$A42,W_!AF$1)/Ns!$B$1</f>
        <v>-265.25151441513674</v>
      </c>
      <c r="AG42" s="20" cm="1">
        <f t="array" ref="AG42">INDEX(W_psid!$B$2:$CZ$104,W_!$A42,W_!AG$1)/Ns!$B$1</f>
        <v>-238.29807853089193</v>
      </c>
      <c r="AH42" s="20" cm="1">
        <f t="array" ref="AH42">INDEX(W_psid!$B$2:$CZ$104,W_!$A42,W_!AH$1)/Ns!$B$1</f>
        <v>-0.29965631117667629</v>
      </c>
      <c r="AI42" s="20" cm="1">
        <f t="array" ref="AI42">INDEX(W_psid!$B$2:$CZ$104,W_!$A42,W_!AI$1)/Ns!$B$1</f>
        <v>26.342303802109786</v>
      </c>
      <c r="AJ42" s="20" cm="1">
        <f t="array" ref="AJ42">INDEX(W_psid!$B$2:$CZ$104,W_!$A42,W_!AJ$1)/Ns!$B$1</f>
        <v>-0.35986837040903369</v>
      </c>
      <c r="AK42" s="20" cm="1">
        <f t="array" ref="AK42">INDEX(W_psid!$B$2:$CZ$104,W_!$A42,W_!AK$1)/Ns!$B$1</f>
        <v>-2965.0911750642413</v>
      </c>
      <c r="AL42" s="20" cm="1">
        <f t="array" ref="AL42">INDEX(W_psid!$B$2:$CZ$104,W_!$A42,W_!AL$1)/Ns!$B$1</f>
        <v>-3387.8750925053214</v>
      </c>
      <c r="AM42" s="20" cm="1">
        <f t="array" ref="AM42">INDEX(W_psid!$B$2:$CZ$104,W_!$A42,W_!AM$1)/Ns!$B$1</f>
        <v>1074.5219767678861</v>
      </c>
      <c r="AN42" s="20" cm="1">
        <f t="array" ref="AN42">INDEX(W_psid!$B$2:$CZ$104,W_!$A42,W_!AN$1)/Ns!$B$1</f>
        <v>-14.010098643787941</v>
      </c>
      <c r="AO42" s="20" cm="1">
        <f t="array" ref="AO42">INDEX(W_psid!$B$2:$CZ$104,W_!$A42,W_!AO$1)/Ns!$B$1</f>
        <v>0.18593567279354542</v>
      </c>
      <c r="AP42" s="20" cm="1">
        <f t="array" ref="AP42">INDEX(W_psid!$B$2:$CZ$104,W_!$A42,W_!AP$1)/Ns!$B$1</f>
        <v>1571.9592776040899</v>
      </c>
      <c r="AQ42" s="20" cm="1">
        <f t="array" ref="AQ42">INDEX(W_psid!$B$2:$CZ$104,W_!$A42,W_!AQ$1)/Ns!$B$1</f>
        <v>1763.0877160733692</v>
      </c>
      <c r="AR42" s="20" cm="1">
        <f t="array" ref="AR42">INDEX(W_psid!$B$2:$CZ$104,W_!$A42,W_!AR$1)/Ns!$B$1</f>
        <v>-566.10278894796431</v>
      </c>
      <c r="AS42" s="20" cm="1">
        <f t="array" ref="AS42">INDEX(W_psid!$B$2:$CZ$104,W_!$A42,W_!AS$1)/Ns!$B$1</f>
        <v>-5.2131241664623476E-2</v>
      </c>
      <c r="AT42" s="20" cm="1">
        <f t="array" ref="AT42">INDEX(W_psid!$B$2:$CZ$104,W_!$A42,W_!AT$1)/Ns!$B$1</f>
        <v>2.7532015914400448E-2</v>
      </c>
      <c r="AU42" s="20" cm="1">
        <f t="array" ref="AU42">INDEX(W_psid!$B$2:$CZ$104,W_!$A42,W_!AU$1)/Ns!$B$1</f>
        <v>0</v>
      </c>
      <c r="AV42" s="20" cm="1">
        <f t="array" ref="AV42">INDEX(W_psid!$B$2:$CZ$104,W_!$A42,W_!AV$1)/Ns!$B$1</f>
        <v>-118.00512548895253</v>
      </c>
      <c r="AW42" s="20" cm="1">
        <f t="array" ref="AW42">INDEX(W_psid!$B$2:$CZ$104,W_!$A42,W_!AW$1)/Ns!$B$1</f>
        <v>2.7622370940835346</v>
      </c>
      <c r="AX42" s="20">
        <v>0</v>
      </c>
      <c r="AY42" s="20">
        <v>0</v>
      </c>
      <c r="AZ42" s="20">
        <v>0</v>
      </c>
      <c r="BA42" s="20">
        <v>0</v>
      </c>
      <c r="BB42" s="20">
        <v>0</v>
      </c>
      <c r="BC42" s="20">
        <v>0</v>
      </c>
      <c r="BD42" s="20">
        <v>0</v>
      </c>
      <c r="BE42" s="20">
        <v>0</v>
      </c>
    </row>
    <row r="43" spans="1:57" x14ac:dyDescent="0.35">
      <c r="A43" s="20">
        <f>MATCH(C43,W_psid!$A$2:$A$104,0)</f>
        <v>95</v>
      </c>
      <c r="B43" s="20" t="str">
        <f>MOMS!$A$41</f>
        <v>betahrs0</v>
      </c>
      <c r="C43" s="20" t="str">
        <f>MOMS!$B$41</f>
        <v>betahrs0</v>
      </c>
      <c r="D43" s="20" cm="1">
        <f t="array" ref="D43">INDEX(W_psid!$B$2:$CZ$104,W_!$A43,W_!D$1)/Ns!$B$1</f>
        <v>5.3193353404284016</v>
      </c>
      <c r="E43" s="20" cm="1">
        <f t="array" ref="E43">INDEX(W_psid!$B$2:$CZ$104,W_!$A43,W_!E$1)/Ns!$B$1</f>
        <v>11.230666837722927</v>
      </c>
      <c r="F43" s="20" cm="1">
        <f t="array" ref="F43">INDEX(W_psid!$B$2:$CZ$104,W_!$A43,W_!F$1)/Ns!$B$1</f>
        <v>12.952322298750794</v>
      </c>
      <c r="G43" s="20" cm="1">
        <f t="array" ref="G43">INDEX(W_psid!$B$2:$CZ$104,W_!$A43,W_!G$1)/Ns!$B$1</f>
        <v>589.43461486615456</v>
      </c>
      <c r="H43" s="20" cm="1">
        <f t="array" ref="H43">INDEX(W_psid!$B$2:$CZ$104,W_!$A43,W_!H$1)/Ns!$B$1</f>
        <v>-89.435010810450692</v>
      </c>
      <c r="I43" s="20" cm="1">
        <f t="array" ref="I43">INDEX(W_psid!$B$2:$CZ$104,W_!$A43,W_!I$1)/Ns!$B$1</f>
        <v>-209.64660814569041</v>
      </c>
      <c r="J43" s="20" cm="1">
        <f t="array" ref="J43">INDEX(W_psid!$B$2:$CZ$104,W_!$A43,W_!J$1)/Ns!$B$1</f>
        <v>-328.09664749976133</v>
      </c>
      <c r="K43" s="20" cm="1">
        <f t="array" ref="K43">INDEX(W_psid!$B$2:$CZ$104,W_!$A43,W_!K$1)/Ns!$B$1</f>
        <v>-169.60742296156531</v>
      </c>
      <c r="L43" s="20" cm="1">
        <f t="array" ref="L43">INDEX(W_psid!$B$2:$CZ$104,W_!$A43,W_!L$1)/Ns!$B$1</f>
        <v>-7.7186026207933578E-2</v>
      </c>
      <c r="M43" s="20" cm="1">
        <f t="array" ref="M43">INDEX(W_psid!$B$2:$CZ$104,W_!$A43,W_!M$1)/Ns!$B$1</f>
        <v>-33.886995121247786</v>
      </c>
      <c r="N43" s="20" cm="1">
        <f t="array" ref="N43">INDEX(W_psid!$B$2:$CZ$104,W_!$A43,W_!N$1)/Ns!$B$1</f>
        <v>-85.686414805813897</v>
      </c>
      <c r="O43" s="20" cm="1">
        <f t="array" ref="O43">INDEX(W_psid!$B$2:$CZ$104,W_!$A43,W_!O$1)/Ns!$B$1</f>
        <v>22.842755119843421</v>
      </c>
      <c r="P43" s="20" cm="1">
        <f t="array" ref="P43">INDEX(W_psid!$B$2:$CZ$104,W_!$A43,W_!P$1)/Ns!$B$1</f>
        <v>29.481320223582944</v>
      </c>
      <c r="Q43" s="20" cm="1">
        <f t="array" ref="Q43">INDEX(W_psid!$B$2:$CZ$104,W_!$A43,W_!Q$1)/Ns!$B$1</f>
        <v>-322.39115534555793</v>
      </c>
      <c r="R43" s="20" cm="1">
        <f t="array" ref="R43">INDEX(W_psid!$B$2:$CZ$104,W_!$A43,W_!R$1)/Ns!$B$1</f>
        <v>231.33285706423604</v>
      </c>
      <c r="S43" s="20" cm="1">
        <f t="array" ref="S43">INDEX(W_psid!$B$2:$CZ$104,W_!$A43,W_!S$1)/Ns!$B$1</f>
        <v>0.13212850637709037</v>
      </c>
      <c r="T43" s="20" cm="1">
        <f t="array" ref="T43">INDEX(W_psid!$B$2:$CZ$104,W_!$A43,W_!T$1)/Ns!$B$1</f>
        <v>-2.0581412216570685E-2</v>
      </c>
      <c r="U43" s="20" cm="1">
        <f t="array" ref="U43">INDEX(W_psid!$B$2:$CZ$104,W_!$A43,W_!U$1)/Ns!$B$1</f>
        <v>0.24235876952836172</v>
      </c>
      <c r="V43" s="20" cm="1">
        <f t="array" ref="V43">INDEX(W_psid!$B$2:$CZ$104,W_!$A43,W_!V$1)/Ns!$B$1</f>
        <v>-27.088719925972928</v>
      </c>
      <c r="W43" s="20" cm="1">
        <f t="array" ref="W43">INDEX(W_psid!$B$2:$CZ$104,W_!$A43,W_!W$1)/Ns!$B$1</f>
        <v>-26.16555804823501</v>
      </c>
      <c r="X43" s="20" cm="1">
        <f t="array" ref="X43">INDEX(W_psid!$B$2:$CZ$104,W_!$A43,W_!X$1)/Ns!$B$1</f>
        <v>-21.7540969847445</v>
      </c>
      <c r="Y43" s="20" cm="1">
        <f t="array" ref="Y43">INDEX(W_psid!$B$2:$CZ$104,W_!$A43,W_!Y$1)/Ns!$B$1</f>
        <v>-17.705078996688655</v>
      </c>
      <c r="Z43" s="20" cm="1">
        <f t="array" ref="Z43">INDEX(W_psid!$B$2:$CZ$104,W_!$A43,W_!Z$1)/Ns!$B$1</f>
        <v>-14.74090809622257</v>
      </c>
      <c r="AA43" s="20" cm="1">
        <f t="array" ref="AA43">INDEX(W_psid!$B$2:$CZ$104,W_!$A43,W_!AA$1)/Ns!$B$1</f>
        <v>-19.554483896008339</v>
      </c>
      <c r="AB43" s="20" cm="1">
        <f t="array" ref="AB43">INDEX(W_psid!$B$2:$CZ$104,W_!$A43,W_!AB$1)/Ns!$B$1</f>
        <v>2.1484529017799661</v>
      </c>
      <c r="AC43" s="20" cm="1">
        <f t="array" ref="AC43">INDEX(W_psid!$B$2:$CZ$104,W_!$A43,W_!AC$1)/Ns!$B$1</f>
        <v>-0.16061903273547118</v>
      </c>
      <c r="AD43" s="20" cm="1">
        <f t="array" ref="AD43">INDEX(W_psid!$B$2:$CZ$104,W_!$A43,W_!AD$1)/Ns!$B$1</f>
        <v>5.82464972792663</v>
      </c>
      <c r="AE43" s="20" cm="1">
        <f t="array" ref="AE43">INDEX(W_psid!$B$2:$CZ$104,W_!$A43,W_!AE$1)/Ns!$B$1</f>
        <v>-1.7478728310741887</v>
      </c>
      <c r="AF43" s="20" cm="1">
        <f t="array" ref="AF43">INDEX(W_psid!$B$2:$CZ$104,W_!$A43,W_!AF$1)/Ns!$B$1</f>
        <v>-305.15972351812798</v>
      </c>
      <c r="AG43" s="20" cm="1">
        <f t="array" ref="AG43">INDEX(W_psid!$B$2:$CZ$104,W_!$A43,W_!AG$1)/Ns!$B$1</f>
        <v>-278.37609382805198</v>
      </c>
      <c r="AH43" s="20" cm="1">
        <f t="array" ref="AH43">INDEX(W_psid!$B$2:$CZ$104,W_!$A43,W_!AH$1)/Ns!$B$1</f>
        <v>-0.34067674114978103</v>
      </c>
      <c r="AI43" s="20" cm="1">
        <f t="array" ref="AI43">INDEX(W_psid!$B$2:$CZ$104,W_!$A43,W_!AI$1)/Ns!$B$1</f>
        <v>33.966682130716492</v>
      </c>
      <c r="AJ43" s="20" cm="1">
        <f t="array" ref="AJ43">INDEX(W_psid!$B$2:$CZ$104,W_!$A43,W_!AJ$1)/Ns!$B$1</f>
        <v>-0.64277536597245133</v>
      </c>
      <c r="AK43" s="20" cm="1">
        <f t="array" ref="AK43">INDEX(W_psid!$B$2:$CZ$104,W_!$A43,W_!AK$1)/Ns!$B$1</f>
        <v>-3328.272666994264</v>
      </c>
      <c r="AL43" s="20" cm="1">
        <f t="array" ref="AL43">INDEX(W_psid!$B$2:$CZ$104,W_!$A43,W_!AL$1)/Ns!$B$1</f>
        <v>-4408.2855724661558</v>
      </c>
      <c r="AM43" s="20" cm="1">
        <f t="array" ref="AM43">INDEX(W_psid!$B$2:$CZ$104,W_!$A43,W_!AM$1)/Ns!$B$1</f>
        <v>1322.8620725309993</v>
      </c>
      <c r="AN43" s="20" cm="1">
        <f t="array" ref="AN43">INDEX(W_psid!$B$2:$CZ$104,W_!$A43,W_!AN$1)/Ns!$B$1</f>
        <v>-17.995845462362904</v>
      </c>
      <c r="AO43" s="20" cm="1">
        <f t="array" ref="AO43">INDEX(W_psid!$B$2:$CZ$104,W_!$A43,W_!AO$1)/Ns!$B$1</f>
        <v>0.33228938245011619</v>
      </c>
      <c r="AP43" s="20" cm="1">
        <f t="array" ref="AP43">INDEX(W_psid!$B$2:$CZ$104,W_!$A43,W_!AP$1)/Ns!$B$1</f>
        <v>1763.0877160733692</v>
      </c>
      <c r="AQ43" s="20" cm="1">
        <f t="array" ref="AQ43">INDEX(W_psid!$B$2:$CZ$104,W_!$A43,W_!AQ$1)/Ns!$B$1</f>
        <v>2292.7627217060767</v>
      </c>
      <c r="AR43" s="20" cm="1">
        <f t="array" ref="AR43">INDEX(W_psid!$B$2:$CZ$104,W_!$A43,W_!AR$1)/Ns!$B$1</f>
        <v>-696.9537303936637</v>
      </c>
      <c r="AS43" s="20" cm="1">
        <f t="array" ref="AS43">INDEX(W_psid!$B$2:$CZ$104,W_!$A43,W_!AS$1)/Ns!$B$1</f>
        <v>2.6433120612894174E-4</v>
      </c>
      <c r="AT43" s="20" cm="1">
        <f t="array" ref="AT43">INDEX(W_psid!$B$2:$CZ$104,W_!$A43,W_!AT$1)/Ns!$B$1</f>
        <v>1.4234618119769149E-4</v>
      </c>
      <c r="AU43" s="20" cm="1">
        <f t="array" ref="AU43">INDEX(W_psid!$B$2:$CZ$104,W_!$A43,W_!AU$1)/Ns!$B$1</f>
        <v>0</v>
      </c>
      <c r="AV43" s="20" cm="1">
        <f t="array" ref="AV43">INDEX(W_psid!$B$2:$CZ$104,W_!$A43,W_!AV$1)/Ns!$B$1</f>
        <v>-116.44019591259098</v>
      </c>
      <c r="AW43" s="20" cm="1">
        <f t="array" ref="AW43">INDEX(W_psid!$B$2:$CZ$104,W_!$A43,W_!AW$1)/Ns!$B$1</f>
        <v>2.6710437505785398</v>
      </c>
      <c r="AX43" s="20">
        <v>0</v>
      </c>
      <c r="AY43" s="20">
        <v>0</v>
      </c>
      <c r="AZ43" s="20">
        <v>0</v>
      </c>
      <c r="BA43" s="20">
        <v>0</v>
      </c>
      <c r="BB43" s="20">
        <v>0</v>
      </c>
      <c r="BC43" s="20">
        <v>0</v>
      </c>
      <c r="BD43" s="20">
        <v>0</v>
      </c>
      <c r="BE43" s="20">
        <v>0</v>
      </c>
    </row>
    <row r="44" spans="1:57" x14ac:dyDescent="0.35">
      <c r="A44" s="20">
        <f>MATCH(C44,W_psid!$A$2:$A$104,0)</f>
        <v>97</v>
      </c>
      <c r="B44" s="20" t="str">
        <f>MOMS!$A$42</f>
        <v>betahwk</v>
      </c>
      <c r="C44" s="20" t="str">
        <f>MOMS!$B$42</f>
        <v>betahwk</v>
      </c>
      <c r="D44" s="20" cm="1">
        <f t="array" ref="D44">INDEX(W_psid!$B$2:$CZ$104,W_!$A44,W_!D$1)/Ns!$B$1</f>
        <v>-2.7821339563498482</v>
      </c>
      <c r="E44" s="20" cm="1">
        <f t="array" ref="E44">INDEX(W_psid!$B$2:$CZ$104,W_!$A44,W_!E$1)/Ns!$B$1</f>
        <v>-1.9579638639248751</v>
      </c>
      <c r="F44" s="20" cm="1">
        <f t="array" ref="F44">INDEX(W_psid!$B$2:$CZ$104,W_!$A44,W_!F$1)/Ns!$B$1</f>
        <v>-5.5946781960712935</v>
      </c>
      <c r="G44" s="20" cm="1">
        <f t="array" ref="G44">INDEX(W_psid!$B$2:$CZ$104,W_!$A44,W_!G$1)/Ns!$B$1</f>
        <v>-210.36824455010404</v>
      </c>
      <c r="H44" s="20" cm="1">
        <f t="array" ref="H44">INDEX(W_psid!$B$2:$CZ$104,W_!$A44,W_!H$1)/Ns!$B$1</f>
        <v>11.661209095844958</v>
      </c>
      <c r="I44" s="20" cm="1">
        <f t="array" ref="I44">INDEX(W_psid!$B$2:$CZ$104,W_!$A44,W_!I$1)/Ns!$B$1</f>
        <v>74.204268772192307</v>
      </c>
      <c r="J44" s="20" cm="1">
        <f t="array" ref="J44">INDEX(W_psid!$B$2:$CZ$104,W_!$A44,W_!J$1)/Ns!$B$1</f>
        <v>101.00284475285673</v>
      </c>
      <c r="K44" s="20" cm="1">
        <f t="array" ref="K44">INDEX(W_psid!$B$2:$CZ$104,W_!$A44,W_!K$1)/Ns!$B$1</f>
        <v>30.379388921792213</v>
      </c>
      <c r="L44" s="20" cm="1">
        <f t="array" ref="L44">INDEX(W_psid!$B$2:$CZ$104,W_!$A44,W_!L$1)/Ns!$B$1</f>
        <v>114.53389957599209</v>
      </c>
      <c r="M44" s="20" cm="1">
        <f t="array" ref="M44">INDEX(W_psid!$B$2:$CZ$104,W_!$A44,W_!M$1)/Ns!$B$1</f>
        <v>46.383096685018735</v>
      </c>
      <c r="N44" s="20" cm="1">
        <f t="array" ref="N44">INDEX(W_psid!$B$2:$CZ$104,W_!$A44,W_!N$1)/Ns!$B$1</f>
        <v>-27.896944755844995</v>
      </c>
      <c r="O44" s="20" cm="1">
        <f t="array" ref="O44">INDEX(W_psid!$B$2:$CZ$104,W_!$A44,W_!O$1)/Ns!$B$1</f>
        <v>-127.27131421631627</v>
      </c>
      <c r="P44" s="20" cm="1">
        <f t="array" ref="P44">INDEX(W_psid!$B$2:$CZ$104,W_!$A44,W_!P$1)/Ns!$B$1</f>
        <v>-17.620341695842235</v>
      </c>
      <c r="Q44" s="20" cm="1">
        <f t="array" ref="Q44">INDEX(W_psid!$B$2:$CZ$104,W_!$A44,W_!Q$1)/Ns!$B$1</f>
        <v>73.171290896746683</v>
      </c>
      <c r="R44" s="20" cm="1">
        <f t="array" ref="R44">INDEX(W_psid!$B$2:$CZ$104,W_!$A44,W_!R$1)/Ns!$B$1</f>
        <v>-60.958848896276109</v>
      </c>
      <c r="S44" s="20" cm="1">
        <f t="array" ref="S44">INDEX(W_psid!$B$2:$CZ$104,W_!$A44,W_!S$1)/Ns!$B$1</f>
        <v>-5.3969842182012895E-2</v>
      </c>
      <c r="T44" s="20" cm="1">
        <f t="array" ref="T44">INDEX(W_psid!$B$2:$CZ$104,W_!$A44,W_!T$1)/Ns!$B$1</f>
        <v>3.2058181768100779E-3</v>
      </c>
      <c r="U44" s="20" cm="1">
        <f t="array" ref="U44">INDEX(W_psid!$B$2:$CZ$104,W_!$A44,W_!U$1)/Ns!$B$1</f>
        <v>-0.10171598830159694</v>
      </c>
      <c r="V44" s="20" cm="1">
        <f t="array" ref="V44">INDEX(W_psid!$B$2:$CZ$104,W_!$A44,W_!V$1)/Ns!$B$1</f>
        <v>6.3299895577872274</v>
      </c>
      <c r="W44" s="20" cm="1">
        <f t="array" ref="W44">INDEX(W_psid!$B$2:$CZ$104,W_!$A44,W_!W$1)/Ns!$B$1</f>
        <v>6.3119207423549346</v>
      </c>
      <c r="X44" s="20" cm="1">
        <f t="array" ref="X44">INDEX(W_psid!$B$2:$CZ$104,W_!$A44,W_!X$1)/Ns!$B$1</f>
        <v>3.0379668113490661</v>
      </c>
      <c r="Y44" s="20" cm="1">
        <f t="array" ref="Y44">INDEX(W_psid!$B$2:$CZ$104,W_!$A44,W_!Y$1)/Ns!$B$1</f>
        <v>1.5911917121218571</v>
      </c>
      <c r="Z44" s="20" cm="1">
        <f t="array" ref="Z44">INDEX(W_psid!$B$2:$CZ$104,W_!$A44,W_!Z$1)/Ns!$B$1</f>
        <v>1.5493737065258379</v>
      </c>
      <c r="AA44" s="20" cm="1">
        <f t="array" ref="AA44">INDEX(W_psid!$B$2:$CZ$104,W_!$A44,W_!AA$1)/Ns!$B$1</f>
        <v>2.6800453716690349</v>
      </c>
      <c r="AB44" s="20" cm="1">
        <f t="array" ref="AB44">INDEX(W_psid!$B$2:$CZ$104,W_!$A44,W_!AB$1)/Ns!$B$1</f>
        <v>-0.54791969162127552</v>
      </c>
      <c r="AC44" s="20" cm="1">
        <f t="array" ref="AC44">INDEX(W_psid!$B$2:$CZ$104,W_!$A44,W_!AC$1)/Ns!$B$1</f>
        <v>6.5684779581095098E-3</v>
      </c>
      <c r="AD44" s="20" cm="1">
        <f t="array" ref="AD44">INDEX(W_psid!$B$2:$CZ$104,W_!$A44,W_!AD$1)/Ns!$B$1</f>
        <v>-0.98414703602642195</v>
      </c>
      <c r="AE44" s="20" cm="1">
        <f t="array" ref="AE44">INDEX(W_psid!$B$2:$CZ$104,W_!$A44,W_!AE$1)/Ns!$B$1</f>
        <v>0.64598677214223288</v>
      </c>
      <c r="AF44" s="20" cm="1">
        <f t="array" ref="AF44">INDEX(W_psid!$B$2:$CZ$104,W_!$A44,W_!AF$1)/Ns!$B$1</f>
        <v>103.7512465147818</v>
      </c>
      <c r="AG44" s="20" cm="1">
        <f t="array" ref="AG44">INDEX(W_psid!$B$2:$CZ$104,W_!$A44,W_!AG$1)/Ns!$B$1</f>
        <v>94.146546445261521</v>
      </c>
      <c r="AH44" s="20" cm="1">
        <f t="array" ref="AH44">INDEX(W_psid!$B$2:$CZ$104,W_!$A44,W_!AH$1)/Ns!$B$1</f>
        <v>-1.2716183074336852E-2</v>
      </c>
      <c r="AI44" s="20" cm="1">
        <f t="array" ref="AI44">INDEX(W_psid!$B$2:$CZ$104,W_!$A44,W_!AI$1)/Ns!$B$1</f>
        <v>-9.559586767601612</v>
      </c>
      <c r="AJ44" s="20" cm="1">
        <f t="array" ref="AJ44">INDEX(W_psid!$B$2:$CZ$104,W_!$A44,W_!AJ$1)/Ns!$B$1</f>
        <v>0.18621081822229862</v>
      </c>
      <c r="AK44" s="20" cm="1">
        <f t="array" ref="AK44">INDEX(W_psid!$B$2:$CZ$104,W_!$A44,W_!AK$1)/Ns!$B$1</f>
        <v>1068.6857021471963</v>
      </c>
      <c r="AL44" s="20" cm="1">
        <f t="array" ref="AL44">INDEX(W_psid!$B$2:$CZ$104,W_!$A44,W_!AL$1)/Ns!$B$1</f>
        <v>1338.1843620170644</v>
      </c>
      <c r="AM44" s="20" cm="1">
        <f t="array" ref="AM44">INDEX(W_psid!$B$2:$CZ$104,W_!$A44,W_!AM$1)/Ns!$B$1</f>
        <v>-813.77070148441157</v>
      </c>
      <c r="AN44" s="20" cm="1">
        <f t="array" ref="AN44">INDEX(W_psid!$B$2:$CZ$104,W_!$A44,W_!AN$1)/Ns!$B$1</f>
        <v>5.0253828623539052</v>
      </c>
      <c r="AO44" s="20" cm="1">
        <f t="array" ref="AO44">INDEX(W_psid!$B$2:$CZ$104,W_!$A44,W_!AO$1)/Ns!$B$1</f>
        <v>-9.665590944387055E-2</v>
      </c>
      <c r="AP44" s="20" cm="1">
        <f t="array" ref="AP44">INDEX(W_psid!$B$2:$CZ$104,W_!$A44,W_!AP$1)/Ns!$B$1</f>
        <v>-566.10278894796431</v>
      </c>
      <c r="AQ44" s="20" cm="1">
        <f t="array" ref="AQ44">INDEX(W_psid!$B$2:$CZ$104,W_!$A44,W_!AQ$1)/Ns!$B$1</f>
        <v>-696.9537303936637</v>
      </c>
      <c r="AR44" s="20" cm="1">
        <f t="array" ref="AR44">INDEX(W_psid!$B$2:$CZ$104,W_!$A44,W_!AR$1)/Ns!$B$1</f>
        <v>426.87278983890639</v>
      </c>
      <c r="AS44" s="20" cm="1">
        <f t="array" ref="AS44">INDEX(W_psid!$B$2:$CZ$104,W_!$A44,W_!AS$1)/Ns!$B$1</f>
        <v>3.4442372178866948E-2</v>
      </c>
      <c r="AT44" s="20" cm="1">
        <f t="array" ref="AT44">INDEX(W_psid!$B$2:$CZ$104,W_!$A44,W_!AT$1)/Ns!$B$1</f>
        <v>-2.0461148057503153E-2</v>
      </c>
      <c r="AU44" s="20" cm="1">
        <f t="array" ref="AU44">INDEX(W_psid!$B$2:$CZ$104,W_!$A44,W_!AU$1)/Ns!$B$1</f>
        <v>0</v>
      </c>
      <c r="AV44" s="20" cm="1">
        <f t="array" ref="AV44">INDEX(W_psid!$B$2:$CZ$104,W_!$A44,W_!AV$1)/Ns!$B$1</f>
        <v>46.935973594509036</v>
      </c>
      <c r="AW44" s="20" cm="1">
        <f t="array" ref="AW44">INDEX(W_psid!$B$2:$CZ$104,W_!$A44,W_!AW$1)/Ns!$B$1</f>
        <v>-1.9616368592324722</v>
      </c>
      <c r="AX44" s="20">
        <v>0</v>
      </c>
      <c r="AY44" s="20">
        <v>0</v>
      </c>
      <c r="AZ44" s="20">
        <v>0</v>
      </c>
      <c r="BA44" s="20">
        <v>0</v>
      </c>
      <c r="BB44" s="20">
        <v>0</v>
      </c>
      <c r="BC44" s="20">
        <v>0</v>
      </c>
      <c r="BD44" s="20">
        <v>0</v>
      </c>
      <c r="BE44" s="20">
        <v>0</v>
      </c>
    </row>
    <row r="45" spans="1:57" x14ac:dyDescent="0.35">
      <c r="A45" s="20">
        <f>MATCH(C45,W_psid!$A$2:$A$104,0)</f>
        <v>102</v>
      </c>
      <c r="B45" s="20" t="str">
        <f>MOMS!$A$43</f>
        <v>betalwg_w</v>
      </c>
      <c r="C45" s="20" t="str">
        <f>MOMS!$B$43</f>
        <v>betalwg_w</v>
      </c>
      <c r="D45" s="20" cm="1">
        <f t="array" ref="D45">INDEX(W_psid!$B$2:$CZ$104,W_!$A45,W_!D$1)/Ns!$B$1</f>
        <v>4.4621636718093202E-4</v>
      </c>
      <c r="E45" s="20" cm="1">
        <f t="array" ref="E45">INDEX(W_psid!$B$2:$CZ$104,W_!$A45,W_!E$1)/Ns!$B$1</f>
        <v>5.0517156998309944E-3</v>
      </c>
      <c r="F45" s="20" cm="1">
        <f t="array" ref="F45">INDEX(W_psid!$B$2:$CZ$104,W_!$A45,W_!F$1)/Ns!$B$1</f>
        <v>-9.092010245833847E-4</v>
      </c>
      <c r="G45" s="20" cm="1">
        <f t="array" ref="G45">INDEX(W_psid!$B$2:$CZ$104,W_!$A45,W_!G$1)/Ns!$B$1</f>
        <v>-8.8780829428942803E-2</v>
      </c>
      <c r="H45" s="20" cm="1">
        <f t="array" ref="H45">INDEX(W_psid!$B$2:$CZ$104,W_!$A45,W_!H$1)/Ns!$B$1</f>
        <v>-4.0931730863699306E-3</v>
      </c>
      <c r="I45" s="20" cm="1">
        <f t="array" ref="I45">INDEX(W_psid!$B$2:$CZ$104,W_!$A45,W_!I$1)/Ns!$B$1</f>
        <v>-5.9416814196278769E-2</v>
      </c>
      <c r="J45" s="20" cm="1">
        <f t="array" ref="J45">INDEX(W_psid!$B$2:$CZ$104,W_!$A45,W_!J$1)/Ns!$B$1</f>
        <v>5.7868127817667855E-3</v>
      </c>
      <c r="K45" s="20" cm="1">
        <f t="array" ref="K45">INDEX(W_psid!$B$2:$CZ$104,W_!$A45,W_!K$1)/Ns!$B$1</f>
        <v>-0.1637054637473484</v>
      </c>
      <c r="L45" s="20" cm="1">
        <f t="array" ref="L45">INDEX(W_psid!$B$2:$CZ$104,W_!$A45,W_!L$1)/Ns!$B$1</f>
        <v>7.4962600762906159E-2</v>
      </c>
      <c r="M45" s="20" cm="1">
        <f t="array" ref="M45">INDEX(W_psid!$B$2:$CZ$104,W_!$A45,W_!M$1)/Ns!$B$1</f>
        <v>9.950751100788198E-2</v>
      </c>
      <c r="N45" s="20" cm="1">
        <f t="array" ref="N45">INDEX(W_psid!$B$2:$CZ$104,W_!$A45,W_!N$1)/Ns!$B$1</f>
        <v>7.9506441721016591E-2</v>
      </c>
      <c r="O45" s="20" cm="1">
        <f t="array" ref="O45">INDEX(W_psid!$B$2:$CZ$104,W_!$A45,W_!O$1)/Ns!$B$1</f>
        <v>-1.8778101416924833E-2</v>
      </c>
      <c r="P45" s="20" cm="1">
        <f t="array" ref="P45">INDEX(W_psid!$B$2:$CZ$104,W_!$A45,W_!P$1)/Ns!$B$1</f>
        <v>2.7351873011601729E-2</v>
      </c>
      <c r="Q45" s="20" cm="1">
        <f t="array" ref="Q45">INDEX(W_psid!$B$2:$CZ$104,W_!$A45,W_!Q$1)/Ns!$B$1</f>
        <v>-0.18532561609446369</v>
      </c>
      <c r="R45" s="20" cm="1">
        <f t="array" ref="R45">INDEX(W_psid!$B$2:$CZ$104,W_!$A45,W_!R$1)/Ns!$B$1</f>
        <v>9.9473488418563377E-2</v>
      </c>
      <c r="S45" s="20" cm="1">
        <f t="array" ref="S45">INDEX(W_psid!$B$2:$CZ$104,W_!$A45,W_!S$1)/Ns!$B$1</f>
        <v>-6.3274261324098878E-6</v>
      </c>
      <c r="T45" s="20" cm="1">
        <f t="array" ref="T45">INDEX(W_psid!$B$2:$CZ$104,W_!$A45,W_!T$1)/Ns!$B$1</f>
        <v>5.131115176062289E-6</v>
      </c>
      <c r="U45" s="20" cm="1">
        <f t="array" ref="U45">INDEX(W_psid!$B$2:$CZ$104,W_!$A45,W_!U$1)/Ns!$B$1</f>
        <v>1.9714573252729655E-4</v>
      </c>
      <c r="V45" s="20" cm="1">
        <f t="array" ref="V45">INDEX(W_psid!$B$2:$CZ$104,W_!$A45,W_!V$1)/Ns!$B$1</f>
        <v>-7.1715220216135933E-3</v>
      </c>
      <c r="W45" s="20" cm="1">
        <f t="array" ref="W45">INDEX(W_psid!$B$2:$CZ$104,W_!$A45,W_!W$1)/Ns!$B$1</f>
        <v>-6.6940565991556022E-3</v>
      </c>
      <c r="X45" s="20" cm="1">
        <f t="array" ref="X45">INDEX(W_psid!$B$2:$CZ$104,W_!$A45,W_!X$1)/Ns!$B$1</f>
        <v>-7.9320946836373696E-3</v>
      </c>
      <c r="Y45" s="20" cm="1">
        <f t="array" ref="Y45">INDEX(W_psid!$B$2:$CZ$104,W_!$A45,W_!Y$1)/Ns!$B$1</f>
        <v>-8.0295336007081518E-3</v>
      </c>
      <c r="Z45" s="20" cm="1">
        <f t="array" ref="Z45">INDEX(W_psid!$B$2:$CZ$104,W_!$A45,W_!Z$1)/Ns!$B$1</f>
        <v>-7.7739019212019339E-3</v>
      </c>
      <c r="AA45" s="20" cm="1">
        <f t="array" ref="AA45">INDEX(W_psid!$B$2:$CZ$104,W_!$A45,W_!AA$1)/Ns!$B$1</f>
        <v>-8.3057255436792213E-3</v>
      </c>
      <c r="AB45" s="20" cm="1">
        <f t="array" ref="AB45">INDEX(W_psid!$B$2:$CZ$104,W_!$A45,W_!AB$1)/Ns!$B$1</f>
        <v>-1.7264182805976644E-3</v>
      </c>
      <c r="AC45" s="20" cm="1">
        <f t="array" ref="AC45">INDEX(W_psid!$B$2:$CZ$104,W_!$A45,W_!AC$1)/Ns!$B$1</f>
        <v>3.1752438297787255E-5</v>
      </c>
      <c r="AD45" s="20" cm="1">
        <f t="array" ref="AD45">INDEX(W_psid!$B$2:$CZ$104,W_!$A45,W_!AD$1)/Ns!$B$1</f>
        <v>8.2647863156632599E-4</v>
      </c>
      <c r="AE45" s="20" cm="1">
        <f t="array" ref="AE45">INDEX(W_psid!$B$2:$CZ$104,W_!$A45,W_!AE$1)/Ns!$B$1</f>
        <v>-4.0667108955144633E-4</v>
      </c>
      <c r="AF45" s="20" cm="1">
        <f t="array" ref="AF45">INDEX(W_psid!$B$2:$CZ$104,W_!$A45,W_!AF$1)/Ns!$B$1</f>
        <v>-2.8115167230806024E-2</v>
      </c>
      <c r="AG45" s="20" cm="1">
        <f t="array" ref="AG45">INDEX(W_psid!$B$2:$CZ$104,W_!$A45,W_!AG$1)/Ns!$B$1</f>
        <v>-1.6315740685586992E-2</v>
      </c>
      <c r="AH45" s="20" cm="1">
        <f t="array" ref="AH45">INDEX(W_psid!$B$2:$CZ$104,W_!$A45,W_!AH$1)/Ns!$B$1</f>
        <v>-1.0806591293429187E-4</v>
      </c>
      <c r="AI45" s="20" cm="1">
        <f t="array" ref="AI45">INDEX(W_psid!$B$2:$CZ$104,W_!$A45,W_!AI$1)/Ns!$B$1</f>
        <v>4.8478401853886723E-3</v>
      </c>
      <c r="AJ45" s="20" cm="1">
        <f t="array" ref="AJ45">INDEX(W_psid!$B$2:$CZ$104,W_!$A45,W_!AJ$1)/Ns!$B$1</f>
        <v>-6.245888317475466E-5</v>
      </c>
      <c r="AK45" s="20" cm="1">
        <f t="array" ref="AK45">INDEX(W_psid!$B$2:$CZ$104,W_!$A45,W_!AK$1)/Ns!$B$1</f>
        <v>0.10133770598929573</v>
      </c>
      <c r="AL45" s="20" cm="1">
        <f t="array" ref="AL45">INDEX(W_psid!$B$2:$CZ$104,W_!$A45,W_!AL$1)/Ns!$B$1</f>
        <v>-2.9412382668038248E-3</v>
      </c>
      <c r="AM45" s="20" cm="1">
        <f t="array" ref="AM45">INDEX(W_psid!$B$2:$CZ$104,W_!$A45,W_!AM$1)/Ns!$B$1</f>
        <v>-6.6966136320857031E-2</v>
      </c>
      <c r="AN45" s="20" cm="1">
        <f t="array" ref="AN45">INDEX(W_psid!$B$2:$CZ$104,W_!$A45,W_!AN$1)/Ns!$B$1</f>
        <v>-2.5739630805727211E-3</v>
      </c>
      <c r="AO45" s="20" cm="1">
        <f t="array" ref="AO45">INDEX(W_psid!$B$2:$CZ$104,W_!$A45,W_!AO$1)/Ns!$B$1</f>
        <v>3.1151790203279276E-5</v>
      </c>
      <c r="AP45" s="20" cm="1">
        <f t="array" ref="AP45">INDEX(W_psid!$B$2:$CZ$104,W_!$A45,W_!AP$1)/Ns!$B$1</f>
        <v>-5.2131241664623476E-2</v>
      </c>
      <c r="AQ45" s="20" cm="1">
        <f t="array" ref="AQ45">INDEX(W_psid!$B$2:$CZ$104,W_!$A45,W_!AQ$1)/Ns!$B$1</f>
        <v>2.6433120612894174E-4</v>
      </c>
      <c r="AR45" s="20" cm="1">
        <f t="array" ref="AR45">INDEX(W_psid!$B$2:$CZ$104,W_!$A45,W_!AR$1)/Ns!$B$1</f>
        <v>3.4442372178866948E-2</v>
      </c>
      <c r="AS45" s="20" cm="1">
        <f t="array" ref="AS45">INDEX(W_psid!$B$2:$CZ$104,W_!$A45,W_!AS$1)/Ns!$B$1</f>
        <v>8.8063653307159388E-4</v>
      </c>
      <c r="AT45" s="20" cm="1">
        <f t="array" ref="AT45">INDEX(W_psid!$B$2:$CZ$104,W_!$A45,W_!AT$1)/Ns!$B$1</f>
        <v>-4.6654728593553235E-4</v>
      </c>
      <c r="AU45" s="20" cm="1">
        <f t="array" ref="AU45">INDEX(W_psid!$B$2:$CZ$104,W_!$A45,W_!AU$1)/Ns!$B$1</f>
        <v>0</v>
      </c>
      <c r="AV45" s="20" cm="1">
        <f t="array" ref="AV45">INDEX(W_psid!$B$2:$CZ$104,W_!$A45,W_!AV$1)/Ns!$B$1</f>
        <v>-3.532850413312473E-2</v>
      </c>
      <c r="AW45" s="20" cm="1">
        <f t="array" ref="AW45">INDEX(W_psid!$B$2:$CZ$104,W_!$A45,W_!AW$1)/Ns!$B$1</f>
        <v>-1.6993801950874474E-3</v>
      </c>
      <c r="AX45" s="20">
        <v>0</v>
      </c>
      <c r="AY45" s="20">
        <v>0</v>
      </c>
      <c r="AZ45" s="20">
        <v>0</v>
      </c>
      <c r="BA45" s="20">
        <v>0</v>
      </c>
      <c r="BB45" s="20">
        <v>0</v>
      </c>
      <c r="BC45" s="20">
        <v>0</v>
      </c>
      <c r="BD45" s="20">
        <v>0</v>
      </c>
      <c r="BE45" s="20">
        <v>0</v>
      </c>
    </row>
    <row r="46" spans="1:57" x14ac:dyDescent="0.35">
      <c r="A46" s="20">
        <f>MATCH(C46,W_psid!$A$2:$A$104,0)</f>
        <v>101</v>
      </c>
      <c r="B46" s="20" t="str">
        <f>MOMS!$A$44</f>
        <v>betalwg</v>
      </c>
      <c r="C46" s="20" t="str">
        <f>MOMS!$B$44</f>
        <v>betalwg</v>
      </c>
      <c r="D46" s="20" cm="1">
        <f t="array" ref="D46">INDEX(W_psid!$B$2:$CZ$104,W_!$A46,W_!D$1)/Ns!$B$1</f>
        <v>-2.3659213230195714E-4</v>
      </c>
      <c r="E46" s="20" cm="1">
        <f t="array" ref="E46">INDEX(W_psid!$B$2:$CZ$104,W_!$A46,W_!E$1)/Ns!$B$1</f>
        <v>-2.7836083681964446E-3</v>
      </c>
      <c r="F46" s="20" cm="1">
        <f t="array" ref="F46">INDEX(W_psid!$B$2:$CZ$104,W_!$A46,W_!F$1)/Ns!$B$1</f>
        <v>4.5513643504225502E-4</v>
      </c>
      <c r="G46" s="20" cm="1">
        <f t="array" ref="G46">INDEX(W_psid!$B$2:$CZ$104,W_!$A46,W_!G$1)/Ns!$B$1</f>
        <v>4.9201161609312594E-2</v>
      </c>
      <c r="H46" s="20" cm="1">
        <f t="array" ref="H46">INDEX(W_psid!$B$2:$CZ$104,W_!$A46,W_!H$1)/Ns!$B$1</f>
        <v>1.6595272427327573E-3</v>
      </c>
      <c r="I46" s="20" cm="1">
        <f t="array" ref="I46">INDEX(W_psid!$B$2:$CZ$104,W_!$A46,W_!I$1)/Ns!$B$1</f>
        <v>3.0872426921972174E-2</v>
      </c>
      <c r="J46" s="20" cm="1">
        <f t="array" ref="J46">INDEX(W_psid!$B$2:$CZ$104,W_!$A46,W_!J$1)/Ns!$B$1</f>
        <v>-4.8387171947774305E-3</v>
      </c>
      <c r="K46" s="20" cm="1">
        <f t="array" ref="K46">INDEX(W_psid!$B$2:$CZ$104,W_!$A46,W_!K$1)/Ns!$B$1</f>
        <v>8.6287906165056688E-2</v>
      </c>
      <c r="L46" s="20" cm="1">
        <f t="array" ref="L46">INDEX(W_psid!$B$2:$CZ$104,W_!$A46,W_!L$1)/Ns!$B$1</f>
        <v>-3.9962070758169398E-2</v>
      </c>
      <c r="M46" s="20" cm="1">
        <f t="array" ref="M46">INDEX(W_psid!$B$2:$CZ$104,W_!$A46,W_!M$1)/Ns!$B$1</f>
        <v>-5.1077887407229877E-2</v>
      </c>
      <c r="N46" s="20" cm="1">
        <f t="array" ref="N46">INDEX(W_psid!$B$2:$CZ$104,W_!$A46,W_!N$1)/Ns!$B$1</f>
        <v>-4.1909543599187832E-2</v>
      </c>
      <c r="O46" s="20" cm="1">
        <f t="array" ref="O46">INDEX(W_psid!$B$2:$CZ$104,W_!$A46,W_!O$1)/Ns!$B$1</f>
        <v>1.0805318997333386E-2</v>
      </c>
      <c r="P46" s="20" cm="1">
        <f t="array" ref="P46">INDEX(W_psid!$B$2:$CZ$104,W_!$A46,W_!P$1)/Ns!$B$1</f>
        <v>-1.4338161192117845E-2</v>
      </c>
      <c r="Q46" s="20" cm="1">
        <f t="array" ref="Q46">INDEX(W_psid!$B$2:$CZ$104,W_!$A46,W_!Q$1)/Ns!$B$1</f>
        <v>0.10323001725227048</v>
      </c>
      <c r="R46" s="20" cm="1">
        <f t="array" ref="R46">INDEX(W_psid!$B$2:$CZ$104,W_!$A46,W_!R$1)/Ns!$B$1</f>
        <v>-5.1121028693073042E-2</v>
      </c>
      <c r="S46" s="20" cm="1">
        <f t="array" ref="S46">INDEX(W_psid!$B$2:$CZ$104,W_!$A46,W_!S$1)/Ns!$B$1</f>
        <v>3.1911213294433938E-6</v>
      </c>
      <c r="T46" s="20" cm="1">
        <f t="array" ref="T46">INDEX(W_psid!$B$2:$CZ$104,W_!$A46,W_!T$1)/Ns!$B$1</f>
        <v>-2.6844037561155304E-6</v>
      </c>
      <c r="U46" s="20" cm="1">
        <f t="array" ref="U46">INDEX(W_psid!$B$2:$CZ$104,W_!$A46,W_!U$1)/Ns!$B$1</f>
        <v>-1.0404750388722063E-4</v>
      </c>
      <c r="V46" s="20" cm="1">
        <f t="array" ref="V46">INDEX(W_psid!$B$2:$CZ$104,W_!$A46,W_!V$1)/Ns!$B$1</f>
        <v>3.8171227557912924E-3</v>
      </c>
      <c r="W46" s="20" cm="1">
        <f t="array" ref="W46">INDEX(W_psid!$B$2:$CZ$104,W_!$A46,W_!W$1)/Ns!$B$1</f>
        <v>3.5702820772345193E-3</v>
      </c>
      <c r="X46" s="20" cm="1">
        <f t="array" ref="X46">INDEX(W_psid!$B$2:$CZ$104,W_!$A46,W_!X$1)/Ns!$B$1</f>
        <v>4.2235900329069299E-3</v>
      </c>
      <c r="Y46" s="20" cm="1">
        <f t="array" ref="Y46">INDEX(W_psid!$B$2:$CZ$104,W_!$A46,W_!Y$1)/Ns!$B$1</f>
        <v>4.2884016585740849E-3</v>
      </c>
      <c r="Z46" s="20" cm="1">
        <f t="array" ref="Z46">INDEX(W_psid!$B$2:$CZ$104,W_!$A46,W_!Z$1)/Ns!$B$1</f>
        <v>4.1562724939278222E-3</v>
      </c>
      <c r="AA46" s="20" cm="1">
        <f t="array" ref="AA46">INDEX(W_psid!$B$2:$CZ$104,W_!$A46,W_!AA$1)/Ns!$B$1</f>
        <v>4.443474448311906E-3</v>
      </c>
      <c r="AB46" s="20" cm="1">
        <f t="array" ref="AB46">INDEX(W_psid!$B$2:$CZ$104,W_!$A46,W_!AB$1)/Ns!$B$1</f>
        <v>9.4779683502324748E-4</v>
      </c>
      <c r="AC46" s="20" cm="1">
        <f t="array" ref="AC46">INDEX(W_psid!$B$2:$CZ$104,W_!$A46,W_!AC$1)/Ns!$B$1</f>
        <v>-1.6315445414971229E-5</v>
      </c>
      <c r="AD46" s="20" cm="1">
        <f t="array" ref="AD46">INDEX(W_psid!$B$2:$CZ$104,W_!$A46,W_!AD$1)/Ns!$B$1</f>
        <v>-4.5473528222329254E-4</v>
      </c>
      <c r="AE46" s="20" cm="1">
        <f t="array" ref="AE46">INDEX(W_psid!$B$2:$CZ$104,W_!$A46,W_!AE$1)/Ns!$B$1</f>
        <v>2.0065375214871394E-4</v>
      </c>
      <c r="AF46" s="20" cm="1">
        <f t="array" ref="AF46">INDEX(W_psid!$B$2:$CZ$104,W_!$A46,W_!AF$1)/Ns!$B$1</f>
        <v>1.4320844981742274E-2</v>
      </c>
      <c r="AG46" s="20" cm="1">
        <f t="array" ref="AG46">INDEX(W_psid!$B$2:$CZ$104,W_!$A46,W_!AG$1)/Ns!$B$1</f>
        <v>8.2423895300163669E-3</v>
      </c>
      <c r="AH46" s="20" cm="1">
        <f t="array" ref="AH46">INDEX(W_psid!$B$2:$CZ$104,W_!$A46,W_!AH$1)/Ns!$B$1</f>
        <v>6.2351623121824552E-5</v>
      </c>
      <c r="AI46" s="20" cm="1">
        <f t="array" ref="AI46">INDEX(W_psid!$B$2:$CZ$104,W_!$A46,W_!AI$1)/Ns!$B$1</f>
        <v>-2.5831496228985919E-3</v>
      </c>
      <c r="AJ46" s="20" cm="1">
        <f t="array" ref="AJ46">INDEX(W_psid!$B$2:$CZ$104,W_!$A46,W_!AJ$1)/Ns!$B$1</f>
        <v>3.2891379497496674E-5</v>
      </c>
      <c r="AK46" s="20" cm="1">
        <f t="array" ref="AK46">INDEX(W_psid!$B$2:$CZ$104,W_!$A46,W_!AK$1)/Ns!$B$1</f>
        <v>-5.3307712858429529E-2</v>
      </c>
      <c r="AL46" s="20" cm="1">
        <f t="array" ref="AL46">INDEX(W_psid!$B$2:$CZ$104,W_!$A46,W_!AL$1)/Ns!$B$1</f>
        <v>1.2808087480361309E-3</v>
      </c>
      <c r="AM46" s="20" cm="1">
        <f t="array" ref="AM46">INDEX(W_psid!$B$2:$CZ$104,W_!$A46,W_!AM$1)/Ns!$B$1</f>
        <v>3.9641920434793698E-2</v>
      </c>
      <c r="AN46" s="20" cm="1">
        <f t="array" ref="AN46">INDEX(W_psid!$B$2:$CZ$104,W_!$A46,W_!AN$1)/Ns!$B$1</f>
        <v>1.373976045356048E-3</v>
      </c>
      <c r="AO46" s="20" cm="1">
        <f t="array" ref="AO46">INDEX(W_psid!$B$2:$CZ$104,W_!$A46,W_!AO$1)/Ns!$B$1</f>
        <v>-1.6364640582927795E-5</v>
      </c>
      <c r="AP46" s="20" cm="1">
        <f t="array" ref="AP46">INDEX(W_psid!$B$2:$CZ$104,W_!$A46,W_!AP$1)/Ns!$B$1</f>
        <v>2.7532015914400448E-2</v>
      </c>
      <c r="AQ46" s="20" cm="1">
        <f t="array" ref="AQ46">INDEX(W_psid!$B$2:$CZ$104,W_!$A46,W_!AQ$1)/Ns!$B$1</f>
        <v>1.4234618119769149E-4</v>
      </c>
      <c r="AR46" s="20" cm="1">
        <f t="array" ref="AR46">INDEX(W_psid!$B$2:$CZ$104,W_!$A46,W_!AR$1)/Ns!$B$1</f>
        <v>-2.0461148057503153E-2</v>
      </c>
      <c r="AS46" s="20" cm="1">
        <f t="array" ref="AS46">INDEX(W_psid!$B$2:$CZ$104,W_!$A46,W_!AS$1)/Ns!$B$1</f>
        <v>-4.6654728593553235E-4</v>
      </c>
      <c r="AT46" s="20" cm="1">
        <f t="array" ref="AT46">INDEX(W_psid!$B$2:$CZ$104,W_!$A46,W_!AT$1)/Ns!$B$1</f>
        <v>2.4756245782078307E-4</v>
      </c>
      <c r="AU46" s="20" cm="1">
        <f t="array" ref="AU46">INDEX(W_psid!$B$2:$CZ$104,W_!$A46,W_!AU$1)/Ns!$B$1</f>
        <v>0</v>
      </c>
      <c r="AV46" s="20" cm="1">
        <f t="array" ref="AV46">INDEX(W_psid!$B$2:$CZ$104,W_!$A46,W_!AV$1)/Ns!$B$1</f>
        <v>1.9124861057197896E-2</v>
      </c>
      <c r="AW46" s="20" cm="1">
        <f t="array" ref="AW46">INDEX(W_psid!$B$2:$CZ$104,W_!$A46,W_!AW$1)/Ns!$B$1</f>
        <v>9.3447735205077294E-4</v>
      </c>
      <c r="AX46" s="20">
        <v>0</v>
      </c>
      <c r="AY46" s="20">
        <v>0</v>
      </c>
      <c r="AZ46" s="20">
        <v>0</v>
      </c>
      <c r="BA46" s="20">
        <v>0</v>
      </c>
      <c r="BB46" s="20">
        <v>0</v>
      </c>
      <c r="BC46" s="20">
        <v>0</v>
      </c>
      <c r="BD46" s="20">
        <v>0</v>
      </c>
      <c r="BE46" s="20">
        <v>0</v>
      </c>
    </row>
    <row r="47" spans="1:57" x14ac:dyDescent="0.35">
      <c r="A47" s="20">
        <f>MATCH(C47,W_psid!$A$2:$A$104,0)</f>
        <v>17</v>
      </c>
      <c r="B47" s="20" t="str">
        <f>MOMS!$A$45</f>
        <v>b</v>
      </c>
      <c r="C47" s="20" t="str">
        <f>MOMS!$B$45</f>
        <v>beta_meansmm</v>
      </c>
      <c r="D47" s="20" cm="1">
        <f t="array" ref="D47">INDEX(W_psid!$B$2:$CZ$104,W_!$A47,W_!D$1)/Ns!$B$1</f>
        <v>0</v>
      </c>
      <c r="E47" s="20" cm="1">
        <f t="array" ref="E47">INDEX(W_psid!$B$2:$CZ$104,W_!$A47,W_!E$1)/Ns!$B$1</f>
        <v>0</v>
      </c>
      <c r="F47" s="20" cm="1">
        <f t="array" ref="F47">INDEX(W_psid!$B$2:$CZ$104,W_!$A47,W_!F$1)/Ns!$B$1</f>
        <v>0</v>
      </c>
      <c r="G47" s="20" cm="1">
        <f t="array" ref="G47">INDEX(W_psid!$B$2:$CZ$104,W_!$A47,W_!G$1)/Ns!$B$1</f>
        <v>0</v>
      </c>
      <c r="H47" s="20" cm="1">
        <f t="array" ref="H47">INDEX(W_psid!$B$2:$CZ$104,W_!$A47,W_!H$1)/Ns!$B$1</f>
        <v>0</v>
      </c>
      <c r="I47" s="20" cm="1">
        <f t="array" ref="I47">INDEX(W_psid!$B$2:$CZ$104,W_!$A47,W_!I$1)/Ns!$B$1</f>
        <v>0</v>
      </c>
      <c r="J47" s="20" cm="1">
        <f t="array" ref="J47">INDEX(W_psid!$B$2:$CZ$104,W_!$A47,W_!J$1)/Ns!$B$1</f>
        <v>0</v>
      </c>
      <c r="K47" s="20" cm="1">
        <f t="array" ref="K47">INDEX(W_psid!$B$2:$CZ$104,W_!$A47,W_!K$1)/Ns!$B$1</f>
        <v>0</v>
      </c>
      <c r="L47" s="20" cm="1">
        <f t="array" ref="L47">INDEX(W_psid!$B$2:$CZ$104,W_!$A47,W_!L$1)/Ns!$B$1</f>
        <v>0</v>
      </c>
      <c r="M47" s="20" cm="1">
        <f t="array" ref="M47">INDEX(W_psid!$B$2:$CZ$104,W_!$A47,W_!M$1)/Ns!$B$1</f>
        <v>0</v>
      </c>
      <c r="N47" s="20" cm="1">
        <f t="array" ref="N47">INDEX(W_psid!$B$2:$CZ$104,W_!$A47,W_!N$1)/Ns!$B$1</f>
        <v>0</v>
      </c>
      <c r="O47" s="20" cm="1">
        <f t="array" ref="O47">INDEX(W_psid!$B$2:$CZ$104,W_!$A47,W_!O$1)/Ns!$B$1</f>
        <v>0</v>
      </c>
      <c r="P47" s="20" cm="1">
        <f t="array" ref="P47">INDEX(W_psid!$B$2:$CZ$104,W_!$A47,W_!P$1)/Ns!$B$1</f>
        <v>0</v>
      </c>
      <c r="Q47" s="20" cm="1">
        <f t="array" ref="Q47">INDEX(W_psid!$B$2:$CZ$104,W_!$A47,W_!Q$1)/Ns!$B$1</f>
        <v>0</v>
      </c>
      <c r="R47" s="20" cm="1">
        <f t="array" ref="R47">INDEX(W_psid!$B$2:$CZ$104,W_!$A47,W_!R$1)/Ns!$B$1</f>
        <v>0</v>
      </c>
      <c r="S47" s="20" cm="1">
        <f t="array" ref="S47">INDEX(W_psid!$B$2:$CZ$104,W_!$A47,W_!S$1)/Ns!$B$1</f>
        <v>0</v>
      </c>
      <c r="T47" s="20" cm="1">
        <f t="array" ref="T47">INDEX(W_psid!$B$2:$CZ$104,W_!$A47,W_!T$1)/Ns!$B$1</f>
        <v>0</v>
      </c>
      <c r="U47" s="20" cm="1">
        <f t="array" ref="U47">INDEX(W_psid!$B$2:$CZ$104,W_!$A47,W_!U$1)/Ns!$B$1</f>
        <v>0</v>
      </c>
      <c r="V47" s="20" cm="1">
        <f t="array" ref="V47">INDEX(W_psid!$B$2:$CZ$104,W_!$A47,W_!V$1)/Ns!$B$1</f>
        <v>0</v>
      </c>
      <c r="W47" s="20" cm="1">
        <f t="array" ref="W47">INDEX(W_psid!$B$2:$CZ$104,W_!$A47,W_!W$1)/Ns!$B$1</f>
        <v>0</v>
      </c>
      <c r="X47" s="20" cm="1">
        <f t="array" ref="X47">INDEX(W_psid!$B$2:$CZ$104,W_!$A47,W_!X$1)/Ns!$B$1</f>
        <v>0</v>
      </c>
      <c r="Y47" s="20" cm="1">
        <f t="array" ref="Y47">INDEX(W_psid!$B$2:$CZ$104,W_!$A47,W_!Y$1)/Ns!$B$1</f>
        <v>0</v>
      </c>
      <c r="Z47" s="20" cm="1">
        <f t="array" ref="Z47">INDEX(W_psid!$B$2:$CZ$104,W_!$A47,W_!Z$1)/Ns!$B$1</f>
        <v>0</v>
      </c>
      <c r="AA47" s="20" cm="1">
        <f t="array" ref="AA47">INDEX(W_psid!$B$2:$CZ$104,W_!$A47,W_!AA$1)/Ns!$B$1</f>
        <v>0</v>
      </c>
      <c r="AB47" s="20" cm="1">
        <f t="array" ref="AB47">INDEX(W_psid!$B$2:$CZ$104,W_!$A47,W_!AB$1)/Ns!$B$1</f>
        <v>0</v>
      </c>
      <c r="AC47" s="20" cm="1">
        <f t="array" ref="AC47">INDEX(W_psid!$B$2:$CZ$104,W_!$A47,W_!AC$1)/Ns!$B$1</f>
        <v>0</v>
      </c>
      <c r="AD47" s="20" cm="1">
        <f t="array" ref="AD47">INDEX(W_psid!$B$2:$CZ$104,W_!$A47,W_!AD$1)/Ns!$B$1</f>
        <v>0</v>
      </c>
      <c r="AE47" s="20" cm="1">
        <f t="array" ref="AE47">INDEX(W_psid!$B$2:$CZ$104,W_!$A47,W_!AE$1)/Ns!$B$1</f>
        <v>0</v>
      </c>
      <c r="AF47" s="20" cm="1">
        <f t="array" ref="AF47">INDEX(W_psid!$B$2:$CZ$104,W_!$A47,W_!AF$1)/Ns!$B$1</f>
        <v>0</v>
      </c>
      <c r="AG47" s="20" cm="1">
        <f t="array" ref="AG47">INDEX(W_psid!$B$2:$CZ$104,W_!$A47,W_!AG$1)/Ns!$B$1</f>
        <v>0</v>
      </c>
      <c r="AH47" s="20" cm="1">
        <f t="array" ref="AH47">INDEX(W_psid!$B$2:$CZ$104,W_!$A47,W_!AH$1)/Ns!$B$1</f>
        <v>0</v>
      </c>
      <c r="AI47" s="20" cm="1">
        <f t="array" ref="AI47">INDEX(W_psid!$B$2:$CZ$104,W_!$A47,W_!AI$1)/Ns!$B$1</f>
        <v>0</v>
      </c>
      <c r="AJ47" s="20" cm="1">
        <f t="array" ref="AJ47">INDEX(W_psid!$B$2:$CZ$104,W_!$A47,W_!AJ$1)/Ns!$B$1</f>
        <v>0</v>
      </c>
      <c r="AK47" s="20" cm="1">
        <f t="array" ref="AK47">INDEX(W_psid!$B$2:$CZ$104,W_!$A47,W_!AK$1)/Ns!$B$1</f>
        <v>0</v>
      </c>
      <c r="AL47" s="20" cm="1">
        <f t="array" ref="AL47">INDEX(W_psid!$B$2:$CZ$104,W_!$A47,W_!AL$1)/Ns!$B$1</f>
        <v>0</v>
      </c>
      <c r="AM47" s="20" cm="1">
        <f t="array" ref="AM47">INDEX(W_psid!$B$2:$CZ$104,W_!$A47,W_!AM$1)/Ns!$B$1</f>
        <v>0</v>
      </c>
      <c r="AN47" s="20" cm="1">
        <f t="array" ref="AN47">INDEX(W_psid!$B$2:$CZ$104,W_!$A47,W_!AN$1)/Ns!$B$1</f>
        <v>0</v>
      </c>
      <c r="AO47" s="20" cm="1">
        <f t="array" ref="AO47">INDEX(W_psid!$B$2:$CZ$104,W_!$A47,W_!AO$1)/Ns!$B$1</f>
        <v>0</v>
      </c>
      <c r="AP47" s="20" cm="1">
        <f t="array" ref="AP47">INDEX(W_psid!$B$2:$CZ$104,W_!$A47,W_!AP$1)/Ns!$B$1</f>
        <v>0</v>
      </c>
      <c r="AQ47" s="20" cm="1">
        <f t="array" ref="AQ47">INDEX(W_psid!$B$2:$CZ$104,W_!$A47,W_!AQ$1)/Ns!$B$1</f>
        <v>0</v>
      </c>
      <c r="AR47" s="20" cm="1">
        <f t="array" ref="AR47">INDEX(W_psid!$B$2:$CZ$104,W_!$A47,W_!AR$1)/Ns!$B$1</f>
        <v>0</v>
      </c>
      <c r="AS47" s="20" cm="1">
        <f t="array" ref="AS47">INDEX(W_psid!$B$2:$CZ$104,W_!$A47,W_!AS$1)/Ns!$B$1</f>
        <v>0</v>
      </c>
      <c r="AT47" s="20" cm="1">
        <f t="array" ref="AT47">INDEX(W_psid!$B$2:$CZ$104,W_!$A47,W_!AT$1)/Ns!$B$1</f>
        <v>0</v>
      </c>
      <c r="AU47" s="20" cm="1">
        <f t="array" ref="AU47">INDEX(W_psid!$B$2:$CZ$104,W_!$A47,W_!AU$1)/Ns!$B$1</f>
        <v>0</v>
      </c>
      <c r="AV47" s="20" cm="1">
        <f t="array" ref="AV47">INDEX(W_psid!$B$2:$CZ$104,W_!$A47,W_!AV$1)/Ns!$B$1</f>
        <v>0</v>
      </c>
      <c r="AW47" s="20" cm="1">
        <f t="array" ref="AW47">INDEX(W_psid!$B$2:$CT$98,W_!$A47,W_!AW$1)/Ns!$B$1</f>
        <v>0</v>
      </c>
      <c r="AX47" s="20">
        <v>0</v>
      </c>
      <c r="AY47" s="20">
        <v>0</v>
      </c>
      <c r="AZ47" s="20">
        <v>0</v>
      </c>
      <c r="BA47" s="20">
        <v>0</v>
      </c>
      <c r="BB47" s="20">
        <v>0</v>
      </c>
      <c r="BC47" s="20">
        <v>0</v>
      </c>
      <c r="BD47" s="20">
        <v>0</v>
      </c>
      <c r="BE47" s="20">
        <v>0</v>
      </c>
    </row>
    <row r="48" spans="1:57" x14ac:dyDescent="0.35">
      <c r="A48" s="20">
        <f>MATCH(C48,W_psid!$A$2:$A$104,0)</f>
        <v>68</v>
      </c>
      <c r="B48" s="20" t="str">
        <f>MOMS!$A$46</f>
        <v>commiles_sd</v>
      </c>
      <c r="C48" s="20" t="str">
        <f>MOMS!$B$46</f>
        <v>commiles_sd_inmsa</v>
      </c>
      <c r="D48" s="20" cm="1">
        <f t="array" ref="D48">INDEX(W_psid!$B$2:$CZ$104,W_!$A48,W_!D$1)/Ns!$B$1</f>
        <v>-0.75203841737907273</v>
      </c>
      <c r="E48" s="20" cm="1">
        <f t="array" ref="E48">INDEX(W_psid!$B$2:$CZ$104,W_!$A48,W_!E$1)/Ns!$B$1</f>
        <v>-2.1089472621217396</v>
      </c>
      <c r="F48" s="20" cm="1">
        <f t="array" ref="F48">INDEX(W_psid!$B$2:$CZ$104,W_!$A48,W_!F$1)/Ns!$B$1</f>
        <v>-1.7457760030450258</v>
      </c>
      <c r="G48" s="20" cm="1">
        <f t="array" ref="G48">INDEX(W_psid!$B$2:$CZ$104,W_!$A48,W_!G$1)/Ns!$B$1</f>
        <v>-41.980501540957242</v>
      </c>
      <c r="H48" s="20" cm="1">
        <f t="array" ref="H48">INDEX(W_psid!$B$2:$CZ$104,W_!$A48,W_!H$1)/Ns!$B$1</f>
        <v>21.083875855889001</v>
      </c>
      <c r="I48" s="20" cm="1">
        <f t="array" ref="I48">INDEX(W_psid!$B$2:$CZ$104,W_!$A48,W_!I$1)/Ns!$B$1</f>
        <v>28.933851312634573</v>
      </c>
      <c r="J48" s="20" cm="1">
        <f t="array" ref="J48">INDEX(W_psid!$B$2:$CZ$104,W_!$A48,W_!J$1)/Ns!$B$1</f>
        <v>10.868734369093167</v>
      </c>
      <c r="K48" s="20" cm="1">
        <f t="array" ref="K48">INDEX(W_psid!$B$2:$CZ$104,W_!$A48,W_!K$1)/Ns!$B$1</f>
        <v>24.342941174552333</v>
      </c>
      <c r="L48" s="20" cm="1">
        <f t="array" ref="L48">INDEX(W_psid!$B$2:$CZ$104,W_!$A48,W_!L$1)/Ns!$B$1</f>
        <v>-9.7978525834385071</v>
      </c>
      <c r="M48" s="20" cm="1">
        <f t="array" ref="M48">INDEX(W_psid!$B$2:$CZ$104,W_!$A48,W_!M$1)/Ns!$B$1</f>
        <v>-30.738607991121345</v>
      </c>
      <c r="N48" s="20" cm="1">
        <f t="array" ref="N48">INDEX(W_psid!$B$2:$CZ$104,W_!$A48,W_!N$1)/Ns!$B$1</f>
        <v>34.364013302988717</v>
      </c>
      <c r="O48" s="20" cm="1">
        <f t="array" ref="O48">INDEX(W_psid!$B$2:$CZ$104,W_!$A48,W_!O$1)/Ns!$B$1</f>
        <v>-13.674304098305736</v>
      </c>
      <c r="P48" s="20" cm="1">
        <f t="array" ref="P48">INDEX(W_psid!$B$2:$CZ$104,W_!$A48,W_!P$1)/Ns!$B$1</f>
        <v>-17.022605739152223</v>
      </c>
      <c r="Q48" s="20" cm="1">
        <f t="array" ref="Q48">INDEX(W_psid!$B$2:$CZ$104,W_!$A48,W_!Q$1)/Ns!$B$1</f>
        <v>-14.553826980249209</v>
      </c>
      <c r="R48" s="20" cm="1">
        <f t="array" ref="R48">INDEX(W_psid!$B$2:$CZ$104,W_!$A48,W_!R$1)/Ns!$B$1</f>
        <v>-32.777396461746385</v>
      </c>
      <c r="S48" s="20" cm="1">
        <f t="array" ref="S48">INDEX(W_psid!$B$2:$CZ$104,W_!$A48,W_!S$1)/Ns!$B$1</f>
        <v>-8.5241078117220259E-3</v>
      </c>
      <c r="T48" s="20" cm="1">
        <f t="array" ref="T48">INDEX(W_psid!$B$2:$CZ$104,W_!$A48,W_!T$1)/Ns!$B$1</f>
        <v>9.3726301881778872E-4</v>
      </c>
      <c r="U48" s="20" cm="1">
        <f t="array" ref="U48">INDEX(W_psid!$B$2:$CZ$104,W_!$A48,W_!U$1)/Ns!$B$1</f>
        <v>-5.2785064728685542E-2</v>
      </c>
      <c r="V48" s="20" cm="1">
        <f t="array" ref="V48">INDEX(W_psid!$B$2:$CZ$104,W_!$A48,W_!V$1)/Ns!$B$1</f>
        <v>4.5363742872264528</v>
      </c>
      <c r="W48" s="20" cm="1">
        <f t="array" ref="W48">INDEX(W_psid!$B$2:$CZ$104,W_!$A48,W_!W$1)/Ns!$B$1</f>
        <v>4.5171002912393412</v>
      </c>
      <c r="X48" s="20" cm="1">
        <f t="array" ref="X48">INDEX(W_psid!$B$2:$CZ$104,W_!$A48,W_!X$1)/Ns!$B$1</f>
        <v>2.5876094156049958</v>
      </c>
      <c r="Y48" s="20" cm="1">
        <f t="array" ref="Y48">INDEX(W_psid!$B$2:$CZ$104,W_!$A48,W_!Y$1)/Ns!$B$1</f>
        <v>2.1558746338096966</v>
      </c>
      <c r="Z48" s="20" cm="1">
        <f t="array" ref="Z48">INDEX(W_psid!$B$2:$CZ$104,W_!$A48,W_!Z$1)/Ns!$B$1</f>
        <v>2.0954265753141028</v>
      </c>
      <c r="AA48" s="20" cm="1">
        <f t="array" ref="AA48">INDEX(W_psid!$B$2:$CZ$104,W_!$A48,W_!AA$1)/Ns!$B$1</f>
        <v>2.5802845863953223</v>
      </c>
      <c r="AB48" s="20" cm="1">
        <f t="array" ref="AB48">INDEX(W_psid!$B$2:$CZ$104,W_!$A48,W_!AB$1)/Ns!$B$1</f>
        <v>0.57994354707788653</v>
      </c>
      <c r="AC48" s="20" cm="1">
        <f t="array" ref="AC48">INDEX(W_psid!$B$2:$CZ$104,W_!$A48,W_!AC$1)/Ns!$B$1</f>
        <v>-7.3126956992099314E-3</v>
      </c>
      <c r="AD48" s="20" cm="1">
        <f t="array" ref="AD48">INDEX(W_psid!$B$2:$CZ$104,W_!$A48,W_!AD$1)/Ns!$B$1</f>
        <v>-0.46835508514163293</v>
      </c>
      <c r="AE48" s="20" cm="1">
        <f t="array" ref="AE48">INDEX(W_psid!$B$2:$CZ$104,W_!$A48,W_!AE$1)/Ns!$B$1</f>
        <v>0.30127640381597881</v>
      </c>
      <c r="AF48" s="20" cm="1">
        <f t="array" ref="AF48">INDEX(W_psid!$B$2:$CZ$104,W_!$A48,W_!AF$1)/Ns!$B$1</f>
        <v>60.448619112331528</v>
      </c>
      <c r="AG48" s="20" cm="1">
        <f t="array" ref="AG48">INDEX(W_psid!$B$2:$CZ$104,W_!$A48,W_!AG$1)/Ns!$B$1</f>
        <v>53.612302932834659</v>
      </c>
      <c r="AH48" s="20" cm="1">
        <f t="array" ref="AH48">INDEX(W_psid!$B$2:$CZ$104,W_!$A48,W_!AH$1)/Ns!$B$1</f>
        <v>0.11535873793911072</v>
      </c>
      <c r="AI48" s="20" cm="1">
        <f t="array" ref="AI48">INDEX(W_psid!$B$2:$CZ$104,W_!$A48,W_!AI$1)/Ns!$B$1</f>
        <v>1.9590176088804012</v>
      </c>
      <c r="AJ48" s="20" cm="1">
        <f t="array" ref="AJ48">INDEX(W_psid!$B$2:$CZ$104,W_!$A48,W_!AJ$1)/Ns!$B$1</f>
        <v>1.0028664316449288E-2</v>
      </c>
      <c r="AK48" s="20" cm="1">
        <f t="array" ref="AK48">INDEX(W_psid!$B$2:$CZ$104,W_!$A48,W_!AK$1)/Ns!$B$1</f>
        <v>221.7506001186394</v>
      </c>
      <c r="AL48" s="20" cm="1">
        <f t="array" ref="AL48">INDEX(W_psid!$B$2:$CZ$104,W_!$A48,W_!AL$1)/Ns!$B$1</f>
        <v>223.76098454477949</v>
      </c>
      <c r="AM48" s="20" cm="1">
        <f t="array" ref="AM48">INDEX(W_psid!$B$2:$CZ$104,W_!$A48,W_!AM$1)/Ns!$B$1</f>
        <v>-90.300720340547898</v>
      </c>
      <c r="AN48" s="20" cm="1">
        <f t="array" ref="AN48">INDEX(W_psid!$B$2:$CZ$104,W_!$A48,W_!AN$1)/Ns!$B$1</f>
        <v>-1.068985134610472</v>
      </c>
      <c r="AO48" s="20" cm="1">
        <f t="array" ref="AO48">INDEX(W_psid!$B$2:$CZ$104,W_!$A48,W_!AO$1)/Ns!$B$1</f>
        <v>-4.7494900024793625E-3</v>
      </c>
      <c r="AP48" s="20" cm="1">
        <f t="array" ref="AP48">INDEX(W_psid!$B$2:$CZ$104,W_!$A48,W_!AP$1)/Ns!$B$1</f>
        <v>-118.00512548895253</v>
      </c>
      <c r="AQ48" s="20" cm="1">
        <f t="array" ref="AQ48">INDEX(W_psid!$B$2:$CZ$104,W_!$A48,W_!AQ$1)/Ns!$B$1</f>
        <v>-116.44019591259098</v>
      </c>
      <c r="AR48" s="20" cm="1">
        <f t="array" ref="AR48">INDEX(W_psid!$B$2:$CZ$104,W_!$A48,W_!AR$1)/Ns!$B$1</f>
        <v>46.935973594509036</v>
      </c>
      <c r="AS48" s="20" cm="1">
        <f t="array" ref="AS48">INDEX(W_psid!$B$2:$CZ$104,W_!$A48,W_!AS$1)/Ns!$B$1</f>
        <v>-3.532850413312473E-2</v>
      </c>
      <c r="AT48" s="20" cm="1">
        <f t="array" ref="AT48">INDEX(W_psid!$B$2:$CZ$104,W_!$A48,W_!AT$1)/Ns!$B$1</f>
        <v>1.9124861057197896E-2</v>
      </c>
      <c r="AU48" s="20" cm="1">
        <f t="array" ref="AU48">INDEX(W_psid!$B$2:$CZ$104,W_!$A48,W_!AU$1)/Ns!$B$1</f>
        <v>0</v>
      </c>
      <c r="AV48" s="20" cm="1">
        <f t="array" ref="AV48">INDEX(W_psid!$B$2:$CZ$104,W_!$A48,W_!AV$1)/Ns!$B$1</f>
        <v>67.229585247183792</v>
      </c>
      <c r="AW48" s="20" cm="1">
        <f t="array" ref="AW48">INDEX(W_psid!$B$2:$CT$98,W_!$A48,W_!AW$1)/Ns!$B$1</f>
        <v>1.0165991295103378</v>
      </c>
      <c r="AX48" s="20">
        <v>0</v>
      </c>
      <c r="AY48" s="20" cm="1">
        <f t="array" ref="AY48">INDEX(W_other!$B$2:$CT$98,W_!$A48,W_!AY$1)</f>
        <v>0</v>
      </c>
      <c r="AZ48" s="20" cm="1">
        <f t="array" ref="AZ48">INDEX(W_other!$B$2:$CT$98,W_!$A48,W_!AZ$1)</f>
        <v>0</v>
      </c>
      <c r="BA48" s="20" cm="1">
        <f t="array" ref="BA48">INDEX(W_other!$B$2:$CT$98,W_!$A48,W_!BA$1)</f>
        <v>0</v>
      </c>
      <c r="BB48" s="20" cm="1">
        <f t="array" ref="BB48">INDEX(W_other!$B$2:$CT$98,W_!$A48,W_!BB$1)</f>
        <v>0</v>
      </c>
      <c r="BC48" s="20" cm="1">
        <f t="array" ref="BC48">INDEX(W_other!$B$2:$CT$98,W_!$A48,W_!BC$1)</f>
        <v>0</v>
      </c>
      <c r="BD48" s="20" cm="1">
        <f t="array" ref="BD48">INDEX(W_other!$B$2:$CT$98,W_!$A48,W_!BD$1)</f>
        <v>0</v>
      </c>
      <c r="BE48" s="20" cm="1">
        <f t="array" ref="BE48">INDEX(W_other!$B$2:$CT$98,W_!$A48,W_!BE$1)</f>
        <v>0</v>
      </c>
    </row>
    <row r="49" spans="1:57" x14ac:dyDescent="0.35">
      <c r="A49" s="20">
        <f>MATCH(C49,W_psid!$A$2:$A$104,0)</f>
        <v>72</v>
      </c>
      <c r="B49" s="20" t="str">
        <f>MOMS!$A$47</f>
        <v>sd_hdo_wdo</v>
      </c>
      <c r="C49" s="20" t="str">
        <f>MOMS!$B$47</f>
        <v>sd_hdo_wdo_inmsa</v>
      </c>
      <c r="D49" s="20" cm="1">
        <f t="array" ref="D49">INDEX(W_psid!$B$2:$CZ$104,W_!$A49,W_!D$1)/Ns!$B$1</f>
        <v>-5.4548963219724512E-3</v>
      </c>
      <c r="E49" s="20" cm="1">
        <f t="array" ref="E49">INDEX(W_psid!$B$2:$CZ$104,W_!$A49,W_!E$1)/Ns!$B$1</f>
        <v>-7.10842562098912E-2</v>
      </c>
      <c r="F49" s="20" cm="1">
        <f t="array" ref="F49">INDEX(W_psid!$B$2:$CZ$104,W_!$A49,W_!F$1)/Ns!$B$1</f>
        <v>4.258313827075518E-3</v>
      </c>
      <c r="G49" s="20" cm="1">
        <f t="array" ref="G49">INDEX(W_psid!$B$2:$CZ$104,W_!$A49,W_!G$1)/Ns!$B$1</f>
        <v>0.39890937804517057</v>
      </c>
      <c r="H49" s="20" cm="1">
        <f t="array" ref="H49">INDEX(W_psid!$B$2:$CZ$104,W_!$A49,W_!H$1)/Ns!$B$1</f>
        <v>1.3543894767043392</v>
      </c>
      <c r="I49" s="20" cm="1">
        <f t="array" ref="I49">INDEX(W_psid!$B$2:$CZ$104,W_!$A49,W_!I$1)/Ns!$B$1</f>
        <v>0.63496106833607702</v>
      </c>
      <c r="J49" s="20" cm="1">
        <f t="array" ref="J49">INDEX(W_psid!$B$2:$CZ$104,W_!$A49,W_!J$1)/Ns!$B$1</f>
        <v>-0.35127598472466065</v>
      </c>
      <c r="K49" s="20" cm="1">
        <f t="array" ref="K49">INDEX(W_psid!$B$2:$CZ$104,W_!$A49,W_!K$1)/Ns!$B$1</f>
        <v>0.89610685505076959</v>
      </c>
      <c r="L49" s="20" cm="1">
        <f t="array" ref="L49">INDEX(W_psid!$B$2:$CZ$104,W_!$A49,W_!L$1)/Ns!$B$1</f>
        <v>-1.2658683220624523</v>
      </c>
      <c r="M49" s="20" cm="1">
        <f t="array" ref="M49">INDEX(W_psid!$B$2:$CZ$104,W_!$A49,W_!M$1)/Ns!$B$1</f>
        <v>-0.76989099304506337</v>
      </c>
      <c r="N49" s="20" cm="1">
        <f t="array" ref="N49">INDEX(W_psid!$B$2:$CZ$104,W_!$A49,W_!N$1)/Ns!$B$1</f>
        <v>0.16555528188189689</v>
      </c>
      <c r="O49" s="20" cm="1">
        <f t="array" ref="O49">INDEX(W_psid!$B$2:$CZ$104,W_!$A49,W_!O$1)/Ns!$B$1</f>
        <v>1.0078844836934735</v>
      </c>
      <c r="P49" s="20" cm="1">
        <f t="array" ref="P49">INDEX(W_psid!$B$2:$CZ$104,W_!$A49,W_!P$1)/Ns!$B$1</f>
        <v>-0.90329084955980254</v>
      </c>
      <c r="Q49" s="20" cm="1">
        <f t="array" ref="Q49">INDEX(W_psid!$B$2:$CZ$104,W_!$A49,W_!Q$1)/Ns!$B$1</f>
        <v>-1.4178233429636939</v>
      </c>
      <c r="R49" s="20" cm="1">
        <f t="array" ref="R49">INDEX(W_psid!$B$2:$CZ$104,W_!$A49,W_!R$1)/Ns!$B$1</f>
        <v>-0.72184564319645339</v>
      </c>
      <c r="S49" s="20" cm="1">
        <f t="array" ref="S49">INDEX(W_psid!$B$2:$CZ$104,W_!$A49,W_!S$1)/Ns!$B$1</f>
        <v>5.6261075880039205E-4</v>
      </c>
      <c r="T49" s="20" cm="1">
        <f t="array" ref="T49">INDEX(W_psid!$B$2:$CZ$104,W_!$A49,W_!T$1)/Ns!$B$1</f>
        <v>1.6881099785479386E-4</v>
      </c>
      <c r="U49" s="20" cm="1">
        <f t="array" ref="U49">INDEX(W_psid!$B$2:$CZ$104,W_!$A49,W_!U$1)/Ns!$B$1</f>
        <v>-3.8092308382167391E-4</v>
      </c>
      <c r="V49" s="20" cm="1">
        <f t="array" ref="V49">INDEX(W_psid!$B$2:$CZ$104,W_!$A49,W_!V$1)/Ns!$B$1</f>
        <v>0.15595615166767454</v>
      </c>
      <c r="W49" s="20" cm="1">
        <f t="array" ref="W49">INDEX(W_psid!$B$2:$CZ$104,W_!$A49,W_!W$1)/Ns!$B$1</f>
        <v>0.14601768080329133</v>
      </c>
      <c r="X49" s="20" cm="1">
        <f t="array" ref="X49">INDEX(W_psid!$B$2:$CZ$104,W_!$A49,W_!X$1)/Ns!$B$1</f>
        <v>0.15562350415765144</v>
      </c>
      <c r="Y49" s="20" cm="1">
        <f t="array" ref="Y49">INDEX(W_psid!$B$2:$CZ$104,W_!$A49,W_!Y$1)/Ns!$B$1</f>
        <v>0.15818660998344514</v>
      </c>
      <c r="Z49" s="20" cm="1">
        <f t="array" ref="Z49">INDEX(W_psid!$B$2:$CZ$104,W_!$A49,W_!Z$1)/Ns!$B$1</f>
        <v>0.15627272021862088</v>
      </c>
      <c r="AA49" s="20" cm="1">
        <f t="array" ref="AA49">INDEX(W_psid!$B$2:$CZ$104,W_!$A49,W_!AA$1)/Ns!$B$1</f>
        <v>0.17342064969610485</v>
      </c>
      <c r="AB49" s="20" cm="1">
        <f t="array" ref="AB49">INDEX(W_psid!$B$2:$CZ$104,W_!$A49,W_!AB$1)/Ns!$B$1</f>
        <v>2.6637575748312246E-2</v>
      </c>
      <c r="AC49" s="20" cm="1">
        <f t="array" ref="AC49">INDEX(W_psid!$B$2:$CZ$104,W_!$A49,W_!AC$1)/Ns!$B$1</f>
        <v>1.2922358602409181E-4</v>
      </c>
      <c r="AD49" s="20" cm="1">
        <f t="array" ref="AD49">INDEX(W_psid!$B$2:$CZ$104,W_!$A49,W_!AD$1)/Ns!$B$1</f>
        <v>-4.4888231770057081E-2</v>
      </c>
      <c r="AE49" s="20" cm="1">
        <f t="array" ref="AE49">INDEX(W_psid!$B$2:$CZ$104,W_!$A49,W_!AE$1)/Ns!$B$1</f>
        <v>1.0480682917814902E-2</v>
      </c>
      <c r="AF49" s="20" cm="1">
        <f t="array" ref="AF49">INDEX(W_psid!$B$2:$CZ$104,W_!$A49,W_!AF$1)/Ns!$B$1</f>
        <v>1.1331417007402109</v>
      </c>
      <c r="AG49" s="20" cm="1">
        <f t="array" ref="AG49">INDEX(W_psid!$B$2:$CZ$104,W_!$A49,W_!AG$1)/Ns!$B$1</f>
        <v>0.92152441336175195</v>
      </c>
      <c r="AH49" s="20" cm="1">
        <f t="array" ref="AH49">INDEX(W_psid!$B$2:$CZ$104,W_!$A49,W_!AH$1)/Ns!$B$1</f>
        <v>2.4658689233715378E-2</v>
      </c>
      <c r="AI49" s="20" cm="1">
        <f t="array" ref="AI49">INDEX(W_psid!$B$2:$CZ$104,W_!$A49,W_!AI$1)/Ns!$B$1</f>
        <v>0.12567723604067146</v>
      </c>
      <c r="AJ49" s="20" cm="1">
        <f t="array" ref="AJ49">INDEX(W_psid!$B$2:$CZ$104,W_!$A49,W_!AJ$1)/Ns!$B$1</f>
        <v>-1.3032922379179407E-3</v>
      </c>
      <c r="AK49" s="20" cm="1">
        <f t="array" ref="AK49">INDEX(W_psid!$B$2:$CZ$104,W_!$A49,W_!AK$1)/Ns!$B$1</f>
        <v>-5.324021172285911</v>
      </c>
      <c r="AL49" s="20" cm="1">
        <f t="array" ref="AL49">INDEX(W_psid!$B$2:$CZ$104,W_!$A49,W_!AL$1)/Ns!$B$1</f>
        <v>-5.2182791082963247</v>
      </c>
      <c r="AM49" s="20" cm="1">
        <f t="array" ref="AM49">INDEX(W_psid!$B$2:$CZ$104,W_!$A49,W_!AM$1)/Ns!$B$1</f>
        <v>3.8120966100432443</v>
      </c>
      <c r="AN49" s="20" cm="1">
        <f t="array" ref="AN49">INDEX(W_psid!$B$2:$CZ$104,W_!$A49,W_!AN$1)/Ns!$B$1</f>
        <v>-6.7177485470869241E-2</v>
      </c>
      <c r="AO49" s="20" cm="1">
        <f t="array" ref="AO49">INDEX(W_psid!$B$2:$CZ$104,W_!$A49,W_!AO$1)/Ns!$B$1</f>
        <v>6.8471704235093433E-4</v>
      </c>
      <c r="AP49" s="20" cm="1">
        <f t="array" ref="AP49">INDEX(W_psid!$B$2:$CZ$104,W_!$A49,W_!AP$1)/Ns!$B$1</f>
        <v>2.7622370940835346</v>
      </c>
      <c r="AQ49" s="20" cm="1">
        <f t="array" ref="AQ49">INDEX(W_psid!$B$2:$CZ$104,W_!$A49,W_!AQ$1)/Ns!$B$1</f>
        <v>2.6710437505785398</v>
      </c>
      <c r="AR49" s="20" cm="1">
        <f t="array" ref="AR49">INDEX(W_psid!$B$2:$CZ$104,W_!$A49,W_!AR$1)/Ns!$B$1</f>
        <v>-1.9616368592324722</v>
      </c>
      <c r="AS49" s="20" cm="1">
        <f t="array" ref="AS49">INDEX(W_psid!$B$2:$CZ$104,W_!$A49,W_!AS$1)/Ns!$B$1</f>
        <v>-1.6993801950874474E-3</v>
      </c>
      <c r="AT49" s="20" cm="1">
        <f t="array" ref="AT49">INDEX(W_psid!$B$2:$CZ$104,W_!$A49,W_!AT$1)/Ns!$B$1</f>
        <v>9.3447735205077294E-4</v>
      </c>
      <c r="AU49" s="20" cm="1">
        <f t="array" ref="AU49">INDEX(W_psid!$B$2:$CZ$104,W_!$A49,W_!AU$1)/Ns!$B$1</f>
        <v>0</v>
      </c>
      <c r="AV49" s="20" cm="1">
        <f t="array" ref="AV49">INDEX(W_psid!$B$2:$CZ$104,W_!$A49,W_!AV$1)/Ns!$B$1</f>
        <v>1.0165991295103378</v>
      </c>
      <c r="AW49" s="20" cm="1">
        <f t="array" ref="AW49">INDEX(W_psid!$B$2:$CT$98,W_!$A49,W_!AW$1)/Ns!$B$1</f>
        <v>0.30240473130539391</v>
      </c>
      <c r="AX49" s="20">
        <v>0</v>
      </c>
      <c r="AY49" s="20">
        <v>0</v>
      </c>
      <c r="AZ49" s="20">
        <v>0</v>
      </c>
      <c r="BA49" s="20">
        <v>0</v>
      </c>
      <c r="BB49" s="20">
        <v>0</v>
      </c>
      <c r="BC49" s="20">
        <v>0</v>
      </c>
      <c r="BD49" s="20" cm="1">
        <f t="array" ref="BD49">INDEX(W_other!$B$2:$CT$98,W_!$A49,W_!BD$1)</f>
        <v>0</v>
      </c>
      <c r="BE49" s="20" cm="1">
        <f t="array" ref="BE49">INDEX(W_other!$B$2:$CT$98,W_!$A49,W_!BE$1)</f>
        <v>0</v>
      </c>
    </row>
    <row r="50" spans="1:57" x14ac:dyDescent="0.35">
      <c r="A50" s="20">
        <f>MATCH(C50,W_other!$A$2:$A$98,0)</f>
        <v>7</v>
      </c>
      <c r="B50" s="20" t="str">
        <f>MOMS!$A$48</f>
        <v>NLY_</v>
      </c>
      <c r="C50" s="20" t="str">
        <f>MOMS!$B$48</f>
        <v>NLY_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21">
        <v>0</v>
      </c>
      <c r="AU50" s="21">
        <v>0</v>
      </c>
      <c r="AV50" s="21">
        <v>0</v>
      </c>
      <c r="AW50" s="21">
        <v>0</v>
      </c>
      <c r="AX50" s="20" cm="1">
        <f t="array" ref="AX50">INDEX(W_other!$B$2:$CT$98,W_!$A50,W_!AX$1)</f>
        <v>1</v>
      </c>
      <c r="AY50" s="20" cm="1">
        <f t="array" ref="AY50">INDEX(W_other!$B$2:$CT$98,W_!$A50,W_!AY$1)</f>
        <v>0</v>
      </c>
      <c r="AZ50" s="20" cm="1">
        <f t="array" ref="AZ50">INDEX(W_other!$B$2:$CT$98,W_!$A50,W_!AZ$1)</f>
        <v>0</v>
      </c>
      <c r="BA50" s="20" cm="1">
        <f t="array" ref="BA50">INDEX(W_other!$B$2:$CT$98,W_!$A50,W_!BA$1)</f>
        <v>0</v>
      </c>
      <c r="BB50" s="20" cm="1">
        <f t="array" ref="BB50">INDEX(W_other!$B$2:$CT$98,W_!$A50,W_!BB$1)</f>
        <v>0</v>
      </c>
      <c r="BC50" s="20" cm="1">
        <f t="array" ref="BC50">INDEX(W_other!$B$2:$CT$98,W_!$A50,W_!BC$1)</f>
        <v>0</v>
      </c>
      <c r="BD50" s="20" cm="1">
        <f t="array" ref="BD50">INDEX(W_other!$B$2:$CT$98,W_!$A50,W_!BD$1)</f>
        <v>0</v>
      </c>
      <c r="BE50" s="20" cm="1">
        <f t="array" ref="BE50">INDEX(W_other!$B$2:$CT$98,W_!$A50,W_!BE$1)</f>
        <v>0</v>
      </c>
    </row>
    <row r="51" spans="1:57" x14ac:dyDescent="0.35">
      <c r="A51" s="20">
        <f>MATCH(C51,W_other!$A$2:$A$98,0)</f>
        <v>5</v>
      </c>
      <c r="B51" s="20" t="str">
        <f>MOMS!$A$49</f>
        <v>shouseexp</v>
      </c>
      <c r="C51" s="20" t="str">
        <f>MOMS!$B$49</f>
        <v>shouseexp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0" cm="1">
        <f t="array" ref="AX51">INDEX(W_other!$B$2:$CT$98,W_!$A51,W_!AX$1)</f>
        <v>0</v>
      </c>
      <c r="AY51" s="20" cm="1">
        <f t="array" ref="AY51">INDEX(W_other!$B$2:$CT$98,W_!$A51,W_!AY$1)</f>
        <v>9.9999999999999995E-7</v>
      </c>
      <c r="AZ51" s="20" cm="1">
        <f t="array" ref="AZ51">INDEX(W_other!$B$2:$CT$98,W_!$A51,W_!AZ$1)</f>
        <v>0</v>
      </c>
      <c r="BA51" s="20" cm="1">
        <f t="array" ref="BA51">INDEX(W_other!$B$2:$CT$98,W_!$A51,W_!BA$1)</f>
        <v>0</v>
      </c>
      <c r="BB51" s="20" cm="1">
        <f t="array" ref="BB51">INDEX(W_other!$B$2:$CT$98,W_!$A51,W_!BB$1)</f>
        <v>0</v>
      </c>
      <c r="BC51" s="20" cm="1">
        <f t="array" ref="BC51">INDEX(W_other!$B$2:$CT$98,W_!$A51,W_!BC$1)</f>
        <v>0</v>
      </c>
      <c r="BD51" s="20" cm="1">
        <f t="array" ref="BD51">INDEX(W_other!$B$2:$CT$98,W_!$A51,W_!BD$1)</f>
        <v>0</v>
      </c>
      <c r="BE51" s="20" cm="1">
        <f t="array" ref="BE51">INDEX(W_other!$B$2:$CT$98,W_!$A51,W_!BE$1)</f>
        <v>0</v>
      </c>
    </row>
    <row r="52" spans="1:57" x14ac:dyDescent="0.35">
      <c r="A52" s="20">
        <f>MATCH(C52,W_other!$A$2:$A$98,0)</f>
        <v>1</v>
      </c>
      <c r="B52" s="20" t="str">
        <f>MOMS!$A$50</f>
        <v>scity</v>
      </c>
      <c r="C52" s="20" t="str">
        <f>MOMS!$B$50</f>
        <v>scity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0" cm="1">
        <f t="array" ref="AX52">INDEX(W_other!$B$2:$CT$98,W_!$A52,W_!AX$1)</f>
        <v>0</v>
      </c>
      <c r="AY52" s="20" cm="1">
        <f t="array" ref="AY52">INDEX(W_other!$B$2:$CT$98,W_!$A52,W_!AY$1)</f>
        <v>0</v>
      </c>
      <c r="AZ52" s="20" cm="1">
        <f t="array" ref="AZ52">INDEX(W_other!$B$2:$CT$98,W_!$A52,W_!AZ$1)/Ns!$B$2</f>
        <v>3.9262297701702086E-4</v>
      </c>
      <c r="BA52" s="20" cm="1">
        <f t="array" ref="BA52">INDEX(W_other!$B$2:$CT$98,W_!$A52,W_!BA$1)/Ns!$B$2</f>
        <v>5.2458658101740558E-4</v>
      </c>
      <c r="BB52" s="20" cm="1">
        <f t="array" ref="BB52">INDEX(W_other!$B$2:$CT$98,W_!$A52,W_!BB$1)/Ns!$B$2</f>
        <v>-1.059771510722185E-5</v>
      </c>
      <c r="BC52" s="20" cm="1">
        <f t="array" ref="BC52">INDEX(W_other!$B$2:$CT$98,W_!$A52,W_!BC$1)/Ns!$B$2</f>
        <v>2.7317085315895759E-5</v>
      </c>
      <c r="BD52" s="20" cm="1">
        <f t="array" ref="BD52">INDEX(W_other!$B$2:$CT$98,W_!$A52,W_!BD$1)</f>
        <v>0</v>
      </c>
      <c r="BE52" s="20" cm="1">
        <f t="array" ref="BE52">INDEX(W_other!$B$2:$CT$98,W_!$A52,W_!BE$1)</f>
        <v>0</v>
      </c>
    </row>
    <row r="53" spans="1:57" x14ac:dyDescent="0.35">
      <c r="A53" s="20">
        <f>MATCH(C53,W_other!$A$2:$A$98,0)</f>
        <v>2</v>
      </c>
      <c r="B53" s="20" t="str">
        <f>MOMS!$A$51</f>
        <v>sjobscity</v>
      </c>
      <c r="C53" s="20" t="str">
        <f>MOMS!$B$51</f>
        <v>sjobscity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0</v>
      </c>
      <c r="AV53" s="21">
        <v>0</v>
      </c>
      <c r="AW53" s="21">
        <v>0</v>
      </c>
      <c r="AX53" s="20" cm="1">
        <f t="array" ref="AX53">INDEX(W_other!$B$2:$CT$98,W_!$A53,W_!AX$1)</f>
        <v>0</v>
      </c>
      <c r="AY53" s="20" cm="1">
        <f t="array" ref="AY53">INDEX(W_other!$B$2:$CT$98,W_!$A53,W_!AY$1)</f>
        <v>0</v>
      </c>
      <c r="AZ53" s="20" cm="1">
        <f t="array" ref="AZ53">INDEX(W_other!$B$2:$CT$98,W_!$A53,W_!AZ$1)/Ns!$B$2</f>
        <v>5.2458658101740558E-4</v>
      </c>
      <c r="BA53" s="20" cm="1">
        <f t="array" ref="BA53">INDEX(W_other!$B$2:$CT$98,W_!$A53,W_!BA$1)/Ns!$B$2</f>
        <v>7.8351114857197804E-4</v>
      </c>
      <c r="BB53" s="20" cm="1">
        <f t="array" ref="BB53">INDEX(W_other!$B$2:$CT$98,W_!$A53,W_!BB$1)/Ns!$B$2</f>
        <v>-3.0097721877103564E-5</v>
      </c>
      <c r="BC53" s="20" cm="1">
        <f t="array" ref="BC53">INDEX(W_other!$B$2:$CT$98,W_!$A53,W_!BC$1)/Ns!$B$2</f>
        <v>1.4776707306471775E-4</v>
      </c>
      <c r="BD53" s="20" cm="1">
        <f t="array" ref="BD53">INDEX(W_other!$B$2:$CT$98,W_!$A53,W_!BD$1)</f>
        <v>0</v>
      </c>
      <c r="BE53" s="20" cm="1">
        <f t="array" ref="BE53">INDEX(W_other!$B$2:$CT$98,W_!$A53,W_!BE$1)</f>
        <v>0</v>
      </c>
    </row>
    <row r="54" spans="1:57" x14ac:dyDescent="0.35">
      <c r="A54" s="20">
        <f>MATCH(C54,W_other!$A$2:$A$98,0)</f>
        <v>4</v>
      </c>
      <c r="B54" s="20" t="str">
        <f>MOMS!$A$52</f>
        <v>p_gradient</v>
      </c>
      <c r="C54" s="20" t="str">
        <f>MOMS!$B$52</f>
        <v>p_gradient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0" cm="1">
        <f t="array" ref="AX54">INDEX(W_other!$B$2:$CT$98,W_!$A54,W_!AX$1)</f>
        <v>0</v>
      </c>
      <c r="AY54" s="20" cm="1">
        <f t="array" ref="AY54">INDEX(W_other!$B$2:$CT$98,W_!$A54,W_!AY$1)</f>
        <v>0</v>
      </c>
      <c r="AZ54" s="20" cm="1">
        <f t="array" ref="AZ54">INDEX(W_other!$B$2:$CT$98,W_!$A54,W_!AZ$1)/Ns!$B$2</f>
        <v>-1.059771510722185E-5</v>
      </c>
      <c r="BA54" s="20" cm="1">
        <f t="array" ref="BA54">INDEX(W_other!$B$2:$CT$98,W_!$A54,W_!BA$1)/Ns!$B$2</f>
        <v>-3.0097721877103564E-5</v>
      </c>
      <c r="BB54" s="20" cm="1">
        <f t="array" ref="BB54">INDEX(W_other!$B$2:$CT$98,W_!$A54,W_!BB$1)/Ns!$B$2</f>
        <v>6.3318484854312911E-6</v>
      </c>
      <c r="BC54" s="20" cm="1">
        <f t="array" ref="BC54">INDEX(W_other!$B$2:$CT$98,W_!$A54,W_!BC$1)/Ns!$B$2</f>
        <v>-3.3326383056063078E-5</v>
      </c>
      <c r="BD54" s="20" cm="1">
        <f t="array" ref="BD54">INDEX(W_other!$B$2:$CT$98,W_!$A54,W_!BD$1)</f>
        <v>0</v>
      </c>
      <c r="BE54" s="20" cm="1">
        <f t="array" ref="BE54">INDEX(W_other!$B$2:$CT$98,W_!$A54,W_!BE$1)</f>
        <v>0</v>
      </c>
    </row>
    <row r="55" spans="1:57" x14ac:dyDescent="0.35">
      <c r="A55" s="20">
        <f>MATCH(C55,W_other!$A$2:$A$98,0)</f>
        <v>3</v>
      </c>
      <c r="B55" s="20" t="str">
        <f>MOMS!$A$53</f>
        <v>p_gradient_simple</v>
      </c>
      <c r="C55" s="20" t="str">
        <f>MOMS!$B$53</f>
        <v>p_gradient_simple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0" cm="1">
        <f t="array" ref="AX55">INDEX(W_other!$B$2:$CT$98,W_!$A55,W_!AX$1)</f>
        <v>0</v>
      </c>
      <c r="AY55" s="20" cm="1">
        <f t="array" ref="AY55">INDEX(W_other!$B$2:$CT$98,W_!$A55,W_!AY$1)</f>
        <v>0</v>
      </c>
      <c r="AZ55" s="20" cm="1">
        <f t="array" ref="AZ55">INDEX(W_other!$B$2:$CT$98,W_!$A55,W_!AZ$1)/Ns!$B$2</f>
        <v>2.7317085315895759E-5</v>
      </c>
      <c r="BA55" s="20" cm="1">
        <f t="array" ref="BA55">INDEX(W_other!$B$2:$CT$98,W_!$A55,W_!BA$1)/Ns!$B$2</f>
        <v>1.4776707306471775E-4</v>
      </c>
      <c r="BB55" s="20" cm="1">
        <f t="array" ref="BB55">INDEX(W_other!$B$2:$CT$98,W_!$A55,W_!BB$1)/Ns!$B$2</f>
        <v>-3.3326383056063078E-5</v>
      </c>
      <c r="BC55" s="20" cm="1">
        <f t="array" ref="BC55">INDEX(W_other!$B$2:$CT$98,W_!$A55,W_!BC$1)/Ns!$B$2</f>
        <v>3.5392960919319167E-4</v>
      </c>
      <c r="BD55" s="20" cm="1">
        <f t="array" ref="BD55">INDEX(W_other!$B$2:$CT$98,W_!$A55,W_!BD$1)</f>
        <v>0</v>
      </c>
      <c r="BE55" s="20" cm="1">
        <f t="array" ref="BE55">INDEX(W_other!$B$2:$CT$98,W_!$A55,W_!BE$1)</f>
        <v>0</v>
      </c>
    </row>
    <row r="56" spans="1:57" x14ac:dyDescent="0.35">
      <c r="A56" s="20">
        <f>MATCH(C56,W_other!$A$2:$A$98,0)</f>
        <v>8</v>
      </c>
      <c r="B56" s="20" t="str">
        <f>MOMS!$A$54</f>
        <v>snmarried</v>
      </c>
      <c r="C56" s="20" t="str">
        <f>MOMS!$B$54</f>
        <v>snmarried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0</v>
      </c>
      <c r="AV56" s="21">
        <v>0</v>
      </c>
      <c r="AW56" s="21">
        <v>0</v>
      </c>
      <c r="AX56" s="20" cm="1">
        <f t="array" ref="AX56">INDEX(W_other!$B$2:$CT$98,W_!$A56,W_!AX$1)</f>
        <v>0</v>
      </c>
      <c r="AY56" s="20" cm="1">
        <f t="array" ref="AY56">INDEX(W_other!$B$2:$CT$98,W_!$A56,W_!AY$1)</f>
        <v>0</v>
      </c>
      <c r="AZ56" s="20" cm="1">
        <f t="array" ref="AZ56">INDEX(W_other!$B$2:$CT$98,W_!$A56,W_!AZ$1)</f>
        <v>0</v>
      </c>
      <c r="BA56" s="20" cm="1">
        <f t="array" ref="BA56">INDEX(W_other!$B$2:$CT$98,W_!$A56,W_!BA$1)</f>
        <v>0</v>
      </c>
      <c r="BB56" s="20" cm="1">
        <f t="array" ref="BB56">INDEX(W_other!$B$2:$CT$98,W_!$A56,W_!BB$1)</f>
        <v>0</v>
      </c>
      <c r="BC56" s="20" cm="1">
        <f t="array" ref="BC56">INDEX(W_other!$B$2:$CT$98,W_!$A56,W_!BC$1)</f>
        <v>0</v>
      </c>
      <c r="BD56" s="20" cm="1">
        <f t="array" ref="BD56">INDEX(W_other!$B$2:$CT$98,W_!$A56,W_!BD$1)/Ns!B3</f>
        <v>4.488237951807229E-6</v>
      </c>
      <c r="BE56" s="20" cm="1">
        <f t="array" ref="BE56">INDEX(W_other!$B$2:$CT$98,W_!$A56,W_!BE$1)</f>
        <v>0</v>
      </c>
    </row>
    <row r="57" spans="1:57" x14ac:dyDescent="0.35">
      <c r="A57" s="20">
        <f>MATCH(C57,W_other!$A$2:$A$98,0)</f>
        <v>6</v>
      </c>
      <c r="B57" s="20" t="str">
        <f>MOMS!$A$55</f>
        <v>L</v>
      </c>
      <c r="C57" s="20" t="str">
        <f>MOMS!$B$55</f>
        <v>L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0" cm="1">
        <f t="array" ref="AX57">INDEX(W_other!$B$2:$CT$98,W_!$A57,W_!AX$1)</f>
        <v>0</v>
      </c>
      <c r="AY57" s="20" cm="1">
        <f t="array" ref="AY57">INDEX(W_other!$B$2:$CT$98,W_!$A57,W_!AY$1)</f>
        <v>0</v>
      </c>
      <c r="AZ57" s="20" cm="1">
        <f t="array" ref="AZ57">INDEX(W_other!$B$2:$CT$98,W_!$A57,W_!AZ$1)</f>
        <v>0</v>
      </c>
      <c r="BA57" s="20" cm="1">
        <f t="array" ref="BA57">INDEX(W_other!$B$2:$CT$98,W_!$A57,W_!BA$1)</f>
        <v>0</v>
      </c>
      <c r="BB57" s="20" cm="1">
        <f t="array" ref="BB57">INDEX(W_other!$B$2:$CT$98,W_!$A57,W_!BB$1)</f>
        <v>0</v>
      </c>
      <c r="BC57" s="20" cm="1">
        <f t="array" ref="BC57">INDEX(W_other!$B$2:$CT$98,W_!$A57,W_!BC$1)</f>
        <v>0</v>
      </c>
      <c r="BD57" s="20" cm="1">
        <f t="array" ref="BD57">INDEX(W_other!$B$2:$CT$98,W_!$A57,W_!BD$1)</f>
        <v>0</v>
      </c>
      <c r="BE57" s="20" cm="1">
        <f t="array" ref="BE57">INDEX(W_other!$B$2:$CT$98,W_!$A57,W_!BE$1)/Ns!B4</f>
        <v>2.7556940476190474E-2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174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175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60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D1" sqref="D1:E1048576"/>
    </sheetView>
  </sheetViews>
  <sheetFormatPr defaultRowHeight="14.5" x14ac:dyDescent="0.35"/>
  <cols>
    <col min="1" max="1" width="23.54296875" bestFit="1" customWidth="1"/>
    <col min="2" max="2" width="5.7265625" bestFit="1" customWidth="1"/>
  </cols>
  <sheetData>
    <row r="1" spans="1:3" x14ac:dyDescent="0.35">
      <c r="B1" t="s">
        <v>123</v>
      </c>
      <c r="C1" t="s">
        <v>1</v>
      </c>
    </row>
    <row r="2" spans="1:3" x14ac:dyDescent="0.35">
      <c r="A2" t="s">
        <v>124</v>
      </c>
      <c r="B2">
        <v>1</v>
      </c>
      <c r="C2">
        <v>12.15999517122788</v>
      </c>
    </row>
    <row r="3" spans="1:3" x14ac:dyDescent="0.35">
      <c r="A3" t="s">
        <v>125</v>
      </c>
      <c r="B3">
        <v>2</v>
      </c>
      <c r="C3">
        <v>-3.8619970791605471</v>
      </c>
    </row>
    <row r="4" spans="1:3" x14ac:dyDescent="0.35">
      <c r="A4" t="s">
        <v>126</v>
      </c>
      <c r="B4">
        <v>3</v>
      </c>
      <c r="C4">
        <v>-3.087384738571985</v>
      </c>
    </row>
    <row r="5" spans="1:3" x14ac:dyDescent="0.35">
      <c r="A5" t="s">
        <v>26</v>
      </c>
      <c r="B5">
        <v>4</v>
      </c>
      <c r="C5">
        <v>-3.022548801873556</v>
      </c>
    </row>
    <row r="6" spans="1:3" x14ac:dyDescent="0.35">
      <c r="A6" t="s">
        <v>27</v>
      </c>
      <c r="B6">
        <v>5</v>
      </c>
      <c r="C6">
        <v>-0.113034175390985</v>
      </c>
    </row>
    <row r="7" spans="1:3" x14ac:dyDescent="0.35">
      <c r="A7" t="s">
        <v>127</v>
      </c>
      <c r="B7">
        <v>6</v>
      </c>
      <c r="C7">
        <v>0.36030751060892291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128</v>
      </c>
      <c r="B9">
        <v>8</v>
      </c>
      <c r="C9">
        <v>-1.806606721385478</v>
      </c>
    </row>
    <row r="10" spans="1:3" x14ac:dyDescent="0.35">
      <c r="A10" t="s">
        <v>129</v>
      </c>
      <c r="B10">
        <v>9</v>
      </c>
      <c r="C10">
        <v>-1.8615985945475739</v>
      </c>
    </row>
    <row r="11" spans="1:3" x14ac:dyDescent="0.35">
      <c r="A11" t="s">
        <v>119</v>
      </c>
      <c r="B11">
        <v>10</v>
      </c>
      <c r="C11">
        <v>-2.3628717358738478</v>
      </c>
    </row>
    <row r="12" spans="1:3" x14ac:dyDescent="0.35">
      <c r="A12" t="s">
        <v>120</v>
      </c>
      <c r="B12">
        <v>11</v>
      </c>
      <c r="C12">
        <v>-0.1149982088563825</v>
      </c>
    </row>
    <row r="13" spans="1:3" x14ac:dyDescent="0.35">
      <c r="A13" t="s">
        <v>130</v>
      </c>
      <c r="B13">
        <v>12</v>
      </c>
      <c r="C13">
        <v>0.53125214244042096</v>
      </c>
    </row>
    <row r="14" spans="1:3" x14ac:dyDescent="0.35">
      <c r="A14" t="s">
        <v>131</v>
      </c>
      <c r="B14">
        <v>13</v>
      </c>
      <c r="C14">
        <v>-2.6967358682803728</v>
      </c>
    </row>
    <row r="15" spans="1:3" x14ac:dyDescent="0.35">
      <c r="A15" t="s">
        <v>121</v>
      </c>
      <c r="B15">
        <v>14</v>
      </c>
      <c r="C15">
        <v>-2.7084940999921869</v>
      </c>
    </row>
    <row r="16" spans="1:3" x14ac:dyDescent="0.35">
      <c r="A16" t="s">
        <v>122</v>
      </c>
      <c r="B16">
        <v>15</v>
      </c>
      <c r="C16">
        <v>-0.29730104993288509</v>
      </c>
    </row>
    <row r="17" spans="1:3" x14ac:dyDescent="0.35">
      <c r="A17" t="s">
        <v>132</v>
      </c>
      <c r="B17">
        <v>16</v>
      </c>
      <c r="C17">
        <v>0.37207329147337359</v>
      </c>
    </row>
    <row r="18" spans="1:3" x14ac:dyDescent="0.35">
      <c r="A18" t="s">
        <v>133</v>
      </c>
      <c r="B18">
        <v>17</v>
      </c>
      <c r="C18">
        <v>1.858023032880175E-3</v>
      </c>
    </row>
    <row r="19" spans="1:3" x14ac:dyDescent="0.35">
      <c r="A19" t="s">
        <v>134</v>
      </c>
      <c r="B19">
        <v>18</v>
      </c>
      <c r="C19">
        <v>1.88140143270291E-3</v>
      </c>
    </row>
    <row r="20" spans="1:3" x14ac:dyDescent="0.35">
      <c r="A20" t="s">
        <v>135</v>
      </c>
      <c r="B20">
        <v>19</v>
      </c>
      <c r="C20">
        <v>1.9666306282818059E-3</v>
      </c>
    </row>
    <row r="21" spans="1:3" x14ac:dyDescent="0.35">
      <c r="A21" t="s">
        <v>136</v>
      </c>
      <c r="B21">
        <v>20</v>
      </c>
      <c r="C21">
        <v>1.9010739631001279E-3</v>
      </c>
    </row>
    <row r="22" spans="1:3" x14ac:dyDescent="0.35">
      <c r="A22" t="s">
        <v>137</v>
      </c>
      <c r="B22">
        <v>21</v>
      </c>
      <c r="C22">
        <v>9.9917849898722749E-4</v>
      </c>
    </row>
    <row r="23" spans="1:3" x14ac:dyDescent="0.35">
      <c r="A23" t="s">
        <v>138</v>
      </c>
      <c r="B23">
        <v>22</v>
      </c>
      <c r="C23">
        <v>1.0295415592160679E-3</v>
      </c>
    </row>
    <row r="24" spans="1:3" x14ac:dyDescent="0.35">
      <c r="A24" t="s">
        <v>40</v>
      </c>
      <c r="B24">
        <v>23</v>
      </c>
      <c r="C24">
        <v>127.55650702409319</v>
      </c>
    </row>
    <row r="25" spans="1:3" x14ac:dyDescent="0.35">
      <c r="A25" t="s">
        <v>139</v>
      </c>
      <c r="B25">
        <v>24</v>
      </c>
      <c r="C25">
        <v>12</v>
      </c>
    </row>
    <row r="26" spans="1:3" x14ac:dyDescent="0.35">
      <c r="A26" t="s">
        <v>140</v>
      </c>
      <c r="B26">
        <v>25</v>
      </c>
      <c r="C26">
        <v>152.82676676750711</v>
      </c>
    </row>
    <row r="27" spans="1:3" x14ac:dyDescent="0.35">
      <c r="A27" t="s">
        <v>141</v>
      </c>
      <c r="B27">
        <v>26</v>
      </c>
      <c r="C27">
        <v>19570.859179726369</v>
      </c>
    </row>
    <row r="28" spans="1:3" x14ac:dyDescent="0.35">
      <c r="A28" t="s">
        <v>142</v>
      </c>
      <c r="B28">
        <v>27</v>
      </c>
      <c r="C28">
        <v>159</v>
      </c>
    </row>
    <row r="29" spans="1:3" x14ac:dyDescent="0.35">
      <c r="A29" t="s">
        <v>37</v>
      </c>
      <c r="B29">
        <v>28</v>
      </c>
      <c r="C29">
        <v>20.026576813082229</v>
      </c>
    </row>
    <row r="30" spans="1:3" x14ac:dyDescent="0.35">
      <c r="A30" t="s">
        <v>38</v>
      </c>
      <c r="B30">
        <v>29</v>
      </c>
      <c r="C30">
        <v>8.2483445308043329E-2</v>
      </c>
    </row>
    <row r="31" spans="1:3" x14ac:dyDescent="0.35">
      <c r="A31" t="s">
        <v>39</v>
      </c>
      <c r="B31">
        <v>30</v>
      </c>
      <c r="C31">
        <v>-1.7715051525342049</v>
      </c>
    </row>
    <row r="32" spans="1:3" x14ac:dyDescent="0.35">
      <c r="A32" t="s">
        <v>143</v>
      </c>
      <c r="B32">
        <v>31</v>
      </c>
      <c r="C32">
        <v>2.7941510756567679E-2</v>
      </c>
    </row>
    <row r="33" spans="1:3" x14ac:dyDescent="0.35">
      <c r="A33" t="s">
        <v>144</v>
      </c>
      <c r="B33">
        <v>32</v>
      </c>
      <c r="C33">
        <v>-1.693068743449766</v>
      </c>
    </row>
    <row r="34" spans="1:3" x14ac:dyDescent="0.35">
      <c r="A34" t="s">
        <v>25</v>
      </c>
      <c r="B34">
        <v>33</v>
      </c>
      <c r="C34">
        <v>20.27689348857923</v>
      </c>
    </row>
    <row r="35" spans="1:3" x14ac:dyDescent="0.35">
      <c r="A35" t="s">
        <v>145</v>
      </c>
      <c r="B35">
        <v>34</v>
      </c>
      <c r="C35">
        <v>-1.4098748233617819</v>
      </c>
    </row>
    <row r="36" spans="1:3" x14ac:dyDescent="0.35">
      <c r="A36" t="s">
        <v>146</v>
      </c>
      <c r="B36">
        <v>35</v>
      </c>
      <c r="C36">
        <v>-1.5614483850622769</v>
      </c>
    </row>
    <row r="37" spans="1:3" x14ac:dyDescent="0.35">
      <c r="A37" t="s">
        <v>41</v>
      </c>
      <c r="B37">
        <v>36</v>
      </c>
      <c r="C37">
        <v>133.69302804456299</v>
      </c>
    </row>
    <row r="38" spans="1:3" x14ac:dyDescent="0.35">
      <c r="A38" t="s">
        <v>42</v>
      </c>
      <c r="B38">
        <v>37</v>
      </c>
      <c r="C38">
        <v>123.7160952414538</v>
      </c>
    </row>
    <row r="39" spans="1:3" x14ac:dyDescent="0.35">
      <c r="A39" t="s">
        <v>147</v>
      </c>
      <c r="B39">
        <v>38</v>
      </c>
      <c r="C39">
        <v>9.6525439793758896E-2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-0.22074335511107751</v>
      </c>
    </row>
    <row r="43" spans="1:3" x14ac:dyDescent="0.35">
      <c r="A43" t="s">
        <v>148</v>
      </c>
      <c r="B43">
        <v>42</v>
      </c>
      <c r="C43">
        <v>0.93260040414320899</v>
      </c>
    </row>
    <row r="44" spans="1:3" x14ac:dyDescent="0.35">
      <c r="A44" t="s">
        <v>149</v>
      </c>
      <c r="B44">
        <v>43</v>
      </c>
      <c r="C44">
        <v>-0.25520335289941343</v>
      </c>
    </row>
    <row r="45" spans="1:3" x14ac:dyDescent="0.35">
      <c r="A45" t="s">
        <v>45</v>
      </c>
      <c r="B45">
        <v>44</v>
      </c>
      <c r="C45">
        <v>1873.126070137658</v>
      </c>
    </row>
    <row r="46" spans="1:3" x14ac:dyDescent="0.35">
      <c r="A46" t="s">
        <v>62</v>
      </c>
      <c r="B46">
        <v>45</v>
      </c>
      <c r="C46">
        <v>495.34145665939718</v>
      </c>
    </row>
    <row r="47" spans="1:3" x14ac:dyDescent="0.35">
      <c r="A47" t="s">
        <v>150</v>
      </c>
      <c r="B47">
        <v>46</v>
      </c>
      <c r="C47">
        <v>1965.336546713233</v>
      </c>
    </row>
    <row r="48" spans="1:3" x14ac:dyDescent="0.35">
      <c r="A48" t="s">
        <v>151</v>
      </c>
      <c r="B48">
        <v>47</v>
      </c>
      <c r="C48">
        <v>-151.63447703706171</v>
      </c>
    </row>
    <row r="49" spans="1:3" x14ac:dyDescent="0.35">
      <c r="A49" t="s">
        <v>152</v>
      </c>
      <c r="B49">
        <v>48</v>
      </c>
      <c r="C49">
        <v>593.16349855375722</v>
      </c>
    </row>
    <row r="50" spans="1:3" x14ac:dyDescent="0.35">
      <c r="A50" t="s">
        <v>153</v>
      </c>
      <c r="B50">
        <v>49</v>
      </c>
      <c r="C50">
        <v>188.3189278578576</v>
      </c>
    </row>
    <row r="51" spans="1:3" x14ac:dyDescent="0.35">
      <c r="A51" t="s">
        <v>46</v>
      </c>
      <c r="B51">
        <v>50</v>
      </c>
      <c r="C51">
        <v>2206.542127027375</v>
      </c>
    </row>
    <row r="52" spans="1:3" x14ac:dyDescent="0.35">
      <c r="A52" t="s">
        <v>47</v>
      </c>
      <c r="B52">
        <v>51</v>
      </c>
      <c r="C52">
        <v>63.102838742636607</v>
      </c>
    </row>
    <row r="53" spans="1:3" x14ac:dyDescent="0.35">
      <c r="A53" t="s">
        <v>23</v>
      </c>
      <c r="B53">
        <v>52</v>
      </c>
      <c r="C53">
        <v>-671.54653071480595</v>
      </c>
    </row>
    <row r="54" spans="1:3" x14ac:dyDescent="0.35">
      <c r="A54" t="s">
        <v>48</v>
      </c>
      <c r="B54">
        <v>53</v>
      </c>
      <c r="C54">
        <v>105.92467385866679</v>
      </c>
    </row>
    <row r="55" spans="1:3" x14ac:dyDescent="0.35">
      <c r="A55" t="s">
        <v>154</v>
      </c>
      <c r="B55">
        <v>54</v>
      </c>
      <c r="C55">
        <v>-617.09437937111397</v>
      </c>
    </row>
    <row r="56" spans="1:3" x14ac:dyDescent="0.35">
      <c r="A56" t="s">
        <v>155</v>
      </c>
      <c r="B56">
        <v>55</v>
      </c>
      <c r="C56">
        <v>-558.45904589999702</v>
      </c>
    </row>
    <row r="57" spans="1:3" x14ac:dyDescent="0.35">
      <c r="A57" t="s">
        <v>52</v>
      </c>
      <c r="B57">
        <v>56</v>
      </c>
      <c r="C57">
        <v>-604.50613192106152</v>
      </c>
    </row>
    <row r="58" spans="1:3" x14ac:dyDescent="0.35">
      <c r="A58" t="s">
        <v>53</v>
      </c>
      <c r="B58">
        <v>57</v>
      </c>
      <c r="C58">
        <v>-50.524167685204198</v>
      </c>
    </row>
    <row r="59" spans="1:3" x14ac:dyDescent="0.35">
      <c r="A59" t="s">
        <v>54</v>
      </c>
      <c r="B59">
        <v>58</v>
      </c>
      <c r="C59">
        <v>277.3960843684647</v>
      </c>
    </row>
    <row r="60" spans="1:3" x14ac:dyDescent="0.35">
      <c r="A60" t="s">
        <v>49</v>
      </c>
      <c r="B60">
        <v>59</v>
      </c>
      <c r="C60">
        <v>973.91420861085408</v>
      </c>
    </row>
    <row r="61" spans="1:3" x14ac:dyDescent="0.35">
      <c r="A61" t="s">
        <v>50</v>
      </c>
      <c r="B61">
        <v>60</v>
      </c>
      <c r="C61">
        <v>683.00321899695848</v>
      </c>
    </row>
    <row r="62" spans="1:3" x14ac:dyDescent="0.35">
      <c r="A62" t="s">
        <v>51</v>
      </c>
      <c r="B62">
        <v>61</v>
      </c>
      <c r="C62">
        <v>-109.1547555757197</v>
      </c>
    </row>
    <row r="63" spans="1:3" x14ac:dyDescent="0.35">
      <c r="A63" t="s">
        <v>55</v>
      </c>
      <c r="B63">
        <v>62</v>
      </c>
      <c r="C63">
        <v>17.300003612584021</v>
      </c>
    </row>
    <row r="64" spans="1:3" x14ac:dyDescent="0.35">
      <c r="A64" t="s">
        <v>56</v>
      </c>
      <c r="B64">
        <v>63</v>
      </c>
      <c r="C64">
        <v>16.41873490261716</v>
      </c>
    </row>
    <row r="65" spans="1:3" x14ac:dyDescent="0.35">
      <c r="A65" t="s">
        <v>156</v>
      </c>
      <c r="B65">
        <v>64</v>
      </c>
      <c r="C65">
        <v>16.266669440742501</v>
      </c>
    </row>
    <row r="66" spans="1:3" x14ac:dyDescent="0.35">
      <c r="A66" t="s">
        <v>157</v>
      </c>
      <c r="B66">
        <v>65</v>
      </c>
      <c r="C66">
        <v>16.373180166108941</v>
      </c>
    </row>
    <row r="67" spans="1:3" x14ac:dyDescent="0.35">
      <c r="A67" t="s">
        <v>57</v>
      </c>
      <c r="B67">
        <v>66</v>
      </c>
      <c r="C67">
        <v>16.50485049313583</v>
      </c>
    </row>
    <row r="68" spans="1:3" x14ac:dyDescent="0.35">
      <c r="A68" t="s">
        <v>58</v>
      </c>
      <c r="B68">
        <v>67</v>
      </c>
      <c r="C68">
        <v>9.7404941422592</v>
      </c>
    </row>
    <row r="69" spans="1:3" x14ac:dyDescent="0.35">
      <c r="A69" t="s">
        <v>59</v>
      </c>
      <c r="B69">
        <v>68</v>
      </c>
      <c r="C69">
        <v>1.8622385753987361</v>
      </c>
    </row>
    <row r="70" spans="1:3" x14ac:dyDescent="0.35">
      <c r="A70" t="s">
        <v>29</v>
      </c>
      <c r="B70">
        <v>69</v>
      </c>
      <c r="C70">
        <v>0.70642425961924049</v>
      </c>
    </row>
    <row r="71" spans="1:3" x14ac:dyDescent="0.35">
      <c r="A71" t="s">
        <v>30</v>
      </c>
      <c r="B71">
        <v>70</v>
      </c>
      <c r="C71">
        <v>-0.1053500575262209</v>
      </c>
    </row>
    <row r="72" spans="1:3" x14ac:dyDescent="0.35">
      <c r="A72" t="s">
        <v>31</v>
      </c>
      <c r="B72">
        <v>71</v>
      </c>
      <c r="C72">
        <v>-1.9224712072771601E-3</v>
      </c>
    </row>
    <row r="73" spans="1:3" x14ac:dyDescent="0.35">
      <c r="A73" t="s">
        <v>32</v>
      </c>
      <c r="B73">
        <v>72</v>
      </c>
      <c r="C73">
        <v>-1.588598449141954E-3</v>
      </c>
    </row>
    <row r="74" spans="1:3" x14ac:dyDescent="0.35">
      <c r="A74" t="s">
        <v>158</v>
      </c>
      <c r="B74">
        <v>73</v>
      </c>
      <c r="C74">
        <v>-1.870685337031015E-3</v>
      </c>
    </row>
    <row r="75" spans="1:3" x14ac:dyDescent="0.35">
      <c r="A75" t="s">
        <v>159</v>
      </c>
      <c r="B75">
        <v>74</v>
      </c>
      <c r="C75">
        <v>-1.4226091377864509E-3</v>
      </c>
    </row>
    <row r="76" spans="1:3" x14ac:dyDescent="0.35">
      <c r="A76" t="s">
        <v>33</v>
      </c>
      <c r="B76">
        <v>75</v>
      </c>
      <c r="C76">
        <v>-5.4621031206579556</v>
      </c>
    </row>
    <row r="77" spans="1:3" x14ac:dyDescent="0.35">
      <c r="A77" t="s">
        <v>34</v>
      </c>
      <c r="B77">
        <v>76</v>
      </c>
      <c r="C77">
        <v>-5.1460408600554093</v>
      </c>
    </row>
    <row r="78" spans="1:3" x14ac:dyDescent="0.35">
      <c r="A78" t="s">
        <v>35</v>
      </c>
      <c r="B78">
        <v>77</v>
      </c>
      <c r="C78">
        <v>-4.9346811983424637</v>
      </c>
    </row>
    <row r="79" spans="1:3" x14ac:dyDescent="0.35">
      <c r="A79" t="s">
        <v>36</v>
      </c>
      <c r="B79">
        <v>78</v>
      </c>
      <c r="C79">
        <v>-2.4845220850313421</v>
      </c>
    </row>
    <row r="80" spans="1:3" x14ac:dyDescent="0.35">
      <c r="A80" t="s">
        <v>116</v>
      </c>
      <c r="B80">
        <v>79</v>
      </c>
      <c r="C80">
        <v>-1.0639787156140439</v>
      </c>
    </row>
    <row r="81" spans="1:3" x14ac:dyDescent="0.35">
      <c r="A81" t="s">
        <v>117</v>
      </c>
      <c r="B81">
        <v>80</v>
      </c>
      <c r="C81">
        <v>3.284617791136256</v>
      </c>
    </row>
    <row r="82" spans="1:3" x14ac:dyDescent="0.35">
      <c r="A82" t="s">
        <v>160</v>
      </c>
      <c r="B82">
        <v>81</v>
      </c>
      <c r="C82">
        <v>5.3482037056109188</v>
      </c>
    </row>
    <row r="83" spans="1:3" x14ac:dyDescent="0.35">
      <c r="A83" t="s">
        <v>161</v>
      </c>
      <c r="B83">
        <v>82</v>
      </c>
      <c r="C83">
        <v>-1.4777125461852829</v>
      </c>
    </row>
    <row r="84" spans="1:3" x14ac:dyDescent="0.35">
      <c r="A84" t="s">
        <v>43</v>
      </c>
      <c r="B84">
        <v>83</v>
      </c>
      <c r="C84">
        <v>1.4503303731614511E-3</v>
      </c>
    </row>
    <row r="85" spans="1:3" x14ac:dyDescent="0.35">
      <c r="A85" t="s">
        <v>44</v>
      </c>
      <c r="B85">
        <v>84</v>
      </c>
      <c r="C85">
        <v>-1.178628214930753E-3</v>
      </c>
    </row>
    <row r="86" spans="1:3" x14ac:dyDescent="0.35">
      <c r="A86" t="s">
        <v>162</v>
      </c>
      <c r="B86">
        <v>85</v>
      </c>
      <c r="C86">
        <v>72.316991346232982</v>
      </c>
    </row>
    <row r="87" spans="1:3" x14ac:dyDescent="0.35">
      <c r="A87" t="s">
        <v>163</v>
      </c>
      <c r="B87">
        <v>86</v>
      </c>
      <c r="C87">
        <v>65.080088675771051</v>
      </c>
    </row>
    <row r="88" spans="1:3" x14ac:dyDescent="0.35">
      <c r="A88" t="s">
        <v>164</v>
      </c>
      <c r="B88">
        <v>87</v>
      </c>
      <c r="C88">
        <v>122.548474987894</v>
      </c>
    </row>
    <row r="89" spans="1:3" x14ac:dyDescent="0.35">
      <c r="A89" t="s">
        <v>165</v>
      </c>
      <c r="B89">
        <v>89</v>
      </c>
      <c r="C89">
        <v>142.5528382120342</v>
      </c>
    </row>
    <row r="90" spans="1:3" x14ac:dyDescent="0.35">
      <c r="A90" t="s">
        <v>166</v>
      </c>
      <c r="B90">
        <v>90</v>
      </c>
      <c r="C90">
        <v>18478.29340157317</v>
      </c>
    </row>
    <row r="91" spans="1:3" x14ac:dyDescent="0.35">
      <c r="A91" t="s">
        <v>199</v>
      </c>
      <c r="C91">
        <v>-0.23237462229539671</v>
      </c>
    </row>
    <row r="92" spans="1:3" x14ac:dyDescent="0.35">
      <c r="A92" t="s">
        <v>200</v>
      </c>
      <c r="C92">
        <v>-0.28859491202232501</v>
      </c>
    </row>
    <row r="93" spans="1:3" x14ac:dyDescent="0.35">
      <c r="A93" t="s">
        <v>201</v>
      </c>
      <c r="C93">
        <v>-0.26293418832561888</v>
      </c>
    </row>
    <row r="94" spans="1:3" x14ac:dyDescent="0.35">
      <c r="A94" t="s">
        <v>202</v>
      </c>
      <c r="C94">
        <v>-0.29549068412733248</v>
      </c>
    </row>
    <row r="95" spans="1:3" x14ac:dyDescent="0.35">
      <c r="A95" t="s">
        <v>203</v>
      </c>
      <c r="C95">
        <v>-0.34749104115171359</v>
      </c>
    </row>
    <row r="96" spans="1:3" x14ac:dyDescent="0.35">
      <c r="A96" t="s">
        <v>204</v>
      </c>
      <c r="C96">
        <v>-0.32539548393483092</v>
      </c>
    </row>
    <row r="97" spans="1:3" x14ac:dyDescent="0.35">
      <c r="A97" t="s">
        <v>167</v>
      </c>
      <c r="B97">
        <v>92</v>
      </c>
      <c r="C97">
        <v>-0.24229407501972891</v>
      </c>
    </row>
    <row r="98" spans="1:3" x14ac:dyDescent="0.35">
      <c r="A98" t="s">
        <v>168</v>
      </c>
      <c r="B98">
        <v>93</v>
      </c>
      <c r="C98">
        <v>-0.27005117509554499</v>
      </c>
    </row>
    <row r="99" spans="1:3" x14ac:dyDescent="0.35">
      <c r="A99" t="s">
        <v>118</v>
      </c>
      <c r="B99">
        <v>94</v>
      </c>
      <c r="C99">
        <v>-0.24397495405798261</v>
      </c>
    </row>
    <row r="100" spans="1:3" x14ac:dyDescent="0.35">
      <c r="A100" t="s">
        <v>169</v>
      </c>
      <c r="B100">
        <v>95</v>
      </c>
      <c r="C100">
        <v>-0.29782014109595578</v>
      </c>
    </row>
    <row r="101" spans="1:3" x14ac:dyDescent="0.35">
      <c r="A101" t="s">
        <v>170</v>
      </c>
      <c r="B101">
        <v>96</v>
      </c>
      <c r="C101">
        <v>-0.32810689174601743</v>
      </c>
    </row>
    <row r="102" spans="1:3" x14ac:dyDescent="0.35">
      <c r="A102" t="s">
        <v>171</v>
      </c>
      <c r="B102">
        <v>97</v>
      </c>
      <c r="C102">
        <v>-0.30802326104584432</v>
      </c>
    </row>
    <row r="103" spans="1:3" x14ac:dyDescent="0.35">
      <c r="A103" t="s">
        <v>172</v>
      </c>
      <c r="B103">
        <v>98</v>
      </c>
      <c r="C103">
        <v>8.2312817882667151</v>
      </c>
    </row>
    <row r="104" spans="1:3" x14ac:dyDescent="0.35">
      <c r="A104" t="s">
        <v>173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252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209</v>
      </c>
      <c r="F4" t="s">
        <v>176</v>
      </c>
    </row>
    <row r="5" spans="1:10" x14ac:dyDescent="0.35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239</v>
      </c>
    </row>
    <row r="6" spans="1:10" x14ac:dyDescent="0.35">
      <c r="A6" s="3" t="s">
        <v>12</v>
      </c>
      <c r="E6" t="s">
        <v>13</v>
      </c>
      <c r="F6" t="s">
        <v>112</v>
      </c>
    </row>
    <row r="7" spans="1:10" x14ac:dyDescent="0.35">
      <c r="A7" s="8" t="s">
        <v>14</v>
      </c>
      <c r="E7" t="s">
        <v>240</v>
      </c>
    </row>
    <row r="8" spans="1:10" x14ac:dyDescent="0.35">
      <c r="A8" s="8" t="s">
        <v>15</v>
      </c>
      <c r="E8" t="s">
        <v>16</v>
      </c>
    </row>
    <row r="9" spans="1:10" x14ac:dyDescent="0.35">
      <c r="A9" s="8" t="s">
        <v>17</v>
      </c>
      <c r="E9" t="s">
        <v>18</v>
      </c>
    </row>
    <row r="11" spans="1:10" x14ac:dyDescent="0.35">
      <c r="A11" t="s">
        <v>114</v>
      </c>
      <c r="E11" t="s">
        <v>19</v>
      </c>
    </row>
    <row r="12" spans="1:10" x14ac:dyDescent="0.35">
      <c r="A12" t="s">
        <v>113</v>
      </c>
      <c r="B12" s="9">
        <v>0.4</v>
      </c>
      <c r="E12" t="s">
        <v>19</v>
      </c>
    </row>
    <row r="14" spans="1:10" x14ac:dyDescent="0.35">
      <c r="F14" t="s">
        <v>226</v>
      </c>
    </row>
    <row r="15" spans="1:10" x14ac:dyDescent="0.35">
      <c r="C15" t="s">
        <v>213</v>
      </c>
      <c r="F15" t="s">
        <v>214</v>
      </c>
      <c r="H15" t="s">
        <v>243</v>
      </c>
      <c r="I15" t="s">
        <v>250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4.8264527457933113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216</v>
      </c>
      <c r="H18" t="s">
        <v>218</v>
      </c>
      <c r="J18" t="s">
        <v>219</v>
      </c>
    </row>
    <row r="19" spans="3:10" x14ac:dyDescent="0.35">
      <c r="F19">
        <f>0.5*(((2206.542/(24*365)+EXP(-0.244)*(2206.542/(24*365)-671.547/(24*365)))*(1-0.22) + (2269/(24*365))*(0.22)))*EXP(I16*H16)</f>
        <v>0.18027108726604746</v>
      </c>
      <c r="H19">
        <f>F19*G27</f>
        <v>4.0299572245607616</v>
      </c>
      <c r="J19">
        <f>H19*(1/(1-0.16))</f>
        <v>4.7975681244770971</v>
      </c>
    </row>
    <row r="20" spans="3:10" x14ac:dyDescent="0.35">
      <c r="F20" t="s">
        <v>215</v>
      </c>
    </row>
    <row r="21" spans="3:10" x14ac:dyDescent="0.35">
      <c r="F21">
        <f>1873/(24*365)*EXP(I16*H16)</f>
        <v>0.21381278538812784</v>
      </c>
      <c r="H21">
        <f>F21*G27</f>
        <v>4.7797813406799774</v>
      </c>
      <c r="J21">
        <f>H21*(1/(1-0.16))</f>
        <v>5.690215881761878</v>
      </c>
    </row>
    <row r="23" spans="3:10" x14ac:dyDescent="0.35">
      <c r="F23" t="s">
        <v>217</v>
      </c>
    </row>
    <row r="24" spans="3:10" x14ac:dyDescent="0.35">
      <c r="F24">
        <f>(F19*(1-F16)+F21*F16)/(1-0.16)</f>
        <v>0.23177593017301654</v>
      </c>
      <c r="J24">
        <f>J19*(1-F16)+J21*F16</f>
        <v>5.1813471502590671</v>
      </c>
    </row>
    <row r="26" spans="3:10" x14ac:dyDescent="0.35">
      <c r="F26" t="s">
        <v>78</v>
      </c>
      <c r="J26" t="s">
        <v>220</v>
      </c>
    </row>
    <row r="27" spans="3:10" x14ac:dyDescent="0.35">
      <c r="F27">
        <f>1/(F24*0.193)</f>
        <v>22.35498373964581</v>
      </c>
      <c r="G27">
        <v>22.35498373964581</v>
      </c>
      <c r="J27">
        <f>J24*0.193</f>
        <v>1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E14" sqref="E14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87" max="87" width="8.7265625" style="3"/>
    <col min="90" max="90" width="8.7265625" style="8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s="3" t="s">
        <v>147</v>
      </c>
      <c r="AH1" s="3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141</v>
      </c>
      <c r="BQ1" t="s">
        <v>164</v>
      </c>
      <c r="BR1" t="s">
        <v>165</v>
      </c>
      <c r="BS1" t="s">
        <v>166</v>
      </c>
      <c r="BT1" t="s">
        <v>172</v>
      </c>
      <c r="BU1" t="s">
        <v>173</v>
      </c>
      <c r="BV1" t="s">
        <v>126</v>
      </c>
      <c r="BW1" t="s">
        <v>156</v>
      </c>
      <c r="BX1" t="s">
        <v>153</v>
      </c>
      <c r="BY1" t="s">
        <v>169</v>
      </c>
      <c r="BZ1" t="s">
        <v>170</v>
      </c>
      <c r="CA1" t="s">
        <v>167</v>
      </c>
      <c r="CB1" t="s">
        <v>168</v>
      </c>
      <c r="CC1" t="s">
        <v>202</v>
      </c>
      <c r="CD1" t="s">
        <v>203</v>
      </c>
      <c r="CE1" t="s">
        <v>199</v>
      </c>
      <c r="CF1" t="s">
        <v>200</v>
      </c>
      <c r="CG1" t="s">
        <v>204</v>
      </c>
      <c r="CH1" t="s">
        <v>171</v>
      </c>
      <c r="CI1" t="s">
        <v>118</v>
      </c>
      <c r="CJ1" t="s">
        <v>35</v>
      </c>
      <c r="CK1" s="3" t="s">
        <v>36</v>
      </c>
      <c r="CL1" t="s">
        <v>29</v>
      </c>
      <c r="CM1" t="s">
        <v>30</v>
      </c>
      <c r="CN1" t="s">
        <v>31</v>
      </c>
      <c r="CO1" t="s">
        <v>32</v>
      </c>
      <c r="CP1" t="s">
        <v>158</v>
      </c>
      <c r="CQ1" t="s">
        <v>159</v>
      </c>
      <c r="CR1" t="s">
        <v>33</v>
      </c>
      <c r="CS1" t="s">
        <v>34</v>
      </c>
      <c r="CT1" t="s">
        <v>116</v>
      </c>
      <c r="CU1" t="s">
        <v>117</v>
      </c>
      <c r="CV1" t="s">
        <v>160</v>
      </c>
      <c r="CW1" t="s">
        <v>161</v>
      </c>
      <c r="CX1" t="s">
        <v>43</v>
      </c>
      <c r="CY1" t="s">
        <v>44</v>
      </c>
      <c r="CZ1" t="s">
        <v>201</v>
      </c>
    </row>
    <row r="2" spans="1:104" x14ac:dyDescent="0.35">
      <c r="A2" t="s">
        <v>124</v>
      </c>
      <c r="B2">
        <v>32177.547899297802</v>
      </c>
      <c r="C2">
        <v>-13595.212711402934</v>
      </c>
      <c r="D2">
        <v>-39041.846332962974</v>
      </c>
      <c r="E2">
        <v>-9934.4452906042989</v>
      </c>
      <c r="F2">
        <v>19128.401769882894</v>
      </c>
      <c r="G2">
        <v>-6194.6016029601369</v>
      </c>
      <c r="H2">
        <v>-6415.0206159567024</v>
      </c>
      <c r="I2">
        <v>-19355.564300863156</v>
      </c>
      <c r="J2">
        <v>-28205.702507215621</v>
      </c>
      <c r="K2">
        <v>-7287.5612019181517</v>
      </c>
      <c r="L2">
        <v>22413.929200828316</v>
      </c>
      <c r="M2">
        <v>-20232.872806882089</v>
      </c>
      <c r="N2">
        <v>-23699.154878165697</v>
      </c>
      <c r="O2">
        <v>-16010.989337556035</v>
      </c>
      <c r="P2">
        <v>13213.893430255561</v>
      </c>
      <c r="Y2">
        <v>60942.139046254924</v>
      </c>
      <c r="Z2">
        <v>2712.9927067204881</v>
      </c>
      <c r="AA2">
        <v>-7659.0431676077305</v>
      </c>
      <c r="AB2">
        <v>-3396.1514771691504</v>
      </c>
      <c r="AC2">
        <v>-5595.7034463643276</v>
      </c>
      <c r="AD2">
        <v>61303.147028743246</v>
      </c>
      <c r="AE2">
        <v>-11006.9528137369</v>
      </c>
      <c r="AF2">
        <v>-6879.1041738606409</v>
      </c>
      <c r="AG2" s="3">
        <v>188.68047613743857</v>
      </c>
      <c r="AH2" s="3">
        <v>37.124575783662181</v>
      </c>
      <c r="AI2">
        <v>15.254139633852335</v>
      </c>
      <c r="AJ2">
        <v>-134.15624905813868</v>
      </c>
      <c r="AK2">
        <v>20.844386388140467</v>
      </c>
      <c r="AL2">
        <v>-72.249054602226479</v>
      </c>
      <c r="AM2">
        <v>210417.88611181744</v>
      </c>
      <c r="AN2">
        <v>-165527.93694240245</v>
      </c>
      <c r="AO2">
        <v>494297.86001602904</v>
      </c>
      <c r="AP2">
        <v>-178215.39648837567</v>
      </c>
      <c r="AQ2">
        <v>-194207.2175407738</v>
      </c>
      <c r="AR2">
        <v>225394.60327693197</v>
      </c>
      <c r="AS2">
        <v>168515.16963176004</v>
      </c>
      <c r="AT2">
        <v>-428385.74587868655</v>
      </c>
      <c r="AU2">
        <v>203576.50754878027</v>
      </c>
      <c r="AV2">
        <v>-288303.67464883917</v>
      </c>
      <c r="AW2">
        <v>-305112.03436599922</v>
      </c>
      <c r="AX2">
        <v>-247683.29237448215</v>
      </c>
      <c r="AY2">
        <v>-279622.68116670352</v>
      </c>
      <c r="AZ2">
        <v>516429.63714462996</v>
      </c>
      <c r="BA2">
        <v>30601.974001444512</v>
      </c>
      <c r="BB2">
        <v>-106517.10808102714</v>
      </c>
      <c r="BC2">
        <v>147188.67225911209</v>
      </c>
      <c r="BD2">
        <v>46030.398101909494</v>
      </c>
      <c r="BE2">
        <v>43072.018138440202</v>
      </c>
      <c r="BF2">
        <v>45954.293072673056</v>
      </c>
      <c r="BG2">
        <v>46901.599521915494</v>
      </c>
      <c r="BH2">
        <v>15327.896666468829</v>
      </c>
      <c r="BI2">
        <v>1957.5313580165687</v>
      </c>
      <c r="BJ2">
        <v>733288.79576263239</v>
      </c>
      <c r="BK2">
        <v>629768.63542312046</v>
      </c>
      <c r="BL2">
        <v>584861.28140943148</v>
      </c>
      <c r="BM2">
        <v>517045.77726531524</v>
      </c>
      <c r="BN2">
        <v>605522.20877205546</v>
      </c>
      <c r="BO2">
        <v>759530.85832232935</v>
      </c>
      <c r="BP2">
        <v>125664542.97914039</v>
      </c>
      <c r="BQ2">
        <v>597589.58871888346</v>
      </c>
      <c r="BR2">
        <v>751753.19058467925</v>
      </c>
      <c r="BS2">
        <v>118567535.21242611</v>
      </c>
      <c r="BT2">
        <v>9272.5947378324036</v>
      </c>
      <c r="BU2">
        <v>13307.344361447716</v>
      </c>
      <c r="BV2">
        <v>-29194.081717446239</v>
      </c>
      <c r="BW2">
        <v>41904.938355432394</v>
      </c>
      <c r="BX2">
        <v>10828.051723233108</v>
      </c>
      <c r="BY2">
        <v>146.97862060116603</v>
      </c>
      <c r="BZ2">
        <v>105.67891814574917</v>
      </c>
      <c r="CA2">
        <v>-51.709579449002945</v>
      </c>
      <c r="CB2">
        <v>-122.60060301808393</v>
      </c>
      <c r="CC2">
        <v>68.866459806686109</v>
      </c>
      <c r="CD2">
        <v>12.286770240337582</v>
      </c>
      <c r="CE2">
        <v>-179.45701405010581</v>
      </c>
      <c r="CF2">
        <v>-230.78310870791847</v>
      </c>
      <c r="CG2">
        <v>-432.94996075767381</v>
      </c>
      <c r="CH2">
        <v>-431.70582342119343</v>
      </c>
      <c r="CI2">
        <v>-192.1154747300065</v>
      </c>
      <c r="CJ2">
        <v>-1446758.9695251836</v>
      </c>
      <c r="CK2" s="3">
        <v>2719225.8433541656</v>
      </c>
      <c r="CL2">
        <v>-10677.100265213092</v>
      </c>
      <c r="CM2">
        <v>20276.266100276956</v>
      </c>
      <c r="CN2">
        <v>-95.997579836105615</v>
      </c>
      <c r="CO2">
        <v>187.92945442240713</v>
      </c>
      <c r="CP2">
        <v>-139.80443083321086</v>
      </c>
      <c r="CQ2">
        <v>270.70189362970854</v>
      </c>
      <c r="CR2">
        <v>-1453887.1160257277</v>
      </c>
      <c r="CS2">
        <v>2789412.5832735398</v>
      </c>
      <c r="CT2">
        <v>360337.12738321401</v>
      </c>
      <c r="CU2">
        <v>-691114.67086482991</v>
      </c>
      <c r="CV2">
        <v>-302340.77806465363</v>
      </c>
      <c r="CW2">
        <v>567751.29477831232</v>
      </c>
      <c r="CX2">
        <v>49.25657875994127</v>
      </c>
      <c r="CY2">
        <v>-74.34685417557921</v>
      </c>
      <c r="CZ2">
        <v>-320.79049786008352</v>
      </c>
    </row>
    <row r="3" spans="1:104" x14ac:dyDescent="0.35">
      <c r="A3" t="s">
        <v>125</v>
      </c>
      <c r="B3">
        <v>-13595.212711402934</v>
      </c>
      <c r="C3">
        <v>17735.747417582461</v>
      </c>
      <c r="D3">
        <v>12437.378039020841</v>
      </c>
      <c r="E3">
        <v>-2475.8794215770549</v>
      </c>
      <c r="F3">
        <v>-5809.6303114033781</v>
      </c>
      <c r="G3">
        <v>3427.1574188912105</v>
      </c>
      <c r="H3">
        <v>14506.134269454467</v>
      </c>
      <c r="I3">
        <v>6445.7260005235657</v>
      </c>
      <c r="J3">
        <v>7518.0091261534099</v>
      </c>
      <c r="K3">
        <v>-1783.1075493363194</v>
      </c>
      <c r="L3">
        <v>-9727.6256816975019</v>
      </c>
      <c r="M3">
        <v>7726.3161897899463</v>
      </c>
      <c r="N3">
        <v>6853.0949370553562</v>
      </c>
      <c r="O3">
        <v>-973.27310815453109</v>
      </c>
      <c r="P3">
        <v>-4300.9505253966981</v>
      </c>
      <c r="Y3">
        <v>-17399.151507122911</v>
      </c>
      <c r="Z3">
        <v>-702.33558113016284</v>
      </c>
      <c r="AA3">
        <v>-1788.6470207627651</v>
      </c>
      <c r="AB3">
        <v>3322.7985501080625</v>
      </c>
      <c r="AC3">
        <v>-2521.3956155197711</v>
      </c>
      <c r="AD3">
        <v>-17737.663050482992</v>
      </c>
      <c r="AE3">
        <v>1338.2509953120284</v>
      </c>
      <c r="AF3">
        <v>-2203.1561712784637</v>
      </c>
      <c r="AG3" s="3">
        <v>97.501217190546669</v>
      </c>
      <c r="AH3" s="3">
        <v>155.59318485533797</v>
      </c>
      <c r="AI3">
        <v>21.144927259243634</v>
      </c>
      <c r="AJ3">
        <v>27.110265272776015</v>
      </c>
      <c r="AK3">
        <v>13.545893356033059</v>
      </c>
      <c r="AL3">
        <v>-19.716390130742415</v>
      </c>
      <c r="AM3">
        <v>-98780.148336518338</v>
      </c>
      <c r="AN3">
        <v>36111.034850582684</v>
      </c>
      <c r="AO3">
        <v>-319000.38627590891</v>
      </c>
      <c r="AP3">
        <v>177452.4080360393</v>
      </c>
      <c r="AQ3">
        <v>67277.991224056546</v>
      </c>
      <c r="AR3">
        <v>-58028.701688573179</v>
      </c>
      <c r="AS3">
        <v>-20676.073432146623</v>
      </c>
      <c r="AT3">
        <v>217862.00806227163</v>
      </c>
      <c r="AU3">
        <v>-202632.0370160887</v>
      </c>
      <c r="AV3">
        <v>45153.445930485243</v>
      </c>
      <c r="AW3">
        <v>132959.28802036206</v>
      </c>
      <c r="AX3">
        <v>37724.98507984967</v>
      </c>
      <c r="AY3">
        <v>205110.65696824188</v>
      </c>
      <c r="AZ3">
        <v>-32400.026053460795</v>
      </c>
      <c r="BA3">
        <v>32319.294008670662</v>
      </c>
      <c r="BB3">
        <v>115965.80271615829</v>
      </c>
      <c r="BC3">
        <v>-244883.89279771602</v>
      </c>
      <c r="BD3">
        <v>-15202.326102964325</v>
      </c>
      <c r="BE3">
        <v>-13242.076600657512</v>
      </c>
      <c r="BF3">
        <v>-12551.15850249611</v>
      </c>
      <c r="BG3">
        <v>-13235.665924639277</v>
      </c>
      <c r="BH3">
        <v>254.76732964138276</v>
      </c>
      <c r="BI3">
        <v>-364.28188329332664</v>
      </c>
      <c r="BJ3">
        <v>-258526.21986522523</v>
      </c>
      <c r="BK3">
        <v>-223696.04999183962</v>
      </c>
      <c r="BL3">
        <v>-233112.32366532614</v>
      </c>
      <c r="BM3">
        <v>-204389.64717554307</v>
      </c>
      <c r="BN3">
        <v>-287843.60920464445</v>
      </c>
      <c r="BO3">
        <v>-403486.11047292629</v>
      </c>
      <c r="BP3">
        <v>-51609950.205940574</v>
      </c>
      <c r="BQ3">
        <v>-282069.16848032019</v>
      </c>
      <c r="BR3">
        <v>-372871.41536173882</v>
      </c>
      <c r="BS3">
        <v>-48062143.879897863</v>
      </c>
      <c r="BT3">
        <v>-3385.3003990060852</v>
      </c>
      <c r="BU3">
        <v>-3968.0013132206368</v>
      </c>
      <c r="BV3">
        <v>11211.758919941831</v>
      </c>
      <c r="BW3">
        <v>-11120.830797216264</v>
      </c>
      <c r="BX3">
        <v>-2155.6104080218115</v>
      </c>
      <c r="BY3">
        <v>-44.418682801213848</v>
      </c>
      <c r="BZ3">
        <v>41.348176643077736</v>
      </c>
      <c r="CA3">
        <v>43.647828496386403</v>
      </c>
      <c r="CB3">
        <v>192.61829083666314</v>
      </c>
      <c r="CC3">
        <v>-2.6801018000975683</v>
      </c>
      <c r="CD3">
        <v>70.281507974152419</v>
      </c>
      <c r="CE3">
        <v>124.99918091695866</v>
      </c>
      <c r="CF3">
        <v>245.7910580872144</v>
      </c>
      <c r="CG3">
        <v>323.79104737084987</v>
      </c>
      <c r="CH3">
        <v>285.22374893792721</v>
      </c>
      <c r="CI3">
        <v>171.43661857483602</v>
      </c>
      <c r="CJ3">
        <v>471799.57671136578</v>
      </c>
      <c r="CK3" s="3">
        <v>-898644.5072123881</v>
      </c>
      <c r="CL3">
        <v>19515.157893091746</v>
      </c>
      <c r="CM3">
        <v>-36513.895355691544</v>
      </c>
      <c r="CN3">
        <v>45.538484574381364</v>
      </c>
      <c r="CO3">
        <v>-93.92785814630993</v>
      </c>
      <c r="CP3">
        <v>11.881012388707717</v>
      </c>
      <c r="CQ3">
        <v>-31.032906360624001</v>
      </c>
      <c r="CR3">
        <v>581234.28337301395</v>
      </c>
      <c r="CS3">
        <v>-1128582.9357636378</v>
      </c>
      <c r="CT3">
        <v>-27466.570893476532</v>
      </c>
      <c r="CU3">
        <v>53721.489221362513</v>
      </c>
      <c r="CV3">
        <v>219603.06326000416</v>
      </c>
      <c r="CW3">
        <v>-406492.56226628408</v>
      </c>
      <c r="CX3">
        <v>-44.632559620881615</v>
      </c>
      <c r="CY3">
        <v>85.197274936597424</v>
      </c>
      <c r="CZ3">
        <v>283.60056822446978</v>
      </c>
    </row>
    <row r="4" spans="1:104" x14ac:dyDescent="0.35">
      <c r="A4" t="s">
        <v>26</v>
      </c>
      <c r="B4">
        <v>-39041.846332962974</v>
      </c>
      <c r="C4">
        <v>12437.378039020841</v>
      </c>
      <c r="D4">
        <v>119867.2974476433</v>
      </c>
      <c r="E4">
        <v>19998.086164395685</v>
      </c>
      <c r="F4">
        <v>-72159.817059984125</v>
      </c>
      <c r="G4">
        <v>28486.958092182897</v>
      </c>
      <c r="H4">
        <v>5868.7184763499081</v>
      </c>
      <c r="I4">
        <v>57078.438258859584</v>
      </c>
      <c r="J4">
        <v>97522.493778603763</v>
      </c>
      <c r="K4">
        <v>13071.157577450347</v>
      </c>
      <c r="L4">
        <v>-69313.120340212292</v>
      </c>
      <c r="M4">
        <v>55187.990905060069</v>
      </c>
      <c r="N4">
        <v>74414.030609921785</v>
      </c>
      <c r="O4">
        <v>39886.944458154139</v>
      </c>
      <c r="P4">
        <v>-41301.062196305858</v>
      </c>
      <c r="Y4">
        <v>-95534.45808136808</v>
      </c>
      <c r="Z4">
        <v>-9438.4944239074866</v>
      </c>
      <c r="AA4">
        <v>21512.400370706462</v>
      </c>
      <c r="AB4">
        <v>2690.8158670891935</v>
      </c>
      <c r="AC4">
        <v>18994.738414982603</v>
      </c>
      <c r="AD4">
        <v>-98329.666854660856</v>
      </c>
      <c r="AE4">
        <v>24604.035710141219</v>
      </c>
      <c r="AF4">
        <v>21548.869404036504</v>
      </c>
      <c r="AG4" s="3">
        <v>-472.66629197437129</v>
      </c>
      <c r="AH4" s="3">
        <v>-383.80247710140833</v>
      </c>
      <c r="AI4">
        <v>-97.087295904039294</v>
      </c>
      <c r="AJ4">
        <v>292.88364348943071</v>
      </c>
      <c r="AK4">
        <v>-187.3939299956655</v>
      </c>
      <c r="AL4">
        <v>268.40733889465236</v>
      </c>
      <c r="AM4">
        <v>-638988.40681674692</v>
      </c>
      <c r="AN4">
        <v>770539.24351674377</v>
      </c>
      <c r="AO4">
        <v>-879340.87433419272</v>
      </c>
      <c r="AP4">
        <v>-95788.626312965469</v>
      </c>
      <c r="AQ4">
        <v>1028428.9132574783</v>
      </c>
      <c r="AR4">
        <v>-662712.12448632356</v>
      </c>
      <c r="AS4">
        <v>-526856.84750413755</v>
      </c>
      <c r="AT4">
        <v>1423543.0829011011</v>
      </c>
      <c r="AU4">
        <v>-1061111.1045325724</v>
      </c>
      <c r="AV4">
        <v>1301577.5299517999</v>
      </c>
      <c r="AW4">
        <v>850379.79315336433</v>
      </c>
      <c r="AX4">
        <v>255577.23111091249</v>
      </c>
      <c r="AY4">
        <v>586219.70574383577</v>
      </c>
      <c r="AZ4">
        <v>-565322.50075200188</v>
      </c>
      <c r="BA4">
        <v>149785.51312791734</v>
      </c>
      <c r="BB4">
        <v>79319.349342500791</v>
      </c>
      <c r="BC4">
        <v>-1126262.2673442841</v>
      </c>
      <c r="BD4">
        <v>-83140.859919333627</v>
      </c>
      <c r="BE4">
        <v>-72664.846051495289</v>
      </c>
      <c r="BF4">
        <v>-83587.045432586179</v>
      </c>
      <c r="BG4">
        <v>-83684.061827291662</v>
      </c>
      <c r="BH4">
        <v>-4571.2212173854159</v>
      </c>
      <c r="BI4">
        <v>-4072.1489778578366</v>
      </c>
      <c r="BJ4">
        <v>-1456150.3390050249</v>
      </c>
      <c r="BK4">
        <v>-1317569.3531736482</v>
      </c>
      <c r="BL4">
        <v>-1141427.3019727098</v>
      </c>
      <c r="BM4">
        <v>-1031501.6228000983</v>
      </c>
      <c r="BN4">
        <v>-751508.16838043823</v>
      </c>
      <c r="BO4">
        <v>-867753.6761341606</v>
      </c>
      <c r="BP4">
        <v>-233466745.92460391</v>
      </c>
      <c r="BQ4">
        <v>-795273.6308781706</v>
      </c>
      <c r="BR4">
        <v>-960952.756646308</v>
      </c>
      <c r="BS4">
        <v>-216047506.76617914</v>
      </c>
      <c r="BT4">
        <v>-18638.626534347157</v>
      </c>
      <c r="BU4">
        <v>-25350.160816892214</v>
      </c>
      <c r="BV4">
        <v>71862.964135948976</v>
      </c>
      <c r="BW4">
        <v>-69275.878673102168</v>
      </c>
      <c r="BX4">
        <v>287215.50430872128</v>
      </c>
      <c r="BY4">
        <v>-550.25586532421573</v>
      </c>
      <c r="BZ4">
        <v>-496.02438507689436</v>
      </c>
      <c r="CA4">
        <v>-317.00779180985603</v>
      </c>
      <c r="CB4">
        <v>-412.77825291183797</v>
      </c>
      <c r="CC4">
        <v>-194.83272360848744</v>
      </c>
      <c r="CD4">
        <v>-107.007014145314</v>
      </c>
      <c r="CE4">
        <v>87.913866502976262</v>
      </c>
      <c r="CF4">
        <v>45.522185217585829</v>
      </c>
      <c r="CG4">
        <v>-13.343399473628038</v>
      </c>
      <c r="CH4">
        <v>202.76895962416157</v>
      </c>
      <c r="CI4">
        <v>283.39874362200118</v>
      </c>
      <c r="CJ4">
        <v>3978534.6938194158</v>
      </c>
      <c r="CK4" s="3">
        <v>-7476498.624177115</v>
      </c>
      <c r="CL4">
        <v>-29709.483678169381</v>
      </c>
      <c r="CM4">
        <v>56023.185579749588</v>
      </c>
      <c r="CN4">
        <v>399.18133310029452</v>
      </c>
      <c r="CO4">
        <v>-767.4287954958329</v>
      </c>
      <c r="CP4">
        <v>778.20986846038898</v>
      </c>
      <c r="CQ4">
        <v>-1495.3016581164088</v>
      </c>
      <c r="CR4">
        <v>4532444.3871692382</v>
      </c>
      <c r="CS4">
        <v>-8679349.6566793043</v>
      </c>
      <c r="CT4">
        <v>-1386042.4730039497</v>
      </c>
      <c r="CU4">
        <v>2617545.8079520664</v>
      </c>
      <c r="CV4">
        <v>41851.334108558782</v>
      </c>
      <c r="CW4">
        <v>-88122.728068159166</v>
      </c>
      <c r="CX4">
        <v>-284.74764990361751</v>
      </c>
      <c r="CY4">
        <v>505.86656890190909</v>
      </c>
      <c r="CZ4">
        <v>119.05781755408691</v>
      </c>
    </row>
    <row r="5" spans="1:104" x14ac:dyDescent="0.35">
      <c r="A5" t="s">
        <v>27</v>
      </c>
      <c r="B5">
        <v>-9934.4452906042989</v>
      </c>
      <c r="C5">
        <v>-2475.8794215770549</v>
      </c>
      <c r="D5">
        <v>19998.086164395685</v>
      </c>
      <c r="E5">
        <v>37944.597987900524</v>
      </c>
      <c r="F5">
        <v>14047.080452568103</v>
      </c>
      <c r="G5">
        <v>15845.192348063254</v>
      </c>
      <c r="H5">
        <v>-10482.468060561849</v>
      </c>
      <c r="I5">
        <v>17644.822677480541</v>
      </c>
      <c r="J5">
        <v>14478.320341600371</v>
      </c>
      <c r="K5">
        <v>31787.069576137332</v>
      </c>
      <c r="L5">
        <v>-1920.0003206457413</v>
      </c>
      <c r="M5">
        <v>20603.507048110467</v>
      </c>
      <c r="N5">
        <v>13717.63830126687</v>
      </c>
      <c r="O5">
        <v>34757.692275563553</v>
      </c>
      <c r="P5">
        <v>17831.281709443509</v>
      </c>
      <c r="Y5">
        <v>-4839.3619118486968</v>
      </c>
      <c r="Z5">
        <v>-2586.7499585315595</v>
      </c>
      <c r="AA5">
        <v>8559.4629708697448</v>
      </c>
      <c r="AB5">
        <v>-2044.6498623363209</v>
      </c>
      <c r="AC5">
        <v>7618.1497713457557</v>
      </c>
      <c r="AD5">
        <v>-5277.3970381654744</v>
      </c>
      <c r="AE5">
        <v>9561.086544878608</v>
      </c>
      <c r="AF5">
        <v>7557.5014811811343</v>
      </c>
      <c r="AG5" s="3">
        <v>-149.70253468414273</v>
      </c>
      <c r="AH5" s="3">
        <v>-309.06231608186641</v>
      </c>
      <c r="AI5">
        <v>-18.72838511605238</v>
      </c>
      <c r="AJ5">
        <v>25.529496489967574</v>
      </c>
      <c r="AK5">
        <v>-4.2960888620886042</v>
      </c>
      <c r="AL5">
        <v>-59.893730654239548</v>
      </c>
      <c r="AM5">
        <v>-183326.82459557566</v>
      </c>
      <c r="AN5">
        <v>78484.043225926405</v>
      </c>
      <c r="AO5">
        <v>-209963.81536390123</v>
      </c>
      <c r="AP5">
        <v>55315.242770248566</v>
      </c>
      <c r="AQ5">
        <v>198327.26856488021</v>
      </c>
      <c r="AR5">
        <v>-61445.94651859632</v>
      </c>
      <c r="AS5">
        <v>-182451.89292562142</v>
      </c>
      <c r="AT5">
        <v>-6607.8338674715851</v>
      </c>
      <c r="AU5">
        <v>156465.45230398446</v>
      </c>
      <c r="AV5">
        <v>371606.08630782593</v>
      </c>
      <c r="AW5">
        <v>36824.915896010061</v>
      </c>
      <c r="AX5">
        <v>26864.875015831229</v>
      </c>
      <c r="AY5">
        <v>-21930.233901895612</v>
      </c>
      <c r="AZ5">
        <v>-264039.94579774409</v>
      </c>
      <c r="BA5">
        <v>59211.510867075594</v>
      </c>
      <c r="BB5">
        <v>95588.722046157083</v>
      </c>
      <c r="BC5">
        <v>659944.97933055065</v>
      </c>
      <c r="BD5">
        <v>-17905.939728959434</v>
      </c>
      <c r="BE5">
        <v>-15433.723975778916</v>
      </c>
      <c r="BF5">
        <v>-16775.911245275802</v>
      </c>
      <c r="BG5">
        <v>-19598.501820744867</v>
      </c>
      <c r="BH5">
        <v>-2846.7839525297145</v>
      </c>
      <c r="BI5">
        <v>-126.6711309563477</v>
      </c>
      <c r="BJ5">
        <v>108367.14313401023</v>
      </c>
      <c r="BK5">
        <v>103710.28549662678</v>
      </c>
      <c r="BL5">
        <v>-213606.2949413415</v>
      </c>
      <c r="BM5">
        <v>-196225.64763980985</v>
      </c>
      <c r="BN5">
        <v>-226964.45004573363</v>
      </c>
      <c r="BO5">
        <v>-256219.94699674129</v>
      </c>
      <c r="BP5">
        <v>-69924130.626435027</v>
      </c>
      <c r="BQ5">
        <v>-232384.5406464478</v>
      </c>
      <c r="BR5">
        <v>-264773.11522860877</v>
      </c>
      <c r="BS5">
        <v>-63241388.030126639</v>
      </c>
      <c r="BT5">
        <v>-497.14802462695133</v>
      </c>
      <c r="BU5">
        <v>-3207.9446690829241</v>
      </c>
      <c r="BV5">
        <v>27854.854387531414</v>
      </c>
      <c r="BW5">
        <v>-16099.331657280021</v>
      </c>
      <c r="BX5">
        <v>27585.293108811271</v>
      </c>
      <c r="BY5">
        <v>-272.82980129627884</v>
      </c>
      <c r="BZ5">
        <v>-308.7117271729806</v>
      </c>
      <c r="CA5">
        <v>-232.42242310990775</v>
      </c>
      <c r="CB5">
        <v>-272.96536246928446</v>
      </c>
      <c r="CC5">
        <v>-295.00818471189615</v>
      </c>
      <c r="CD5">
        <v>-237.56037379278976</v>
      </c>
      <c r="CE5">
        <v>-246.1589843587997</v>
      </c>
      <c r="CF5">
        <v>-238.99438603934286</v>
      </c>
      <c r="CG5">
        <v>144.06023068527747</v>
      </c>
      <c r="CH5">
        <v>169.9407155391923</v>
      </c>
      <c r="CI5">
        <v>111.33028772486347</v>
      </c>
      <c r="CJ5">
        <v>1020289.8031488212</v>
      </c>
      <c r="CK5" s="3">
        <v>-1918670.4598297372</v>
      </c>
      <c r="CL5">
        <v>-1258.8557716678199</v>
      </c>
      <c r="CM5">
        <v>1742.8300964816228</v>
      </c>
      <c r="CN5">
        <v>-11.037077716472135</v>
      </c>
      <c r="CO5">
        <v>24.574734010702098</v>
      </c>
      <c r="CP5">
        <v>4.1969473592217401</v>
      </c>
      <c r="CQ5">
        <v>-3.589842295352049</v>
      </c>
      <c r="CR5">
        <v>950144.47601000057</v>
      </c>
      <c r="CS5">
        <v>-1807524.3988452945</v>
      </c>
      <c r="CT5">
        <v>-545242.57462829025</v>
      </c>
      <c r="CU5">
        <v>1033156.1571865269</v>
      </c>
      <c r="CV5">
        <v>165728.08936932177</v>
      </c>
      <c r="CW5">
        <v>-314372.29997506319</v>
      </c>
      <c r="CX5">
        <v>52.336356253245853</v>
      </c>
      <c r="CY5">
        <v>-113.03607554808914</v>
      </c>
      <c r="CZ5">
        <v>54.563446799560886</v>
      </c>
    </row>
    <row r="6" spans="1:104" x14ac:dyDescent="0.35">
      <c r="A6" t="s">
        <v>127</v>
      </c>
      <c r="B6">
        <v>19128.401769882894</v>
      </c>
      <c r="C6">
        <v>-5809.6303114033781</v>
      </c>
      <c r="D6">
        <v>-72159.817059984125</v>
      </c>
      <c r="E6">
        <v>14047.080452568103</v>
      </c>
      <c r="F6">
        <v>85187.43005630179</v>
      </c>
      <c r="G6">
        <v>-10570.947400959911</v>
      </c>
      <c r="H6">
        <v>-7090.0410157051983</v>
      </c>
      <c r="I6">
        <v>-21305.656226936091</v>
      </c>
      <c r="J6">
        <v>-55683.609918923859</v>
      </c>
      <c r="K6">
        <v>14661.236812155275</v>
      </c>
      <c r="L6">
        <v>68076.593565914067</v>
      </c>
      <c r="M6">
        <v>-14207.562478079324</v>
      </c>
      <c r="N6">
        <v>-44893.494321557242</v>
      </c>
      <c r="O6">
        <v>-529.81908623178617</v>
      </c>
      <c r="P6">
        <v>70649.940208761705</v>
      </c>
      <c r="Y6">
        <v>68796.803627819798</v>
      </c>
      <c r="Z6">
        <v>7009.6987396813502</v>
      </c>
      <c r="AA6">
        <v>-11788.40084094572</v>
      </c>
      <c r="AB6">
        <v>-3692.6631198679211</v>
      </c>
      <c r="AC6">
        <v>-10554.335923418761</v>
      </c>
      <c r="AD6">
        <v>70134.750643396939</v>
      </c>
      <c r="AE6">
        <v>-10510.194943643271</v>
      </c>
      <c r="AF6">
        <v>-10625.000032023674</v>
      </c>
      <c r="AG6" s="3">
        <v>-163.40903755389036</v>
      </c>
      <c r="AH6" s="3">
        <v>-222.82606481518823</v>
      </c>
      <c r="AI6">
        <v>86.921471774369266</v>
      </c>
      <c r="AJ6">
        <v>-166.39988062551907</v>
      </c>
      <c r="AK6">
        <v>145.22490296882367</v>
      </c>
      <c r="AL6">
        <v>-187.04295387650575</v>
      </c>
      <c r="AM6">
        <v>354918.92344826937</v>
      </c>
      <c r="AN6">
        <v>-795939.22839124035</v>
      </c>
      <c r="AO6">
        <v>191396.95144549504</v>
      </c>
      <c r="AP6">
        <v>519180.41473566787</v>
      </c>
      <c r="AQ6">
        <v>-883933.34258162393</v>
      </c>
      <c r="AR6">
        <v>511290.51672891685</v>
      </c>
      <c r="AS6">
        <v>418641.70055268856</v>
      </c>
      <c r="AT6">
        <v>-1386906.9764110658</v>
      </c>
      <c r="AU6">
        <v>1047423.0135339673</v>
      </c>
      <c r="AV6">
        <v>-960351.523388047</v>
      </c>
      <c r="AW6">
        <v>-801831.0622085653</v>
      </c>
      <c r="AX6">
        <v>-173420.39208645382</v>
      </c>
      <c r="AY6">
        <v>-564299.60027587635</v>
      </c>
      <c r="AZ6">
        <v>306743.84852985007</v>
      </c>
      <c r="BA6">
        <v>-195227.66531947075</v>
      </c>
      <c r="BB6">
        <v>37196.3345081878</v>
      </c>
      <c r="BC6">
        <v>1146394.6899245975</v>
      </c>
      <c r="BD6">
        <v>47773.442550526452</v>
      </c>
      <c r="BE6">
        <v>39587.521864664595</v>
      </c>
      <c r="BF6">
        <v>49999.685243203094</v>
      </c>
      <c r="BG6">
        <v>47436.741908160489</v>
      </c>
      <c r="BH6">
        <v>1146.936014998864</v>
      </c>
      <c r="BI6">
        <v>3548.7122749543028</v>
      </c>
      <c r="BJ6">
        <v>1412288.6014449722</v>
      </c>
      <c r="BK6">
        <v>1263923.0804339412</v>
      </c>
      <c r="BL6">
        <v>837661.26789233286</v>
      </c>
      <c r="BM6">
        <v>738035.87093334552</v>
      </c>
      <c r="BN6">
        <v>470275.61286478234</v>
      </c>
      <c r="BO6">
        <v>571242.09421535116</v>
      </c>
      <c r="BP6">
        <v>144042918.90578842</v>
      </c>
      <c r="BQ6">
        <v>494525.95940536493</v>
      </c>
      <c r="BR6">
        <v>621915.73102367006</v>
      </c>
      <c r="BS6">
        <v>132188765.76362781</v>
      </c>
      <c r="BT6">
        <v>15863.316258008685</v>
      </c>
      <c r="BU6">
        <v>18568.528861745028</v>
      </c>
      <c r="BV6">
        <v>-25287.778107842179</v>
      </c>
      <c r="BW6">
        <v>36284.990961626019</v>
      </c>
      <c r="BX6">
        <v>-66929.909182054675</v>
      </c>
      <c r="BY6">
        <v>392.36484945666467</v>
      </c>
      <c r="BZ6">
        <v>304.27408881331996</v>
      </c>
      <c r="CA6">
        <v>341.37178117703934</v>
      </c>
      <c r="CB6">
        <v>406.42307218825601</v>
      </c>
      <c r="CC6">
        <v>26.87331962069133</v>
      </c>
      <c r="CD6">
        <v>-36.652748368688172</v>
      </c>
      <c r="CE6">
        <v>-34.93399285889646</v>
      </c>
      <c r="CF6">
        <v>1.7069720849194165</v>
      </c>
      <c r="CG6">
        <v>240.84023356900175</v>
      </c>
      <c r="CH6">
        <v>11.019210057435199</v>
      </c>
      <c r="CI6">
        <v>-218.37174542537406</v>
      </c>
      <c r="CJ6">
        <v>-2696854.4373010178</v>
      </c>
      <c r="CK6" s="3">
        <v>5054922.6138295317</v>
      </c>
      <c r="CL6">
        <v>27595.990628471376</v>
      </c>
      <c r="CM6">
        <v>-52928.287472852433</v>
      </c>
      <c r="CN6">
        <v>-107.81773834018546</v>
      </c>
      <c r="CO6">
        <v>208.39053977055846</v>
      </c>
      <c r="CP6">
        <v>-266.78709345907896</v>
      </c>
      <c r="CQ6">
        <v>515.05482509130491</v>
      </c>
      <c r="CR6">
        <v>-2620017.6847704542</v>
      </c>
      <c r="CS6">
        <v>5004042.2199287498</v>
      </c>
      <c r="CT6">
        <v>790220.70638306614</v>
      </c>
      <c r="CU6">
        <v>-1492286.4927655098</v>
      </c>
      <c r="CV6">
        <v>91783.573787457062</v>
      </c>
      <c r="CW6">
        <v>-169921.42945035742</v>
      </c>
      <c r="CX6">
        <v>246.8262430596784</v>
      </c>
      <c r="CY6">
        <v>-475.08381576986056</v>
      </c>
      <c r="CZ6">
        <v>16.920438208188436</v>
      </c>
    </row>
    <row r="7" spans="1:104" x14ac:dyDescent="0.35">
      <c r="A7" t="s">
        <v>24</v>
      </c>
      <c r="B7">
        <v>-6194.6016029601369</v>
      </c>
      <c r="C7">
        <v>3427.1574188912105</v>
      </c>
      <c r="D7">
        <v>28486.958092182897</v>
      </c>
      <c r="E7">
        <v>15845.192348063254</v>
      </c>
      <c r="F7">
        <v>-10570.947400959911</v>
      </c>
      <c r="G7">
        <v>19308.043444002498</v>
      </c>
      <c r="H7">
        <v>1051.0716066996044</v>
      </c>
      <c r="I7">
        <v>18077.651515572812</v>
      </c>
      <c r="J7">
        <v>21350.182233244635</v>
      </c>
      <c r="K7">
        <v>12566.134561916433</v>
      </c>
      <c r="L7">
        <v>-14788.378386907147</v>
      </c>
      <c r="M7">
        <v>15648.529670042988</v>
      </c>
      <c r="N7">
        <v>17225.906957317718</v>
      </c>
      <c r="O7">
        <v>16216.896245710548</v>
      </c>
      <c r="P7">
        <v>-1458.8064776201504</v>
      </c>
      <c r="Y7">
        <v>-8150.4683024839414</v>
      </c>
      <c r="Z7">
        <v>-2783.3853818496923</v>
      </c>
      <c r="AA7">
        <v>2851.1131711339767</v>
      </c>
      <c r="AB7">
        <v>-371.1744304927808</v>
      </c>
      <c r="AC7">
        <v>1416.8122765191281</v>
      </c>
      <c r="AD7">
        <v>-8274.5784110084769</v>
      </c>
      <c r="AE7">
        <v>3058.3708987988721</v>
      </c>
      <c r="AF7">
        <v>1433.5727210066493</v>
      </c>
      <c r="AG7" s="3">
        <v>108.58372197975115</v>
      </c>
      <c r="AH7" s="3">
        <v>-33.107908896644382</v>
      </c>
      <c r="AI7">
        <v>-23.542619426270402</v>
      </c>
      <c r="AJ7">
        <v>42.061644315742029</v>
      </c>
      <c r="AK7">
        <v>-25.884740467588585</v>
      </c>
      <c r="AL7">
        <v>1.3224334820237634E-2</v>
      </c>
      <c r="AM7">
        <v>-203321.85418252498</v>
      </c>
      <c r="AN7">
        <v>149097.40022495535</v>
      </c>
      <c r="AO7">
        <v>-127059.43916131805</v>
      </c>
      <c r="AP7">
        <v>-144278.22868491479</v>
      </c>
      <c r="AQ7">
        <v>252804.1759042679</v>
      </c>
      <c r="AR7">
        <v>-139755.37598396523</v>
      </c>
      <c r="AS7">
        <v>-146225.04987713305</v>
      </c>
      <c r="AT7">
        <v>387711.35534700396</v>
      </c>
      <c r="AU7">
        <v>-333820.63484399096</v>
      </c>
      <c r="AV7">
        <v>395641.02541793743</v>
      </c>
      <c r="AW7">
        <v>211537.57816815708</v>
      </c>
      <c r="AX7">
        <v>-158591.09730399397</v>
      </c>
      <c r="AY7">
        <v>82545.166669884769</v>
      </c>
      <c r="AZ7">
        <v>88308.517585445734</v>
      </c>
      <c r="BA7">
        <v>270018.2094659413</v>
      </c>
      <c r="BB7">
        <v>66539.942603346819</v>
      </c>
      <c r="BC7">
        <v>32495.788129600081</v>
      </c>
      <c r="BD7">
        <v>-14077.588047110909</v>
      </c>
      <c r="BE7">
        <v>-10001.844026089897</v>
      </c>
      <c r="BF7">
        <v>-11467.956753924509</v>
      </c>
      <c r="BG7">
        <v>-12892.524285233485</v>
      </c>
      <c r="BH7">
        <v>2991.734527181211</v>
      </c>
      <c r="BI7">
        <v>-217.64098646289247</v>
      </c>
      <c r="BJ7">
        <v>-243353.45704786421</v>
      </c>
      <c r="BK7">
        <v>-216179.52619108546</v>
      </c>
      <c r="BL7">
        <v>-268325.58243099554</v>
      </c>
      <c r="BM7">
        <v>-241111.79866193279</v>
      </c>
      <c r="BN7">
        <v>-189464.21343538907</v>
      </c>
      <c r="BO7">
        <v>-248089.55132390704</v>
      </c>
      <c r="BP7">
        <v>-68464577.449937046</v>
      </c>
      <c r="BQ7">
        <v>-192832.42671542018</v>
      </c>
      <c r="BR7">
        <v>-253001.72029928464</v>
      </c>
      <c r="BS7">
        <v>-60990701.658361994</v>
      </c>
      <c r="BT7">
        <v>53.144201035272239</v>
      </c>
      <c r="BU7">
        <v>-1398.7063306059222</v>
      </c>
      <c r="BV7">
        <v>23657.223100095725</v>
      </c>
      <c r="BW7">
        <v>-9470.2777771507881</v>
      </c>
      <c r="BX7">
        <v>20049.934917122606</v>
      </c>
      <c r="BY7">
        <v>-263.88291557447826</v>
      </c>
      <c r="BZ7">
        <v>-228.37786125148989</v>
      </c>
      <c r="CA7">
        <v>-249.30235396432712</v>
      </c>
      <c r="CB7">
        <v>-201.27326897166998</v>
      </c>
      <c r="CC7">
        <v>-144.94561170770345</v>
      </c>
      <c r="CD7">
        <v>-85.65550547802971</v>
      </c>
      <c r="CE7">
        <v>-108.60709203433146</v>
      </c>
      <c r="CF7">
        <v>-53.415442032334028</v>
      </c>
      <c r="CG7">
        <v>51.035081000221638</v>
      </c>
      <c r="CH7">
        <v>139.1273379811268</v>
      </c>
      <c r="CI7">
        <v>262.79827049682251</v>
      </c>
      <c r="CJ7">
        <v>1355652.4986829634</v>
      </c>
      <c r="CK7" s="3">
        <v>-2550635.9826466301</v>
      </c>
      <c r="CL7">
        <v>-4689.75147293378</v>
      </c>
      <c r="CM7">
        <v>8792.2001840899156</v>
      </c>
      <c r="CN7">
        <v>38.559592923081944</v>
      </c>
      <c r="CO7">
        <v>-76.314610064226798</v>
      </c>
      <c r="CP7">
        <v>80.368976985393019</v>
      </c>
      <c r="CQ7">
        <v>-159.35580824313996</v>
      </c>
      <c r="CR7">
        <v>1363946.7326452679</v>
      </c>
      <c r="CS7">
        <v>-2608341.3707438381</v>
      </c>
      <c r="CT7">
        <v>-713375.31414953363</v>
      </c>
      <c r="CU7">
        <v>1352982.5541342411</v>
      </c>
      <c r="CV7">
        <v>90063.075767170158</v>
      </c>
      <c r="CW7">
        <v>-169860.8976701973</v>
      </c>
      <c r="CX7">
        <v>-60.665298419941735</v>
      </c>
      <c r="CY7">
        <v>114.41567735796433</v>
      </c>
      <c r="CZ7">
        <v>95.284336374860501</v>
      </c>
    </row>
    <row r="8" spans="1:104" x14ac:dyDescent="0.35">
      <c r="A8" t="s">
        <v>128</v>
      </c>
      <c r="B8">
        <v>-6415.0206159567024</v>
      </c>
      <c r="C8">
        <v>14506.134269454467</v>
      </c>
      <c r="D8">
        <v>5868.7184763499081</v>
      </c>
      <c r="E8">
        <v>-10482.468060561849</v>
      </c>
      <c r="F8">
        <v>-7090.0410157051983</v>
      </c>
      <c r="G8">
        <v>1051.0716066996044</v>
      </c>
      <c r="H8">
        <v>21223.239069485415</v>
      </c>
      <c r="I8">
        <v>4385.5582826075306</v>
      </c>
      <c r="J8">
        <v>2698.0607630677009</v>
      </c>
      <c r="K8">
        <v>-8458.655441733612</v>
      </c>
      <c r="L8">
        <v>-3835.8486437628162</v>
      </c>
      <c r="M8">
        <v>3981.0169295762948</v>
      </c>
      <c r="N8">
        <v>1948.058838093059</v>
      </c>
      <c r="O8">
        <v>-6884.9491914328819</v>
      </c>
      <c r="P8">
        <v>-1445.7257876537301</v>
      </c>
      <c r="Y8">
        <v>-10643.447568708349</v>
      </c>
      <c r="Z8">
        <v>-6.9826135145294188</v>
      </c>
      <c r="AA8">
        <v>-4329.0406732357615</v>
      </c>
      <c r="AB8">
        <v>2777.7691549262795</v>
      </c>
      <c r="AC8">
        <v>-4948.5306755998645</v>
      </c>
      <c r="AD8">
        <v>-10814.451563170804</v>
      </c>
      <c r="AE8">
        <v>-3148.471021848241</v>
      </c>
      <c r="AF8">
        <v>-4285.2337698113897</v>
      </c>
      <c r="AG8" s="3">
        <v>109.53757510347533</v>
      </c>
      <c r="AH8" s="3">
        <v>137.98394154889593</v>
      </c>
      <c r="AI8">
        <v>9.0112179770451331</v>
      </c>
      <c r="AJ8">
        <v>-68.54728588292879</v>
      </c>
      <c r="AK8">
        <v>-30.417026191829681</v>
      </c>
      <c r="AL8">
        <v>-42.598251609565715</v>
      </c>
      <c r="AM8">
        <v>-143266.19428513324</v>
      </c>
      <c r="AN8">
        <v>24165.96852041825</v>
      </c>
      <c r="AO8">
        <v>-438140.49475254025</v>
      </c>
      <c r="AP8">
        <v>327464.18916665361</v>
      </c>
      <c r="AQ8">
        <v>89654.601791912675</v>
      </c>
      <c r="AR8">
        <v>-148319.48736829378</v>
      </c>
      <c r="AS8">
        <v>-8570.3415222485091</v>
      </c>
      <c r="AT8">
        <v>137252.23931886154</v>
      </c>
      <c r="AU8">
        <v>-327322.87379265903</v>
      </c>
      <c r="AV8">
        <v>-91758.052036788824</v>
      </c>
      <c r="AW8">
        <v>27894.571369100086</v>
      </c>
      <c r="AX8">
        <v>55645.294708697533</v>
      </c>
      <c r="AY8">
        <v>162508.04843222068</v>
      </c>
      <c r="AZ8">
        <v>109909.93099938624</v>
      </c>
      <c r="BA8">
        <v>-9069.9900544998018</v>
      </c>
      <c r="BB8">
        <v>59519.460400687545</v>
      </c>
      <c r="BC8">
        <v>-194908.9074058143</v>
      </c>
      <c r="BD8">
        <v>-5937.8370455425002</v>
      </c>
      <c r="BE8">
        <v>-6085.4608093376482</v>
      </c>
      <c r="BF8">
        <v>-4108.1667811457037</v>
      </c>
      <c r="BG8">
        <v>-4179.3789639218967</v>
      </c>
      <c r="BH8">
        <v>2511.7514860095011</v>
      </c>
      <c r="BI8">
        <v>-228.47272350303675</v>
      </c>
      <c r="BJ8">
        <v>-242142.12155208486</v>
      </c>
      <c r="BK8">
        <v>-213856.74872872676</v>
      </c>
      <c r="BL8">
        <v>-126098.2718362998</v>
      </c>
      <c r="BM8">
        <v>-107759.06632278132</v>
      </c>
      <c r="BN8">
        <v>-110057.52623948161</v>
      </c>
      <c r="BO8">
        <v>-183230.41391251827</v>
      </c>
      <c r="BP8">
        <v>-11190912.134942282</v>
      </c>
      <c r="BQ8">
        <v>-103662.37898709218</v>
      </c>
      <c r="BR8">
        <v>-148228.77003523073</v>
      </c>
      <c r="BS8">
        <v>-10497912.413326282</v>
      </c>
      <c r="BT8">
        <v>-4211.8114379520348</v>
      </c>
      <c r="BU8">
        <v>-4052.3176050939728</v>
      </c>
      <c r="BV8">
        <v>2957.0884078993549</v>
      </c>
      <c r="BW8">
        <v>-4524.6766119079884</v>
      </c>
      <c r="BX8">
        <v>121684.96327210823</v>
      </c>
      <c r="BY8">
        <v>-58.58233999987177</v>
      </c>
      <c r="BZ8">
        <v>-0.80952313589270397</v>
      </c>
      <c r="CA8">
        <v>-24.781280501848773</v>
      </c>
      <c r="CB8">
        <v>96.874415854760329</v>
      </c>
      <c r="CC8">
        <v>8.9175413550927551</v>
      </c>
      <c r="CD8">
        <v>29.585571295852858</v>
      </c>
      <c r="CE8">
        <v>66.371316865677684</v>
      </c>
      <c r="CF8">
        <v>141.63788618459935</v>
      </c>
      <c r="CG8">
        <v>138.92122252199565</v>
      </c>
      <c r="CH8">
        <v>123.16061461395795</v>
      </c>
      <c r="CI8">
        <v>87.118791267256398</v>
      </c>
      <c r="CJ8">
        <v>-620.80163208454576</v>
      </c>
      <c r="CK8" s="3">
        <v>3103.1678586703592</v>
      </c>
      <c r="CL8">
        <v>15223.475028861276</v>
      </c>
      <c r="CM8">
        <v>-28506.733856001232</v>
      </c>
      <c r="CN8">
        <v>46.355775294833478</v>
      </c>
      <c r="CO8">
        <v>-92.338917763713056</v>
      </c>
      <c r="CP8">
        <v>92.131735558751444</v>
      </c>
      <c r="CQ8">
        <v>-181.82364911742727</v>
      </c>
      <c r="CR8">
        <v>214468.05357560105</v>
      </c>
      <c r="CS8">
        <v>-412549.88799731777</v>
      </c>
      <c r="CT8">
        <v>70968.335734856722</v>
      </c>
      <c r="CU8">
        <v>-138684.23505120329</v>
      </c>
      <c r="CV8">
        <v>117523.57674654461</v>
      </c>
      <c r="CW8">
        <v>-215564.37263187228</v>
      </c>
      <c r="CX8">
        <v>-124.28436237504408</v>
      </c>
      <c r="CY8">
        <v>248.81822729173055</v>
      </c>
      <c r="CZ8">
        <v>141.70369462824073</v>
      </c>
    </row>
    <row r="9" spans="1:104" x14ac:dyDescent="0.35">
      <c r="A9" t="s">
        <v>129</v>
      </c>
      <c r="B9">
        <v>-19355.564300863156</v>
      </c>
      <c r="C9">
        <v>6445.7260005235657</v>
      </c>
      <c r="D9">
        <v>57078.438258859584</v>
      </c>
      <c r="E9">
        <v>17644.822677480541</v>
      </c>
      <c r="F9">
        <v>-21305.656226936091</v>
      </c>
      <c r="G9">
        <v>18077.651515572812</v>
      </c>
      <c r="H9">
        <v>4385.5582826075306</v>
      </c>
      <c r="I9">
        <v>38605.907939729601</v>
      </c>
      <c r="J9">
        <v>49961.839748549923</v>
      </c>
      <c r="K9">
        <v>12876.89907975097</v>
      </c>
      <c r="L9">
        <v>-22764.509001951061</v>
      </c>
      <c r="M9">
        <v>35974.172232433652</v>
      </c>
      <c r="N9">
        <v>35219.638390294458</v>
      </c>
      <c r="O9">
        <v>28992.271787121153</v>
      </c>
      <c r="P9">
        <v>-1877.4268666424834</v>
      </c>
      <c r="Y9">
        <v>-51665.953305046438</v>
      </c>
      <c r="Z9">
        <v>-5226.5472147595456</v>
      </c>
      <c r="AA9">
        <v>11627.494264219813</v>
      </c>
      <c r="AB9">
        <v>395.34306692533778</v>
      </c>
      <c r="AC9">
        <v>10148.564711323761</v>
      </c>
      <c r="AD9">
        <v>-53582.091500246133</v>
      </c>
      <c r="AE9">
        <v>13304.042194609328</v>
      </c>
      <c r="AF9">
        <v>12162.970617486186</v>
      </c>
      <c r="AG9" s="3">
        <v>-386.41438233797533</v>
      </c>
      <c r="AH9" s="3">
        <v>-419.29363018287711</v>
      </c>
      <c r="AI9">
        <v>-51.385353706678892</v>
      </c>
      <c r="AJ9">
        <v>163.43204663327043</v>
      </c>
      <c r="AK9">
        <v>-102.64594796461989</v>
      </c>
      <c r="AL9">
        <v>145.37467860003761</v>
      </c>
      <c r="AM9">
        <v>-420350.25588139467</v>
      </c>
      <c r="AN9">
        <v>328938.79682647239</v>
      </c>
      <c r="AO9">
        <v>-669973.093902483</v>
      </c>
      <c r="AP9">
        <v>145986.56894057625</v>
      </c>
      <c r="AQ9">
        <v>438895.19292919367</v>
      </c>
      <c r="AR9">
        <v>-262287.69207271095</v>
      </c>
      <c r="AS9">
        <v>-231077.30490755878</v>
      </c>
      <c r="AT9">
        <v>636287.18405082123</v>
      </c>
      <c r="AU9">
        <v>-506182.80204514205</v>
      </c>
      <c r="AV9">
        <v>491886.703231094</v>
      </c>
      <c r="AW9">
        <v>309990.55837928201</v>
      </c>
      <c r="AX9">
        <v>116308.32474979274</v>
      </c>
      <c r="AY9">
        <v>91981.573997351981</v>
      </c>
      <c r="AZ9">
        <v>-211161.9139945858</v>
      </c>
      <c r="BA9">
        <v>30344.6080595321</v>
      </c>
      <c r="BB9">
        <v>40051.248637164455</v>
      </c>
      <c r="BC9">
        <v>-538523.36904392904</v>
      </c>
      <c r="BD9">
        <v>-50640.29118242328</v>
      </c>
      <c r="BE9">
        <v>-45388.268205389155</v>
      </c>
      <c r="BF9">
        <v>-48991.961725970839</v>
      </c>
      <c r="BG9">
        <v>-49834.081464228933</v>
      </c>
      <c r="BH9">
        <v>-5335.4191777850065</v>
      </c>
      <c r="BI9">
        <v>-1828.4644981378301</v>
      </c>
      <c r="BJ9">
        <v>-625443.37781405111</v>
      </c>
      <c r="BK9">
        <v>-559416.011978906</v>
      </c>
      <c r="BL9">
        <v>-533263.32313859928</v>
      </c>
      <c r="BM9">
        <v>-483800.78222457651</v>
      </c>
      <c r="BN9">
        <v>-267130.19554323691</v>
      </c>
      <c r="BO9">
        <v>-263524.77648179128</v>
      </c>
      <c r="BP9">
        <v>-119735105.41627477</v>
      </c>
      <c r="BQ9">
        <v>-296169.4881636544</v>
      </c>
      <c r="BR9">
        <v>-326244.59903373092</v>
      </c>
      <c r="BS9">
        <v>-111529081.41181588</v>
      </c>
      <c r="BT9">
        <v>-5176.7281245732374</v>
      </c>
      <c r="BU9">
        <v>-8983.4713910941646</v>
      </c>
      <c r="BV9">
        <v>42785.13502131922</v>
      </c>
      <c r="BW9">
        <v>-43524.43492883836</v>
      </c>
      <c r="BX9">
        <v>151982.24170397149</v>
      </c>
      <c r="BY9">
        <v>-356.81451203239271</v>
      </c>
      <c r="BZ9">
        <v>-314.37675370340952</v>
      </c>
      <c r="CA9">
        <v>-250.88585800380704</v>
      </c>
      <c r="CB9">
        <v>-211.31822666253083</v>
      </c>
      <c r="CC9">
        <v>-190.64660048132956</v>
      </c>
      <c r="CD9">
        <v>-118.41556950947252</v>
      </c>
      <c r="CE9">
        <v>-39.341657940479017</v>
      </c>
      <c r="CF9">
        <v>17.620745955588813</v>
      </c>
      <c r="CG9">
        <v>64.159264977076887</v>
      </c>
      <c r="CH9">
        <v>94.349412480837955</v>
      </c>
      <c r="CI9">
        <v>111.74474283758491</v>
      </c>
      <c r="CJ9">
        <v>2192207.4067421989</v>
      </c>
      <c r="CK9" s="3">
        <v>-4133458.7028154107</v>
      </c>
      <c r="CL9">
        <v>-18114.681903700101</v>
      </c>
      <c r="CM9">
        <v>33703.756836290784</v>
      </c>
      <c r="CN9">
        <v>310.96398752052545</v>
      </c>
      <c r="CO9">
        <v>-595.90791810380233</v>
      </c>
      <c r="CP9">
        <v>534.68597896847302</v>
      </c>
      <c r="CQ9">
        <v>-1024.9979879523944</v>
      </c>
      <c r="CR9">
        <v>2692788.5450798012</v>
      </c>
      <c r="CS9">
        <v>-5167314.6120512774</v>
      </c>
      <c r="CT9">
        <v>-840489.85072399012</v>
      </c>
      <c r="CU9">
        <v>1584868.9352407784</v>
      </c>
      <c r="CV9">
        <v>-1359.426035396692</v>
      </c>
      <c r="CW9">
        <v>-5546.1983835824558</v>
      </c>
      <c r="CX9">
        <v>-226.78858270800856</v>
      </c>
      <c r="CY9">
        <v>413.35306883108757</v>
      </c>
      <c r="CZ9">
        <v>62.046750159110424</v>
      </c>
    </row>
    <row r="10" spans="1:104" x14ac:dyDescent="0.35">
      <c r="A10" t="s">
        <v>119</v>
      </c>
      <c r="B10">
        <v>-28205.702507215621</v>
      </c>
      <c r="C10">
        <v>7518.0091261534099</v>
      </c>
      <c r="D10">
        <v>97522.493778603763</v>
      </c>
      <c r="E10">
        <v>14478.320341600371</v>
      </c>
      <c r="F10">
        <v>-55683.609918923859</v>
      </c>
      <c r="G10">
        <v>21350.182233244635</v>
      </c>
      <c r="H10">
        <v>2698.0607630677009</v>
      </c>
      <c r="I10">
        <v>49961.839748549923</v>
      </c>
      <c r="J10">
        <v>88543.290047417846</v>
      </c>
      <c r="K10">
        <v>9254.0875020781514</v>
      </c>
      <c r="L10">
        <v>-56324.813636190134</v>
      </c>
      <c r="M10">
        <v>46330.672140427225</v>
      </c>
      <c r="N10">
        <v>60832.098005080923</v>
      </c>
      <c r="O10">
        <v>30655.882044154372</v>
      </c>
      <c r="P10">
        <v>-29261.114621404424</v>
      </c>
      <c r="Y10">
        <v>-71035.376100172158</v>
      </c>
      <c r="Z10">
        <v>-8230.0512227592662</v>
      </c>
      <c r="AA10">
        <v>17176.589754600176</v>
      </c>
      <c r="AB10">
        <v>846.03037413899403</v>
      </c>
      <c r="AC10">
        <v>16087.598727749766</v>
      </c>
      <c r="AD10">
        <v>-74466.227519155655</v>
      </c>
      <c r="AE10">
        <v>19125.935648906012</v>
      </c>
      <c r="AF10">
        <v>18995.041610796834</v>
      </c>
      <c r="AG10" s="3">
        <v>-540.95505418464029</v>
      </c>
      <c r="AH10" s="3">
        <v>-462.73374114240795</v>
      </c>
      <c r="AI10">
        <v>-79.820631701351672</v>
      </c>
      <c r="AJ10">
        <v>240.89478414202486</v>
      </c>
      <c r="AK10">
        <v>-165.30599506380295</v>
      </c>
      <c r="AL10">
        <v>271.72777595212744</v>
      </c>
      <c r="AM10">
        <v>-473318.73484593362</v>
      </c>
      <c r="AN10">
        <v>564121.22881608503</v>
      </c>
      <c r="AO10">
        <v>-618549.41446443705</v>
      </c>
      <c r="AP10">
        <v>-233384.62309907941</v>
      </c>
      <c r="AQ10">
        <v>720539.71304013859</v>
      </c>
      <c r="AR10">
        <v>-529723.68356077222</v>
      </c>
      <c r="AS10">
        <v>-317399.05683310633</v>
      </c>
      <c r="AT10">
        <v>1088343.9077372043</v>
      </c>
      <c r="AU10">
        <v>-790222.09562726272</v>
      </c>
      <c r="AV10">
        <v>750776.88830948365</v>
      </c>
      <c r="AW10">
        <v>466966.14742347604</v>
      </c>
      <c r="AX10">
        <v>254898.35098152663</v>
      </c>
      <c r="AY10">
        <v>369662.21910259593</v>
      </c>
      <c r="AZ10">
        <v>-415686.14174679888</v>
      </c>
      <c r="BA10">
        <v>8526.5105115780789</v>
      </c>
      <c r="BB10">
        <v>45964.326889972217</v>
      </c>
      <c r="BC10">
        <v>-1044985.1647348331</v>
      </c>
      <c r="BD10">
        <v>-67242.00594784657</v>
      </c>
      <c r="BE10">
        <v>-60160.053485712495</v>
      </c>
      <c r="BF10">
        <v>-69149.309751024499</v>
      </c>
      <c r="BG10">
        <v>-68995.122724344095</v>
      </c>
      <c r="BH10">
        <v>-5306.4514738187918</v>
      </c>
      <c r="BI10">
        <v>-3796.2556752355808</v>
      </c>
      <c r="BJ10">
        <v>-916723.86747101136</v>
      </c>
      <c r="BK10">
        <v>-833678.42929249199</v>
      </c>
      <c r="BL10">
        <v>-762342.95912784</v>
      </c>
      <c r="BM10">
        <v>-693743.74065117596</v>
      </c>
      <c r="BN10">
        <v>-430709.07381123793</v>
      </c>
      <c r="BO10">
        <v>-444573.76557245268</v>
      </c>
      <c r="BP10">
        <v>-166006657.1786105</v>
      </c>
      <c r="BQ10">
        <v>-476806.62738854776</v>
      </c>
      <c r="BR10">
        <v>-546823.68636716972</v>
      </c>
      <c r="BS10">
        <v>-155831864.92903668</v>
      </c>
      <c r="BT10">
        <v>-17787.311385634457</v>
      </c>
      <c r="BU10">
        <v>-23317.608489460974</v>
      </c>
      <c r="BV10">
        <v>57454.17661212392</v>
      </c>
      <c r="BW10">
        <v>-57655.518950195525</v>
      </c>
      <c r="BX10">
        <v>258293.33653764677</v>
      </c>
      <c r="BY10">
        <v>-391.32465365758821</v>
      </c>
      <c r="BZ10">
        <v>-349.13853415722542</v>
      </c>
      <c r="CA10">
        <v>-206.91298267773391</v>
      </c>
      <c r="CB10">
        <v>-268.34792790309643</v>
      </c>
      <c r="CC10">
        <v>-96.386946910320674</v>
      </c>
      <c r="CD10">
        <v>-61.094475798004538</v>
      </c>
      <c r="CE10">
        <v>161.33292895701203</v>
      </c>
      <c r="CF10">
        <v>127.26269654860936</v>
      </c>
      <c r="CG10">
        <v>-246.77381807189946</v>
      </c>
      <c r="CH10">
        <v>-112.94050897739325</v>
      </c>
      <c r="CI10">
        <v>3.3285550642944735</v>
      </c>
      <c r="CJ10">
        <v>2972885.6086636949</v>
      </c>
      <c r="CK10" s="3">
        <v>-5612659.4483104842</v>
      </c>
      <c r="CL10">
        <v>-24149.843089418653</v>
      </c>
      <c r="CM10">
        <v>45412.71471449692</v>
      </c>
      <c r="CN10">
        <v>370.68015593345774</v>
      </c>
      <c r="CO10">
        <v>-712.9687437006005</v>
      </c>
      <c r="CP10">
        <v>787.08383605021515</v>
      </c>
      <c r="CQ10">
        <v>-1513.7463214095876</v>
      </c>
      <c r="CR10">
        <v>3552362.0831856653</v>
      </c>
      <c r="CS10">
        <v>-6827826.1185065694</v>
      </c>
      <c r="CT10">
        <v>-979725.62112811476</v>
      </c>
      <c r="CU10">
        <v>1842521.6668993277</v>
      </c>
      <c r="CV10">
        <v>-30247.159006219947</v>
      </c>
      <c r="CW10">
        <v>48286.05305368163</v>
      </c>
      <c r="CX10">
        <v>-256.53726426457962</v>
      </c>
      <c r="CY10">
        <v>451.50239606576673</v>
      </c>
      <c r="CZ10">
        <v>-132.53172317315182</v>
      </c>
    </row>
    <row r="11" spans="1:104" x14ac:dyDescent="0.35">
      <c r="A11" t="s">
        <v>120</v>
      </c>
      <c r="B11">
        <v>-7287.5612019181517</v>
      </c>
      <c r="C11">
        <v>-1783.1075493363194</v>
      </c>
      <c r="D11">
        <v>13071.157577450347</v>
      </c>
      <c r="E11">
        <v>31787.069576137332</v>
      </c>
      <c r="F11">
        <v>14661.236812155275</v>
      </c>
      <c r="G11">
        <v>12566.134561916433</v>
      </c>
      <c r="H11">
        <v>-8458.655441733612</v>
      </c>
      <c r="I11">
        <v>12876.89907975097</v>
      </c>
      <c r="J11">
        <v>9254.0875020781514</v>
      </c>
      <c r="K11">
        <v>30120.723812941091</v>
      </c>
      <c r="L11">
        <v>-459.28307353963493</v>
      </c>
      <c r="M11">
        <v>15568.170045167735</v>
      </c>
      <c r="N11">
        <v>9621.1965195350385</v>
      </c>
      <c r="O11">
        <v>25295.839778477228</v>
      </c>
      <c r="P11">
        <v>12832.411602482582</v>
      </c>
      <c r="Y11">
        <v>4289.1666985128013</v>
      </c>
      <c r="Z11">
        <v>-1293.09564850777</v>
      </c>
      <c r="AA11">
        <v>4145.1322046714677</v>
      </c>
      <c r="AB11">
        <v>-342.01924041595055</v>
      </c>
      <c r="AC11">
        <v>3729.0364325937339</v>
      </c>
      <c r="AD11">
        <v>3812.7511034259082</v>
      </c>
      <c r="AE11">
        <v>6511.0149635223843</v>
      </c>
      <c r="AF11">
        <v>4192.7583946519262</v>
      </c>
      <c r="AG11" s="3">
        <v>-60.21709922644542</v>
      </c>
      <c r="AH11" s="3">
        <v>-182.34154278051886</v>
      </c>
      <c r="AI11">
        <v>6.1173193380000992</v>
      </c>
      <c r="AJ11">
        <v>21.628188650571129</v>
      </c>
      <c r="AK11">
        <v>19.033589996994316</v>
      </c>
      <c r="AL11">
        <v>-54.525839174016511</v>
      </c>
      <c r="AM11">
        <v>-103395.89086573424</v>
      </c>
      <c r="AN11">
        <v>-69500.728714052908</v>
      </c>
      <c r="AO11">
        <v>-158222.68507319898</v>
      </c>
      <c r="AP11">
        <v>70876.945347423069</v>
      </c>
      <c r="AQ11">
        <v>19468.111537894016</v>
      </c>
      <c r="AR11">
        <v>20203.015850192933</v>
      </c>
      <c r="AS11">
        <v>-160400.63325613685</v>
      </c>
      <c r="AT11">
        <v>-149500.59968734323</v>
      </c>
      <c r="AU11">
        <v>199047.20434506077</v>
      </c>
      <c r="AV11">
        <v>218513.35975424488</v>
      </c>
      <c r="AW11">
        <v>-52102.521886927199</v>
      </c>
      <c r="AX11">
        <v>26708.280414725632</v>
      </c>
      <c r="AY11">
        <v>-45500.018927709301</v>
      </c>
      <c r="AZ11">
        <v>-193708.57258407422</v>
      </c>
      <c r="BA11">
        <v>40021.001632199142</v>
      </c>
      <c r="BB11">
        <v>58589.118412281583</v>
      </c>
      <c r="BC11">
        <v>476902.0860061266</v>
      </c>
      <c r="BD11">
        <v>-13730.254193215382</v>
      </c>
      <c r="BE11">
        <v>-12523.171225994765</v>
      </c>
      <c r="BF11">
        <v>-13382.004091918336</v>
      </c>
      <c r="BG11">
        <v>-14937.811268102892</v>
      </c>
      <c r="BH11">
        <v>-1193.7831331298823</v>
      </c>
      <c r="BI11">
        <v>144.38218515213504</v>
      </c>
      <c r="BJ11">
        <v>294192.08886662358</v>
      </c>
      <c r="BK11">
        <v>273077.69805601489</v>
      </c>
      <c r="BL11">
        <v>-79692.916813786302</v>
      </c>
      <c r="BM11">
        <v>-73537.780737995403</v>
      </c>
      <c r="BN11">
        <v>-136175.93972530789</v>
      </c>
      <c r="BO11">
        <v>-164464.04506402201</v>
      </c>
      <c r="BP11">
        <v>-42989548.814720429</v>
      </c>
      <c r="BQ11">
        <v>-141880.4030772119</v>
      </c>
      <c r="BR11">
        <v>-172475.9866594022</v>
      </c>
      <c r="BS11">
        <v>-38365002.983664468</v>
      </c>
      <c r="BT11">
        <v>1516.9497917239212</v>
      </c>
      <c r="BU11">
        <v>-793.10910515765102</v>
      </c>
      <c r="BV11">
        <v>21657.319696234357</v>
      </c>
      <c r="BW11">
        <v>-12373.787358696683</v>
      </c>
      <c r="BX11">
        <v>-21830.821230526679</v>
      </c>
      <c r="BY11">
        <v>-86.61333188978179</v>
      </c>
      <c r="BZ11">
        <v>-89.844465863102641</v>
      </c>
      <c r="CA11">
        <v>-76.218307703443472</v>
      </c>
      <c r="CB11">
        <v>-66.658852875617313</v>
      </c>
      <c r="CC11">
        <v>-166.139239693836</v>
      </c>
      <c r="CD11">
        <v>-94.299758608345186</v>
      </c>
      <c r="CE11">
        <v>-175.07509344607035</v>
      </c>
      <c r="CF11">
        <v>-104.69988368288641</v>
      </c>
      <c r="CG11">
        <v>58.12221501921686</v>
      </c>
      <c r="CH11">
        <v>64.616147769313216</v>
      </c>
      <c r="CI11">
        <v>-93.971716966527723</v>
      </c>
      <c r="CJ11">
        <v>695956.80380118277</v>
      </c>
      <c r="CK11" s="3">
        <v>-1307219.2774361197</v>
      </c>
      <c r="CL11">
        <v>2543.2821980627527</v>
      </c>
      <c r="CM11">
        <v>-5544.1627460631425</v>
      </c>
      <c r="CN11">
        <v>-4.0693657399215581</v>
      </c>
      <c r="CO11">
        <v>11.20110638957596</v>
      </c>
      <c r="CP11">
        <v>-22.906482287005883</v>
      </c>
      <c r="CQ11">
        <v>44.690647574854665</v>
      </c>
      <c r="CR11">
        <v>642000.74403435539</v>
      </c>
      <c r="CS11">
        <v>-1216543.768314827</v>
      </c>
      <c r="CT11">
        <v>-368178.92049557396</v>
      </c>
      <c r="CU11">
        <v>698029.50669213233</v>
      </c>
      <c r="CV11">
        <v>163189.95454678006</v>
      </c>
      <c r="CW11">
        <v>-310105.14658494928</v>
      </c>
      <c r="CX11">
        <v>40.30127576292896</v>
      </c>
      <c r="CY11">
        <v>-87.498767636748354</v>
      </c>
      <c r="CZ11">
        <v>-132.62755140135943</v>
      </c>
    </row>
    <row r="12" spans="1:104" x14ac:dyDescent="0.35">
      <c r="A12" t="s">
        <v>130</v>
      </c>
      <c r="B12">
        <v>22413.929200828316</v>
      </c>
      <c r="C12">
        <v>-9727.6256816975019</v>
      </c>
      <c r="D12">
        <v>-69313.120340212292</v>
      </c>
      <c r="E12">
        <v>-1920.0003206457413</v>
      </c>
      <c r="F12">
        <v>68076.593565914067</v>
      </c>
      <c r="G12">
        <v>-14788.378386907147</v>
      </c>
      <c r="H12">
        <v>-3835.8486437628162</v>
      </c>
      <c r="I12">
        <v>-22764.509001951061</v>
      </c>
      <c r="J12">
        <v>-56324.813636190134</v>
      </c>
      <c r="K12">
        <v>-459.28307353963493</v>
      </c>
      <c r="L12">
        <v>91855.087183196811</v>
      </c>
      <c r="M12">
        <v>-5984.3579552892816</v>
      </c>
      <c r="N12">
        <v>-30073.689217471787</v>
      </c>
      <c r="O12">
        <v>3630.6397319653379</v>
      </c>
      <c r="P12">
        <v>55790.210143825156</v>
      </c>
      <c r="Y12">
        <v>33717.740282211147</v>
      </c>
      <c r="Z12">
        <v>7298.8557238087615</v>
      </c>
      <c r="AA12">
        <v>-15266.058663270693</v>
      </c>
      <c r="AB12">
        <v>-44.586678328113202</v>
      </c>
      <c r="AC12">
        <v>-14645.878426735713</v>
      </c>
      <c r="AD12">
        <v>35407.25163481645</v>
      </c>
      <c r="AE12">
        <v>-16160.065256320686</v>
      </c>
      <c r="AF12">
        <v>-13771.04924956164</v>
      </c>
      <c r="AG12" s="3">
        <v>-250.79991763674951</v>
      </c>
      <c r="AH12" s="3">
        <v>-268.31662626525707</v>
      </c>
      <c r="AI12">
        <v>72.947716004344713</v>
      </c>
      <c r="AJ12">
        <v>-119.76091554034657</v>
      </c>
      <c r="AK12">
        <v>80.605568082407132</v>
      </c>
      <c r="AL12">
        <v>-88.759393590347159</v>
      </c>
      <c r="AM12">
        <v>401582.91901749634</v>
      </c>
      <c r="AN12">
        <v>-578362.45699416893</v>
      </c>
      <c r="AO12">
        <v>135276.10099259374</v>
      </c>
      <c r="AP12">
        <v>942274.14106129273</v>
      </c>
      <c r="AQ12">
        <v>-631797.37333423411</v>
      </c>
      <c r="AR12">
        <v>445686.00329973595</v>
      </c>
      <c r="AS12">
        <v>212237.18032513454</v>
      </c>
      <c r="AT12">
        <v>-1082058.8206480104</v>
      </c>
      <c r="AU12">
        <v>913977.96543312259</v>
      </c>
      <c r="AV12">
        <v>-413965.85846204613</v>
      </c>
      <c r="AW12">
        <v>-372783.38943797542</v>
      </c>
      <c r="AX12">
        <v>-224732.55915889613</v>
      </c>
      <c r="AY12">
        <v>-985833.76676491054</v>
      </c>
      <c r="AZ12">
        <v>438581.9941639204</v>
      </c>
      <c r="BA12">
        <v>-187332.85066942172</v>
      </c>
      <c r="BB12">
        <v>-118125.01843295805</v>
      </c>
      <c r="BC12">
        <v>45568.072744638674</v>
      </c>
      <c r="BD12">
        <v>50677.426404983409</v>
      </c>
      <c r="BE12">
        <v>42728.030128887462</v>
      </c>
      <c r="BF12">
        <v>53484.129450936591</v>
      </c>
      <c r="BG12">
        <v>52592.750398001284</v>
      </c>
      <c r="BH12">
        <v>2882.622552409257</v>
      </c>
      <c r="BI12">
        <v>3200.5051262749525</v>
      </c>
      <c r="BJ12">
        <v>311652.62354861334</v>
      </c>
      <c r="BK12">
        <v>230804.20681352619</v>
      </c>
      <c r="BL12">
        <v>594570.74688557908</v>
      </c>
      <c r="BM12">
        <v>499354.88993191993</v>
      </c>
      <c r="BN12">
        <v>464662.40458162891</v>
      </c>
      <c r="BO12">
        <v>552542.41844901664</v>
      </c>
      <c r="BP12">
        <v>146452249.86116245</v>
      </c>
      <c r="BQ12">
        <v>485575.53396583832</v>
      </c>
      <c r="BR12">
        <v>602880.12840284675</v>
      </c>
      <c r="BS12">
        <v>131686144.31390859</v>
      </c>
      <c r="BT12">
        <v>17938.516510730708</v>
      </c>
      <c r="BU12">
        <v>23635.144572372476</v>
      </c>
      <c r="BV12">
        <v>-35440.870293635824</v>
      </c>
      <c r="BW12">
        <v>39629.120198650948</v>
      </c>
      <c r="BX12">
        <v>35121.368373422709</v>
      </c>
      <c r="BY12">
        <v>417.41538002129761</v>
      </c>
      <c r="BZ12">
        <v>395.69075140771326</v>
      </c>
      <c r="CA12">
        <v>338.16899153772079</v>
      </c>
      <c r="CB12">
        <v>466.12310153113475</v>
      </c>
      <c r="CC12">
        <v>76.131249856560999</v>
      </c>
      <c r="CD12">
        <v>31.095221301297435</v>
      </c>
      <c r="CE12">
        <v>-41.916670225617665</v>
      </c>
      <c r="CF12">
        <v>10.661049313864822</v>
      </c>
      <c r="CG12">
        <v>119.53732783159226</v>
      </c>
      <c r="CH12">
        <v>-94.015499657043094</v>
      </c>
      <c r="CI12">
        <v>-29.694936351327744</v>
      </c>
      <c r="CJ12">
        <v>-2272746.4438454094</v>
      </c>
      <c r="CK12" s="3">
        <v>4266499.8893122822</v>
      </c>
      <c r="CL12">
        <v>-4315.498682187982</v>
      </c>
      <c r="CM12">
        <v>7891.096817512007</v>
      </c>
      <c r="CN12">
        <v>215.56957000779741</v>
      </c>
      <c r="CO12">
        <v>-419.71580938961017</v>
      </c>
      <c r="CP12">
        <v>92.681402230735159</v>
      </c>
      <c r="CQ12">
        <v>-181.91771444140713</v>
      </c>
      <c r="CR12">
        <v>-1532776.5854615853</v>
      </c>
      <c r="CS12">
        <v>2913134.5591669064</v>
      </c>
      <c r="CT12">
        <v>565412.44570616225</v>
      </c>
      <c r="CU12">
        <v>-1065638.9939067592</v>
      </c>
      <c r="CV12">
        <v>-331646.11107032659</v>
      </c>
      <c r="CW12">
        <v>621966.34726912261</v>
      </c>
      <c r="CX12">
        <v>63.156732071629534</v>
      </c>
      <c r="CY12">
        <v>-137.20161992058948</v>
      </c>
      <c r="CZ12">
        <v>123.86242012442126</v>
      </c>
    </row>
    <row r="13" spans="1:104" x14ac:dyDescent="0.35">
      <c r="A13" t="s">
        <v>131</v>
      </c>
      <c r="B13">
        <v>-20232.872806882089</v>
      </c>
      <c r="C13">
        <v>7726.3161897899463</v>
      </c>
      <c r="D13">
        <v>55187.990905060069</v>
      </c>
      <c r="E13">
        <v>20603.507048110467</v>
      </c>
      <c r="F13">
        <v>-14207.562478079324</v>
      </c>
      <c r="G13">
        <v>15648.529670042988</v>
      </c>
      <c r="H13">
        <v>3981.0169295762948</v>
      </c>
      <c r="I13">
        <v>35974.172232433652</v>
      </c>
      <c r="J13">
        <v>46330.672140427225</v>
      </c>
      <c r="K13">
        <v>15568.170045167735</v>
      </c>
      <c r="L13">
        <v>-5984.3579552892816</v>
      </c>
      <c r="M13">
        <v>59094.876591196633</v>
      </c>
      <c r="N13">
        <v>61955.395762398686</v>
      </c>
      <c r="O13">
        <v>43363.205199132259</v>
      </c>
      <c r="P13">
        <v>-9373.7789846701507</v>
      </c>
      <c r="Y13">
        <v>-53423.258435200703</v>
      </c>
      <c r="Z13">
        <v>-3823.4437534253079</v>
      </c>
      <c r="AA13">
        <v>13105.00586655372</v>
      </c>
      <c r="AB13">
        <v>2145.35634647503</v>
      </c>
      <c r="AC13">
        <v>13443.508448682785</v>
      </c>
      <c r="AD13">
        <v>-56133.858084128769</v>
      </c>
      <c r="AE13">
        <v>15753.212829839273</v>
      </c>
      <c r="AF13">
        <v>15722.632546659293</v>
      </c>
      <c r="AG13" s="3">
        <v>-450.41089275104281</v>
      </c>
      <c r="AH13" s="3">
        <v>-427.9228839849751</v>
      </c>
      <c r="AI13">
        <v>-25.659769786341048</v>
      </c>
      <c r="AJ13">
        <v>101.59806183418644</v>
      </c>
      <c r="AK13">
        <v>-93.702128058684409</v>
      </c>
      <c r="AL13">
        <v>60.923789654456243</v>
      </c>
      <c r="AM13">
        <v>-280683.36834605393</v>
      </c>
      <c r="AN13">
        <v>448996.45590721973</v>
      </c>
      <c r="AO13">
        <v>-680672.33282218862</v>
      </c>
      <c r="AP13">
        <v>364228.90514100646</v>
      </c>
      <c r="AQ13">
        <v>628539.18156658846</v>
      </c>
      <c r="AR13">
        <v>-212257.76708902806</v>
      </c>
      <c r="AS13">
        <v>-302411.10741358838</v>
      </c>
      <c r="AT13">
        <v>374716.9427899525</v>
      </c>
      <c r="AU13">
        <v>-514971.79096293042</v>
      </c>
      <c r="AV13">
        <v>311499.37858554878</v>
      </c>
      <c r="AW13">
        <v>88129.018384424664</v>
      </c>
      <c r="AX13">
        <v>274919.70511236083</v>
      </c>
      <c r="AY13">
        <v>-65021.263193120772</v>
      </c>
      <c r="AZ13">
        <v>-262637.27819507342</v>
      </c>
      <c r="BA13">
        <v>-145747.66276958224</v>
      </c>
      <c r="BB13">
        <v>103503.85776360231</v>
      </c>
      <c r="BC13">
        <v>-898079.88233572349</v>
      </c>
      <c r="BD13">
        <v>-47705.721042220299</v>
      </c>
      <c r="BE13">
        <v>-42803.60214549565</v>
      </c>
      <c r="BF13">
        <v>-45948.781734263532</v>
      </c>
      <c r="BG13">
        <v>-48043.478156887089</v>
      </c>
      <c r="BH13">
        <v>-1465.3361149351035</v>
      </c>
      <c r="BI13">
        <v>-1839.3063456309085</v>
      </c>
      <c r="BJ13">
        <v>-760320.61790086864</v>
      </c>
      <c r="BK13">
        <v>-690830.46888841584</v>
      </c>
      <c r="BL13">
        <v>-556406.40435271256</v>
      </c>
      <c r="BM13">
        <v>-505128.15976112604</v>
      </c>
      <c r="BN13">
        <v>-374535.901374423</v>
      </c>
      <c r="BO13">
        <v>-394341.45335272944</v>
      </c>
      <c r="BP13">
        <v>-116567012.42357439</v>
      </c>
      <c r="BQ13">
        <v>-404659.89995391323</v>
      </c>
      <c r="BR13">
        <v>-451879.37758551422</v>
      </c>
      <c r="BS13">
        <v>-109688322.73212223</v>
      </c>
      <c r="BT13">
        <v>-8524.1925812247973</v>
      </c>
      <c r="BU13">
        <v>-11562.641829763386</v>
      </c>
      <c r="BV13">
        <v>42280.667383253873</v>
      </c>
      <c r="BW13">
        <v>-39688.96163536617</v>
      </c>
      <c r="BX13">
        <v>354402.72447353584</v>
      </c>
      <c r="BY13">
        <v>-400.06260290819233</v>
      </c>
      <c r="BZ13">
        <v>-340.60056616811573</v>
      </c>
      <c r="CA13">
        <v>-281.35025278900304</v>
      </c>
      <c r="CB13">
        <v>-296.79084034886904</v>
      </c>
      <c r="CC13">
        <v>-289.7744015142826</v>
      </c>
      <c r="CD13">
        <v>-223.14091742968048</v>
      </c>
      <c r="CE13">
        <v>-101.93765971878777</v>
      </c>
      <c r="CF13">
        <v>-139.84419103243386</v>
      </c>
      <c r="CG13">
        <v>169.28183147926839</v>
      </c>
      <c r="CH13">
        <v>161.97325278181805</v>
      </c>
      <c r="CI13">
        <v>352.64344507502699</v>
      </c>
      <c r="CJ13">
        <v>2099635.7669444904</v>
      </c>
      <c r="CK13" s="3">
        <v>-3958268.6613089917</v>
      </c>
      <c r="CL13">
        <v>-22849.75436333799</v>
      </c>
      <c r="CM13">
        <v>42693.359568137879</v>
      </c>
      <c r="CN13">
        <v>414.48892064409006</v>
      </c>
      <c r="CO13">
        <v>-801.48667427833448</v>
      </c>
      <c r="CP13">
        <v>649.42272774379785</v>
      </c>
      <c r="CQ13">
        <v>-1249.9420038934577</v>
      </c>
      <c r="CR13">
        <v>2865627.1734323152</v>
      </c>
      <c r="CS13">
        <v>-5511401.7522452949</v>
      </c>
      <c r="CT13">
        <v>-676404.78179483418</v>
      </c>
      <c r="CU13">
        <v>1278455.338938622</v>
      </c>
      <c r="CV13">
        <v>-172979.92290213064</v>
      </c>
      <c r="CW13">
        <v>314149.5511548823</v>
      </c>
      <c r="CX13">
        <v>-428.40523626872073</v>
      </c>
      <c r="CY13">
        <v>773.53816639681429</v>
      </c>
      <c r="CZ13">
        <v>328.41543726212194</v>
      </c>
    </row>
    <row r="14" spans="1:104" x14ac:dyDescent="0.35">
      <c r="A14" t="s">
        <v>121</v>
      </c>
      <c r="B14">
        <v>-23699.154878165697</v>
      </c>
      <c r="C14">
        <v>6853.0949370553562</v>
      </c>
      <c r="D14">
        <v>74414.030609921785</v>
      </c>
      <c r="E14">
        <v>13717.63830126687</v>
      </c>
      <c r="F14">
        <v>-44893.494321557242</v>
      </c>
      <c r="G14">
        <v>17225.906957317718</v>
      </c>
      <c r="H14">
        <v>1948.058838093059</v>
      </c>
      <c r="I14">
        <v>35219.638390294458</v>
      </c>
      <c r="J14">
        <v>60832.098005080923</v>
      </c>
      <c r="K14">
        <v>9621.1965195350385</v>
      </c>
      <c r="L14">
        <v>-30073.689217471787</v>
      </c>
      <c r="M14">
        <v>61955.395762398686</v>
      </c>
      <c r="N14">
        <v>98054.966064894455</v>
      </c>
      <c r="O14">
        <v>24422.120668856332</v>
      </c>
      <c r="P14">
        <v>-66367.249226849759</v>
      </c>
      <c r="Y14">
        <v>-53184.949072240124</v>
      </c>
      <c r="Z14">
        <v>-5829.0109826067128</v>
      </c>
      <c r="AA14">
        <v>14729.82394216459</v>
      </c>
      <c r="AB14">
        <v>1433.7001999552165</v>
      </c>
      <c r="AC14">
        <v>16797.110931352971</v>
      </c>
      <c r="AD14">
        <v>-57041.471567027686</v>
      </c>
      <c r="AE14">
        <v>18763.905924145558</v>
      </c>
      <c r="AF14">
        <v>19340.786371578186</v>
      </c>
      <c r="AG14" s="3">
        <v>-175.2609623606667</v>
      </c>
      <c r="AH14" s="3">
        <v>30.643405309318531</v>
      </c>
      <c r="AI14">
        <v>-31.768492609459784</v>
      </c>
      <c r="AJ14">
        <v>98.015879176708879</v>
      </c>
      <c r="AK14">
        <v>-121.40673830974347</v>
      </c>
      <c r="AL14">
        <v>58.184218935259516</v>
      </c>
      <c r="AM14">
        <v>-239398.96616340411</v>
      </c>
      <c r="AN14">
        <v>666507.61511517165</v>
      </c>
      <c r="AO14">
        <v>-296221.53506360133</v>
      </c>
      <c r="AP14">
        <v>-107699.74370084601</v>
      </c>
      <c r="AQ14">
        <v>784226.00009919831</v>
      </c>
      <c r="AR14">
        <v>-268426.81733007543</v>
      </c>
      <c r="AS14">
        <v>-294405.69458578748</v>
      </c>
      <c r="AT14">
        <v>448201.97813033295</v>
      </c>
      <c r="AU14">
        <v>-794666.01381339878</v>
      </c>
      <c r="AV14">
        <v>24434.97288146834</v>
      </c>
      <c r="AW14">
        <v>-10787.675514775319</v>
      </c>
      <c r="AX14">
        <v>450652.07233352301</v>
      </c>
      <c r="AY14">
        <v>345021.09851418954</v>
      </c>
      <c r="AZ14">
        <v>-274639.89214094542</v>
      </c>
      <c r="BA14">
        <v>-139168.84544375123</v>
      </c>
      <c r="BB14">
        <v>42744.847939844331</v>
      </c>
      <c r="BC14">
        <v>-1273146.3926554576</v>
      </c>
      <c r="BD14">
        <v>-61080.421802595272</v>
      </c>
      <c r="BE14">
        <v>-54613.793007294007</v>
      </c>
      <c r="BF14">
        <v>-63516.600863683212</v>
      </c>
      <c r="BG14">
        <v>-63624.081817598126</v>
      </c>
      <c r="BH14">
        <v>-434.09867673453192</v>
      </c>
      <c r="BI14">
        <v>-2715.4273067658314</v>
      </c>
      <c r="BJ14">
        <v>-609759.93307634606</v>
      </c>
      <c r="BK14">
        <v>-521212.89084532857</v>
      </c>
      <c r="BL14">
        <v>-586462.28169985616</v>
      </c>
      <c r="BM14">
        <v>-509384.98645167996</v>
      </c>
      <c r="BN14">
        <v>-495945.34608797811</v>
      </c>
      <c r="BO14">
        <v>-535747.58015729126</v>
      </c>
      <c r="BP14">
        <v>-139224324.63952377</v>
      </c>
      <c r="BQ14">
        <v>-540761.49432242161</v>
      </c>
      <c r="BR14">
        <v>-622149.65816713392</v>
      </c>
      <c r="BS14">
        <v>-131416485.52052584</v>
      </c>
      <c r="BT14">
        <v>-13344.954679915783</v>
      </c>
      <c r="BU14">
        <v>-18226.927387546832</v>
      </c>
      <c r="BV14">
        <v>43857.746554344048</v>
      </c>
      <c r="BW14">
        <v>-49615.554875472866</v>
      </c>
      <c r="BX14">
        <v>206456.27033777657</v>
      </c>
      <c r="BY14">
        <v>-547.86794483900212</v>
      </c>
      <c r="BZ14">
        <v>-527.40413968548467</v>
      </c>
      <c r="CA14">
        <v>-481.03603578028367</v>
      </c>
      <c r="CB14">
        <v>-653.86843117527849</v>
      </c>
      <c r="CC14">
        <v>-359.65170103752945</v>
      </c>
      <c r="CD14">
        <v>-376.58601352788327</v>
      </c>
      <c r="CE14">
        <v>-168.51255497761593</v>
      </c>
      <c r="CF14">
        <v>-381.10364348042606</v>
      </c>
      <c r="CG14">
        <v>4.1879177666708749</v>
      </c>
      <c r="CH14">
        <v>65.130134489611748</v>
      </c>
      <c r="CI14">
        <v>370.58118978231846</v>
      </c>
      <c r="CJ14">
        <v>2653089.1427696059</v>
      </c>
      <c r="CK14" s="3">
        <v>-4979453.6146276481</v>
      </c>
      <c r="CL14">
        <v>-25043.765464244818</v>
      </c>
      <c r="CM14">
        <v>47007.414247563334</v>
      </c>
      <c r="CN14">
        <v>254.39068783530527</v>
      </c>
      <c r="CO14">
        <v>-501.01432496667132</v>
      </c>
      <c r="CP14">
        <v>494.43506015003675</v>
      </c>
      <c r="CQ14">
        <v>-958.81749205404867</v>
      </c>
      <c r="CR14">
        <v>2879688.9758610488</v>
      </c>
      <c r="CS14">
        <v>-5536013.3411349636</v>
      </c>
      <c r="CT14">
        <v>-502047.38824056898</v>
      </c>
      <c r="CU14">
        <v>954308.67216630536</v>
      </c>
      <c r="CV14">
        <v>-192683.73608850475</v>
      </c>
      <c r="CW14">
        <v>349416.69550415047</v>
      </c>
      <c r="CX14">
        <v>-713.75337251435496</v>
      </c>
      <c r="CY14">
        <v>1295.3255777407649</v>
      </c>
      <c r="CZ14">
        <v>160.62332269348602</v>
      </c>
    </row>
    <row r="15" spans="1:104" x14ac:dyDescent="0.35">
      <c r="A15" t="s">
        <v>122</v>
      </c>
      <c r="B15">
        <v>-16010.989337556035</v>
      </c>
      <c r="C15">
        <v>-973.27310815453109</v>
      </c>
      <c r="D15">
        <v>39886.944458154139</v>
      </c>
      <c r="E15">
        <v>34757.692275563553</v>
      </c>
      <c r="F15">
        <v>-529.81908623178617</v>
      </c>
      <c r="G15">
        <v>16216.896245710548</v>
      </c>
      <c r="H15">
        <v>-6884.9491914328819</v>
      </c>
      <c r="I15">
        <v>28992.271787121153</v>
      </c>
      <c r="J15">
        <v>30655.882044154372</v>
      </c>
      <c r="K15">
        <v>25295.839778477228</v>
      </c>
      <c r="L15">
        <v>3630.6397319653379</v>
      </c>
      <c r="M15">
        <v>43363.205199132259</v>
      </c>
      <c r="N15">
        <v>24422.120668856332</v>
      </c>
      <c r="O15">
        <v>84532.457344353359</v>
      </c>
      <c r="P15">
        <v>37812.090849731117</v>
      </c>
      <c r="Y15">
        <v>-59099.048831642176</v>
      </c>
      <c r="Z15">
        <v>-5074.2909497285173</v>
      </c>
      <c r="AA15">
        <v>14994.656905227841</v>
      </c>
      <c r="AB15">
        <v>120.72224863725012</v>
      </c>
      <c r="AC15">
        <v>11815.507735327163</v>
      </c>
      <c r="AD15">
        <v>-59617.321822933016</v>
      </c>
      <c r="AE15">
        <v>12089.97643785559</v>
      </c>
      <c r="AF15">
        <v>11359.637357204007</v>
      </c>
      <c r="AG15" s="3">
        <v>-395.41144711791799</v>
      </c>
      <c r="AH15" s="3">
        <v>-742.23493078571948</v>
      </c>
      <c r="AI15">
        <v>-56.543182538725937</v>
      </c>
      <c r="AJ15">
        <v>78.971408899599581</v>
      </c>
      <c r="AK15">
        <v>-78.956610710253941</v>
      </c>
      <c r="AL15">
        <v>-36.092830923145868</v>
      </c>
      <c r="AM15">
        <v>-391403.97844447021</v>
      </c>
      <c r="AN15">
        <v>817137.51352404419</v>
      </c>
      <c r="AO15">
        <v>-487874.35561318812</v>
      </c>
      <c r="AP15">
        <v>2758.9542772307573</v>
      </c>
      <c r="AQ15">
        <v>1157901.3852748703</v>
      </c>
      <c r="AR15">
        <v>-214804.44179082461</v>
      </c>
      <c r="AS15">
        <v>-600285.70430900797</v>
      </c>
      <c r="AT15">
        <v>768659.49090154667</v>
      </c>
      <c r="AU15">
        <v>-225813.07903555935</v>
      </c>
      <c r="AV15">
        <v>1324369.04797679</v>
      </c>
      <c r="AW15">
        <v>663733.73456581833</v>
      </c>
      <c r="AX15">
        <v>9597.9861362141219</v>
      </c>
      <c r="AY15">
        <v>-606784.11293499148</v>
      </c>
      <c r="AZ15">
        <v>-571123.03980974143</v>
      </c>
      <c r="BA15">
        <v>92312.846291901864</v>
      </c>
      <c r="BB15">
        <v>135591.12742025591</v>
      </c>
      <c r="BC15">
        <v>-60649.840888639112</v>
      </c>
      <c r="BD15">
        <v>-20945.398771487726</v>
      </c>
      <c r="BE15">
        <v>-10967.00617725604</v>
      </c>
      <c r="BF15">
        <v>-14539.376142030946</v>
      </c>
      <c r="BG15">
        <v>-20033.538749433188</v>
      </c>
      <c r="BH15">
        <v>917.83091635658252</v>
      </c>
      <c r="BI15">
        <v>-1091.4822857863981</v>
      </c>
      <c r="BJ15">
        <v>-1683418.5899485901</v>
      </c>
      <c r="BK15">
        <v>-1559350.0681626317</v>
      </c>
      <c r="BL15">
        <v>-851178.69575086352</v>
      </c>
      <c r="BM15">
        <v>-778526.72767599311</v>
      </c>
      <c r="BN15">
        <v>-445662.15924666519</v>
      </c>
      <c r="BO15">
        <v>-524730.85839643644</v>
      </c>
      <c r="BP15">
        <v>-142997871.47686407</v>
      </c>
      <c r="BQ15">
        <v>-447639.66226878419</v>
      </c>
      <c r="BR15">
        <v>-523578.37277901644</v>
      </c>
      <c r="BS15">
        <v>-130052394.59154901</v>
      </c>
      <c r="BT15">
        <v>1137.3593637349986</v>
      </c>
      <c r="BU15">
        <v>1091.8870233419148</v>
      </c>
      <c r="BV15">
        <v>34041.512540980111</v>
      </c>
      <c r="BW15">
        <v>-11088.843927740651</v>
      </c>
      <c r="BX15">
        <v>518999.39160062256</v>
      </c>
      <c r="BY15">
        <v>-523.86092113215716</v>
      </c>
      <c r="BZ15">
        <v>-421.41684810410896</v>
      </c>
      <c r="CA15">
        <v>-423.14010731449804</v>
      </c>
      <c r="CB15">
        <v>-346.04160902767268</v>
      </c>
      <c r="CC15">
        <v>-401.87807153491781</v>
      </c>
      <c r="CD15">
        <v>-182.8385111330243</v>
      </c>
      <c r="CE15">
        <v>-291.02291250239909</v>
      </c>
      <c r="CF15">
        <v>-157.68971399816556</v>
      </c>
      <c r="CG15">
        <v>399.67645316385938</v>
      </c>
      <c r="CH15">
        <v>360.63478429564174</v>
      </c>
      <c r="CI15">
        <v>605.69382022074706</v>
      </c>
      <c r="CJ15">
        <v>2424382.9171546227</v>
      </c>
      <c r="CK15" s="3">
        <v>-4601344.9118253626</v>
      </c>
      <c r="CL15">
        <v>-35591.237442766222</v>
      </c>
      <c r="CM15">
        <v>67437.309463452082</v>
      </c>
      <c r="CN15">
        <v>467.93012981781129</v>
      </c>
      <c r="CO15">
        <v>-896.50177545992085</v>
      </c>
      <c r="CP15">
        <v>484.53907682448062</v>
      </c>
      <c r="CQ15">
        <v>-926.51366255876087</v>
      </c>
      <c r="CR15">
        <v>3321143.8175895871</v>
      </c>
      <c r="CS15">
        <v>-6384859.5575240543</v>
      </c>
      <c r="CT15">
        <v>-1434548.2202892285</v>
      </c>
      <c r="CU15">
        <v>2728343.9197775228</v>
      </c>
      <c r="CV15">
        <v>-186331.54327954669</v>
      </c>
      <c r="CW15">
        <v>344181.93319560844</v>
      </c>
      <c r="CX15">
        <v>116.70289871848973</v>
      </c>
      <c r="CY15">
        <v>-233.13096231649942</v>
      </c>
      <c r="CZ15">
        <v>760.09946252520183</v>
      </c>
    </row>
    <row r="16" spans="1:104" x14ac:dyDescent="0.35">
      <c r="A16" t="s">
        <v>132</v>
      </c>
      <c r="B16">
        <v>13213.893430255561</v>
      </c>
      <c r="C16">
        <v>-4300.9505253966981</v>
      </c>
      <c r="D16">
        <v>-41301.062196305858</v>
      </c>
      <c r="E16">
        <v>17831.281709443509</v>
      </c>
      <c r="F16">
        <v>70649.940208761705</v>
      </c>
      <c r="G16">
        <v>-1458.8064776201504</v>
      </c>
      <c r="H16">
        <v>-1445.7257876537301</v>
      </c>
      <c r="I16">
        <v>-1877.4268666424834</v>
      </c>
      <c r="J16">
        <v>-29261.114621404424</v>
      </c>
      <c r="K16">
        <v>12832.411602482582</v>
      </c>
      <c r="L16">
        <v>55790.210143825156</v>
      </c>
      <c r="M16">
        <v>-9373.7789846701507</v>
      </c>
      <c r="N16">
        <v>-66367.249226849759</v>
      </c>
      <c r="O16">
        <v>37812.090849731117</v>
      </c>
      <c r="P16">
        <v>138357.41461622907</v>
      </c>
      <c r="Y16">
        <v>42776.880267206361</v>
      </c>
      <c r="Z16">
        <v>5653.685965648413</v>
      </c>
      <c r="AA16">
        <v>-6400.7230596798981</v>
      </c>
      <c r="AB16">
        <v>-2827.1404601238928</v>
      </c>
      <c r="AC16">
        <v>-10360.252375812728</v>
      </c>
      <c r="AD16">
        <v>44901.555358265141</v>
      </c>
      <c r="AE16">
        <v>-12143.908828161244</v>
      </c>
      <c r="AF16">
        <v>-12025.062744843421</v>
      </c>
      <c r="AG16" s="3">
        <v>-473.14069263147019</v>
      </c>
      <c r="AH16" s="3">
        <v>-798.34692177036004</v>
      </c>
      <c r="AI16">
        <v>-11.553841338733449</v>
      </c>
      <c r="AJ16">
        <v>-107.98357432908541</v>
      </c>
      <c r="AK16">
        <v>37.928902628663174</v>
      </c>
      <c r="AL16">
        <v>-88.183765311546082</v>
      </c>
      <c r="AM16">
        <v>24581.156927062453</v>
      </c>
      <c r="AN16">
        <v>-563097.49068786739</v>
      </c>
      <c r="AO16">
        <v>-18896.240361230404</v>
      </c>
      <c r="AP16">
        <v>192282.19173523906</v>
      </c>
      <c r="AQ16">
        <v>-548046.79682287062</v>
      </c>
      <c r="AR16">
        <v>104618.04284386913</v>
      </c>
      <c r="AS16">
        <v>196318.45523876639</v>
      </c>
      <c r="AT16">
        <v>-414762.72224898991</v>
      </c>
      <c r="AU16">
        <v>578570.3948736419</v>
      </c>
      <c r="AV16">
        <v>137353.84724947473</v>
      </c>
      <c r="AW16">
        <v>-165597.11044751777</v>
      </c>
      <c r="AX16">
        <v>-499937.37766908295</v>
      </c>
      <c r="AY16">
        <v>-977021.44546269614</v>
      </c>
      <c r="AZ16">
        <v>154778.27904064098</v>
      </c>
      <c r="BA16">
        <v>40560.910788879497</v>
      </c>
      <c r="BB16">
        <v>16204.948089664844</v>
      </c>
      <c r="BC16">
        <v>1292288.9281030288</v>
      </c>
      <c r="BD16">
        <v>58167.921042946567</v>
      </c>
      <c r="BE16">
        <v>54730.25897243795</v>
      </c>
      <c r="BF16">
        <v>67127.201565595926</v>
      </c>
      <c r="BG16">
        <v>61055.691074298411</v>
      </c>
      <c r="BH16">
        <v>3084.2002026497698</v>
      </c>
      <c r="BI16">
        <v>3136.5593364525084</v>
      </c>
      <c r="BJ16">
        <v>277975.75183915894</v>
      </c>
      <c r="BK16">
        <v>156581.03736729926</v>
      </c>
      <c r="BL16">
        <v>344846.30125554116</v>
      </c>
      <c r="BM16">
        <v>248356.05326458128</v>
      </c>
      <c r="BN16">
        <v>337417.85015269445</v>
      </c>
      <c r="BO16">
        <v>385178.34578753862</v>
      </c>
      <c r="BP16">
        <v>91227912.725539029</v>
      </c>
      <c r="BQ16">
        <v>361084.32173993799</v>
      </c>
      <c r="BR16">
        <v>432493.96885581315</v>
      </c>
      <c r="BS16">
        <v>85445603.535313383</v>
      </c>
      <c r="BT16">
        <v>11933.039252050243</v>
      </c>
      <c r="BU16">
        <v>16279.964080899386</v>
      </c>
      <c r="BV16">
        <v>-8875.129756007469</v>
      </c>
      <c r="BW16">
        <v>49924.129976201402</v>
      </c>
      <c r="BX16">
        <v>-33243.388395554735</v>
      </c>
      <c r="BY16">
        <v>277.79371931793406</v>
      </c>
      <c r="BZ16">
        <v>303.26561859270623</v>
      </c>
      <c r="CA16">
        <v>347.12956275988103</v>
      </c>
      <c r="CB16">
        <v>644.96968830752019</v>
      </c>
      <c r="CC16">
        <v>121.57133000056753</v>
      </c>
      <c r="CD16">
        <v>224.83618493445368</v>
      </c>
      <c r="CE16">
        <v>144.46480080393039</v>
      </c>
      <c r="CF16">
        <v>444.76832457745132</v>
      </c>
      <c r="CG16">
        <v>-47.547608050844701</v>
      </c>
      <c r="CH16">
        <v>-67.496871193810108</v>
      </c>
      <c r="CI16">
        <v>27.188029837146342</v>
      </c>
      <c r="CJ16">
        <v>-1322713.5638020271</v>
      </c>
      <c r="CK16" s="3">
        <v>2427233.8045243942</v>
      </c>
      <c r="CL16">
        <v>8449.837235537836</v>
      </c>
      <c r="CM16">
        <v>-16213.235980313098</v>
      </c>
      <c r="CN16">
        <v>247.53048151010736</v>
      </c>
      <c r="CO16">
        <v>-469.8023291144126</v>
      </c>
      <c r="CP16">
        <v>328.01416278267163</v>
      </c>
      <c r="CQ16">
        <v>-625.81842233418649</v>
      </c>
      <c r="CR16">
        <v>-266299.28033078188</v>
      </c>
      <c r="CS16">
        <v>481689.55812936823</v>
      </c>
      <c r="CT16">
        <v>-328223.10798639205</v>
      </c>
      <c r="CU16">
        <v>621079.43363892008</v>
      </c>
      <c r="CV16">
        <v>14341.24835918051</v>
      </c>
      <c r="CW16">
        <v>-23143.394500230581</v>
      </c>
      <c r="CX16">
        <v>939.99069567216316</v>
      </c>
      <c r="CY16">
        <v>-1777.4603308915534</v>
      </c>
      <c r="CZ16">
        <v>180.85695225528278</v>
      </c>
    </row>
    <row r="17" spans="1:104" x14ac:dyDescent="0.35">
      <c r="A17" t="s">
        <v>133</v>
      </c>
      <c r="AG17" s="3"/>
      <c r="AH17" s="3"/>
      <c r="AM17"/>
      <c r="CI17"/>
      <c r="CK17" s="3"/>
      <c r="CL17"/>
      <c r="CP17"/>
    </row>
    <row r="18" spans="1:104" x14ac:dyDescent="0.35">
      <c r="A18" t="s">
        <v>134</v>
      </c>
      <c r="AG18" s="3"/>
      <c r="AH18" s="3"/>
      <c r="AM18"/>
      <c r="CI18"/>
      <c r="CK18" s="3"/>
      <c r="CL18"/>
      <c r="CP18"/>
    </row>
    <row r="19" spans="1:104" x14ac:dyDescent="0.35">
      <c r="A19" t="s">
        <v>135</v>
      </c>
      <c r="AG19" s="3"/>
      <c r="AH19" s="3"/>
      <c r="AM19"/>
      <c r="CI19"/>
      <c r="CK19" s="3"/>
      <c r="CL19"/>
      <c r="CP19"/>
    </row>
    <row r="20" spans="1:104" x14ac:dyDescent="0.35">
      <c r="A20" t="s">
        <v>136</v>
      </c>
      <c r="AG20" s="3"/>
      <c r="AH20" s="3"/>
      <c r="AM20"/>
      <c r="CI20"/>
      <c r="CK20" s="3"/>
      <c r="CL20"/>
      <c r="CP20"/>
    </row>
    <row r="21" spans="1:104" x14ac:dyDescent="0.35">
      <c r="A21" t="s">
        <v>137</v>
      </c>
      <c r="AG21" s="3"/>
      <c r="AH21" s="3"/>
      <c r="AM21"/>
      <c r="CI21"/>
      <c r="CK21" s="3"/>
      <c r="CL21"/>
      <c r="CP21"/>
    </row>
    <row r="22" spans="1:104" x14ac:dyDescent="0.35">
      <c r="A22" t="s">
        <v>138</v>
      </c>
      <c r="AG22" s="3"/>
      <c r="AH22" s="3"/>
      <c r="AM22"/>
      <c r="CI22"/>
      <c r="CK22" s="3"/>
      <c r="CL22"/>
      <c r="CP22"/>
    </row>
    <row r="23" spans="1:104" x14ac:dyDescent="0.35">
      <c r="A23" t="s">
        <v>139</v>
      </c>
      <c r="AG23" s="3"/>
      <c r="AH23" s="3"/>
      <c r="AM23"/>
      <c r="CI23"/>
      <c r="CK23" s="3"/>
      <c r="CL23"/>
      <c r="CP23"/>
    </row>
    <row r="24" spans="1:104" x14ac:dyDescent="0.35">
      <c r="A24" t="s">
        <v>142</v>
      </c>
      <c r="AG24" s="3"/>
      <c r="AH24" s="3"/>
      <c r="AM24"/>
      <c r="CI24"/>
      <c r="CK24" s="3"/>
      <c r="CL24"/>
      <c r="CP24"/>
    </row>
    <row r="25" spans="1:104" x14ac:dyDescent="0.35">
      <c r="A25" t="s">
        <v>37</v>
      </c>
      <c r="B25">
        <v>60942.139046254924</v>
      </c>
      <c r="C25">
        <v>-17399.151507122911</v>
      </c>
      <c r="D25">
        <v>-95534.45808136808</v>
      </c>
      <c r="E25">
        <v>-4839.3619118486968</v>
      </c>
      <c r="F25">
        <v>68796.803627819798</v>
      </c>
      <c r="G25">
        <v>-8150.4683024839414</v>
      </c>
      <c r="H25">
        <v>-10643.447568708349</v>
      </c>
      <c r="I25">
        <v>-51665.953305046438</v>
      </c>
      <c r="J25">
        <v>-71035.376100172158</v>
      </c>
      <c r="K25">
        <v>4289.1666985128013</v>
      </c>
      <c r="L25">
        <v>33717.740282211147</v>
      </c>
      <c r="M25">
        <v>-53423.258435200703</v>
      </c>
      <c r="N25">
        <v>-53184.949072240124</v>
      </c>
      <c r="O25">
        <v>-59099.048831642176</v>
      </c>
      <c r="P25">
        <v>42776.880267206361</v>
      </c>
      <c r="Y25">
        <v>300024.91828847735</v>
      </c>
      <c r="Z25">
        <v>12648.12095659666</v>
      </c>
      <c r="AA25">
        <v>-40175.681143617228</v>
      </c>
      <c r="AB25">
        <v>-12281.103327533825</v>
      </c>
      <c r="AC25">
        <v>-34192.072195413391</v>
      </c>
      <c r="AD25">
        <v>301224.6397289022</v>
      </c>
      <c r="AE25">
        <v>-40830.684134522533</v>
      </c>
      <c r="AF25">
        <v>-37531.266471955525</v>
      </c>
      <c r="AG25" s="3">
        <v>1036.4483722781099</v>
      </c>
      <c r="AH25" s="3">
        <v>867.40354216829508</v>
      </c>
      <c r="AI25">
        <v>147.19055303548052</v>
      </c>
      <c r="AJ25">
        <v>-626.76876673439699</v>
      </c>
      <c r="AK25">
        <v>255.02295141590429</v>
      </c>
      <c r="AL25">
        <v>-529.90449053550014</v>
      </c>
      <c r="AM25">
        <v>1234255.1946473827</v>
      </c>
      <c r="AN25">
        <v>-1154467.9379259474</v>
      </c>
      <c r="AO25">
        <v>2839909.9664025335</v>
      </c>
      <c r="AP25">
        <v>-1961971.5805302944</v>
      </c>
      <c r="AQ25">
        <v>-1460663.0285206798</v>
      </c>
      <c r="AR25">
        <v>662283.79575370415</v>
      </c>
      <c r="AS25">
        <v>936498.43033324019</v>
      </c>
      <c r="AT25">
        <v>-2573280.9303805945</v>
      </c>
      <c r="AU25">
        <v>681517.58369477629</v>
      </c>
      <c r="AV25">
        <v>-2571152.5941433222</v>
      </c>
      <c r="AW25">
        <v>-2370906.2748720115</v>
      </c>
      <c r="AX25">
        <v>-458171.08667794976</v>
      </c>
      <c r="AY25">
        <v>-161403.57677109496</v>
      </c>
      <c r="AZ25">
        <v>1000591.8778482373</v>
      </c>
      <c r="BA25">
        <v>-77349.322156960436</v>
      </c>
      <c r="BB25">
        <v>-150222.9588343504</v>
      </c>
      <c r="BC25">
        <v>1189345.0585687598</v>
      </c>
      <c r="BD25">
        <v>184345.06549300026</v>
      </c>
      <c r="BE25">
        <v>173088.87974453086</v>
      </c>
      <c r="BF25">
        <v>184318.36511975204</v>
      </c>
      <c r="BG25">
        <v>183006.8736502754</v>
      </c>
      <c r="BH25">
        <v>43868.742939630269</v>
      </c>
      <c r="BI25">
        <v>8477.4320250434248</v>
      </c>
      <c r="BJ25">
        <v>4778071.0307924189</v>
      </c>
      <c r="BK25">
        <v>4281019.593754218</v>
      </c>
      <c r="BL25">
        <v>2480996.1636000513</v>
      </c>
      <c r="BM25">
        <v>2221246.5577340936</v>
      </c>
      <c r="BN25">
        <v>1129191.2472989892</v>
      </c>
      <c r="BO25">
        <v>1236734.4044801842</v>
      </c>
      <c r="BP25">
        <v>380175008.82680994</v>
      </c>
      <c r="BQ25">
        <v>1158243.2369775532</v>
      </c>
      <c r="BR25">
        <v>1314668.5935446667</v>
      </c>
      <c r="BS25">
        <v>359217104.2095353</v>
      </c>
      <c r="BT25">
        <v>28754.201401691655</v>
      </c>
      <c r="BU25">
        <v>37440.83158781434</v>
      </c>
      <c r="BV25">
        <v>-59460.893690679579</v>
      </c>
      <c r="BW25">
        <v>165546.01112412088</v>
      </c>
      <c r="BX25">
        <v>-777948.0621271946</v>
      </c>
      <c r="BY25">
        <v>507.64199677488472</v>
      </c>
      <c r="BZ25">
        <v>75.5878492558315</v>
      </c>
      <c r="CA25">
        <v>218.12090559849304</v>
      </c>
      <c r="CB25">
        <v>-231.78824814581446</v>
      </c>
      <c r="CC25">
        <v>-83.181117602568094</v>
      </c>
      <c r="CD25">
        <v>-435.41501514727122</v>
      </c>
      <c r="CE25">
        <v>-505.82504599156562</v>
      </c>
      <c r="CF25">
        <v>-835.11433566481787</v>
      </c>
      <c r="CG25">
        <v>-1499.3500712610198</v>
      </c>
      <c r="CH25">
        <v>-1294.7047291076788</v>
      </c>
      <c r="CI25">
        <v>-896.4698834946488</v>
      </c>
      <c r="CJ25">
        <v>-5437040.7546424819</v>
      </c>
      <c r="CK25" s="3">
        <v>10217085.697210651</v>
      </c>
      <c r="CL25">
        <v>82251.525256272071</v>
      </c>
      <c r="CM25">
        <v>-155052.28567547168</v>
      </c>
      <c r="CN25">
        <v>-969.20586409150224</v>
      </c>
      <c r="CO25">
        <v>1865.2960652017227</v>
      </c>
      <c r="CP25">
        <v>-1141.4892053915053</v>
      </c>
      <c r="CQ25">
        <v>2177.44891113423</v>
      </c>
      <c r="CR25">
        <v>-6709189.2358220834</v>
      </c>
      <c r="CS25">
        <v>12866043.004914474</v>
      </c>
      <c r="CT25">
        <v>1618458.533309456</v>
      </c>
      <c r="CU25">
        <v>-3050959.845513782</v>
      </c>
      <c r="CV25">
        <v>422320.31322070101</v>
      </c>
      <c r="CW25">
        <v>-763178.05239769351</v>
      </c>
      <c r="CX25">
        <v>915.46673826993481</v>
      </c>
      <c r="CY25">
        <v>-1716.4431347592854</v>
      </c>
      <c r="CZ25">
        <v>-1456.7971264029977</v>
      </c>
    </row>
    <row r="26" spans="1:104" x14ac:dyDescent="0.35">
      <c r="A26" t="s">
        <v>38</v>
      </c>
      <c r="B26">
        <v>2712.9927067204881</v>
      </c>
      <c r="C26">
        <v>-702.33558113016284</v>
      </c>
      <c r="D26">
        <v>-9438.4944239074866</v>
      </c>
      <c r="E26">
        <v>-2586.7499585315595</v>
      </c>
      <c r="F26">
        <v>7009.6987396813502</v>
      </c>
      <c r="G26">
        <v>-2783.3853818496923</v>
      </c>
      <c r="H26">
        <v>-6.9826135145294188</v>
      </c>
      <c r="I26">
        <v>-5226.5472147595456</v>
      </c>
      <c r="J26">
        <v>-8230.0512227592662</v>
      </c>
      <c r="K26">
        <v>-1293.09564850777</v>
      </c>
      <c r="L26">
        <v>7298.8557238087615</v>
      </c>
      <c r="M26">
        <v>-3823.4437534253079</v>
      </c>
      <c r="N26">
        <v>-5829.0109826067128</v>
      </c>
      <c r="O26">
        <v>-5074.2909497285173</v>
      </c>
      <c r="P26">
        <v>5653.685965648413</v>
      </c>
      <c r="Y26">
        <v>12648.12095659666</v>
      </c>
      <c r="Z26">
        <v>3616.7112547031652</v>
      </c>
      <c r="AA26">
        <v>-3219.6202469800292</v>
      </c>
      <c r="AB26">
        <v>1853.5061502948301</v>
      </c>
      <c r="AC26">
        <v>-2914.9624430353933</v>
      </c>
      <c r="AD26">
        <v>13482.987426251992</v>
      </c>
      <c r="AE26">
        <v>-3266.9921804650289</v>
      </c>
      <c r="AF26">
        <v>-3186.9539099629428</v>
      </c>
      <c r="AG26" s="3">
        <v>-5.2887667730575139</v>
      </c>
      <c r="AH26" s="3">
        <v>37.257132828693919</v>
      </c>
      <c r="AI26">
        <v>8.8922610563690654</v>
      </c>
      <c r="AJ26">
        <v>-11.09735089461485</v>
      </c>
      <c r="AK26">
        <v>21.127102312840798</v>
      </c>
      <c r="AL26">
        <v>-3.3093523822471487</v>
      </c>
      <c r="AM26">
        <v>107675.85129726699</v>
      </c>
      <c r="AN26">
        <v>-186883.02374222066</v>
      </c>
      <c r="AO26">
        <v>96150.213933779305</v>
      </c>
      <c r="AP26">
        <v>90781.875773700303</v>
      </c>
      <c r="AQ26">
        <v>-225999.93054533089</v>
      </c>
      <c r="AR26">
        <v>47864.8885636552</v>
      </c>
      <c r="AS26">
        <v>90857.977716447262</v>
      </c>
      <c r="AT26">
        <v>-224602.32548073735</v>
      </c>
      <c r="AU26">
        <v>148854.57757955225</v>
      </c>
      <c r="AV26">
        <v>-119779.30437783222</v>
      </c>
      <c r="AW26">
        <v>-99271.26051521374</v>
      </c>
      <c r="AX26">
        <v>-42252.084527574036</v>
      </c>
      <c r="AY26">
        <v>-87011.978779262994</v>
      </c>
      <c r="AZ26">
        <v>54894.319359914145</v>
      </c>
      <c r="BA26">
        <v>-24212.227780884808</v>
      </c>
      <c r="BB26">
        <v>-15891.6118179448</v>
      </c>
      <c r="BC26">
        <v>-72828.143412406571</v>
      </c>
      <c r="BD26">
        <v>9861.2886450712867</v>
      </c>
      <c r="BE26">
        <v>7789.5126675754927</v>
      </c>
      <c r="BF26">
        <v>9937.6564934605613</v>
      </c>
      <c r="BG26">
        <v>9845.1075817434757</v>
      </c>
      <c r="BH26">
        <v>-1204.8357291239108</v>
      </c>
      <c r="BI26">
        <v>455.56623859659788</v>
      </c>
      <c r="BJ26">
        <v>268118.02423447469</v>
      </c>
      <c r="BK26">
        <v>238636.6621600964</v>
      </c>
      <c r="BL26">
        <v>178931.89913652436</v>
      </c>
      <c r="BM26">
        <v>157766.18301780347</v>
      </c>
      <c r="BN26">
        <v>73236.535930839775</v>
      </c>
      <c r="BO26">
        <v>79675.712326931418</v>
      </c>
      <c r="BP26">
        <v>33677396.90557421</v>
      </c>
      <c r="BQ26">
        <v>77251.186531666579</v>
      </c>
      <c r="BR26">
        <v>86616.229079964221</v>
      </c>
      <c r="BS26">
        <v>30859807.62920478</v>
      </c>
      <c r="BT26">
        <v>2455.9024195449992</v>
      </c>
      <c r="BU26">
        <v>2687.3833490056727</v>
      </c>
      <c r="BV26">
        <v>-5834.6284667585405</v>
      </c>
      <c r="BW26">
        <v>7179.9184268482668</v>
      </c>
      <c r="BX26">
        <v>-70617.730709320618</v>
      </c>
      <c r="BY26">
        <v>135.455923249243</v>
      </c>
      <c r="BZ26">
        <v>122.08536641118073</v>
      </c>
      <c r="CA26">
        <v>124.90114616932368</v>
      </c>
      <c r="CB26">
        <v>121.43105985989367</v>
      </c>
      <c r="CC26">
        <v>75.452434329020534</v>
      </c>
      <c r="CD26">
        <v>52.905123868442047</v>
      </c>
      <c r="CE26">
        <v>47.582942199251491</v>
      </c>
      <c r="CF26">
        <v>34.208657390809535</v>
      </c>
      <c r="CG26">
        <v>-11.090293275777421</v>
      </c>
      <c r="CH26">
        <v>-9.8814789461774524</v>
      </c>
      <c r="CI26">
        <v>-18.7779754848153</v>
      </c>
      <c r="CJ26">
        <v>-472871.22760433849</v>
      </c>
      <c r="CK26" s="3">
        <v>890611.95753540995</v>
      </c>
      <c r="CL26">
        <v>3604.6655430979363</v>
      </c>
      <c r="CM26">
        <v>-6924.6736149344479</v>
      </c>
      <c r="CN26">
        <v>-4.96831378937034</v>
      </c>
      <c r="CO26">
        <v>11.473943451687221</v>
      </c>
      <c r="CP26">
        <v>-20.974207676044635</v>
      </c>
      <c r="CQ26">
        <v>39.096835546272324</v>
      </c>
      <c r="CR26">
        <v>-448177.31623422593</v>
      </c>
      <c r="CS26">
        <v>863020.12409673037</v>
      </c>
      <c r="CT26">
        <v>165639.40620530635</v>
      </c>
      <c r="CU26">
        <v>-315558.83690209629</v>
      </c>
      <c r="CV26">
        <v>-2425.2608173638437</v>
      </c>
      <c r="CW26">
        <v>5003.7457510507656</v>
      </c>
      <c r="CX26">
        <v>51.450230549708188</v>
      </c>
      <c r="CY26">
        <v>-104.27575408515501</v>
      </c>
      <c r="CZ26">
        <v>-5.7859788688415392</v>
      </c>
    </row>
    <row r="27" spans="1:104" x14ac:dyDescent="0.35">
      <c r="A27" t="s">
        <v>39</v>
      </c>
      <c r="B27">
        <v>-7659.0431676077305</v>
      </c>
      <c r="C27">
        <v>-1788.6470207627651</v>
      </c>
      <c r="D27">
        <v>21512.400370706462</v>
      </c>
      <c r="E27">
        <v>8559.4629708697448</v>
      </c>
      <c r="F27">
        <v>-11788.40084094572</v>
      </c>
      <c r="G27">
        <v>2851.1131711339767</v>
      </c>
      <c r="H27">
        <v>-4329.0406732357615</v>
      </c>
      <c r="I27">
        <v>11627.494264219813</v>
      </c>
      <c r="J27">
        <v>17176.589754600176</v>
      </c>
      <c r="K27">
        <v>4145.1322046714677</v>
      </c>
      <c r="L27">
        <v>-15266.058663270693</v>
      </c>
      <c r="M27">
        <v>13105.00586655372</v>
      </c>
      <c r="N27">
        <v>14729.82394216459</v>
      </c>
      <c r="O27">
        <v>14994.656905227841</v>
      </c>
      <c r="P27">
        <v>-6400.7230596798981</v>
      </c>
      <c r="Y27">
        <v>-40175.681143617228</v>
      </c>
      <c r="Z27">
        <v>-3219.6202469800292</v>
      </c>
      <c r="AA27">
        <v>28758.84726679352</v>
      </c>
      <c r="AB27">
        <v>-1287.4014213538978</v>
      </c>
      <c r="AC27">
        <v>28571.371320757946</v>
      </c>
      <c r="AD27">
        <v>-40616.180489666673</v>
      </c>
      <c r="AE27">
        <v>27010.894671946662</v>
      </c>
      <c r="AF27">
        <v>28071.363017983113</v>
      </c>
      <c r="AG27" s="3">
        <v>-563.8041920851075</v>
      </c>
      <c r="AH27" s="3">
        <v>-555.93625131737826</v>
      </c>
      <c r="AI27">
        <v>-82.025441178414212</v>
      </c>
      <c r="AJ27">
        <v>63.926131268457937</v>
      </c>
      <c r="AK27">
        <v>-89.566533336892078</v>
      </c>
      <c r="AL27">
        <v>27.809109918925419</v>
      </c>
      <c r="AM27">
        <v>-365114.1234947195</v>
      </c>
      <c r="AN27">
        <v>309911.32491637848</v>
      </c>
      <c r="AO27">
        <v>-600931.81185815879</v>
      </c>
      <c r="AP27">
        <v>149885.96992061081</v>
      </c>
      <c r="AQ27">
        <v>437375.18225327664</v>
      </c>
      <c r="AR27">
        <v>-97325.780181003065</v>
      </c>
      <c r="AS27">
        <v>-392663.05659341975</v>
      </c>
      <c r="AT27">
        <v>409646.96188999049</v>
      </c>
      <c r="AU27">
        <v>-271420.16298098286</v>
      </c>
      <c r="AV27">
        <v>503801.70715505705</v>
      </c>
      <c r="AW27">
        <v>209328.46643352171</v>
      </c>
      <c r="AX27">
        <v>151697.70438668373</v>
      </c>
      <c r="AY27">
        <v>142696.26335854814</v>
      </c>
      <c r="AZ27">
        <v>-257277.76895827896</v>
      </c>
      <c r="BA27">
        <v>-84775.024316675466</v>
      </c>
      <c r="BB27">
        <v>90879.605739812716</v>
      </c>
      <c r="BC27">
        <v>458723.58921749791</v>
      </c>
      <c r="BD27">
        <v>-31061.450285338189</v>
      </c>
      <c r="BE27">
        <v>-27191.433102841056</v>
      </c>
      <c r="BF27">
        <v>-31552.387492565107</v>
      </c>
      <c r="BG27">
        <v>-31961.244020364546</v>
      </c>
      <c r="BH27">
        <v>-3005.3966839596865</v>
      </c>
      <c r="BI27">
        <v>-1782.0590281555058</v>
      </c>
      <c r="BJ27">
        <v>-543906.35861897771</v>
      </c>
      <c r="BK27">
        <v>-476071.37791902089</v>
      </c>
      <c r="BL27">
        <v>-356642.00815142761</v>
      </c>
      <c r="BM27">
        <v>-316768.04660615063</v>
      </c>
      <c r="BN27">
        <v>-101289.54858177614</v>
      </c>
      <c r="BO27">
        <v>-24240.19231811431</v>
      </c>
      <c r="BP27">
        <v>-70146189.022299841</v>
      </c>
      <c r="BQ27">
        <v>-120092.33244642153</v>
      </c>
      <c r="BR27">
        <v>-71390.114217045324</v>
      </c>
      <c r="BS27">
        <v>-64546066.08627452</v>
      </c>
      <c r="BT27">
        <v>-9430.399042551302</v>
      </c>
      <c r="BU27">
        <v>-11509.926172855647</v>
      </c>
      <c r="BV27">
        <v>14692.241042119755</v>
      </c>
      <c r="BW27">
        <v>-25341.13758499263</v>
      </c>
      <c r="BX27">
        <v>348715.31527392834</v>
      </c>
      <c r="BY27">
        <v>-179.76719390897026</v>
      </c>
      <c r="BZ27">
        <v>-197.06772955172482</v>
      </c>
      <c r="CA27">
        <v>-69.632632382290325</v>
      </c>
      <c r="CB27">
        <v>-159.39615180471185</v>
      </c>
      <c r="CC27">
        <v>-127.08231341673088</v>
      </c>
      <c r="CD27">
        <v>-76.538512120157165</v>
      </c>
      <c r="CE27">
        <v>-20.489400562951868</v>
      </c>
      <c r="CF27">
        <v>-44.172565183666876</v>
      </c>
      <c r="CG27">
        <v>123.86743286392348</v>
      </c>
      <c r="CH27">
        <v>106.81409625425897</v>
      </c>
      <c r="CI27">
        <v>149.2383656596499</v>
      </c>
      <c r="CJ27">
        <v>1351851.1457369435</v>
      </c>
      <c r="CK27" s="3">
        <v>-2537575.4435383002</v>
      </c>
      <c r="CL27">
        <v>-31448.816126998259</v>
      </c>
      <c r="CM27">
        <v>58389.30904918196</v>
      </c>
      <c r="CN27">
        <v>115.16474829993207</v>
      </c>
      <c r="CO27">
        <v>-221.62992453804401</v>
      </c>
      <c r="CP27">
        <v>162.71172396808987</v>
      </c>
      <c r="CQ27">
        <v>-304.74332006631221</v>
      </c>
      <c r="CR27">
        <v>1493515.910686851</v>
      </c>
      <c r="CS27">
        <v>-2860770.914791353</v>
      </c>
      <c r="CT27">
        <v>-252348.09394864293</v>
      </c>
      <c r="CU27">
        <v>494681.46305438183</v>
      </c>
      <c r="CV27">
        <v>-185011.4798245109</v>
      </c>
      <c r="CW27">
        <v>332227.0422593801</v>
      </c>
      <c r="CX27">
        <v>-116.60003792072111</v>
      </c>
      <c r="CY27">
        <v>211.91986535581634</v>
      </c>
      <c r="CZ27">
        <v>215.43778452224569</v>
      </c>
    </row>
    <row r="28" spans="1:104" x14ac:dyDescent="0.35">
      <c r="A28" t="s">
        <v>143</v>
      </c>
      <c r="B28">
        <v>-3396.1514771691504</v>
      </c>
      <c r="C28">
        <v>3322.7985501080625</v>
      </c>
      <c r="D28">
        <v>2690.8158670891935</v>
      </c>
      <c r="E28">
        <v>-2044.6498623363209</v>
      </c>
      <c r="F28">
        <v>-3692.6631198679211</v>
      </c>
      <c r="G28">
        <v>-371.1744304927808</v>
      </c>
      <c r="H28">
        <v>2777.7691549262795</v>
      </c>
      <c r="I28">
        <v>395.34306692533778</v>
      </c>
      <c r="J28">
        <v>846.03037413899403</v>
      </c>
      <c r="K28">
        <v>-342.01924041595055</v>
      </c>
      <c r="L28">
        <v>-44.586678328113202</v>
      </c>
      <c r="M28">
        <v>2145.35634647503</v>
      </c>
      <c r="N28">
        <v>1433.7001999552165</v>
      </c>
      <c r="O28">
        <v>120.72224863725012</v>
      </c>
      <c r="P28">
        <v>-2827.1404601238928</v>
      </c>
      <c r="Y28">
        <v>-12281.103327533825</v>
      </c>
      <c r="Z28">
        <v>1853.5061502948301</v>
      </c>
      <c r="AA28">
        <v>-1287.4014213538978</v>
      </c>
      <c r="AB28">
        <v>7144.5666895636759</v>
      </c>
      <c r="AC28">
        <v>-1509.3437527991164</v>
      </c>
      <c r="AD28">
        <v>-12315.551132317967</v>
      </c>
      <c r="AE28">
        <v>-485.88245922002642</v>
      </c>
      <c r="AF28">
        <v>-1597.6039372599857</v>
      </c>
      <c r="AG28" s="3">
        <v>-25.52066155738104</v>
      </c>
      <c r="AH28" s="3">
        <v>-63.192046307771335</v>
      </c>
      <c r="AI28">
        <v>10.315731871893925</v>
      </c>
      <c r="AJ28">
        <v>39.281684967414542</v>
      </c>
      <c r="AK28">
        <v>3.3223001029844577</v>
      </c>
      <c r="AL28">
        <v>22.683428529279915</v>
      </c>
      <c r="AM28">
        <v>-97123.417932698474</v>
      </c>
      <c r="AN28">
        <v>6068.7834199376466</v>
      </c>
      <c r="AO28">
        <v>-251952.42110052041</v>
      </c>
      <c r="AP28">
        <v>184434.51281369888</v>
      </c>
      <c r="AQ28">
        <v>9417.5749622759704</v>
      </c>
      <c r="AR28">
        <v>-66753.960097460833</v>
      </c>
      <c r="AS28">
        <v>-43604.257712887629</v>
      </c>
      <c r="AT28">
        <v>161579.01586744856</v>
      </c>
      <c r="AU28">
        <v>24960.98134921191</v>
      </c>
      <c r="AV28">
        <v>213159.05699938798</v>
      </c>
      <c r="AW28">
        <v>180107.70054892788</v>
      </c>
      <c r="AX28">
        <v>81494.427529922017</v>
      </c>
      <c r="AY28">
        <v>13091.270390416703</v>
      </c>
      <c r="AZ28">
        <v>-182357.84993231265</v>
      </c>
      <c r="BA28">
        <v>-70206.720975744887</v>
      </c>
      <c r="BB28">
        <v>-259.52175176757925</v>
      </c>
      <c r="BC28">
        <v>-187619.71315588403</v>
      </c>
      <c r="BD28">
        <v>-9018.8786065769509</v>
      </c>
      <c r="BE28">
        <v>-8445.8915578082215</v>
      </c>
      <c r="BF28">
        <v>-7320.8000088100061</v>
      </c>
      <c r="BG28">
        <v>-6787.1230390247747</v>
      </c>
      <c r="BH28">
        <v>-2193.0687990860533</v>
      </c>
      <c r="BI28">
        <v>-100.11101263050865</v>
      </c>
      <c r="BJ28">
        <v>-232368.66446323963</v>
      </c>
      <c r="BK28">
        <v>-220770.78252628341</v>
      </c>
      <c r="BL28">
        <v>-98872.188560999537</v>
      </c>
      <c r="BM28">
        <v>-93742.78903976515</v>
      </c>
      <c r="BN28">
        <v>-57387.732267280051</v>
      </c>
      <c r="BO28">
        <v>-79018.863010214482</v>
      </c>
      <c r="BP28">
        <v>-14231142.624566063</v>
      </c>
      <c r="BQ28">
        <v>-63460.310672272812</v>
      </c>
      <c r="BR28">
        <v>-84365.507534533259</v>
      </c>
      <c r="BS28">
        <v>-13085757.10283079</v>
      </c>
      <c r="BT28">
        <v>1798.2801829672558</v>
      </c>
      <c r="BU28">
        <v>1405.5420530983058</v>
      </c>
      <c r="BV28">
        <v>1282.3656052151423</v>
      </c>
      <c r="BW28">
        <v>-6259.2092903556704</v>
      </c>
      <c r="BX28">
        <v>-15803.425567543227</v>
      </c>
      <c r="BY28">
        <v>60.065098658294673</v>
      </c>
      <c r="BZ28">
        <v>109.14277044329806</v>
      </c>
      <c r="CA28">
        <v>49.872769231056708</v>
      </c>
      <c r="CB28">
        <v>111.71376953326083</v>
      </c>
      <c r="CC28">
        <v>75.802043480132141</v>
      </c>
      <c r="CD28">
        <v>113.51975119169255</v>
      </c>
      <c r="CE28">
        <v>68.41807917537902</v>
      </c>
      <c r="CF28">
        <v>124.55610741770657</v>
      </c>
      <c r="CG28">
        <v>106.84738653848396</v>
      </c>
      <c r="CH28">
        <v>90.209343163929177</v>
      </c>
      <c r="CI28">
        <v>122.44291060335676</v>
      </c>
      <c r="CJ28">
        <v>384247.41016542207</v>
      </c>
      <c r="CK28" s="3">
        <v>-728760.64020522137</v>
      </c>
      <c r="CL28">
        <v>-3932.8898790887456</v>
      </c>
      <c r="CM28">
        <v>7550.7177443788041</v>
      </c>
      <c r="CN28">
        <v>106.55349773621808</v>
      </c>
      <c r="CO28">
        <v>-201.93782555654761</v>
      </c>
      <c r="CP28">
        <v>66.260033921204951</v>
      </c>
      <c r="CQ28">
        <v>-129.11779265552553</v>
      </c>
      <c r="CR28">
        <v>544864.68153542094</v>
      </c>
      <c r="CS28">
        <v>-1040696.7695499385</v>
      </c>
      <c r="CT28">
        <v>44534.356014664379</v>
      </c>
      <c r="CU28">
        <v>-95900.520416851956</v>
      </c>
      <c r="CV28">
        <v>-40469.387892339531</v>
      </c>
      <c r="CW28">
        <v>75092.016509023408</v>
      </c>
      <c r="CX28">
        <v>-45.082588779142569</v>
      </c>
      <c r="CY28">
        <v>85.222460366125205</v>
      </c>
      <c r="CZ28">
        <v>155.35789734369288</v>
      </c>
    </row>
    <row r="29" spans="1:104" x14ac:dyDescent="0.35">
      <c r="A29" t="s">
        <v>144</v>
      </c>
      <c r="B29">
        <v>-5595.7034463643276</v>
      </c>
      <c r="C29">
        <v>-2521.3956155197711</v>
      </c>
      <c r="D29">
        <v>18994.738414982603</v>
      </c>
      <c r="E29">
        <v>7618.1497713457557</v>
      </c>
      <c r="F29">
        <v>-10554.335923418761</v>
      </c>
      <c r="G29">
        <v>1416.8122765191281</v>
      </c>
      <c r="H29">
        <v>-4948.5306755998645</v>
      </c>
      <c r="I29">
        <v>10148.564711323761</v>
      </c>
      <c r="J29">
        <v>16087.598727749766</v>
      </c>
      <c r="K29">
        <v>3729.0364325937339</v>
      </c>
      <c r="L29">
        <v>-14645.878426735713</v>
      </c>
      <c r="M29">
        <v>13443.508448682785</v>
      </c>
      <c r="N29">
        <v>16797.110931352971</v>
      </c>
      <c r="O29">
        <v>11815.507735327163</v>
      </c>
      <c r="P29">
        <v>-10360.252375812728</v>
      </c>
      <c r="Y29">
        <v>-34192.072195413391</v>
      </c>
      <c r="Z29">
        <v>-2914.9624430353933</v>
      </c>
      <c r="AA29">
        <v>28571.371320757946</v>
      </c>
      <c r="AB29">
        <v>-1509.3437527991164</v>
      </c>
      <c r="AC29">
        <v>29648.882848699785</v>
      </c>
      <c r="AD29">
        <v>-34834.183222937681</v>
      </c>
      <c r="AE29">
        <v>27174.87299272871</v>
      </c>
      <c r="AF29">
        <v>29092.382703540323</v>
      </c>
      <c r="AG29" s="3">
        <v>-562.87844853674528</v>
      </c>
      <c r="AH29" s="3">
        <v>-526.01623024480648</v>
      </c>
      <c r="AI29">
        <v>-77.330916597635635</v>
      </c>
      <c r="AJ29">
        <v>38.370705656765217</v>
      </c>
      <c r="AK29">
        <v>-93.387128515266227</v>
      </c>
      <c r="AL29">
        <v>6.98422949663001</v>
      </c>
      <c r="AM29">
        <v>-342619.28899189085</v>
      </c>
      <c r="AN29">
        <v>313119.31933325692</v>
      </c>
      <c r="AO29">
        <v>-549520.71471911273</v>
      </c>
      <c r="AP29">
        <v>118074.1983381952</v>
      </c>
      <c r="AQ29">
        <v>443583.94600039732</v>
      </c>
      <c r="AR29">
        <v>-68087.848735327032</v>
      </c>
      <c r="AS29">
        <v>-368060.87196758139</v>
      </c>
      <c r="AT29">
        <v>270371.89600759232</v>
      </c>
      <c r="AU29">
        <v>-247010.11261831701</v>
      </c>
      <c r="AV29">
        <v>342820.22535194986</v>
      </c>
      <c r="AW29">
        <v>72288.274350249092</v>
      </c>
      <c r="AX29">
        <v>234989.83972904985</v>
      </c>
      <c r="AY29">
        <v>180198.7226656726</v>
      </c>
      <c r="AZ29">
        <v>-220291.94529545831</v>
      </c>
      <c r="BA29">
        <v>-164694.42664870142</v>
      </c>
      <c r="BB29">
        <v>79340.298041691218</v>
      </c>
      <c r="BC29">
        <v>441466.14219280711</v>
      </c>
      <c r="BD29">
        <v>-31110.129934845008</v>
      </c>
      <c r="BE29">
        <v>-28145.018880052939</v>
      </c>
      <c r="BF29">
        <v>-32426.231637456087</v>
      </c>
      <c r="BG29">
        <v>-32374.730145457481</v>
      </c>
      <c r="BH29">
        <v>-2505.5844646753244</v>
      </c>
      <c r="BI29">
        <v>-1741.4300131582579</v>
      </c>
      <c r="BJ29">
        <v>-357894.83535584086</v>
      </c>
      <c r="BK29">
        <v>-304634.39671125362</v>
      </c>
      <c r="BL29">
        <v>-261031.29020860884</v>
      </c>
      <c r="BM29">
        <v>-227556.37273140054</v>
      </c>
      <c r="BN29">
        <v>-45212.567439156097</v>
      </c>
      <c r="BO29">
        <v>55253.313665586582</v>
      </c>
      <c r="BP29">
        <v>-57947983.766899712</v>
      </c>
      <c r="BQ29">
        <v>-68607.472281002279</v>
      </c>
      <c r="BR29">
        <v>1112.223314472014</v>
      </c>
      <c r="BS29">
        <v>-53655840.529973939</v>
      </c>
      <c r="BT29">
        <v>-9952.5068380685625</v>
      </c>
      <c r="BU29">
        <v>-11984.222628031419</v>
      </c>
      <c r="BV29">
        <v>12879.677201446089</v>
      </c>
      <c r="BW29">
        <v>-26172.034950864581</v>
      </c>
      <c r="BX29">
        <v>382543.77726825344</v>
      </c>
      <c r="BY29">
        <v>-212.87651731737168</v>
      </c>
      <c r="BZ29">
        <v>-239.93494940803419</v>
      </c>
      <c r="CA29">
        <v>-127.72893104341847</v>
      </c>
      <c r="CB29">
        <v>-241.56914992815726</v>
      </c>
      <c r="CC29">
        <v>-182.22223440499886</v>
      </c>
      <c r="CD29">
        <v>-141.63667678691763</v>
      </c>
      <c r="CE29">
        <v>-97.745704003833509</v>
      </c>
      <c r="CF29">
        <v>-140.48539069194626</v>
      </c>
      <c r="CG29">
        <v>77.007301173744963</v>
      </c>
      <c r="CH29">
        <v>25.661367131303546</v>
      </c>
      <c r="CI29">
        <v>92.61927428607467</v>
      </c>
      <c r="CJ29">
        <v>1081625.3309830057</v>
      </c>
      <c r="CK29" s="3">
        <v>-2026548.3540568186</v>
      </c>
      <c r="CL29">
        <v>-31033.529576918121</v>
      </c>
      <c r="CM29">
        <v>57548.408428619703</v>
      </c>
      <c r="CN29">
        <v>85.025151897589495</v>
      </c>
      <c r="CO29">
        <v>-163.87714315291555</v>
      </c>
      <c r="CP29">
        <v>131.25943578127587</v>
      </c>
      <c r="CQ29">
        <v>-245.00425764120692</v>
      </c>
      <c r="CR29">
        <v>1189512.7771177695</v>
      </c>
      <c r="CS29">
        <v>-2277759.0382696511</v>
      </c>
      <c r="CT29">
        <v>-45073.967855916577</v>
      </c>
      <c r="CU29">
        <v>97850.200174800819</v>
      </c>
      <c r="CV29">
        <v>-210549.84291986813</v>
      </c>
      <c r="CW29">
        <v>380154.75986748666</v>
      </c>
      <c r="CX29">
        <v>-201.67590977054593</v>
      </c>
      <c r="CY29">
        <v>371.9137487494649</v>
      </c>
      <c r="CZ29">
        <v>156.31653920613743</v>
      </c>
    </row>
    <row r="30" spans="1:104" x14ac:dyDescent="0.35">
      <c r="A30" t="s">
        <v>25</v>
      </c>
      <c r="B30">
        <v>61303.147028743246</v>
      </c>
      <c r="C30">
        <v>-17737.663050482992</v>
      </c>
      <c r="D30">
        <v>-98329.666854660856</v>
      </c>
      <c r="E30">
        <v>-5277.3970381654744</v>
      </c>
      <c r="F30">
        <v>70134.750643396939</v>
      </c>
      <c r="G30">
        <v>-8274.5784110084769</v>
      </c>
      <c r="H30">
        <v>-10814.451563170804</v>
      </c>
      <c r="I30">
        <v>-53582.091500246133</v>
      </c>
      <c r="J30">
        <v>-74466.227519155655</v>
      </c>
      <c r="K30">
        <v>3812.7511034259082</v>
      </c>
      <c r="L30">
        <v>35407.25163481645</v>
      </c>
      <c r="M30">
        <v>-56133.858084128769</v>
      </c>
      <c r="N30">
        <v>-57041.471567027686</v>
      </c>
      <c r="O30">
        <v>-59617.321822933016</v>
      </c>
      <c r="P30">
        <v>44901.555358265141</v>
      </c>
      <c r="Y30">
        <v>301224.6397289022</v>
      </c>
      <c r="Z30">
        <v>13482.987426251992</v>
      </c>
      <c r="AA30">
        <v>-40616.180489666673</v>
      </c>
      <c r="AB30">
        <v>-12315.551132317967</v>
      </c>
      <c r="AC30">
        <v>-34834.183222937681</v>
      </c>
      <c r="AD30">
        <v>303534.97211924905</v>
      </c>
      <c r="AE30">
        <v>-41758.45420271434</v>
      </c>
      <c r="AF30">
        <v>-38365.471847713925</v>
      </c>
      <c r="AG30" s="3">
        <v>1063.5954918745281</v>
      </c>
      <c r="AH30" s="3">
        <v>901.24335364695423</v>
      </c>
      <c r="AI30">
        <v>145.86953166657293</v>
      </c>
      <c r="AJ30">
        <v>-630.96361641477006</v>
      </c>
      <c r="AK30">
        <v>266.99009734376256</v>
      </c>
      <c r="AL30">
        <v>-545.26743430390729</v>
      </c>
      <c r="AM30">
        <v>1254698.5795712783</v>
      </c>
      <c r="AN30">
        <v>-1211036.653268035</v>
      </c>
      <c r="AO30">
        <v>2877753.1921358244</v>
      </c>
      <c r="AP30">
        <v>-1948684.086561953</v>
      </c>
      <c r="AQ30">
        <v>-1526088.5683576032</v>
      </c>
      <c r="AR30">
        <v>668875.60699437559</v>
      </c>
      <c r="AS30">
        <v>958630.35883687413</v>
      </c>
      <c r="AT30">
        <v>-2604101.7383881807</v>
      </c>
      <c r="AU30">
        <v>728567.34883588389</v>
      </c>
      <c r="AV30">
        <v>-2542000.8300056621</v>
      </c>
      <c r="AW30">
        <v>-2334786.5853910772</v>
      </c>
      <c r="AX30">
        <v>-527467.95995155547</v>
      </c>
      <c r="AY30">
        <v>-191897.18657774286</v>
      </c>
      <c r="AZ30">
        <v>1025395.7254051561</v>
      </c>
      <c r="BA30">
        <v>-13400.083507986821</v>
      </c>
      <c r="BB30">
        <v>-154726.63001039319</v>
      </c>
      <c r="BC30">
        <v>1216671.3080077639</v>
      </c>
      <c r="BD30">
        <v>189535.3208969016</v>
      </c>
      <c r="BE30">
        <v>177655.05591328102</v>
      </c>
      <c r="BF30">
        <v>189419.33775875971</v>
      </c>
      <c r="BG30">
        <v>187773.43359412521</v>
      </c>
      <c r="BH30">
        <v>42828.864666622227</v>
      </c>
      <c r="BI30">
        <v>8626.2698282112888</v>
      </c>
      <c r="BJ30">
        <v>4751785.3173196428</v>
      </c>
      <c r="BK30">
        <v>4258138.9826890472</v>
      </c>
      <c r="BL30">
        <v>2503030.8080892446</v>
      </c>
      <c r="BM30">
        <v>2239716.6739006056</v>
      </c>
      <c r="BN30">
        <v>1127531.3813012496</v>
      </c>
      <c r="BO30">
        <v>1222056.9500857887</v>
      </c>
      <c r="BP30">
        <v>386629296.45595837</v>
      </c>
      <c r="BQ30">
        <v>1163185.3401105965</v>
      </c>
      <c r="BR30">
        <v>1309259.4915549357</v>
      </c>
      <c r="BS30">
        <v>365193050.68686247</v>
      </c>
      <c r="BT30">
        <v>31709.972222008662</v>
      </c>
      <c r="BU30">
        <v>39989.184717563432</v>
      </c>
      <c r="BV30">
        <v>-61186.236116478554</v>
      </c>
      <c r="BW30">
        <v>168998.91195523532</v>
      </c>
      <c r="BX30">
        <v>-816724.58989326935</v>
      </c>
      <c r="BY30">
        <v>550.83502670972905</v>
      </c>
      <c r="BZ30">
        <v>108.99192247760629</v>
      </c>
      <c r="CA30">
        <v>259.34859707442928</v>
      </c>
      <c r="CB30">
        <v>-203.73310175647612</v>
      </c>
      <c r="CC30">
        <v>-52.758109391585208</v>
      </c>
      <c r="CD30">
        <v>-409.50840466910751</v>
      </c>
      <c r="CE30">
        <v>-498.46523507894938</v>
      </c>
      <c r="CF30">
        <v>-835.84718547287912</v>
      </c>
      <c r="CG30">
        <v>-1490.9313251457461</v>
      </c>
      <c r="CH30">
        <v>-1298.6378319257242</v>
      </c>
      <c r="CI30">
        <v>-913.10963940979741</v>
      </c>
      <c r="CJ30">
        <v>-5576881.9209590266</v>
      </c>
      <c r="CK30" s="3">
        <v>10480600.304175096</v>
      </c>
      <c r="CL30">
        <v>82691.153836417507</v>
      </c>
      <c r="CM30">
        <v>-155962.02611875947</v>
      </c>
      <c r="CN30">
        <v>-1010.818770242257</v>
      </c>
      <c r="CO30">
        <v>1947.0043573620935</v>
      </c>
      <c r="CP30">
        <v>-1227.8335435577733</v>
      </c>
      <c r="CQ30">
        <v>2344.3028830780454</v>
      </c>
      <c r="CR30">
        <v>-6945899.9423784968</v>
      </c>
      <c r="CS30">
        <v>13323829.851833489</v>
      </c>
      <c r="CT30">
        <v>1623091.6124808963</v>
      </c>
      <c r="CU30">
        <v>-3057825.9699978195</v>
      </c>
      <c r="CV30">
        <v>439849.2218457759</v>
      </c>
      <c r="CW30">
        <v>-796146.22028670169</v>
      </c>
      <c r="CX30">
        <v>978.75989718071264</v>
      </c>
      <c r="CY30">
        <v>-1838.8714761280064</v>
      </c>
      <c r="CZ30">
        <v>-1442.1239915875144</v>
      </c>
    </row>
    <row r="31" spans="1:104" x14ac:dyDescent="0.35">
      <c r="A31" t="s">
        <v>145</v>
      </c>
      <c r="B31">
        <v>-11006.9528137369</v>
      </c>
      <c r="C31">
        <v>1338.2509953120284</v>
      </c>
      <c r="D31">
        <v>24604.035710141219</v>
      </c>
      <c r="E31">
        <v>9561.086544878608</v>
      </c>
      <c r="F31">
        <v>-10510.194943643271</v>
      </c>
      <c r="G31">
        <v>3058.3708987988721</v>
      </c>
      <c r="H31">
        <v>-3148.471021848241</v>
      </c>
      <c r="I31">
        <v>13304.042194609328</v>
      </c>
      <c r="J31">
        <v>19125.935648906012</v>
      </c>
      <c r="K31">
        <v>6511.0149635223843</v>
      </c>
      <c r="L31">
        <v>-16160.065256320686</v>
      </c>
      <c r="M31">
        <v>15753.212829839273</v>
      </c>
      <c r="N31">
        <v>18763.905924145558</v>
      </c>
      <c r="O31">
        <v>12089.97643785559</v>
      </c>
      <c r="P31">
        <v>-12143.908828161244</v>
      </c>
      <c r="Y31">
        <v>-40830.684134522533</v>
      </c>
      <c r="Z31">
        <v>-3266.9921804650289</v>
      </c>
      <c r="AA31">
        <v>27010.894671946662</v>
      </c>
      <c r="AB31">
        <v>-485.88245922002642</v>
      </c>
      <c r="AC31">
        <v>27174.87299272871</v>
      </c>
      <c r="AD31">
        <v>-41758.45420271434</v>
      </c>
      <c r="AE31">
        <v>30160.969453865626</v>
      </c>
      <c r="AF31">
        <v>27855.274308242002</v>
      </c>
      <c r="AG31" s="3">
        <v>-604.66176763495196</v>
      </c>
      <c r="AH31" s="3">
        <v>-494.53756012078503</v>
      </c>
      <c r="AI31">
        <v>-57.622044789251305</v>
      </c>
      <c r="AJ31">
        <v>108.64186879433964</v>
      </c>
      <c r="AK31">
        <v>-70.068573666861639</v>
      </c>
      <c r="AL31">
        <v>61.770010489900478</v>
      </c>
      <c r="AM31">
        <v>-341812.58128510352</v>
      </c>
      <c r="AN31">
        <v>256438.69438905112</v>
      </c>
      <c r="AO31">
        <v>-729738.09288895072</v>
      </c>
      <c r="AP31">
        <v>409438.52069707739</v>
      </c>
      <c r="AQ31">
        <v>413005.17420567939</v>
      </c>
      <c r="AR31">
        <v>-26073.322903984015</v>
      </c>
      <c r="AS31">
        <v>-375247.23851045343</v>
      </c>
      <c r="AT31">
        <v>366465.07117216196</v>
      </c>
      <c r="AU31">
        <v>-308450.00416854111</v>
      </c>
      <c r="AV31">
        <v>406199.53315492836</v>
      </c>
      <c r="AW31">
        <v>135234.85416501091</v>
      </c>
      <c r="AX31">
        <v>221497.64123813107</v>
      </c>
      <c r="AY31">
        <v>287561.17849047831</v>
      </c>
      <c r="AZ31">
        <v>-232963.58485157878</v>
      </c>
      <c r="BA31">
        <v>-127558.3632968329</v>
      </c>
      <c r="BB31">
        <v>99345.129195341375</v>
      </c>
      <c r="BC31">
        <v>167168.5630120842</v>
      </c>
      <c r="BD31">
        <v>-40476.899031123205</v>
      </c>
      <c r="BE31">
        <v>-36750.371838668143</v>
      </c>
      <c r="BF31">
        <v>-41251.381510639752</v>
      </c>
      <c r="BG31">
        <v>-40468.714549476928</v>
      </c>
      <c r="BH31">
        <v>-843.86806433124377</v>
      </c>
      <c r="BI31">
        <v>-1417.1298166706888</v>
      </c>
      <c r="BJ31">
        <v>-384728.31394704961</v>
      </c>
      <c r="BK31">
        <v>-319584.24804236315</v>
      </c>
      <c r="BL31">
        <v>-345930.34193740191</v>
      </c>
      <c r="BM31">
        <v>-300044.25524574431</v>
      </c>
      <c r="BN31">
        <v>-147499.38340460189</v>
      </c>
      <c r="BO31">
        <v>-76930.37321141077</v>
      </c>
      <c r="BP31">
        <v>-82921192.521726057</v>
      </c>
      <c r="BQ31">
        <v>-165150.70995089947</v>
      </c>
      <c r="BR31">
        <v>-118558.34207336229</v>
      </c>
      <c r="BS31">
        <v>-75751586.218113586</v>
      </c>
      <c r="BT31">
        <v>-5254.0366022612343</v>
      </c>
      <c r="BU31">
        <v>-8712.9248899393733</v>
      </c>
      <c r="BV31">
        <v>18967.942984513687</v>
      </c>
      <c r="BW31">
        <v>-33220.960311799434</v>
      </c>
      <c r="BX31">
        <v>348941.16243751306</v>
      </c>
      <c r="BY31">
        <v>-167.32252311398889</v>
      </c>
      <c r="BZ31">
        <v>-190.41682400608047</v>
      </c>
      <c r="CA31">
        <v>-5.5822466731624312</v>
      </c>
      <c r="CB31">
        <v>-84.346870508198663</v>
      </c>
      <c r="CC31">
        <v>-159.61339282634759</v>
      </c>
      <c r="CD31">
        <v>-111.44753295632221</v>
      </c>
      <c r="CE31">
        <v>15.154037296601887</v>
      </c>
      <c r="CF31">
        <v>6.2006167878401142</v>
      </c>
      <c r="CG31">
        <v>309.19399357755708</v>
      </c>
      <c r="CH31">
        <v>256.33110349780219</v>
      </c>
      <c r="CI31">
        <v>165.55653180907183</v>
      </c>
      <c r="CJ31">
        <v>1582080.4993976864</v>
      </c>
      <c r="CK31" s="3">
        <v>-2962643.7199985683</v>
      </c>
      <c r="CL31">
        <v>-24642.499263530055</v>
      </c>
      <c r="CM31">
        <v>45426.839749974999</v>
      </c>
      <c r="CN31">
        <v>164.97942835678413</v>
      </c>
      <c r="CO31">
        <v>-320.64781701506183</v>
      </c>
      <c r="CP31">
        <v>242.10821361531254</v>
      </c>
      <c r="CQ31">
        <v>-459.16284604765116</v>
      </c>
      <c r="CR31">
        <v>1777465.6915432403</v>
      </c>
      <c r="CS31">
        <v>-3408469.7921300214</v>
      </c>
      <c r="CT31">
        <v>-205559.72000258052</v>
      </c>
      <c r="CU31">
        <v>406988.26721219649</v>
      </c>
      <c r="CV31">
        <v>-79930.997969103963</v>
      </c>
      <c r="CW31">
        <v>135233.70150992562</v>
      </c>
      <c r="CX31">
        <v>-184.72213568480728</v>
      </c>
      <c r="CY31">
        <v>338.3810980920934</v>
      </c>
      <c r="CZ31">
        <v>284.54989968811896</v>
      </c>
    </row>
    <row r="32" spans="1:104" x14ac:dyDescent="0.35">
      <c r="A32" t="s">
        <v>146</v>
      </c>
      <c r="B32">
        <v>-6879.1041738606409</v>
      </c>
      <c r="C32">
        <v>-2203.1561712784637</v>
      </c>
      <c r="D32">
        <v>21548.869404036504</v>
      </c>
      <c r="E32">
        <v>7557.5014811811343</v>
      </c>
      <c r="F32">
        <v>-10625.000032023674</v>
      </c>
      <c r="G32">
        <v>1433.5727210066493</v>
      </c>
      <c r="H32">
        <v>-4285.2337698113897</v>
      </c>
      <c r="I32">
        <v>12162.970617486186</v>
      </c>
      <c r="J32">
        <v>18995.041610796834</v>
      </c>
      <c r="K32">
        <v>4192.7583946519262</v>
      </c>
      <c r="L32">
        <v>-13771.04924956164</v>
      </c>
      <c r="M32">
        <v>15722.632546659293</v>
      </c>
      <c r="N32">
        <v>19340.786371578186</v>
      </c>
      <c r="O32">
        <v>11359.637357204007</v>
      </c>
      <c r="P32">
        <v>-12025.062744843421</v>
      </c>
      <c r="Y32">
        <v>-37531.266471955525</v>
      </c>
      <c r="Z32">
        <v>-3186.9539099629428</v>
      </c>
      <c r="AA32">
        <v>28071.363017983113</v>
      </c>
      <c r="AB32">
        <v>-1597.6039372599857</v>
      </c>
      <c r="AC32">
        <v>29092.382703540323</v>
      </c>
      <c r="AD32">
        <v>-38365.471847713925</v>
      </c>
      <c r="AE32">
        <v>27855.274308242002</v>
      </c>
      <c r="AF32">
        <v>29584.407222059388</v>
      </c>
      <c r="AG32" s="3">
        <v>-621.73657680209556</v>
      </c>
      <c r="AH32" s="3">
        <v>-557.3827291058833</v>
      </c>
      <c r="AI32">
        <v>-72.704388246991272</v>
      </c>
      <c r="AJ32">
        <v>60.764525949342861</v>
      </c>
      <c r="AK32">
        <v>-94.70332939087659</v>
      </c>
      <c r="AL32">
        <v>39.749532348726888</v>
      </c>
      <c r="AM32">
        <v>-349231.99018713518</v>
      </c>
      <c r="AN32">
        <v>258746.89411977594</v>
      </c>
      <c r="AO32">
        <v>-656878.23433857469</v>
      </c>
      <c r="AP32">
        <v>238630.66171581132</v>
      </c>
      <c r="AQ32">
        <v>379040.41882156976</v>
      </c>
      <c r="AR32">
        <v>-68125.055326527086</v>
      </c>
      <c r="AS32">
        <v>-353617.46936929441</v>
      </c>
      <c r="AT32">
        <v>253409.8558021861</v>
      </c>
      <c r="AU32">
        <v>-255265.79493881814</v>
      </c>
      <c r="AV32">
        <v>291267.79684161115</v>
      </c>
      <c r="AW32">
        <v>62793.07262074927</v>
      </c>
      <c r="AX32">
        <v>232209.82690071824</v>
      </c>
      <c r="AY32">
        <v>198969.15957834595</v>
      </c>
      <c r="AZ32">
        <v>-197172.38287509777</v>
      </c>
      <c r="BA32">
        <v>-155193.72658308485</v>
      </c>
      <c r="BB32">
        <v>71500.067449399445</v>
      </c>
      <c r="BC32">
        <v>296216.80757062969</v>
      </c>
      <c r="BD32">
        <v>-34212.726354882252</v>
      </c>
      <c r="BE32">
        <v>-31766.107291360597</v>
      </c>
      <c r="BF32">
        <v>-36263.314808065683</v>
      </c>
      <c r="BG32">
        <v>-35902.662007960833</v>
      </c>
      <c r="BH32">
        <v>-3257.8079170123801</v>
      </c>
      <c r="BI32">
        <v>-1729.6531725634798</v>
      </c>
      <c r="BJ32">
        <v>-353547.15772712033</v>
      </c>
      <c r="BK32">
        <v>-297605.16856350825</v>
      </c>
      <c r="BL32">
        <v>-260907.21732775986</v>
      </c>
      <c r="BM32">
        <v>-227735.25867587264</v>
      </c>
      <c r="BN32">
        <v>-50887.418663477387</v>
      </c>
      <c r="BO32">
        <v>47929.33860110832</v>
      </c>
      <c r="BP32">
        <v>-57963647.401995823</v>
      </c>
      <c r="BQ32">
        <v>-74268.268491330353</v>
      </c>
      <c r="BR32">
        <v>-8087.5559764605059</v>
      </c>
      <c r="BS32">
        <v>-54107845.223272167</v>
      </c>
      <c r="BT32">
        <v>-8511.0248345661421</v>
      </c>
      <c r="BU32">
        <v>-11078.220619284981</v>
      </c>
      <c r="BV32">
        <v>14930.842223934314</v>
      </c>
      <c r="BW32">
        <v>-29831.31536442415</v>
      </c>
      <c r="BX32">
        <v>374986.49593418272</v>
      </c>
      <c r="BY32">
        <v>-166.32343990821619</v>
      </c>
      <c r="BZ32">
        <v>-201.75248671142154</v>
      </c>
      <c r="CA32">
        <v>-63.079798427716106</v>
      </c>
      <c r="CB32">
        <v>-185.01458297460823</v>
      </c>
      <c r="CC32">
        <v>-141.67915255886061</v>
      </c>
      <c r="CD32">
        <v>-118.9031734542119</v>
      </c>
      <c r="CE32">
        <v>-37.756881751604816</v>
      </c>
      <c r="CF32">
        <v>-92.110752969508809</v>
      </c>
      <c r="CG32">
        <v>89.308791580856337</v>
      </c>
      <c r="CH32">
        <v>30.995647326023509</v>
      </c>
      <c r="CI32">
        <v>26.447113458726502</v>
      </c>
      <c r="CJ32">
        <v>1096583.7310395057</v>
      </c>
      <c r="CK32" s="3">
        <v>-2053301.9563112415</v>
      </c>
      <c r="CL32">
        <v>-30100.245162671155</v>
      </c>
      <c r="CM32">
        <v>55655.48605680895</v>
      </c>
      <c r="CN32">
        <v>112.73649693515674</v>
      </c>
      <c r="CO32">
        <v>-217.49004919251547</v>
      </c>
      <c r="CP32">
        <v>184.17650531867429</v>
      </c>
      <c r="CQ32">
        <v>-347.11316085937369</v>
      </c>
      <c r="CR32">
        <v>1244181.4997936133</v>
      </c>
      <c r="CS32">
        <v>-2385484.2172863502</v>
      </c>
      <c r="CT32">
        <v>-42789.154979044069</v>
      </c>
      <c r="CU32">
        <v>94824.421872354782</v>
      </c>
      <c r="CV32">
        <v>-199507.12192058901</v>
      </c>
      <c r="CW32">
        <v>358560.70532097941</v>
      </c>
      <c r="CX32">
        <v>-258.74916667091327</v>
      </c>
      <c r="CY32">
        <v>476.94284135467075</v>
      </c>
      <c r="CZ32">
        <v>95.783363245775732</v>
      </c>
    </row>
    <row r="33" spans="1:104" x14ac:dyDescent="0.35">
      <c r="A33" t="s">
        <v>147</v>
      </c>
      <c r="B33">
        <v>188.68047613743857</v>
      </c>
      <c r="C33">
        <v>97.501217190546669</v>
      </c>
      <c r="D33">
        <v>-472.66629197437129</v>
      </c>
      <c r="E33">
        <v>-149.70253468414273</v>
      </c>
      <c r="F33">
        <v>-163.40903755389036</v>
      </c>
      <c r="G33">
        <v>108.58372197975115</v>
      </c>
      <c r="H33">
        <v>109.53757510347533</v>
      </c>
      <c r="I33">
        <v>-386.41438233797533</v>
      </c>
      <c r="J33">
        <v>-540.95505418464029</v>
      </c>
      <c r="K33">
        <v>-60.21709922644542</v>
      </c>
      <c r="L33">
        <v>-250.79991763674951</v>
      </c>
      <c r="M33">
        <v>-450.41089275104281</v>
      </c>
      <c r="N33">
        <v>-175.2609623606667</v>
      </c>
      <c r="O33">
        <v>-395.41144711791799</v>
      </c>
      <c r="P33">
        <v>-473.14069263147019</v>
      </c>
      <c r="Y33">
        <v>1036.4483722781099</v>
      </c>
      <c r="Z33">
        <v>-5.2887667730575139</v>
      </c>
      <c r="AA33">
        <v>-563.8041920851075</v>
      </c>
      <c r="AB33">
        <v>-25.52066155738104</v>
      </c>
      <c r="AC33">
        <v>-562.87844853674528</v>
      </c>
      <c r="AD33">
        <v>1063.5954918745281</v>
      </c>
      <c r="AE33">
        <v>-604.66176763495196</v>
      </c>
      <c r="AF33">
        <v>-621.73657680209556</v>
      </c>
      <c r="AG33" s="19">
        <v>39.408208207414695</v>
      </c>
      <c r="AH33" s="3">
        <v>34.771609524209978</v>
      </c>
      <c r="AI33">
        <v>1.3574196433197927</v>
      </c>
      <c r="AJ33">
        <v>-3.9182388202255565</v>
      </c>
      <c r="AK33">
        <v>2.5479888147993117</v>
      </c>
      <c r="AL33">
        <v>-5.9241450673277427</v>
      </c>
      <c r="AM33">
        <v>111.58149865099217</v>
      </c>
      <c r="AN33">
        <v>3869.7486102973808</v>
      </c>
      <c r="AO33">
        <v>15140.187149103485</v>
      </c>
      <c r="AP33">
        <v>-16441.341593982812</v>
      </c>
      <c r="AQ33">
        <v>2489.7937702635186</v>
      </c>
      <c r="AR33">
        <v>3522.6466971022314</v>
      </c>
      <c r="AS33">
        <v>2996.6011168274354</v>
      </c>
      <c r="AT33">
        <v>-5122.7603849709376</v>
      </c>
      <c r="AU33">
        <v>-2884.7519718847752</v>
      </c>
      <c r="AV33">
        <v>-11039.253624266925</v>
      </c>
      <c r="AW33">
        <v>-5093.6723464401202</v>
      </c>
      <c r="AX33">
        <v>-8985.6687359320604</v>
      </c>
      <c r="AY33">
        <v>2458.6019222650289</v>
      </c>
      <c r="AZ33">
        <v>8877.9301657530923</v>
      </c>
      <c r="BA33">
        <v>13689.253322347844</v>
      </c>
      <c r="BB33">
        <v>31.137186977075334</v>
      </c>
      <c r="BC33">
        <v>-308.81820626236032</v>
      </c>
      <c r="BD33">
        <v>722.13250909578505</v>
      </c>
      <c r="BE33">
        <v>792.2541862781535</v>
      </c>
      <c r="BF33">
        <v>794.1666182590111</v>
      </c>
      <c r="BG33">
        <v>752.91602390990317</v>
      </c>
      <c r="BH33">
        <v>210.01206528986037</v>
      </c>
      <c r="BI33">
        <v>32.268653950390892</v>
      </c>
      <c r="BJ33">
        <v>5957.8397126006676</v>
      </c>
      <c r="BK33">
        <v>6086.3446430139638</v>
      </c>
      <c r="BL33">
        <v>2096.8302444393362</v>
      </c>
      <c r="BM33">
        <v>2627.5234045713109</v>
      </c>
      <c r="BN33">
        <v>-3185.5508536853617</v>
      </c>
      <c r="BO33">
        <v>-7351.0181443888887</v>
      </c>
      <c r="BP33">
        <v>281709.20981491514</v>
      </c>
      <c r="BQ33">
        <v>-2522.3272319842827</v>
      </c>
      <c r="BR33">
        <v>-5734.4905458316362</v>
      </c>
      <c r="BS33">
        <v>354571.37136567017</v>
      </c>
      <c r="BT33">
        <v>89.615288723144829</v>
      </c>
      <c r="BU33">
        <v>150.40655496354219</v>
      </c>
      <c r="BV33">
        <v>-348.51575499263373</v>
      </c>
      <c r="BW33">
        <v>736.62090671148269</v>
      </c>
      <c r="BX33">
        <v>-10348.097957995529</v>
      </c>
      <c r="BY33">
        <v>-5.2606148329664748</v>
      </c>
      <c r="BZ33">
        <v>-2.4156792782608094</v>
      </c>
      <c r="CA33">
        <v>-11.197713032798156</v>
      </c>
      <c r="CB33">
        <v>-6.6382343553604111</v>
      </c>
      <c r="CC33">
        <v>-2.9091604327557459</v>
      </c>
      <c r="CD33">
        <v>-1.0205307334365636</v>
      </c>
      <c r="CE33">
        <v>-9.2306039193342304</v>
      </c>
      <c r="CF33">
        <v>-5.2752429531086404</v>
      </c>
      <c r="CG33">
        <v>-1.9160977674439963</v>
      </c>
      <c r="CH33">
        <v>1.0090632238889232</v>
      </c>
      <c r="CI33">
        <v>2.8456987886301075</v>
      </c>
      <c r="CJ33">
        <v>-19559.322371172231</v>
      </c>
      <c r="CK33" s="3">
        <v>36983.268759545244</v>
      </c>
      <c r="CL33">
        <v>720.31080794512434</v>
      </c>
      <c r="CM33">
        <v>-1328.3345234082565</v>
      </c>
      <c r="CN33">
        <v>-9.473297673025451</v>
      </c>
      <c r="CO33">
        <v>18.246948747474654</v>
      </c>
      <c r="CP33">
        <v>-17.752976769693266</v>
      </c>
      <c r="CQ33">
        <v>33.854521461605017</v>
      </c>
      <c r="CR33">
        <v>-39312.478171773466</v>
      </c>
      <c r="CS33">
        <v>75950.349608555029</v>
      </c>
      <c r="CT33">
        <v>-5325.1975128837166</v>
      </c>
      <c r="CU33">
        <v>10036.809028316849</v>
      </c>
      <c r="CV33">
        <v>5743.0443314192371</v>
      </c>
      <c r="CW33">
        <v>-10415.335338639028</v>
      </c>
      <c r="CX33">
        <v>-2.0324914173662192</v>
      </c>
      <c r="CY33">
        <v>4.8084134016820581</v>
      </c>
      <c r="CZ33">
        <v>-3.3660796054581956</v>
      </c>
    </row>
    <row r="34" spans="1:104" x14ac:dyDescent="0.35">
      <c r="A34" t="s">
        <v>20</v>
      </c>
      <c r="B34">
        <v>37.124575783662181</v>
      </c>
      <c r="C34">
        <v>155.59318485533797</v>
      </c>
      <c r="D34">
        <v>-383.80247710140833</v>
      </c>
      <c r="E34">
        <v>-309.06231608186641</v>
      </c>
      <c r="F34">
        <v>-222.82606481518823</v>
      </c>
      <c r="G34">
        <v>-33.107908896644382</v>
      </c>
      <c r="H34">
        <v>137.98394154889593</v>
      </c>
      <c r="I34">
        <v>-419.29363018287711</v>
      </c>
      <c r="J34">
        <v>-462.73374114240795</v>
      </c>
      <c r="K34">
        <v>-182.34154278051886</v>
      </c>
      <c r="L34">
        <v>-268.31662626525707</v>
      </c>
      <c r="M34">
        <v>-427.9228839849751</v>
      </c>
      <c r="N34">
        <v>30.643405309318531</v>
      </c>
      <c r="O34">
        <v>-742.23493078571948</v>
      </c>
      <c r="P34">
        <v>-798.34692177036004</v>
      </c>
      <c r="Y34">
        <v>867.40354216829508</v>
      </c>
      <c r="Z34">
        <v>37.257132828693919</v>
      </c>
      <c r="AA34">
        <v>-555.93625131737826</v>
      </c>
      <c r="AB34">
        <v>-63.192046307771335</v>
      </c>
      <c r="AC34">
        <v>-526.01623024480648</v>
      </c>
      <c r="AD34">
        <v>901.24335364695423</v>
      </c>
      <c r="AE34">
        <v>-494.53756012078503</v>
      </c>
      <c r="AF34">
        <v>-557.3827291058833</v>
      </c>
      <c r="AG34" s="3">
        <v>34.771609524209978</v>
      </c>
      <c r="AH34" s="19">
        <v>45.721789881529617</v>
      </c>
      <c r="AI34">
        <v>1.6405311988268356</v>
      </c>
      <c r="AJ34">
        <v>-2.0663577946870975</v>
      </c>
      <c r="AK34">
        <v>2.6956201155152937</v>
      </c>
      <c r="AL34">
        <v>-3.6291358408189556</v>
      </c>
      <c r="AM34">
        <v>2151.446294097389</v>
      </c>
      <c r="AN34">
        <v>-2505.5511579145605</v>
      </c>
      <c r="AO34">
        <v>13737.179079718277</v>
      </c>
      <c r="AP34">
        <v>-9239.8499299320301</v>
      </c>
      <c r="AQ34">
        <v>-6076.2883304482466</v>
      </c>
      <c r="AR34">
        <v>5450.6235728384445</v>
      </c>
      <c r="AS34">
        <v>6895.244050282975</v>
      </c>
      <c r="AT34">
        <v>-10336.94138778143</v>
      </c>
      <c r="AU34">
        <v>-5095.4722921828998</v>
      </c>
      <c r="AV34">
        <v>-21836.722372405566</v>
      </c>
      <c r="AW34">
        <v>-13666.449841354301</v>
      </c>
      <c r="AX34">
        <v>-6431.3299613828895</v>
      </c>
      <c r="AY34">
        <v>4373.458531354524</v>
      </c>
      <c r="AZ34">
        <v>13896.205784923477</v>
      </c>
      <c r="BA34">
        <v>11538.693874437362</v>
      </c>
      <c r="BB34">
        <v>-2614.5384962690237</v>
      </c>
      <c r="BC34">
        <v>-18110.244662006811</v>
      </c>
      <c r="BD34">
        <v>339.1296906924465</v>
      </c>
      <c r="BE34">
        <v>328.26908131321579</v>
      </c>
      <c r="BF34">
        <v>293.03191391608482</v>
      </c>
      <c r="BG34">
        <v>305.90448732361165</v>
      </c>
      <c r="BH34">
        <v>49.724642132293596</v>
      </c>
      <c r="BI34">
        <v>21.69602254907943</v>
      </c>
      <c r="BJ34">
        <v>17823.113564137049</v>
      </c>
      <c r="BK34">
        <v>17650.988091764018</v>
      </c>
      <c r="BL34">
        <v>6162.7715308648276</v>
      </c>
      <c r="BM34">
        <v>6535.3170994091688</v>
      </c>
      <c r="BN34">
        <v>-2322.0134834569608</v>
      </c>
      <c r="BO34">
        <v>-5399.9122870430529</v>
      </c>
      <c r="BP34">
        <v>544404.92790423869</v>
      </c>
      <c r="BQ34">
        <v>-1875.0702423215162</v>
      </c>
      <c r="BR34">
        <v>-4333.0252329674277</v>
      </c>
      <c r="BS34">
        <v>500021.1947190825</v>
      </c>
      <c r="BT34">
        <v>43.716142904906548</v>
      </c>
      <c r="BU34">
        <v>33.13460736319545</v>
      </c>
      <c r="BV34">
        <v>-335.79135354065789</v>
      </c>
      <c r="BW34">
        <v>261.29238447812918</v>
      </c>
      <c r="BX34">
        <v>-12977.948660970202</v>
      </c>
      <c r="BY34">
        <v>-1.2481505291311199</v>
      </c>
      <c r="BZ34">
        <v>0.52284253268190939</v>
      </c>
      <c r="CA34">
        <v>-4.6451281764106502</v>
      </c>
      <c r="CB34">
        <v>-1.3538092104034876</v>
      </c>
      <c r="CC34">
        <v>-1.0545254455217714</v>
      </c>
      <c r="CD34">
        <v>-1.6128468454499456</v>
      </c>
      <c r="CE34">
        <v>-4.0792933616244618</v>
      </c>
      <c r="CF34">
        <v>-3.0400874382629999</v>
      </c>
      <c r="CG34">
        <v>-4.409504266606489</v>
      </c>
      <c r="CH34">
        <v>-0.38757272904176859</v>
      </c>
      <c r="CI34">
        <v>-4.0948775528027399</v>
      </c>
      <c r="CJ34">
        <v>-23796.153032095826</v>
      </c>
      <c r="CK34" s="3">
        <v>45510.991915037695</v>
      </c>
      <c r="CL34">
        <v>868.77512855404279</v>
      </c>
      <c r="CM34">
        <v>-1620.7346836139266</v>
      </c>
      <c r="CN34">
        <v>-8.624289963811842</v>
      </c>
      <c r="CO34">
        <v>16.422024615904398</v>
      </c>
      <c r="CP34">
        <v>-14.156240816780754</v>
      </c>
      <c r="CQ34">
        <v>26.836631832762226</v>
      </c>
      <c r="CR34">
        <v>-41184.808040800373</v>
      </c>
      <c r="CS34">
        <v>79497.490837647987</v>
      </c>
      <c r="CT34">
        <v>1684.2431386727337</v>
      </c>
      <c r="CU34">
        <v>-3021.1668653097358</v>
      </c>
      <c r="CV34">
        <v>7244.2734111660084</v>
      </c>
      <c r="CW34">
        <v>-13356.651583175722</v>
      </c>
      <c r="CX34">
        <v>-4.1834923051890174</v>
      </c>
      <c r="CY34">
        <v>8.1417379612505236</v>
      </c>
      <c r="CZ34">
        <v>-8.5018495143596642</v>
      </c>
    </row>
    <row r="35" spans="1:104" x14ac:dyDescent="0.35">
      <c r="A35" t="s">
        <v>22</v>
      </c>
      <c r="B35">
        <v>15.254139633852335</v>
      </c>
      <c r="C35">
        <v>21.144927259243634</v>
      </c>
      <c r="D35">
        <v>-97.087295904039294</v>
      </c>
      <c r="E35">
        <v>-18.72838511605238</v>
      </c>
      <c r="F35">
        <v>86.921471774369266</v>
      </c>
      <c r="G35">
        <v>-23.542619426270402</v>
      </c>
      <c r="H35">
        <v>9.0112179770451331</v>
      </c>
      <c r="I35">
        <v>-51.385353706678892</v>
      </c>
      <c r="J35">
        <v>-79.820631701351672</v>
      </c>
      <c r="K35">
        <v>6.1173193380000992</v>
      </c>
      <c r="L35">
        <v>72.947716004344713</v>
      </c>
      <c r="M35">
        <v>-25.659769786341048</v>
      </c>
      <c r="N35">
        <v>-31.768492609459784</v>
      </c>
      <c r="O35">
        <v>-56.543182538725937</v>
      </c>
      <c r="P35">
        <v>-11.553841338733449</v>
      </c>
      <c r="Y35">
        <v>147.19055303548052</v>
      </c>
      <c r="Z35">
        <v>8.8922610563690654</v>
      </c>
      <c r="AA35">
        <v>-82.025441178414212</v>
      </c>
      <c r="AB35">
        <v>10.315731871893925</v>
      </c>
      <c r="AC35">
        <v>-77.330916597635635</v>
      </c>
      <c r="AD35">
        <v>145.86953166657293</v>
      </c>
      <c r="AE35">
        <v>-57.622044789251305</v>
      </c>
      <c r="AF35">
        <v>-72.704388246991272</v>
      </c>
      <c r="AG35" s="3">
        <v>1.3574196433197927</v>
      </c>
      <c r="AH35" s="3">
        <v>1.6405311988268356</v>
      </c>
      <c r="AI35">
        <v>0.96488575956497857</v>
      </c>
      <c r="AJ35">
        <v>-0.23867801639087832</v>
      </c>
      <c r="AK35">
        <v>1.2263399504186665</v>
      </c>
      <c r="AL35">
        <v>-0.38385036970169273</v>
      </c>
      <c r="AM35">
        <v>1426.4166058585433</v>
      </c>
      <c r="AN35">
        <v>-1391.8669609676458</v>
      </c>
      <c r="AO35">
        <v>1004.759345524243</v>
      </c>
      <c r="AP35">
        <v>797.33627833095602</v>
      </c>
      <c r="AQ35">
        <v>-1548.1663474971508</v>
      </c>
      <c r="AR35">
        <v>1389.7751655472434</v>
      </c>
      <c r="AS35">
        <v>1127.1430425340452</v>
      </c>
      <c r="AT35">
        <v>-2401.9306057051999</v>
      </c>
      <c r="AU35">
        <v>1837.1162686030739</v>
      </c>
      <c r="AV35">
        <v>-2051.3083596598667</v>
      </c>
      <c r="AW35">
        <v>-1011.8624843273768</v>
      </c>
      <c r="AX35">
        <v>-275.42747668629369</v>
      </c>
      <c r="AY35">
        <v>249.70337344955715</v>
      </c>
      <c r="AZ35">
        <v>1023.4171478794392</v>
      </c>
      <c r="BA35">
        <v>-138.50735298752534</v>
      </c>
      <c r="BB35">
        <v>580.7669598033101</v>
      </c>
      <c r="BC35">
        <v>-1961.3405082515658</v>
      </c>
      <c r="BD35">
        <v>85.629569124194887</v>
      </c>
      <c r="BE35">
        <v>74.331006081760052</v>
      </c>
      <c r="BF35">
        <v>82.087126264550022</v>
      </c>
      <c r="BG35">
        <v>83.335781677003254</v>
      </c>
      <c r="BH35">
        <v>22.725332977969504</v>
      </c>
      <c r="BI35">
        <v>6.9416624419235253</v>
      </c>
      <c r="BJ35">
        <v>2888.7094790966671</v>
      </c>
      <c r="BK35">
        <v>2667.2694865028525</v>
      </c>
      <c r="BL35">
        <v>1615.5599714933394</v>
      </c>
      <c r="BM35">
        <v>1496.5976151832972</v>
      </c>
      <c r="BN35">
        <v>139.83110403317519</v>
      </c>
      <c r="BO35">
        <v>-132.40266171445546</v>
      </c>
      <c r="BP35">
        <v>202253.49506791294</v>
      </c>
      <c r="BQ35">
        <v>240.32642244412565</v>
      </c>
      <c r="BR35">
        <v>102.83892227117828</v>
      </c>
      <c r="BS35">
        <v>193036.83338457192</v>
      </c>
      <c r="BT35">
        <v>38.682376788867863</v>
      </c>
      <c r="BU35">
        <v>43.285334392941259</v>
      </c>
      <c r="BV35">
        <v>-46.36239219156834</v>
      </c>
      <c r="BW35">
        <v>74.16155745523794</v>
      </c>
      <c r="BX35">
        <v>-498.11333692428644</v>
      </c>
      <c r="BY35">
        <v>0.97499057976490389</v>
      </c>
      <c r="BZ35">
        <v>0.74836524127838755</v>
      </c>
      <c r="CA35">
        <v>0.79317383980909606</v>
      </c>
      <c r="CB35">
        <v>0.76878964817953166</v>
      </c>
      <c r="CC35">
        <v>-1.5685765015942574E-2</v>
      </c>
      <c r="CD35">
        <v>-0.23058095017460548</v>
      </c>
      <c r="CE35">
        <v>-0.25961125723958695</v>
      </c>
      <c r="CF35">
        <v>-0.2239502541818833</v>
      </c>
      <c r="CG35">
        <v>2.0559505876530912</v>
      </c>
      <c r="CH35">
        <v>1.4202032218440865</v>
      </c>
      <c r="CI35">
        <v>3.19055020161223E-2</v>
      </c>
      <c r="CJ35">
        <v>-4695.738694981992</v>
      </c>
      <c r="CK35" s="3">
        <v>8810.6468476917944</v>
      </c>
      <c r="CL35">
        <v>140.831536485415</v>
      </c>
      <c r="CM35">
        <v>-262.54738245688276</v>
      </c>
      <c r="CN35">
        <v>-3.6040631590766516E-2</v>
      </c>
      <c r="CO35">
        <v>6.4752964229670723E-2</v>
      </c>
      <c r="CP35">
        <v>-0.61203903259883707</v>
      </c>
      <c r="CQ35">
        <v>1.1790694602740659</v>
      </c>
      <c r="CR35">
        <v>-5277.3416506875392</v>
      </c>
      <c r="CS35">
        <v>10080.126500346007</v>
      </c>
      <c r="CT35">
        <v>822.01345617040249</v>
      </c>
      <c r="CU35">
        <v>-1550.4942442074998</v>
      </c>
      <c r="CV35">
        <v>876.67173700842807</v>
      </c>
      <c r="CW35">
        <v>-1588.7515225216275</v>
      </c>
      <c r="CX35">
        <v>-0.68831602031685146</v>
      </c>
      <c r="CY35">
        <v>1.3156846356396596</v>
      </c>
      <c r="CZ35">
        <v>0.62049855372162721</v>
      </c>
    </row>
    <row r="36" spans="1:104" x14ac:dyDescent="0.35">
      <c r="A36" t="s">
        <v>21</v>
      </c>
      <c r="B36">
        <v>-134.15624905813868</v>
      </c>
      <c r="C36">
        <v>27.110265272776015</v>
      </c>
      <c r="D36">
        <v>292.88364348943071</v>
      </c>
      <c r="E36">
        <v>25.529496489967574</v>
      </c>
      <c r="F36">
        <v>-166.39988062551907</v>
      </c>
      <c r="G36">
        <v>42.061644315742029</v>
      </c>
      <c r="H36">
        <v>-68.54728588292879</v>
      </c>
      <c r="I36">
        <v>163.43204663327043</v>
      </c>
      <c r="J36">
        <v>240.89478414202486</v>
      </c>
      <c r="K36">
        <v>21.628188650571129</v>
      </c>
      <c r="L36">
        <v>-119.76091554034657</v>
      </c>
      <c r="M36">
        <v>101.59806183418644</v>
      </c>
      <c r="N36">
        <v>98.015879176708879</v>
      </c>
      <c r="O36">
        <v>78.971408899599581</v>
      </c>
      <c r="P36">
        <v>-107.98357432908541</v>
      </c>
      <c r="Y36">
        <v>-626.76876673439699</v>
      </c>
      <c r="Z36">
        <v>-11.09735089461485</v>
      </c>
      <c r="AA36">
        <v>63.926131268457937</v>
      </c>
      <c r="AB36">
        <v>39.281684967414542</v>
      </c>
      <c r="AC36">
        <v>38.370705656765217</v>
      </c>
      <c r="AD36">
        <v>-630.96361641477006</v>
      </c>
      <c r="AE36">
        <v>108.64186879433964</v>
      </c>
      <c r="AF36">
        <v>60.764525949342861</v>
      </c>
      <c r="AG36" s="3">
        <v>-3.9182388202255565</v>
      </c>
      <c r="AH36" s="3">
        <v>-2.0663577946870975</v>
      </c>
      <c r="AI36">
        <v>-0.23867801639087832</v>
      </c>
      <c r="AJ36">
        <v>8.4829028192941962</v>
      </c>
      <c r="AK36">
        <v>0.27438014915227649</v>
      </c>
      <c r="AL36">
        <v>7.8369125704937668</v>
      </c>
      <c r="AM36">
        <v>-2033.8327689449254</v>
      </c>
      <c r="AN36">
        <v>-282.04475663202606</v>
      </c>
      <c r="AO36">
        <v>-6855.3781428134134</v>
      </c>
      <c r="AP36">
        <v>4628.9107740177551</v>
      </c>
      <c r="AQ36">
        <v>-1878.3360072466398</v>
      </c>
      <c r="AR36">
        <v>587.10958604036477</v>
      </c>
      <c r="AS36">
        <v>-1638.6851109786026</v>
      </c>
      <c r="AT36">
        <v>12741.164236649769</v>
      </c>
      <c r="AU36">
        <v>-2073.4988836336024</v>
      </c>
      <c r="AV36">
        <v>14344.370738620551</v>
      </c>
      <c r="AW36">
        <v>10612.262053463231</v>
      </c>
      <c r="AX36">
        <v>-5644.6338927894421</v>
      </c>
      <c r="AY36">
        <v>487.99968737972358</v>
      </c>
      <c r="AZ36">
        <v>-294.11047943401871</v>
      </c>
      <c r="BA36">
        <v>5954.4940791822728</v>
      </c>
      <c r="BB36">
        <v>84.108586180260275</v>
      </c>
      <c r="BC36">
        <v>-7351.8545850551091</v>
      </c>
      <c r="BD36">
        <v>-519.85964631642787</v>
      </c>
      <c r="BE36">
        <v>-459.9397370565639</v>
      </c>
      <c r="BF36">
        <v>-511.84995664390448</v>
      </c>
      <c r="BG36">
        <v>-491.34702930624098</v>
      </c>
      <c r="BH36">
        <v>-112.47774540535964</v>
      </c>
      <c r="BI36">
        <v>-6.9357654237746393</v>
      </c>
      <c r="BJ36">
        <v>-7784.1781038358376</v>
      </c>
      <c r="BK36">
        <v>-6943.3703364495786</v>
      </c>
      <c r="BL36">
        <v>-5152.0356743142074</v>
      </c>
      <c r="BM36">
        <v>-4738.4712931992226</v>
      </c>
      <c r="BN36">
        <v>-2053.0735156978235</v>
      </c>
      <c r="BO36">
        <v>-1497.9442853304229</v>
      </c>
      <c r="BP36">
        <v>-1262024.1872950364</v>
      </c>
      <c r="BQ36">
        <v>-2185.6920563270796</v>
      </c>
      <c r="BR36">
        <v>-1887.7014834981812</v>
      </c>
      <c r="BS36">
        <v>-1148049.9597158199</v>
      </c>
      <c r="BT36">
        <v>192.79759435932442</v>
      </c>
      <c r="BU36">
        <v>144.26071249628492</v>
      </c>
      <c r="BV36">
        <v>231.54513013596818</v>
      </c>
      <c r="BW36">
        <v>-433.82066305811139</v>
      </c>
      <c r="BX36">
        <v>-1395.3437982609582</v>
      </c>
      <c r="BY36">
        <v>4.1525020966366419</v>
      </c>
      <c r="BZ36">
        <v>4.6907321613275332</v>
      </c>
      <c r="CA36">
        <v>6.1867215673480223</v>
      </c>
      <c r="CB36">
        <v>6.233162709380645</v>
      </c>
      <c r="CC36">
        <v>5.209439647568562</v>
      </c>
      <c r="CD36">
        <v>5.6033545795832156</v>
      </c>
      <c r="CE36">
        <v>6.9189787292606955</v>
      </c>
      <c r="CF36">
        <v>7.3952897825639505</v>
      </c>
      <c r="CG36">
        <v>0.8770249971809384</v>
      </c>
      <c r="CH36">
        <v>2.3992032793597682</v>
      </c>
      <c r="CI36">
        <v>-0.9458794390846339</v>
      </c>
      <c r="CJ36">
        <v>26867.792015847645</v>
      </c>
      <c r="CK36" s="3">
        <v>-50748.599372021032</v>
      </c>
      <c r="CL36">
        <v>-241.54189951694988</v>
      </c>
      <c r="CM36">
        <v>453.99788652905318</v>
      </c>
      <c r="CN36">
        <v>6.1826892005762435</v>
      </c>
      <c r="CO36">
        <v>-11.776720102807081</v>
      </c>
      <c r="CP36">
        <v>7.0326081739801776</v>
      </c>
      <c r="CQ36">
        <v>-13.423483707498315</v>
      </c>
      <c r="CR36">
        <v>33879.46670566887</v>
      </c>
      <c r="CS36">
        <v>-65048.627687322187</v>
      </c>
      <c r="CT36">
        <v>-13838.569143416473</v>
      </c>
      <c r="CU36">
        <v>26226.205168644261</v>
      </c>
      <c r="CV36">
        <v>279.30894008325373</v>
      </c>
      <c r="CW36">
        <v>-596.98358586414895</v>
      </c>
      <c r="CX36">
        <v>0.81824499344656898</v>
      </c>
      <c r="CY36">
        <v>-1.6224343168896165</v>
      </c>
      <c r="CZ36">
        <v>0.26154687362372908</v>
      </c>
    </row>
    <row r="37" spans="1:104" x14ac:dyDescent="0.35">
      <c r="A37" t="s">
        <v>148</v>
      </c>
      <c r="B37">
        <v>20.844386388140467</v>
      </c>
      <c r="C37">
        <v>13.545893356033059</v>
      </c>
      <c r="D37">
        <v>-187.3939299956655</v>
      </c>
      <c r="E37">
        <v>-4.2960888620886042</v>
      </c>
      <c r="F37">
        <v>145.22490296882367</v>
      </c>
      <c r="G37">
        <v>-25.884740467588585</v>
      </c>
      <c r="H37">
        <v>-30.417026191829681</v>
      </c>
      <c r="I37">
        <v>-102.64594796461989</v>
      </c>
      <c r="J37">
        <v>-165.30599506380295</v>
      </c>
      <c r="K37">
        <v>19.033589996994316</v>
      </c>
      <c r="L37">
        <v>80.605568082407132</v>
      </c>
      <c r="M37">
        <v>-93.702128058684409</v>
      </c>
      <c r="N37">
        <v>-121.40673830974347</v>
      </c>
      <c r="O37">
        <v>-78.956610710253941</v>
      </c>
      <c r="P37">
        <v>37.928902628663174</v>
      </c>
      <c r="Y37">
        <v>255.02295141590429</v>
      </c>
      <c r="Z37">
        <v>21.127102312840798</v>
      </c>
      <c r="AA37">
        <v>-89.566533336892078</v>
      </c>
      <c r="AB37">
        <v>3.3223001029844577</v>
      </c>
      <c r="AC37">
        <v>-93.387128515266227</v>
      </c>
      <c r="AD37">
        <v>266.99009734376256</v>
      </c>
      <c r="AE37">
        <v>-70.068573666861639</v>
      </c>
      <c r="AF37">
        <v>-94.70332939087659</v>
      </c>
      <c r="AG37" s="3">
        <v>2.5479888147993117</v>
      </c>
      <c r="AH37" s="3">
        <v>2.6956201155152937</v>
      </c>
      <c r="AI37">
        <v>1.2263399504186665</v>
      </c>
      <c r="AJ37">
        <v>0.27438014915227649</v>
      </c>
      <c r="AK37">
        <v>2.5920629882933466</v>
      </c>
      <c r="AL37">
        <v>-0.6020650744905971</v>
      </c>
      <c r="AM37">
        <v>2839.6832594536108</v>
      </c>
      <c r="AN37">
        <v>-3242.9804670833059</v>
      </c>
      <c r="AO37">
        <v>3421.331322758826</v>
      </c>
      <c r="AP37">
        <v>-807.082950881025</v>
      </c>
      <c r="AQ37">
        <v>-4140.2468850585874</v>
      </c>
      <c r="AR37">
        <v>3508.5274045824285</v>
      </c>
      <c r="AS37">
        <v>1384.1097521426609</v>
      </c>
      <c r="AT37">
        <v>-3114.1169586910437</v>
      </c>
      <c r="AU37">
        <v>3458.9844194287812</v>
      </c>
      <c r="AV37">
        <v>-1544.8341052904455</v>
      </c>
      <c r="AW37">
        <v>-803.85780801526414</v>
      </c>
      <c r="AX37">
        <v>-3252.5539041420548</v>
      </c>
      <c r="AY37">
        <v>-218.14368881267873</v>
      </c>
      <c r="AZ37">
        <v>1917.6488366685069</v>
      </c>
      <c r="BA37">
        <v>2466.1278421416487</v>
      </c>
      <c r="BB37">
        <v>1219.3590520871189</v>
      </c>
      <c r="BC37">
        <v>-2068.3157087538434</v>
      </c>
      <c r="BD37">
        <v>227.94432616868977</v>
      </c>
      <c r="BE37">
        <v>218.38834797726412</v>
      </c>
      <c r="BF37">
        <v>233.29985909042873</v>
      </c>
      <c r="BG37">
        <v>220.91425612818739</v>
      </c>
      <c r="BH37">
        <v>5.7228576023294089</v>
      </c>
      <c r="BI37">
        <v>10.69977285635812</v>
      </c>
      <c r="BJ37">
        <v>4160.8443131441209</v>
      </c>
      <c r="BK37">
        <v>3904.4828315976465</v>
      </c>
      <c r="BL37">
        <v>2378.54387696813</v>
      </c>
      <c r="BM37">
        <v>2181.1819337726965</v>
      </c>
      <c r="BN37">
        <v>-226.37607031824407</v>
      </c>
      <c r="BO37">
        <v>-743.84638605909163</v>
      </c>
      <c r="BP37">
        <v>283373.99520012439</v>
      </c>
      <c r="BQ37">
        <v>80.568688118212506</v>
      </c>
      <c r="BR37">
        <v>-288.15526000606758</v>
      </c>
      <c r="BS37">
        <v>284358.88646498328</v>
      </c>
      <c r="BT37">
        <v>68.44994758891329</v>
      </c>
      <c r="BU37">
        <v>83.682296016058729</v>
      </c>
      <c r="BV37">
        <v>-83.794756184179249</v>
      </c>
      <c r="BW37">
        <v>204.07470244369722</v>
      </c>
      <c r="BX37">
        <v>-2301.7884873310431</v>
      </c>
      <c r="BY37">
        <v>2.2943646435332643</v>
      </c>
      <c r="BZ37">
        <v>1.9137593882990473</v>
      </c>
      <c r="CA37">
        <v>2.2402179713347663</v>
      </c>
      <c r="CB37">
        <v>2.1131608470314056</v>
      </c>
      <c r="CC37">
        <v>0.82754737826469227</v>
      </c>
      <c r="CD37">
        <v>0.63184655307430149</v>
      </c>
      <c r="CE37">
        <v>0.4400408645593662</v>
      </c>
      <c r="CF37">
        <v>0.49713609517002855</v>
      </c>
      <c r="CG37">
        <v>3.22470556690243</v>
      </c>
      <c r="CH37">
        <v>2.6098908349450114</v>
      </c>
      <c r="CI37">
        <v>0.55289072134268735</v>
      </c>
      <c r="CJ37">
        <v>-6117.3312681451307</v>
      </c>
      <c r="CK37" s="3">
        <v>11285.180966725837</v>
      </c>
      <c r="CL37">
        <v>208.07596543977044</v>
      </c>
      <c r="CM37">
        <v>-388.90716767379809</v>
      </c>
      <c r="CN37">
        <v>-1.0901155256494286</v>
      </c>
      <c r="CO37">
        <v>2.1047726569643701</v>
      </c>
      <c r="CP37">
        <v>-3.040675897461091</v>
      </c>
      <c r="CQ37">
        <v>5.8651423244171115</v>
      </c>
      <c r="CR37">
        <v>-9876.5241747326218</v>
      </c>
      <c r="CS37">
        <v>18817.502261140598</v>
      </c>
      <c r="CT37">
        <v>-1683.2391524771506</v>
      </c>
      <c r="CU37">
        <v>3381.5889916428164</v>
      </c>
      <c r="CV37">
        <v>1842.2353715573677</v>
      </c>
      <c r="CW37">
        <v>-3373.6563436647912</v>
      </c>
      <c r="CX37">
        <v>0.66446925805090717</v>
      </c>
      <c r="CY37">
        <v>-1.3333844358900635</v>
      </c>
      <c r="CZ37">
        <v>1.5201077889301304</v>
      </c>
    </row>
    <row r="38" spans="1:104" x14ac:dyDescent="0.35">
      <c r="A38" t="s">
        <v>149</v>
      </c>
      <c r="B38">
        <v>-72.249054602226479</v>
      </c>
      <c r="C38">
        <v>-19.716390130742415</v>
      </c>
      <c r="D38">
        <v>268.40733889465236</v>
      </c>
      <c r="E38">
        <v>-59.893730654239548</v>
      </c>
      <c r="F38">
        <v>-187.04295387650575</v>
      </c>
      <c r="G38">
        <v>1.3224334820237634E-2</v>
      </c>
      <c r="H38">
        <v>-42.598251609565715</v>
      </c>
      <c r="I38">
        <v>145.37467860003761</v>
      </c>
      <c r="J38">
        <v>271.72777595212744</v>
      </c>
      <c r="K38">
        <v>-54.525839174016511</v>
      </c>
      <c r="L38">
        <v>-88.759393590347159</v>
      </c>
      <c r="M38">
        <v>60.923789654456243</v>
      </c>
      <c r="N38">
        <v>58.184218935259516</v>
      </c>
      <c r="O38">
        <v>-36.092830923145868</v>
      </c>
      <c r="P38">
        <v>-88.183765311546082</v>
      </c>
      <c r="Y38">
        <v>-529.90449053550014</v>
      </c>
      <c r="Z38">
        <v>-3.3093523822471487</v>
      </c>
      <c r="AA38">
        <v>27.809109918925419</v>
      </c>
      <c r="AB38">
        <v>22.683428529279915</v>
      </c>
      <c r="AC38">
        <v>6.98422949663001</v>
      </c>
      <c r="AD38">
        <v>-545.26743430390729</v>
      </c>
      <c r="AE38">
        <v>61.770010489900478</v>
      </c>
      <c r="AF38">
        <v>39.749532348726888</v>
      </c>
      <c r="AG38" s="3">
        <v>-5.9241450673277427</v>
      </c>
      <c r="AH38" s="3">
        <v>-3.6291358408189556</v>
      </c>
      <c r="AI38">
        <v>-0.38385036970169273</v>
      </c>
      <c r="AJ38">
        <v>7.8369125704937668</v>
      </c>
      <c r="AK38">
        <v>-0.6020650744905971</v>
      </c>
      <c r="AL38">
        <v>9.5919429612892717</v>
      </c>
      <c r="AM38">
        <v>1584.0762060955078</v>
      </c>
      <c r="AN38">
        <v>-2832.8012336687989</v>
      </c>
      <c r="AO38">
        <v>-4256.7890983041334</v>
      </c>
      <c r="AP38">
        <v>6185.1283519752042</v>
      </c>
      <c r="AQ38">
        <v>-5181.3577125916945</v>
      </c>
      <c r="AR38">
        <v>-1717.1162778302755</v>
      </c>
      <c r="AS38">
        <v>720.85102783092691</v>
      </c>
      <c r="AT38">
        <v>13194.477820152568</v>
      </c>
      <c r="AU38">
        <v>-1984.1792686694939</v>
      </c>
      <c r="AV38">
        <v>11842.508341217481</v>
      </c>
      <c r="AW38">
        <v>10119.638631229271</v>
      </c>
      <c r="AX38">
        <v>-4673.0300596948427</v>
      </c>
      <c r="AY38">
        <v>725.16114337725628</v>
      </c>
      <c r="AZ38">
        <v>-1135.015943353988</v>
      </c>
      <c r="BA38">
        <v>3726.9350134926644</v>
      </c>
      <c r="BB38">
        <v>-982.12881857871832</v>
      </c>
      <c r="BC38">
        <v>-4116.4741278620386</v>
      </c>
      <c r="BD38">
        <v>-441.9832548604461</v>
      </c>
      <c r="BE38">
        <v>-433.77765885785453</v>
      </c>
      <c r="BF38">
        <v>-466.40652179032276</v>
      </c>
      <c r="BG38">
        <v>-431.30421651156757</v>
      </c>
      <c r="BH38">
        <v>-111.4786725501576</v>
      </c>
      <c r="BI38">
        <v>-7.3678416986943382</v>
      </c>
      <c r="BJ38">
        <v>-5023.4738981517894</v>
      </c>
      <c r="BK38">
        <v>-4636.0365064700336</v>
      </c>
      <c r="BL38">
        <v>-3069.9570082865503</v>
      </c>
      <c r="BM38">
        <v>-3018.1157437724464</v>
      </c>
      <c r="BN38">
        <v>-33.795368426003499</v>
      </c>
      <c r="BO38">
        <v>1245.3719477858251</v>
      </c>
      <c r="BP38">
        <v>-740208.77425343683</v>
      </c>
      <c r="BQ38">
        <v>-225.24156376990067</v>
      </c>
      <c r="BR38">
        <v>770.22394661459123</v>
      </c>
      <c r="BS38">
        <v>-688240.65009251039</v>
      </c>
      <c r="BT38">
        <v>136.66738102160792</v>
      </c>
      <c r="BU38">
        <v>89.328728411247354</v>
      </c>
      <c r="BV38">
        <v>158.07878539652287</v>
      </c>
      <c r="BW38">
        <v>-421.79436148748465</v>
      </c>
      <c r="BX38">
        <v>-1536.0880190804576</v>
      </c>
      <c r="BY38">
        <v>5.8926482624777803</v>
      </c>
      <c r="BZ38">
        <v>6.1088286115211359</v>
      </c>
      <c r="CA38">
        <v>8.288791873113837</v>
      </c>
      <c r="CB38">
        <v>8.3253985925855432</v>
      </c>
      <c r="CC38">
        <v>7.1477850002814529</v>
      </c>
      <c r="CD38">
        <v>6.5783051827275933</v>
      </c>
      <c r="CE38">
        <v>9.1006466196057954</v>
      </c>
      <c r="CF38">
        <v>8.9079749199618519</v>
      </c>
      <c r="CG38">
        <v>-5.2368054317920896</v>
      </c>
      <c r="CH38">
        <v>-2.2119853470157236</v>
      </c>
      <c r="CI38">
        <v>-4.395721039021681</v>
      </c>
      <c r="CJ38">
        <v>21569.758804881105</v>
      </c>
      <c r="CK38" s="3">
        <v>-40508.593187063132</v>
      </c>
      <c r="CL38">
        <v>-236.65334252900908</v>
      </c>
      <c r="CM38">
        <v>441.84594315533849</v>
      </c>
      <c r="CN38">
        <v>6.8551189316186987</v>
      </c>
      <c r="CO38">
        <v>-13.085876422936076</v>
      </c>
      <c r="CP38">
        <v>11.396759592843539</v>
      </c>
      <c r="CQ38">
        <v>-21.794525394074654</v>
      </c>
      <c r="CR38">
        <v>31423.009292533421</v>
      </c>
      <c r="CS38">
        <v>-60266.180368136913</v>
      </c>
      <c r="CT38">
        <v>-12075.018176673773</v>
      </c>
      <c r="CU38">
        <v>22808.297520435313</v>
      </c>
      <c r="CV38">
        <v>-377.61683198795885</v>
      </c>
      <c r="CW38">
        <v>649.00623988722953</v>
      </c>
      <c r="CX38">
        <v>2.5232998531015562</v>
      </c>
      <c r="CY38">
        <v>-4.649300887074042</v>
      </c>
      <c r="CZ38">
        <v>-5.0727294950595594</v>
      </c>
    </row>
    <row r="39" spans="1:104" x14ac:dyDescent="0.35">
      <c r="A39" t="s">
        <v>45</v>
      </c>
      <c r="B39">
        <v>210417.88611181744</v>
      </c>
      <c r="C39">
        <v>-98780.148336518338</v>
      </c>
      <c r="D39">
        <v>-638988.40681674692</v>
      </c>
      <c r="E39">
        <v>-183326.82459557566</v>
      </c>
      <c r="F39">
        <v>354918.92344826937</v>
      </c>
      <c r="G39">
        <v>-203321.85418252498</v>
      </c>
      <c r="H39">
        <v>-143266.19428513324</v>
      </c>
      <c r="I39">
        <v>-420350.25588139467</v>
      </c>
      <c r="J39">
        <v>-473318.73484593362</v>
      </c>
      <c r="K39">
        <v>-103395.89086573424</v>
      </c>
      <c r="L39">
        <v>401582.91901749634</v>
      </c>
      <c r="M39">
        <v>-280683.36834605393</v>
      </c>
      <c r="N39">
        <v>-239398.96616340411</v>
      </c>
      <c r="O39">
        <v>-391403.97844447021</v>
      </c>
      <c r="P39">
        <v>24581.156927062453</v>
      </c>
      <c r="Y39">
        <v>1234255.1946473827</v>
      </c>
      <c r="Z39">
        <v>107675.85129726699</v>
      </c>
      <c r="AA39">
        <v>-365114.1234947195</v>
      </c>
      <c r="AB39">
        <v>-97123.417932698474</v>
      </c>
      <c r="AC39">
        <v>-342619.28899189085</v>
      </c>
      <c r="AD39">
        <v>1254698.5795712783</v>
      </c>
      <c r="AE39">
        <v>-341812.58128510352</v>
      </c>
      <c r="AF39">
        <v>-349231.99018713518</v>
      </c>
      <c r="AG39" s="3">
        <v>111.58149865099217</v>
      </c>
      <c r="AH39" s="3">
        <v>2151.446294097389</v>
      </c>
      <c r="AI39">
        <v>1426.4166058585433</v>
      </c>
      <c r="AJ39">
        <v>-2033.8327689449254</v>
      </c>
      <c r="AK39">
        <v>2839.6832594536108</v>
      </c>
      <c r="AL39">
        <v>1584.0762060955078</v>
      </c>
      <c r="AM39">
        <v>51432121.175118692</v>
      </c>
      <c r="AN39">
        <v>-25653850.972314116</v>
      </c>
      <c r="AO39">
        <v>58396906.865901962</v>
      </c>
      <c r="AP39">
        <v>-10792973.352737058</v>
      </c>
      <c r="AQ39">
        <v>-35065778.544043526</v>
      </c>
      <c r="AR39">
        <v>8065188.826627926</v>
      </c>
      <c r="AS39">
        <v>12579552.926680215</v>
      </c>
      <c r="AT39">
        <v>-9774449.7793791741</v>
      </c>
      <c r="AU39">
        <v>18295751.811944313</v>
      </c>
      <c r="AV39">
        <v>-8536430.4034534041</v>
      </c>
      <c r="AW39">
        <v>-891896.19417187676</v>
      </c>
      <c r="AX39">
        <v>-5406372.7240358647</v>
      </c>
      <c r="AY39">
        <v>-11791861.615706239</v>
      </c>
      <c r="AZ39">
        <v>-7288535.2612827756</v>
      </c>
      <c r="BA39">
        <v>-1932495.6113739591</v>
      </c>
      <c r="BB39">
        <v>-4229909.8590371264</v>
      </c>
      <c r="BC39">
        <v>4679461.1927374806</v>
      </c>
      <c r="BD39">
        <v>1034911.5670543389</v>
      </c>
      <c r="BE39">
        <v>808996.73188624321</v>
      </c>
      <c r="BF39">
        <v>941173.80078464735</v>
      </c>
      <c r="BG39">
        <v>964148.48874595668</v>
      </c>
      <c r="BH39">
        <v>-18876.472817300346</v>
      </c>
      <c r="BI39">
        <v>37392.919665547233</v>
      </c>
      <c r="BJ39">
        <v>23200135.110160407</v>
      </c>
      <c r="BK39">
        <v>20218129.107195437</v>
      </c>
      <c r="BL39">
        <v>14082621.854399871</v>
      </c>
      <c r="BM39">
        <v>11961904.71336288</v>
      </c>
      <c r="BN39">
        <v>5818033.6615370456</v>
      </c>
      <c r="BO39">
        <v>6253150.5636767317</v>
      </c>
      <c r="BP39">
        <v>2726134881.8628898</v>
      </c>
      <c r="BQ39">
        <v>6241846.575390487</v>
      </c>
      <c r="BR39">
        <v>6555216.6571454024</v>
      </c>
      <c r="BS39">
        <v>2446242160.4239941</v>
      </c>
      <c r="BT39">
        <v>202864.26120907028</v>
      </c>
      <c r="BU39">
        <v>229773.44702413297</v>
      </c>
      <c r="BV39">
        <v>-486568.39046114968</v>
      </c>
      <c r="BW39">
        <v>728616.42720263917</v>
      </c>
      <c r="BX39">
        <v>-18910705.734214969</v>
      </c>
      <c r="BY39">
        <v>18540.701125949065</v>
      </c>
      <c r="BZ39">
        <v>20462.049149363487</v>
      </c>
      <c r="CA39">
        <v>18797.075092124458</v>
      </c>
      <c r="CB39">
        <v>22958.282777190005</v>
      </c>
      <c r="CC39">
        <v>12722.978383450567</v>
      </c>
      <c r="CD39">
        <v>12892.215817245198</v>
      </c>
      <c r="CE39">
        <v>9720.9447748000202</v>
      </c>
      <c r="CF39">
        <v>11649.074109725552</v>
      </c>
      <c r="CG39">
        <v>-21043.922103023371</v>
      </c>
      <c r="CH39">
        <v>-16584.416159026729</v>
      </c>
      <c r="CI39">
        <v>-16017.441004814742</v>
      </c>
      <c r="CJ39">
        <v>-31437978.952576175</v>
      </c>
      <c r="CK39" s="3">
        <v>59771735.159351841</v>
      </c>
      <c r="CL39">
        <v>510705.94065248076</v>
      </c>
      <c r="CM39">
        <v>-977809.27106272837</v>
      </c>
      <c r="CN39">
        <v>-7865.6737491246522</v>
      </c>
      <c r="CO39">
        <v>14689.717596920675</v>
      </c>
      <c r="CP39">
        <v>-3654.9808431484685</v>
      </c>
      <c r="CQ39">
        <v>6678.0335572494187</v>
      </c>
      <c r="CR39">
        <v>-43489548.143843845</v>
      </c>
      <c r="CS39">
        <v>82883607.348709688</v>
      </c>
      <c r="CT39">
        <v>7789670.2516035065</v>
      </c>
      <c r="CU39">
        <v>-14068111.686509894</v>
      </c>
      <c r="CV39">
        <v>2400831.7920799539</v>
      </c>
      <c r="CW39">
        <v>-4387847.099474079</v>
      </c>
      <c r="CX39">
        <v>22125.340883500681</v>
      </c>
      <c r="CY39">
        <v>-41976.209075848848</v>
      </c>
      <c r="CZ39">
        <v>-20553.921275443208</v>
      </c>
    </row>
    <row r="40" spans="1:104" x14ac:dyDescent="0.35">
      <c r="A40" t="s">
        <v>62</v>
      </c>
      <c r="B40">
        <v>-165527.93694240245</v>
      </c>
      <c r="C40">
        <v>36111.034850582684</v>
      </c>
      <c r="D40">
        <v>770539.24351674377</v>
      </c>
      <c r="E40">
        <v>78484.043225926405</v>
      </c>
      <c r="F40">
        <v>-795939.22839124035</v>
      </c>
      <c r="G40">
        <v>149097.40022495535</v>
      </c>
      <c r="H40">
        <v>24165.96852041825</v>
      </c>
      <c r="I40">
        <v>328938.79682647239</v>
      </c>
      <c r="J40">
        <v>564121.22881608503</v>
      </c>
      <c r="K40">
        <v>-69500.728714052908</v>
      </c>
      <c r="L40">
        <v>-578362.45699416893</v>
      </c>
      <c r="M40">
        <v>448996.45590721973</v>
      </c>
      <c r="N40">
        <v>666507.61511517165</v>
      </c>
      <c r="O40">
        <v>817137.51352404419</v>
      </c>
      <c r="P40">
        <v>-563097.49068786739</v>
      </c>
      <c r="Y40">
        <v>-1154467.9379259474</v>
      </c>
      <c r="Z40">
        <v>-186883.02374222066</v>
      </c>
      <c r="AA40">
        <v>309911.32491637848</v>
      </c>
      <c r="AB40">
        <v>6068.7834199376466</v>
      </c>
      <c r="AC40">
        <v>313119.31933325692</v>
      </c>
      <c r="AD40">
        <v>-1211036.653268035</v>
      </c>
      <c r="AE40">
        <v>256438.69438905112</v>
      </c>
      <c r="AF40">
        <v>258746.89411977594</v>
      </c>
      <c r="AG40" s="3">
        <v>3869.7486102973808</v>
      </c>
      <c r="AH40" s="3">
        <v>-2505.5511579145605</v>
      </c>
      <c r="AI40">
        <v>-1391.8669609676458</v>
      </c>
      <c r="AJ40">
        <v>-282.04475663202606</v>
      </c>
      <c r="AK40">
        <v>-3242.9804670833059</v>
      </c>
      <c r="AL40">
        <v>-2832.8012336687989</v>
      </c>
      <c r="AM40">
        <v>-25653850.972314116</v>
      </c>
      <c r="AN40">
        <v>44254375.790736496</v>
      </c>
      <c r="AO40">
        <v>-16031735.744401684</v>
      </c>
      <c r="AP40">
        <v>-12495709.082675923</v>
      </c>
      <c r="AQ40">
        <v>56821149.512779921</v>
      </c>
      <c r="AR40">
        <v>-5951597.6353985397</v>
      </c>
      <c r="AS40">
        <v>-15573665.928992452</v>
      </c>
      <c r="AT40">
        <v>19433614.782905266</v>
      </c>
      <c r="AU40">
        <v>-19817248.372352999</v>
      </c>
      <c r="AV40">
        <v>17079674.684638359</v>
      </c>
      <c r="AW40">
        <v>7311883.6400197502</v>
      </c>
      <c r="AX40">
        <v>11795137.009320566</v>
      </c>
      <c r="AY40">
        <v>7368673.5325916316</v>
      </c>
      <c r="AZ40">
        <v>-6005195.4776938371</v>
      </c>
      <c r="BA40">
        <v>-5303852.1407593945</v>
      </c>
      <c r="BB40">
        <v>3122729.4161688262</v>
      </c>
      <c r="BC40">
        <v>-9370590.1526198443</v>
      </c>
      <c r="BD40">
        <v>-711547.83073637576</v>
      </c>
      <c r="BE40">
        <v>-365742.84289323061</v>
      </c>
      <c r="BF40">
        <v>-565133.82186166896</v>
      </c>
      <c r="BG40">
        <v>-585059.19379895809</v>
      </c>
      <c r="BH40">
        <v>339264.04348947253</v>
      </c>
      <c r="BI40">
        <v>-46281.718644904351</v>
      </c>
      <c r="BJ40">
        <v>-36440301.316729717</v>
      </c>
      <c r="BK40">
        <v>-32496143.956855331</v>
      </c>
      <c r="BL40">
        <v>-18998547.939573828</v>
      </c>
      <c r="BM40">
        <v>-16165229.637379255</v>
      </c>
      <c r="BN40">
        <v>-8125931.5634906162</v>
      </c>
      <c r="BO40">
        <v>-8674473.7148999292</v>
      </c>
      <c r="BP40">
        <v>-3524832230.2071962</v>
      </c>
      <c r="BQ40">
        <v>-8404550.558945775</v>
      </c>
      <c r="BR40">
        <v>-8580815.8459055573</v>
      </c>
      <c r="BS40">
        <v>-3123608493.2358069</v>
      </c>
      <c r="BT40">
        <v>-203141.16490546419</v>
      </c>
      <c r="BU40">
        <v>-185090.60690893221</v>
      </c>
      <c r="BV40">
        <v>326012.76523881551</v>
      </c>
      <c r="BW40">
        <v>-245563.40344440305</v>
      </c>
      <c r="BX40">
        <v>26024355.07284772</v>
      </c>
      <c r="BY40">
        <v>-26848.24973672086</v>
      </c>
      <c r="BZ40">
        <v>-25775.830483657781</v>
      </c>
      <c r="CA40">
        <v>-27459.746162731317</v>
      </c>
      <c r="CB40">
        <v>-28913.202907739305</v>
      </c>
      <c r="CC40">
        <v>-20773.715910944302</v>
      </c>
      <c r="CD40">
        <v>-17049.046189783156</v>
      </c>
      <c r="CE40">
        <v>-17851.235436435025</v>
      </c>
      <c r="CF40">
        <v>-17788.889992327495</v>
      </c>
      <c r="CG40">
        <v>17992.777734334501</v>
      </c>
      <c r="CH40">
        <v>13008.992051603002</v>
      </c>
      <c r="CI40">
        <v>24116.339327127254</v>
      </c>
      <c r="CJ40">
        <v>47604105.46287331</v>
      </c>
      <c r="CK40" s="3">
        <v>-90135171.876490608</v>
      </c>
      <c r="CL40">
        <v>-688277.51808308996</v>
      </c>
      <c r="CM40">
        <v>1344668.5028158217</v>
      </c>
      <c r="CN40">
        <v>8056.9103613586949</v>
      </c>
      <c r="CO40">
        <v>-15385.393421582705</v>
      </c>
      <c r="CP40">
        <v>5398.4890853145416</v>
      </c>
      <c r="CQ40">
        <v>-10114.077199092819</v>
      </c>
      <c r="CR40">
        <v>59316751.878411956</v>
      </c>
      <c r="CS40">
        <v>-113803739.17787135</v>
      </c>
      <c r="CT40">
        <v>-15630641.322040847</v>
      </c>
      <c r="CU40">
        <v>29314130.466286536</v>
      </c>
      <c r="CV40">
        <v>-4863963.2112790085</v>
      </c>
      <c r="CW40">
        <v>9283226.2460768726</v>
      </c>
      <c r="CX40">
        <v>-13108.096330276938</v>
      </c>
      <c r="CY40">
        <v>25506.295585869091</v>
      </c>
      <c r="CZ40">
        <v>29784.381789622381</v>
      </c>
    </row>
    <row r="41" spans="1:104" x14ac:dyDescent="0.35">
      <c r="A41" t="s">
        <v>150</v>
      </c>
      <c r="B41">
        <v>494297.86001602904</v>
      </c>
      <c r="C41">
        <v>-319000.38627590891</v>
      </c>
      <c r="D41">
        <v>-879340.87433419272</v>
      </c>
      <c r="E41">
        <v>-209963.81536390123</v>
      </c>
      <c r="F41">
        <v>191396.95144549504</v>
      </c>
      <c r="G41">
        <v>-127059.43916131805</v>
      </c>
      <c r="H41">
        <v>-438140.49475254025</v>
      </c>
      <c r="I41">
        <v>-669973.093902483</v>
      </c>
      <c r="J41">
        <v>-618549.41446443705</v>
      </c>
      <c r="K41">
        <v>-158222.68507319898</v>
      </c>
      <c r="L41">
        <v>135276.10099259374</v>
      </c>
      <c r="M41">
        <v>-680672.33282218862</v>
      </c>
      <c r="N41">
        <v>-296221.53506360133</v>
      </c>
      <c r="O41">
        <v>-487874.35561318812</v>
      </c>
      <c r="P41">
        <v>-18896.240361230404</v>
      </c>
      <c r="Y41">
        <v>2839909.9664025335</v>
      </c>
      <c r="Z41">
        <v>96150.213933779305</v>
      </c>
      <c r="AA41">
        <v>-600931.81185815879</v>
      </c>
      <c r="AB41">
        <v>-251952.42110052041</v>
      </c>
      <c r="AC41">
        <v>-549520.71471911273</v>
      </c>
      <c r="AD41">
        <v>2877753.1921358244</v>
      </c>
      <c r="AE41">
        <v>-729738.09288895072</v>
      </c>
      <c r="AF41">
        <v>-656878.23433857469</v>
      </c>
      <c r="AG41" s="3">
        <v>15140.187149103485</v>
      </c>
      <c r="AH41" s="3">
        <v>13737.179079718277</v>
      </c>
      <c r="AI41">
        <v>1004.759345524243</v>
      </c>
      <c r="AJ41">
        <v>-6855.3781428134134</v>
      </c>
      <c r="AK41">
        <v>3421.331322758826</v>
      </c>
      <c r="AL41">
        <v>-4256.7890983041334</v>
      </c>
      <c r="AM41">
        <v>58396906.865901962</v>
      </c>
      <c r="AN41">
        <v>-16031735.744401684</v>
      </c>
      <c r="AO41">
        <v>119393349.48286325</v>
      </c>
      <c r="AP41">
        <v>-82787116.851330847</v>
      </c>
      <c r="AQ41">
        <v>-29320986.391778696</v>
      </c>
      <c r="AR41">
        <v>11027874.444796555</v>
      </c>
      <c r="AS41">
        <v>17924671.919623412</v>
      </c>
      <c r="AT41">
        <v>-15260811.786627375</v>
      </c>
      <c r="AU41">
        <v>14488098.989770295</v>
      </c>
      <c r="AV41">
        <v>-26635153.354484729</v>
      </c>
      <c r="AW41">
        <v>-14685885.632404367</v>
      </c>
      <c r="AX41">
        <v>-7170747.0758472057</v>
      </c>
      <c r="AY41">
        <v>-19559059.949395724</v>
      </c>
      <c r="AZ41">
        <v>-6601089.1161935441</v>
      </c>
      <c r="BA41">
        <v>493542.07005026308</v>
      </c>
      <c r="BB41">
        <v>-11152596.732442757</v>
      </c>
      <c r="BC41">
        <v>13724371.288877934</v>
      </c>
      <c r="BD41">
        <v>2406950.3833191348</v>
      </c>
      <c r="BE41">
        <v>2254762.2338095629</v>
      </c>
      <c r="BF41">
        <v>2321788.9075947059</v>
      </c>
      <c r="BG41">
        <v>2291303.4656025092</v>
      </c>
      <c r="BH41">
        <v>186547.39041939337</v>
      </c>
      <c r="BI41">
        <v>58670.097227124366</v>
      </c>
      <c r="BJ41">
        <v>35514368.534387365</v>
      </c>
      <c r="BK41">
        <v>30792311.061201941</v>
      </c>
      <c r="BL41">
        <v>23694135.007810917</v>
      </c>
      <c r="BM41">
        <v>20475678.051767886</v>
      </c>
      <c r="BN41">
        <v>8770925.181496162</v>
      </c>
      <c r="BO41">
        <v>8707949.0555002987</v>
      </c>
      <c r="BP41">
        <v>3932799043.6445389</v>
      </c>
      <c r="BQ41">
        <v>9608253.6466893032</v>
      </c>
      <c r="BR41">
        <v>9536317.9121758379</v>
      </c>
      <c r="BS41">
        <v>3610171703.1834788</v>
      </c>
      <c r="BT41">
        <v>295139.55874079728</v>
      </c>
      <c r="BU41">
        <v>395373.29033675353</v>
      </c>
      <c r="BV41">
        <v>-868938.76969368604</v>
      </c>
      <c r="BW41">
        <v>2076482.6759877522</v>
      </c>
      <c r="BX41">
        <v>-31122819.798405156</v>
      </c>
      <c r="BY41">
        <v>10400.354286489925</v>
      </c>
      <c r="BZ41">
        <v>13899.612666374302</v>
      </c>
      <c r="CA41">
        <v>5547.4374660457215</v>
      </c>
      <c r="CB41">
        <v>11207.227286292686</v>
      </c>
      <c r="CC41">
        <v>4741.0985887689312</v>
      </c>
      <c r="CD41">
        <v>8077.6099048463575</v>
      </c>
      <c r="CE41">
        <v>-1840.5877722519483</v>
      </c>
      <c r="CF41">
        <v>2878.6613491736862</v>
      </c>
      <c r="CG41">
        <v>-34951.644439428012</v>
      </c>
      <c r="CH41">
        <v>-28609.202586975949</v>
      </c>
      <c r="CI41">
        <v>-10551.26950556269</v>
      </c>
      <c r="CJ41">
        <v>-44397024.715310432</v>
      </c>
      <c r="CK41" s="3">
        <v>82977882.581802532</v>
      </c>
      <c r="CL41">
        <v>622626.93531769677</v>
      </c>
      <c r="CM41">
        <v>-1166258.2843784422</v>
      </c>
      <c r="CN41">
        <v>-16439.260721988459</v>
      </c>
      <c r="CO41">
        <v>31095.876573643232</v>
      </c>
      <c r="CP41">
        <v>-18044.184749879943</v>
      </c>
      <c r="CQ41">
        <v>33994.691146661047</v>
      </c>
      <c r="CR41">
        <v>-76359382.988614842</v>
      </c>
      <c r="CS41">
        <v>145186824.47076944</v>
      </c>
      <c r="CT41">
        <v>10485468.523341008</v>
      </c>
      <c r="CU41">
        <v>-18946332.177744005</v>
      </c>
      <c r="CV41">
        <v>3854310.1916441163</v>
      </c>
      <c r="CW41">
        <v>-6829198.4166553458</v>
      </c>
      <c r="CX41">
        <v>32831.552408352436</v>
      </c>
      <c r="CY41">
        <v>-62293.332750568537</v>
      </c>
      <c r="CZ41">
        <v>-22183.951649960625</v>
      </c>
    </row>
    <row r="42" spans="1:104" x14ac:dyDescent="0.35">
      <c r="A42" t="s">
        <v>151</v>
      </c>
      <c r="B42">
        <v>-178215.39648837567</v>
      </c>
      <c r="C42">
        <v>177452.4080360393</v>
      </c>
      <c r="D42">
        <v>-95788.626312965469</v>
      </c>
      <c r="E42">
        <v>55315.242770248566</v>
      </c>
      <c r="F42">
        <v>519180.41473566787</v>
      </c>
      <c r="G42">
        <v>-144278.22868491479</v>
      </c>
      <c r="H42">
        <v>327464.18916665361</v>
      </c>
      <c r="I42">
        <v>145986.56894057625</v>
      </c>
      <c r="J42">
        <v>-233384.62309907941</v>
      </c>
      <c r="K42">
        <v>70876.945347423069</v>
      </c>
      <c r="L42">
        <v>942274.14106129273</v>
      </c>
      <c r="M42">
        <v>364228.90514100646</v>
      </c>
      <c r="N42">
        <v>-107699.74370084601</v>
      </c>
      <c r="O42">
        <v>2758.9542772307573</v>
      </c>
      <c r="P42">
        <v>192282.19173523906</v>
      </c>
      <c r="Y42">
        <v>-1961971.5805302944</v>
      </c>
      <c r="Z42">
        <v>90781.875773700303</v>
      </c>
      <c r="AA42">
        <v>149885.96992061081</v>
      </c>
      <c r="AB42">
        <v>184434.51281369888</v>
      </c>
      <c r="AC42">
        <v>118074.1983381952</v>
      </c>
      <c r="AD42">
        <v>-1948684.086561953</v>
      </c>
      <c r="AE42">
        <v>409438.52069707739</v>
      </c>
      <c r="AF42">
        <v>238630.66171581132</v>
      </c>
      <c r="AG42" s="3">
        <v>-16441.341593982812</v>
      </c>
      <c r="AH42" s="3">
        <v>-9239.8499299320301</v>
      </c>
      <c r="AI42">
        <v>797.33627833095602</v>
      </c>
      <c r="AJ42">
        <v>4628.9107740177551</v>
      </c>
      <c r="AK42">
        <v>-807.082950881025</v>
      </c>
      <c r="AL42">
        <v>6185.1283519752042</v>
      </c>
      <c r="AM42">
        <v>-10792973.352737058</v>
      </c>
      <c r="AN42">
        <v>-12495709.082675923</v>
      </c>
      <c r="AO42">
        <v>-82787116.851330847</v>
      </c>
      <c r="AP42">
        <v>129813671.01111561</v>
      </c>
      <c r="AQ42">
        <v>-2370669.3570215679</v>
      </c>
      <c r="AR42">
        <v>-2541828.8466334431</v>
      </c>
      <c r="AS42">
        <v>-3280300.2138335481</v>
      </c>
      <c r="AT42">
        <v>-3651620.0862211101</v>
      </c>
      <c r="AU42">
        <v>12104830.764618978</v>
      </c>
      <c r="AV42">
        <v>18260505.429328293</v>
      </c>
      <c r="AW42">
        <v>12191731.976662403</v>
      </c>
      <c r="AX42">
        <v>1131267.4756676725</v>
      </c>
      <c r="AY42">
        <v>2712162.3715629294</v>
      </c>
      <c r="AZ42">
        <v>14647342.475995157</v>
      </c>
      <c r="BA42">
        <v>-2700203.8210059195</v>
      </c>
      <c r="BB42">
        <v>5471919.7835257156</v>
      </c>
      <c r="BC42">
        <v>-20963103.720672194</v>
      </c>
      <c r="BD42">
        <v>-1467457.3967200285</v>
      </c>
      <c r="BE42">
        <v>-1682768.861341645</v>
      </c>
      <c r="BF42">
        <v>-1465125.2975812121</v>
      </c>
      <c r="BG42">
        <v>-1382824.6861749147</v>
      </c>
      <c r="BH42">
        <v>-132350.09281018225</v>
      </c>
      <c r="BI42">
        <v>-1709.6290104440707</v>
      </c>
      <c r="BJ42">
        <v>-14184472.536402456</v>
      </c>
      <c r="BK42">
        <v>-12255401.46577028</v>
      </c>
      <c r="BL42">
        <v>-9604961.5132122319</v>
      </c>
      <c r="BM42">
        <v>-8776826.8134581558</v>
      </c>
      <c r="BN42">
        <v>-3041443.5759318424</v>
      </c>
      <c r="BO42">
        <v>-2266772.3033362338</v>
      </c>
      <c r="BP42">
        <v>-732096912.17188025</v>
      </c>
      <c r="BQ42">
        <v>-2954512.7220526054</v>
      </c>
      <c r="BR42">
        <v>-1697431.6975477331</v>
      </c>
      <c r="BS42">
        <v>-729109861.80389261</v>
      </c>
      <c r="BT42">
        <v>-67553.428903839769</v>
      </c>
      <c r="BU42">
        <v>-120376.04308979546</v>
      </c>
      <c r="BV42">
        <v>267941.10467652796</v>
      </c>
      <c r="BW42">
        <v>-1602324.635884376</v>
      </c>
      <c r="BX42">
        <v>18665297.22657562</v>
      </c>
      <c r="BY42">
        <v>10158.8707643174</v>
      </c>
      <c r="BZ42">
        <v>6673.3986320190788</v>
      </c>
      <c r="CA42">
        <v>17295.896489570303</v>
      </c>
      <c r="CB42">
        <v>14656.400213990446</v>
      </c>
      <c r="CC42">
        <v>7659.8408442835089</v>
      </c>
      <c r="CD42">
        <v>1469.2184692093683</v>
      </c>
      <c r="CE42">
        <v>12957.698644788759</v>
      </c>
      <c r="CF42">
        <v>7031.9921668706647</v>
      </c>
      <c r="CG42">
        <v>27648.417665630866</v>
      </c>
      <c r="CH42">
        <v>23138.210850936248</v>
      </c>
      <c r="CI42">
        <v>1791.0498328265335</v>
      </c>
      <c r="CJ42">
        <v>991436.05024555675</v>
      </c>
      <c r="CK42" s="3">
        <v>116393.72035069091</v>
      </c>
      <c r="CL42">
        <v>-25368.517544244231</v>
      </c>
      <c r="CM42">
        <v>26482.768764400913</v>
      </c>
      <c r="CN42">
        <v>13486.810122930119</v>
      </c>
      <c r="CO42">
        <v>-26136.694581048923</v>
      </c>
      <c r="CP42">
        <v>22718.014817379968</v>
      </c>
      <c r="CQ42">
        <v>-43424.097971363117</v>
      </c>
      <c r="CR42">
        <v>33948485.105693378</v>
      </c>
      <c r="CS42">
        <v>-64233974.118469194</v>
      </c>
      <c r="CT42">
        <v>-2222767.7288785093</v>
      </c>
      <c r="CU42">
        <v>3858547.8449885026</v>
      </c>
      <c r="CV42">
        <v>-2050982.9783211686</v>
      </c>
      <c r="CW42">
        <v>3630342.3719116845</v>
      </c>
      <c r="CX42">
        <v>-20827.076954257474</v>
      </c>
      <c r="CY42">
        <v>39038.018484151777</v>
      </c>
      <c r="CZ42">
        <v>11729.734530997835</v>
      </c>
    </row>
    <row r="43" spans="1:104" x14ac:dyDescent="0.35">
      <c r="A43" t="s">
        <v>152</v>
      </c>
      <c r="B43">
        <v>-194207.2175407738</v>
      </c>
      <c r="C43">
        <v>67277.991224056546</v>
      </c>
      <c r="D43">
        <v>1028428.9132574783</v>
      </c>
      <c r="E43">
        <v>198327.26856488021</v>
      </c>
      <c r="F43">
        <v>-883933.34258162393</v>
      </c>
      <c r="G43">
        <v>252804.1759042679</v>
      </c>
      <c r="H43">
        <v>89654.601791912675</v>
      </c>
      <c r="I43">
        <v>438895.19292919367</v>
      </c>
      <c r="J43">
        <v>720539.71304013859</v>
      </c>
      <c r="K43">
        <v>19468.111537894016</v>
      </c>
      <c r="L43">
        <v>-631797.37333423411</v>
      </c>
      <c r="M43">
        <v>628539.18156658846</v>
      </c>
      <c r="N43">
        <v>784226.00009919831</v>
      </c>
      <c r="O43">
        <v>1157901.3852748703</v>
      </c>
      <c r="P43">
        <v>-548046.79682287062</v>
      </c>
      <c r="Y43">
        <v>-1460663.0285206798</v>
      </c>
      <c r="Z43">
        <v>-225999.93054533089</v>
      </c>
      <c r="AA43">
        <v>437375.18225327664</v>
      </c>
      <c r="AB43">
        <v>9417.5749622759704</v>
      </c>
      <c r="AC43">
        <v>443583.94600039732</v>
      </c>
      <c r="AD43">
        <v>-1526088.5683576032</v>
      </c>
      <c r="AE43">
        <v>413005.17420567939</v>
      </c>
      <c r="AF43">
        <v>379040.41882156976</v>
      </c>
      <c r="AG43" s="3">
        <v>2489.7937702635186</v>
      </c>
      <c r="AH43" s="3">
        <v>-6076.2883304482466</v>
      </c>
      <c r="AI43">
        <v>-1548.1663474971508</v>
      </c>
      <c r="AJ43">
        <v>-1878.3360072466398</v>
      </c>
      <c r="AK43">
        <v>-4140.2468850585874</v>
      </c>
      <c r="AL43">
        <v>-5181.3577125916945</v>
      </c>
      <c r="AM43">
        <v>-35065778.544043526</v>
      </c>
      <c r="AN43">
        <v>56821149.512779921</v>
      </c>
      <c r="AO43">
        <v>-29320986.391778696</v>
      </c>
      <c r="AP43">
        <v>-2370669.3570215679</v>
      </c>
      <c r="AQ43">
        <v>82828291.813995197</v>
      </c>
      <c r="AR43">
        <v>-7363155.5123810535</v>
      </c>
      <c r="AS43">
        <v>-25411653.013480365</v>
      </c>
      <c r="AT43">
        <v>21658777.422869544</v>
      </c>
      <c r="AU43">
        <v>-25914294.982538842</v>
      </c>
      <c r="AV43">
        <v>27586327.836935788</v>
      </c>
      <c r="AW43">
        <v>6905733.6653423449</v>
      </c>
      <c r="AX43">
        <v>14884560.731611846</v>
      </c>
      <c r="AY43">
        <v>11219683.335857311</v>
      </c>
      <c r="AZ43">
        <v>244271.23153477561</v>
      </c>
      <c r="BA43">
        <v>-6099865.038481988</v>
      </c>
      <c r="BB43">
        <v>6018619.4851818988</v>
      </c>
      <c r="BC43">
        <v>-12815207.181731584</v>
      </c>
      <c r="BD43">
        <v>-835047.77704838815</v>
      </c>
      <c r="BE43">
        <v>-406197.94986041432</v>
      </c>
      <c r="BF43">
        <v>-622814.69479553157</v>
      </c>
      <c r="BG43">
        <v>-641523.13076048566</v>
      </c>
      <c r="BH43">
        <v>605822.09048675338</v>
      </c>
      <c r="BI43">
        <v>-64905.698912220061</v>
      </c>
      <c r="BJ43">
        <v>-49365677.500762358</v>
      </c>
      <c r="BK43">
        <v>-44223530.978677697</v>
      </c>
      <c r="BL43">
        <v>-25183268.428016774</v>
      </c>
      <c r="BM43">
        <v>-21405014.458790328</v>
      </c>
      <c r="BN43">
        <v>-10623246.775151506</v>
      </c>
      <c r="BO43">
        <v>-11664781.526219979</v>
      </c>
      <c r="BP43">
        <v>-4461240675.0397396</v>
      </c>
      <c r="BQ43">
        <v>-10572809.304369822</v>
      </c>
      <c r="BR43">
        <v>-10576365.064833591</v>
      </c>
      <c r="BS43">
        <v>-3905958240.7802925</v>
      </c>
      <c r="BT43">
        <v>-434577.7648718913</v>
      </c>
      <c r="BU43">
        <v>-394468.8088895668</v>
      </c>
      <c r="BV43">
        <v>479974.80503694544</v>
      </c>
      <c r="BW43">
        <v>-243339.39930011574</v>
      </c>
      <c r="BX43">
        <v>49476293.139081687</v>
      </c>
      <c r="BY43">
        <v>-34147.749279175026</v>
      </c>
      <c r="BZ43">
        <v>-33058.329687830774</v>
      </c>
      <c r="CA43">
        <v>-33105.293301211452</v>
      </c>
      <c r="CB43">
        <v>-34594.716532617342</v>
      </c>
      <c r="CC43">
        <v>-27248.788045996222</v>
      </c>
      <c r="CD43">
        <v>-22460.331545028039</v>
      </c>
      <c r="CE43">
        <v>-22249.088614433567</v>
      </c>
      <c r="CF43">
        <v>-21484.744836755228</v>
      </c>
      <c r="CG43">
        <v>26103.445924215404</v>
      </c>
      <c r="CH43">
        <v>19092.801836151375</v>
      </c>
      <c r="CI43">
        <v>30554.379223822751</v>
      </c>
      <c r="CJ43">
        <v>54958681.50738997</v>
      </c>
      <c r="CK43" s="3">
        <v>-103712026.93452233</v>
      </c>
      <c r="CL43">
        <v>-756847.52225098899</v>
      </c>
      <c r="CM43">
        <v>1490474.5404174002</v>
      </c>
      <c r="CN43">
        <v>12239.798543500952</v>
      </c>
      <c r="CO43">
        <v>-23511.44717572994</v>
      </c>
      <c r="CP43">
        <v>10309.297972668724</v>
      </c>
      <c r="CQ43">
        <v>-19531.47814706069</v>
      </c>
      <c r="CR43">
        <v>78537251.531437993</v>
      </c>
      <c r="CS43">
        <v>-150473132.24751154</v>
      </c>
      <c r="CT43">
        <v>-22180747.629373584</v>
      </c>
      <c r="CU43">
        <v>41785344.482954234</v>
      </c>
      <c r="CV43">
        <v>-4583792.3415762465</v>
      </c>
      <c r="CW43">
        <v>8889055.5222550072</v>
      </c>
      <c r="CX43">
        <v>-18817.030423376505</v>
      </c>
      <c r="CY43">
        <v>36651.19004626089</v>
      </c>
      <c r="CZ43">
        <v>39357.698174053003</v>
      </c>
    </row>
    <row r="44" spans="1:104" x14ac:dyDescent="0.35">
      <c r="A44" t="s">
        <v>46</v>
      </c>
      <c r="B44">
        <v>225394.60327693197</v>
      </c>
      <c r="C44">
        <v>-58028.701688573179</v>
      </c>
      <c r="D44">
        <v>-662712.12448632356</v>
      </c>
      <c r="E44">
        <v>-61445.94651859632</v>
      </c>
      <c r="F44">
        <v>511290.51672891685</v>
      </c>
      <c r="G44">
        <v>-139755.37598396523</v>
      </c>
      <c r="H44">
        <v>-148319.48736829378</v>
      </c>
      <c r="I44">
        <v>-262287.69207271095</v>
      </c>
      <c r="J44">
        <v>-529723.68356077222</v>
      </c>
      <c r="K44">
        <v>20203.015850192933</v>
      </c>
      <c r="L44">
        <v>445686.00329973595</v>
      </c>
      <c r="M44">
        <v>-212257.76708902806</v>
      </c>
      <c r="N44">
        <v>-268426.81733007543</v>
      </c>
      <c r="O44">
        <v>-214804.44179082461</v>
      </c>
      <c r="P44">
        <v>104618.04284386913</v>
      </c>
      <c r="Y44">
        <v>662283.79575370415</v>
      </c>
      <c r="Z44">
        <v>47864.8885636552</v>
      </c>
      <c r="AA44">
        <v>-97325.780181003065</v>
      </c>
      <c r="AB44">
        <v>-66753.960097460833</v>
      </c>
      <c r="AC44">
        <v>-68087.848735327032</v>
      </c>
      <c r="AD44">
        <v>668875.60699437559</v>
      </c>
      <c r="AE44">
        <v>-26073.322903984015</v>
      </c>
      <c r="AF44">
        <v>-68125.055326527086</v>
      </c>
      <c r="AG44" s="3">
        <v>3522.6466971022314</v>
      </c>
      <c r="AH44" s="3">
        <v>5450.6235728384445</v>
      </c>
      <c r="AI44">
        <v>1389.7751655472434</v>
      </c>
      <c r="AJ44">
        <v>587.10958604036477</v>
      </c>
      <c r="AK44">
        <v>3508.5274045824285</v>
      </c>
      <c r="AL44">
        <v>-1717.1162778302755</v>
      </c>
      <c r="AM44">
        <v>8065188.826627926</v>
      </c>
      <c r="AN44">
        <v>-5951597.6353985397</v>
      </c>
      <c r="AO44">
        <v>11027874.444796555</v>
      </c>
      <c r="AP44">
        <v>-2541828.8466334431</v>
      </c>
      <c r="AQ44">
        <v>-7363155.5123810535</v>
      </c>
      <c r="AR44">
        <v>19123523.269468222</v>
      </c>
      <c r="AS44">
        <v>-1160658.5100476444</v>
      </c>
      <c r="AT44">
        <v>-14973681.290977605</v>
      </c>
      <c r="AU44">
        <v>5161819.6289415881</v>
      </c>
      <c r="AV44">
        <v>-6821927.117160501</v>
      </c>
      <c r="AW44">
        <v>-9474116.0039117504</v>
      </c>
      <c r="AX44">
        <v>-6029794.9875836438</v>
      </c>
      <c r="AY44">
        <v>-5313584.4847879866</v>
      </c>
      <c r="AZ44">
        <v>9756684.8491972182</v>
      </c>
      <c r="BA44">
        <v>3913976.1425459273</v>
      </c>
      <c r="BB44">
        <v>-1940844.4276761131</v>
      </c>
      <c r="BC44">
        <v>-12424272.271980288</v>
      </c>
      <c r="BD44">
        <v>439411.49677442998</v>
      </c>
      <c r="BE44">
        <v>460595.57388372795</v>
      </c>
      <c r="BF44">
        <v>504163.66132551571</v>
      </c>
      <c r="BG44">
        <v>526037.62693675328</v>
      </c>
      <c r="BH44">
        <v>182261.81309341628</v>
      </c>
      <c r="BI44">
        <v>35208.040075862678</v>
      </c>
      <c r="BJ44">
        <v>11395805.731771244</v>
      </c>
      <c r="BK44">
        <v>10532492.343493491</v>
      </c>
      <c r="BL44">
        <v>7412467.3551220736</v>
      </c>
      <c r="BM44">
        <v>6873667.1051071482</v>
      </c>
      <c r="BN44">
        <v>5351034.8743722588</v>
      </c>
      <c r="BO44">
        <v>6258778.1991662951</v>
      </c>
      <c r="BP44">
        <v>1188543789.6634686</v>
      </c>
      <c r="BQ44">
        <v>5406179.8598360661</v>
      </c>
      <c r="BR44">
        <v>6260302.0916569931</v>
      </c>
      <c r="BS44">
        <v>1131055031.904459</v>
      </c>
      <c r="BT44">
        <v>317144.97265945695</v>
      </c>
      <c r="BU44">
        <v>347283.06889018969</v>
      </c>
      <c r="BV44">
        <v>-334510.83416638622</v>
      </c>
      <c r="BW44">
        <v>493303.38335111982</v>
      </c>
      <c r="BX44">
        <v>-1984532.1681501218</v>
      </c>
      <c r="BY44">
        <v>7582.0171959589925</v>
      </c>
      <c r="BZ44">
        <v>8670.7138886956782</v>
      </c>
      <c r="CA44">
        <v>5326.8330309389421</v>
      </c>
      <c r="CB44">
        <v>7331.0645389311921</v>
      </c>
      <c r="CC44">
        <v>2543.3412680888741</v>
      </c>
      <c r="CD44">
        <v>4084.1046187357342</v>
      </c>
      <c r="CE44">
        <v>-546.40822476296694</v>
      </c>
      <c r="CF44">
        <v>2091.251319867124</v>
      </c>
      <c r="CG44">
        <v>2544.9710615449007</v>
      </c>
      <c r="CH44">
        <v>-773.25553222285657</v>
      </c>
      <c r="CI44">
        <v>-7871.2152935515314</v>
      </c>
      <c r="CJ44">
        <v>-19188250.064790938</v>
      </c>
      <c r="CK44" s="3">
        <v>35970224.775492601</v>
      </c>
      <c r="CL44">
        <v>-9049.0471481538898</v>
      </c>
      <c r="CM44">
        <v>11942.540506281628</v>
      </c>
      <c r="CN44">
        <v>-1902.5277863541421</v>
      </c>
      <c r="CO44">
        <v>3580.8548400014979</v>
      </c>
      <c r="CP44">
        <v>-7767.5152251959298</v>
      </c>
      <c r="CQ44">
        <v>14928.023896767434</v>
      </c>
      <c r="CR44">
        <v>-22932299.426940095</v>
      </c>
      <c r="CS44">
        <v>43715435.363769017</v>
      </c>
      <c r="CT44">
        <v>2990085.6078928933</v>
      </c>
      <c r="CU44">
        <v>-5046979.6491369708</v>
      </c>
      <c r="CV44">
        <v>-2134285.6788124489</v>
      </c>
      <c r="CW44">
        <v>3922536.8936593067</v>
      </c>
      <c r="CX44">
        <v>425.52435889083449</v>
      </c>
      <c r="CY44">
        <v>-1049.5427905953729</v>
      </c>
      <c r="CZ44">
        <v>-4561.4336694899248</v>
      </c>
    </row>
    <row r="45" spans="1:104" x14ac:dyDescent="0.35">
      <c r="A45" t="s">
        <v>47</v>
      </c>
      <c r="B45">
        <v>168515.16963176004</v>
      </c>
      <c r="C45">
        <v>-20676.073432146623</v>
      </c>
      <c r="D45">
        <v>-526856.84750413755</v>
      </c>
      <c r="E45">
        <v>-182451.89292562142</v>
      </c>
      <c r="F45">
        <v>418641.70055268856</v>
      </c>
      <c r="G45">
        <v>-146225.04987713305</v>
      </c>
      <c r="H45">
        <v>-8570.3415222485091</v>
      </c>
      <c r="I45">
        <v>-231077.30490755878</v>
      </c>
      <c r="J45">
        <v>-317399.05683310633</v>
      </c>
      <c r="K45">
        <v>-160400.63325613685</v>
      </c>
      <c r="L45">
        <v>212237.18032513454</v>
      </c>
      <c r="M45">
        <v>-302411.10741358838</v>
      </c>
      <c r="N45">
        <v>-294405.69458578748</v>
      </c>
      <c r="O45">
        <v>-600285.70430900797</v>
      </c>
      <c r="P45">
        <v>196318.45523876639</v>
      </c>
      <c r="Y45">
        <v>936498.43033324019</v>
      </c>
      <c r="Z45">
        <v>90857.977716447262</v>
      </c>
      <c r="AA45">
        <v>-392663.05659341975</v>
      </c>
      <c r="AB45">
        <v>-43604.257712887629</v>
      </c>
      <c r="AC45">
        <v>-368060.87196758139</v>
      </c>
      <c r="AD45">
        <v>958630.35883687413</v>
      </c>
      <c r="AE45">
        <v>-375247.23851045343</v>
      </c>
      <c r="AF45">
        <v>-353617.46936929441</v>
      </c>
      <c r="AG45" s="3">
        <v>2996.6011168274354</v>
      </c>
      <c r="AH45" s="3">
        <v>6895.244050282975</v>
      </c>
      <c r="AI45">
        <v>1127.1430425340452</v>
      </c>
      <c r="AJ45">
        <v>-1638.6851109786026</v>
      </c>
      <c r="AK45">
        <v>1384.1097521426609</v>
      </c>
      <c r="AL45">
        <v>720.85102783092691</v>
      </c>
      <c r="AM45">
        <v>12579552.926680215</v>
      </c>
      <c r="AN45">
        <v>-15573665.928992452</v>
      </c>
      <c r="AO45">
        <v>17924671.919623412</v>
      </c>
      <c r="AP45">
        <v>-3280300.2138335481</v>
      </c>
      <c r="AQ45">
        <v>-25411653.013480365</v>
      </c>
      <c r="AR45">
        <v>-1160658.5100476444</v>
      </c>
      <c r="AS45">
        <v>33674262.198788062</v>
      </c>
      <c r="AT45">
        <v>-10547131.138849191</v>
      </c>
      <c r="AU45">
        <v>8972855.5328740329</v>
      </c>
      <c r="AV45">
        <v>-39603090.71383094</v>
      </c>
      <c r="AW45">
        <v>-9410383.3192473017</v>
      </c>
      <c r="AX45">
        <v>-3259570.1100027775</v>
      </c>
      <c r="AY45">
        <v>1116103.3204943435</v>
      </c>
      <c r="AZ45">
        <v>1809476.802538662</v>
      </c>
      <c r="BA45">
        <v>-1207868.45308864</v>
      </c>
      <c r="BB45">
        <v>-4945304.5988580137</v>
      </c>
      <c r="BC45">
        <v>-7062556.7139680348</v>
      </c>
      <c r="BD45">
        <v>525982.4742234936</v>
      </c>
      <c r="BE45">
        <v>364928.56090268708</v>
      </c>
      <c r="BF45">
        <v>488617.8115599773</v>
      </c>
      <c r="BG45">
        <v>459528.99468625907</v>
      </c>
      <c r="BH45">
        <v>-172316.51282671702</v>
      </c>
      <c r="BI45">
        <v>28436.142543961847</v>
      </c>
      <c r="BJ45">
        <v>26794202.674692873</v>
      </c>
      <c r="BK45">
        <v>24313856.090485189</v>
      </c>
      <c r="BL45">
        <v>13293219.480330056</v>
      </c>
      <c r="BM45">
        <v>11554455.546247788</v>
      </c>
      <c r="BN45">
        <v>7411634.142722426</v>
      </c>
      <c r="BO45">
        <v>8758732.0327245053</v>
      </c>
      <c r="BP45">
        <v>2413429340.6545763</v>
      </c>
      <c r="BQ45">
        <v>7419015.6166265691</v>
      </c>
      <c r="BR45">
        <v>8644038.2389552388</v>
      </c>
      <c r="BS45">
        <v>2137473831.318068</v>
      </c>
      <c r="BT45">
        <v>177191.18811392831</v>
      </c>
      <c r="BU45">
        <v>162812.27241525851</v>
      </c>
      <c r="BV45">
        <v>-295134.47451597307</v>
      </c>
      <c r="BW45">
        <v>254778.41331663111</v>
      </c>
      <c r="BX45">
        <v>-18058651.25140287</v>
      </c>
      <c r="BY45">
        <v>8465.0948610367177</v>
      </c>
      <c r="BZ45">
        <v>7427.0603155379213</v>
      </c>
      <c r="CA45">
        <v>6203.0291984170963</v>
      </c>
      <c r="CB45">
        <v>5185.3813481926964</v>
      </c>
      <c r="CC45">
        <v>7272.5436526521617</v>
      </c>
      <c r="CD45">
        <v>4339.4754509254135</v>
      </c>
      <c r="CE45">
        <v>5232.1593927962213</v>
      </c>
      <c r="CF45">
        <v>2143.033379985045</v>
      </c>
      <c r="CG45">
        <v>-11310.000549954597</v>
      </c>
      <c r="CH45">
        <v>-9472.5214588722647</v>
      </c>
      <c r="CI45">
        <v>-5213.228799449631</v>
      </c>
      <c r="CJ45">
        <v>-37738275.781676441</v>
      </c>
      <c r="CK45" s="3">
        <v>71156716.314062759</v>
      </c>
      <c r="CL45">
        <v>575093.63512711716</v>
      </c>
      <c r="CM45">
        <v>-1098820.8904992132</v>
      </c>
      <c r="CN45">
        <v>-7065.3661743292487</v>
      </c>
      <c r="CO45">
        <v>14019.410215988923</v>
      </c>
      <c r="CP45">
        <v>-6728.4857521647818</v>
      </c>
      <c r="CQ45">
        <v>13198.458263139401</v>
      </c>
      <c r="CR45">
        <v>-53756115.734460913</v>
      </c>
      <c r="CS45">
        <v>103674736.09078787</v>
      </c>
      <c r="CT45">
        <v>19026939.168684147</v>
      </c>
      <c r="CU45">
        <v>-36655604.372916162</v>
      </c>
      <c r="CV45">
        <v>3392043.6816198966</v>
      </c>
      <c r="CW45">
        <v>-6312088.6872408437</v>
      </c>
      <c r="CX45">
        <v>7916.0916043436509</v>
      </c>
      <c r="CY45">
        <v>-15235.243578510428</v>
      </c>
      <c r="CZ45">
        <v>-7570.5349713662281</v>
      </c>
    </row>
    <row r="46" spans="1:104" x14ac:dyDescent="0.35">
      <c r="A46" t="s">
        <v>23</v>
      </c>
      <c r="B46">
        <v>-428385.74587868655</v>
      </c>
      <c r="C46">
        <v>217862.00806227163</v>
      </c>
      <c r="D46">
        <v>1423543.0829011011</v>
      </c>
      <c r="E46">
        <v>-6607.8338674715851</v>
      </c>
      <c r="F46">
        <v>-1386906.9764110658</v>
      </c>
      <c r="G46">
        <v>387711.35534700396</v>
      </c>
      <c r="H46">
        <v>137252.23931886154</v>
      </c>
      <c r="I46">
        <v>636287.18405082123</v>
      </c>
      <c r="J46">
        <v>1088343.9077372043</v>
      </c>
      <c r="K46">
        <v>-149500.59968734323</v>
      </c>
      <c r="L46">
        <v>-1082058.8206480104</v>
      </c>
      <c r="M46">
        <v>374716.9427899525</v>
      </c>
      <c r="N46">
        <v>448201.97813033295</v>
      </c>
      <c r="O46">
        <v>768659.49090154667</v>
      </c>
      <c r="P46">
        <v>-414762.72224898991</v>
      </c>
      <c r="Y46">
        <v>-2573280.9303805945</v>
      </c>
      <c r="Z46">
        <v>-224602.32548073735</v>
      </c>
      <c r="AA46">
        <v>409646.96188999049</v>
      </c>
      <c r="AB46">
        <v>161579.01586744856</v>
      </c>
      <c r="AC46">
        <v>270371.89600759232</v>
      </c>
      <c r="AD46">
        <v>-2604101.7383881807</v>
      </c>
      <c r="AE46">
        <v>366465.07117216196</v>
      </c>
      <c r="AF46">
        <v>253409.8558021861</v>
      </c>
      <c r="AG46" s="3">
        <v>-5122.7603849709376</v>
      </c>
      <c r="AH46" s="3">
        <v>-10336.94138778143</v>
      </c>
      <c r="AI46">
        <v>-2401.9306057051999</v>
      </c>
      <c r="AJ46">
        <v>12741.164236649769</v>
      </c>
      <c r="AK46">
        <v>-3114.1169586910437</v>
      </c>
      <c r="AL46">
        <v>13194.477820152568</v>
      </c>
      <c r="AM46">
        <v>-9774449.7793791741</v>
      </c>
      <c r="AN46">
        <v>19433614.782905266</v>
      </c>
      <c r="AO46">
        <v>-15260811.786627375</v>
      </c>
      <c r="AP46">
        <v>-3651620.0862211101</v>
      </c>
      <c r="AQ46">
        <v>21658777.422869544</v>
      </c>
      <c r="AR46">
        <v>-14973681.290977605</v>
      </c>
      <c r="AS46">
        <v>-10547131.138849191</v>
      </c>
      <c r="AT46">
        <v>74229526.953864783</v>
      </c>
      <c r="AU46">
        <v>-31132676.524699811</v>
      </c>
      <c r="AV46">
        <v>53527622.115952052</v>
      </c>
      <c r="AW46">
        <v>46040758.889948055</v>
      </c>
      <c r="AX46">
        <v>-10555679.113531711</v>
      </c>
      <c r="AY46">
        <v>4059831.1935473788</v>
      </c>
      <c r="AZ46">
        <v>-13639270.27964022</v>
      </c>
      <c r="BA46">
        <v>14144656.556704774</v>
      </c>
      <c r="BB46">
        <v>1245132.1675129682</v>
      </c>
      <c r="BC46">
        <v>-14804678.621360281</v>
      </c>
      <c r="BD46">
        <v>-1490081.5812876257</v>
      </c>
      <c r="BE46">
        <v>-1131044.5946589976</v>
      </c>
      <c r="BF46">
        <v>-1340687.9170476987</v>
      </c>
      <c r="BG46">
        <v>-1346186.4218272564</v>
      </c>
      <c r="BH46">
        <v>52982.432427936066</v>
      </c>
      <c r="BI46">
        <v>-64106.365141326372</v>
      </c>
      <c r="BJ46">
        <v>-58997850.491821855</v>
      </c>
      <c r="BK46">
        <v>-53705782.723562062</v>
      </c>
      <c r="BL46">
        <v>-31678143.816043757</v>
      </c>
      <c r="BM46">
        <v>-28776199.52447002</v>
      </c>
      <c r="BN46">
        <v>-10142067.103065893</v>
      </c>
      <c r="BO46">
        <v>-10598337.057265794</v>
      </c>
      <c r="BP46">
        <v>-5503254791.6971264</v>
      </c>
      <c r="BQ46">
        <v>-10764346.34162147</v>
      </c>
      <c r="BR46">
        <v>-11462689.760723868</v>
      </c>
      <c r="BS46">
        <v>-4979127592.3560743</v>
      </c>
      <c r="BT46">
        <v>162359.65492915295</v>
      </c>
      <c r="BU46">
        <v>102285.55035269631</v>
      </c>
      <c r="BV46">
        <v>722636.93681745592</v>
      </c>
      <c r="BW46">
        <v>-974830.6042405467</v>
      </c>
      <c r="BX46">
        <v>3422474.152993524</v>
      </c>
      <c r="BY46">
        <v>-3812.1965692841645</v>
      </c>
      <c r="BZ46">
        <v>1920.010851251046</v>
      </c>
      <c r="CA46">
        <v>729.08109477092444</v>
      </c>
      <c r="CB46">
        <v>5817.2995965827367</v>
      </c>
      <c r="CC46">
        <v>8755.2819370518137</v>
      </c>
      <c r="CD46">
        <v>13700.172093965413</v>
      </c>
      <c r="CE46">
        <v>14328.226220841474</v>
      </c>
      <c r="CF46">
        <v>18748.455726929053</v>
      </c>
      <c r="CG46">
        <v>1964.5664683344917</v>
      </c>
      <c r="CH46">
        <v>7613.6622293846049</v>
      </c>
      <c r="CI46">
        <v>15445.701038633175</v>
      </c>
      <c r="CJ46">
        <v>134575684.38133463</v>
      </c>
      <c r="CK46" s="3">
        <v>-254024103.35339457</v>
      </c>
      <c r="CL46">
        <v>-1248897.8951214799</v>
      </c>
      <c r="CM46">
        <v>2377624.8938784953</v>
      </c>
      <c r="CN46">
        <v>15708.499923466459</v>
      </c>
      <c r="CO46">
        <v>-30097.070294887497</v>
      </c>
      <c r="CP46">
        <v>21401.069832373734</v>
      </c>
      <c r="CQ46">
        <v>-40812.447975637035</v>
      </c>
      <c r="CR46">
        <v>151138697.90167528</v>
      </c>
      <c r="CS46">
        <v>-290140759.40777087</v>
      </c>
      <c r="CT46">
        <v>-53941152.689825825</v>
      </c>
      <c r="CU46">
        <v>102096450.48195794</v>
      </c>
      <c r="CV46">
        <v>-3404472.9992080368</v>
      </c>
      <c r="CW46">
        <v>6221189.7191420197</v>
      </c>
      <c r="CX46">
        <v>12615.81745172867</v>
      </c>
      <c r="CY46">
        <v>-22764.558816363511</v>
      </c>
      <c r="CZ46">
        <v>16629.966674228519</v>
      </c>
    </row>
    <row r="47" spans="1:104" x14ac:dyDescent="0.35">
      <c r="A47" t="s">
        <v>48</v>
      </c>
      <c r="B47">
        <v>203576.50754878027</v>
      </c>
      <c r="C47">
        <v>-202632.0370160887</v>
      </c>
      <c r="D47">
        <v>-1061111.1045325724</v>
      </c>
      <c r="E47">
        <v>156465.45230398446</v>
      </c>
      <c r="F47">
        <v>1047423.0135339673</v>
      </c>
      <c r="G47">
        <v>-333820.63484399096</v>
      </c>
      <c r="H47">
        <v>-327322.87379265903</v>
      </c>
      <c r="I47">
        <v>-506182.80204514205</v>
      </c>
      <c r="J47">
        <v>-790222.09562726272</v>
      </c>
      <c r="K47">
        <v>199047.20434506077</v>
      </c>
      <c r="L47">
        <v>913977.96543312259</v>
      </c>
      <c r="M47">
        <v>-514971.79096293042</v>
      </c>
      <c r="N47">
        <v>-794666.01381339878</v>
      </c>
      <c r="O47">
        <v>-225813.07903555935</v>
      </c>
      <c r="P47">
        <v>578570.3948736419</v>
      </c>
      <c r="Y47">
        <v>681517.58369477629</v>
      </c>
      <c r="Z47">
        <v>148854.57757955225</v>
      </c>
      <c r="AA47">
        <v>-271420.16298098286</v>
      </c>
      <c r="AB47">
        <v>24960.98134921191</v>
      </c>
      <c r="AC47">
        <v>-247010.11261831701</v>
      </c>
      <c r="AD47">
        <v>728567.34883588389</v>
      </c>
      <c r="AE47">
        <v>-308450.00416854111</v>
      </c>
      <c r="AF47">
        <v>-255265.79493881814</v>
      </c>
      <c r="AG47" s="3">
        <v>-2884.7519718847752</v>
      </c>
      <c r="AH47" s="3">
        <v>-5095.4722921828998</v>
      </c>
      <c r="AI47">
        <v>1837.1162686030739</v>
      </c>
      <c r="AJ47">
        <v>-2073.4988836336024</v>
      </c>
      <c r="AK47">
        <v>3458.9844194287812</v>
      </c>
      <c r="AL47">
        <v>-1984.1792686694939</v>
      </c>
      <c r="AM47">
        <v>18295751.811944313</v>
      </c>
      <c r="AN47">
        <v>-19817248.372352999</v>
      </c>
      <c r="AO47">
        <v>14488098.989770295</v>
      </c>
      <c r="AP47">
        <v>12104830.764618978</v>
      </c>
      <c r="AQ47">
        <v>-25914294.982538842</v>
      </c>
      <c r="AR47">
        <v>5161819.6289415881</v>
      </c>
      <c r="AS47">
        <v>8972855.5328740329</v>
      </c>
      <c r="AT47">
        <v>-31132676.524699811</v>
      </c>
      <c r="AU47">
        <v>72890468.596999541</v>
      </c>
      <c r="AV47">
        <v>16365599.420916021</v>
      </c>
      <c r="AW47">
        <v>18728975.949356176</v>
      </c>
      <c r="AX47">
        <v>-4113908.2961259228</v>
      </c>
      <c r="AY47">
        <v>-4315517.9333711471</v>
      </c>
      <c r="AZ47">
        <v>-11963590.261047713</v>
      </c>
      <c r="BA47">
        <v>-229347.6380555786</v>
      </c>
      <c r="BB47">
        <v>-371380.8528122828</v>
      </c>
      <c r="BC47">
        <v>29961497.777963884</v>
      </c>
      <c r="BD47">
        <v>636593.31287540111</v>
      </c>
      <c r="BE47">
        <v>319637.62274630577</v>
      </c>
      <c r="BF47">
        <v>487069.08559089783</v>
      </c>
      <c r="BG47">
        <v>485768.30154549156</v>
      </c>
      <c r="BH47">
        <v>-365940.81334782118</v>
      </c>
      <c r="BI47">
        <v>13584.07887142614</v>
      </c>
      <c r="BJ47">
        <v>22375755.135034919</v>
      </c>
      <c r="BK47">
        <v>19269757.543134138</v>
      </c>
      <c r="BL47">
        <v>13430790.591715718</v>
      </c>
      <c r="BM47">
        <v>11392440.088394282</v>
      </c>
      <c r="BN47">
        <v>2499623.5941562471</v>
      </c>
      <c r="BO47">
        <v>2131082.9562456557</v>
      </c>
      <c r="BP47">
        <v>2779271865.6359749</v>
      </c>
      <c r="BQ47">
        <v>2786884.785782286</v>
      </c>
      <c r="BR47">
        <v>2322801.2444892949</v>
      </c>
      <c r="BS47">
        <v>2379665536.3074703</v>
      </c>
      <c r="BT47">
        <v>-143721.63180945598</v>
      </c>
      <c r="BU47">
        <v>-90071.729071204405</v>
      </c>
      <c r="BV47">
        <v>-495246.28181795712</v>
      </c>
      <c r="BW47">
        <v>167943.78916895046</v>
      </c>
      <c r="BX47">
        <v>-14962317.070023432</v>
      </c>
      <c r="BY47">
        <v>12127.932273413246</v>
      </c>
      <c r="BZ47">
        <v>11897.870211258634</v>
      </c>
      <c r="CA47">
        <v>8294.5748611065283</v>
      </c>
      <c r="CB47">
        <v>10362.321606266107</v>
      </c>
      <c r="CC47">
        <v>4764.7190965429872</v>
      </c>
      <c r="CD47">
        <v>5444.5658340159662</v>
      </c>
      <c r="CE47">
        <v>-3437.4526091546668</v>
      </c>
      <c r="CF47">
        <v>313.70474085188386</v>
      </c>
      <c r="CG47">
        <v>2198.4089258629911</v>
      </c>
      <c r="CH47">
        <v>3661.5375135749418</v>
      </c>
      <c r="CI47">
        <v>-4190.3330341773681</v>
      </c>
      <c r="CJ47">
        <v>-77087344.053036317</v>
      </c>
      <c r="CK47" s="3">
        <v>144644342.67129868</v>
      </c>
      <c r="CL47">
        <v>684511.56263514515</v>
      </c>
      <c r="CM47">
        <v>-1281797.7514923597</v>
      </c>
      <c r="CN47">
        <v>-8273.1096293272458</v>
      </c>
      <c r="CO47">
        <v>15692.387856943677</v>
      </c>
      <c r="CP47">
        <v>-13162.469691916891</v>
      </c>
      <c r="CQ47">
        <v>24998.315306024277</v>
      </c>
      <c r="CR47">
        <v>-84128245.675356299</v>
      </c>
      <c r="CS47">
        <v>160796602.3980563</v>
      </c>
      <c r="CT47">
        <v>25898442.431614254</v>
      </c>
      <c r="CU47">
        <v>-48826572.323124029</v>
      </c>
      <c r="CV47">
        <v>2259599.1254169061</v>
      </c>
      <c r="CW47">
        <v>-3881618.9002340441</v>
      </c>
      <c r="CX47">
        <v>-1240.7099920644653</v>
      </c>
      <c r="CY47">
        <v>1483.8140258111669</v>
      </c>
      <c r="CZ47">
        <v>-4440.1676116832323</v>
      </c>
    </row>
    <row r="48" spans="1:104" x14ac:dyDescent="0.35">
      <c r="A48" t="s">
        <v>154</v>
      </c>
      <c r="B48">
        <v>-288303.67464883917</v>
      </c>
      <c r="C48">
        <v>45153.445930485243</v>
      </c>
      <c r="D48">
        <v>1301577.5299517999</v>
      </c>
      <c r="E48">
        <v>371606.08630782593</v>
      </c>
      <c r="F48">
        <v>-960351.523388047</v>
      </c>
      <c r="G48">
        <v>395641.02541793743</v>
      </c>
      <c r="H48">
        <v>-91758.052036788824</v>
      </c>
      <c r="I48">
        <v>491886.703231094</v>
      </c>
      <c r="J48">
        <v>750776.88830948365</v>
      </c>
      <c r="K48">
        <v>218513.35975424488</v>
      </c>
      <c r="L48">
        <v>-413965.85846204613</v>
      </c>
      <c r="M48">
        <v>311499.37858554878</v>
      </c>
      <c r="N48">
        <v>24434.97288146834</v>
      </c>
      <c r="O48">
        <v>1324369.04797679</v>
      </c>
      <c r="P48">
        <v>137353.84724947473</v>
      </c>
      <c r="Y48">
        <v>-2571152.5941433222</v>
      </c>
      <c r="Z48">
        <v>-119779.30437783222</v>
      </c>
      <c r="AA48">
        <v>503801.70715505705</v>
      </c>
      <c r="AB48">
        <v>213159.05699938798</v>
      </c>
      <c r="AC48">
        <v>342820.22535194986</v>
      </c>
      <c r="AD48">
        <v>-2542000.8300056621</v>
      </c>
      <c r="AE48">
        <v>406199.53315492836</v>
      </c>
      <c r="AF48">
        <v>291267.79684161115</v>
      </c>
      <c r="AG48" s="3">
        <v>-11039.253624266925</v>
      </c>
      <c r="AH48" s="3">
        <v>-21836.722372405566</v>
      </c>
      <c r="AI48">
        <v>-2051.3083596598667</v>
      </c>
      <c r="AJ48">
        <v>14344.370738620551</v>
      </c>
      <c r="AK48">
        <v>-1544.8341052904455</v>
      </c>
      <c r="AL48">
        <v>11842.508341217481</v>
      </c>
      <c r="AM48">
        <v>-8536430.4034534041</v>
      </c>
      <c r="AN48">
        <v>17079674.684638359</v>
      </c>
      <c r="AO48">
        <v>-26635153.354484729</v>
      </c>
      <c r="AP48">
        <v>18260505.429328293</v>
      </c>
      <c r="AQ48">
        <v>27586327.836935788</v>
      </c>
      <c r="AR48">
        <v>-6821927.117160501</v>
      </c>
      <c r="AS48">
        <v>-39603090.71383094</v>
      </c>
      <c r="AT48">
        <v>53527622.115952052</v>
      </c>
      <c r="AU48">
        <v>16365599.420916021</v>
      </c>
      <c r="AV48">
        <v>137172706.36174905</v>
      </c>
      <c r="AW48">
        <v>84793778.385638043</v>
      </c>
      <c r="AX48">
        <v>-14757895.888902247</v>
      </c>
      <c r="AY48">
        <v>-44847.217578622112</v>
      </c>
      <c r="AZ48">
        <v>-18693194.842912264</v>
      </c>
      <c r="BA48">
        <v>17251960.896270629</v>
      </c>
      <c r="BB48">
        <v>6174077.6382569363</v>
      </c>
      <c r="BC48">
        <v>11088005.389940416</v>
      </c>
      <c r="BD48">
        <v>-1110576.6354570594</v>
      </c>
      <c r="BE48">
        <v>-789335.29994895076</v>
      </c>
      <c r="BF48">
        <v>-971428.90389411873</v>
      </c>
      <c r="BG48">
        <v>-963101.71110108541</v>
      </c>
      <c r="BH48">
        <v>167261.9314694143</v>
      </c>
      <c r="BI48">
        <v>-49460.986690070473</v>
      </c>
      <c r="BJ48">
        <v>-66632496.480583481</v>
      </c>
      <c r="BK48">
        <v>-62329357.468609512</v>
      </c>
      <c r="BL48">
        <v>-33500787.42896058</v>
      </c>
      <c r="BM48">
        <v>-31132640.569539391</v>
      </c>
      <c r="BN48">
        <v>-14656862.025244143</v>
      </c>
      <c r="BO48">
        <v>-17400357.923448954</v>
      </c>
      <c r="BP48">
        <v>-5334467955.1388502</v>
      </c>
      <c r="BQ48">
        <v>-15493184.225404605</v>
      </c>
      <c r="BR48">
        <v>-18372193.118687488</v>
      </c>
      <c r="BS48">
        <v>-4843420662.2987518</v>
      </c>
      <c r="BT48">
        <v>54519.756634694837</v>
      </c>
      <c r="BU48">
        <v>66273.739969162256</v>
      </c>
      <c r="BV48">
        <v>764531.86855646328</v>
      </c>
      <c r="BW48">
        <v>-689325.05139748298</v>
      </c>
      <c r="BX48">
        <v>14379811.653294446</v>
      </c>
      <c r="BY48">
        <v>-2869.2400722397324</v>
      </c>
      <c r="BZ48">
        <v>2805.9404368396231</v>
      </c>
      <c r="CA48">
        <v>-2532.1542291631386</v>
      </c>
      <c r="CB48">
        <v>3150.8866982555369</v>
      </c>
      <c r="CC48">
        <v>2127.0865479576332</v>
      </c>
      <c r="CD48">
        <v>11291.682063610064</v>
      </c>
      <c r="CE48">
        <v>-2982.7157387779534</v>
      </c>
      <c r="CF48">
        <v>6871.9992522383191</v>
      </c>
      <c r="CG48">
        <v>16325.687927539358</v>
      </c>
      <c r="CH48">
        <v>22850.853921450358</v>
      </c>
      <c r="CI48">
        <v>20516.625288256055</v>
      </c>
      <c r="CJ48">
        <v>107060663.62169145</v>
      </c>
      <c r="CK48" s="3">
        <v>-202069427.52286664</v>
      </c>
      <c r="CL48">
        <v>-1549764.4992923851</v>
      </c>
      <c r="CM48">
        <v>2966023.8744858992</v>
      </c>
      <c r="CN48">
        <v>18257.284642589802</v>
      </c>
      <c r="CO48">
        <v>-35383.872701168642</v>
      </c>
      <c r="CP48">
        <v>20937.472487969429</v>
      </c>
      <c r="CQ48">
        <v>-40296.44950027165</v>
      </c>
      <c r="CR48">
        <v>142570610.97615007</v>
      </c>
      <c r="CS48">
        <v>-273687552.80686826</v>
      </c>
      <c r="CT48">
        <v>-59025051.304235049</v>
      </c>
      <c r="CU48">
        <v>112387157.64926578</v>
      </c>
      <c r="CV48">
        <v>-7429605.478692689</v>
      </c>
      <c r="CW48">
        <v>13985436.002211388</v>
      </c>
      <c r="CX48">
        <v>3303.4983695982692</v>
      </c>
      <c r="CY48">
        <v>-6268.3231833347763</v>
      </c>
      <c r="CZ48">
        <v>23776.450215216224</v>
      </c>
    </row>
    <row r="49" spans="1:104" x14ac:dyDescent="0.35">
      <c r="A49" t="s">
        <v>155</v>
      </c>
      <c r="B49">
        <v>-305112.03436599922</v>
      </c>
      <c r="C49">
        <v>132959.28802036206</v>
      </c>
      <c r="D49">
        <v>850379.79315336433</v>
      </c>
      <c r="E49">
        <v>36824.915896010061</v>
      </c>
      <c r="F49">
        <v>-801831.0622085653</v>
      </c>
      <c r="G49">
        <v>211537.57816815708</v>
      </c>
      <c r="H49">
        <v>27894.571369100086</v>
      </c>
      <c r="I49">
        <v>309990.55837928201</v>
      </c>
      <c r="J49">
        <v>466966.14742347604</v>
      </c>
      <c r="K49">
        <v>-52102.521886927199</v>
      </c>
      <c r="L49">
        <v>-372783.38943797542</v>
      </c>
      <c r="M49">
        <v>88129.018384424664</v>
      </c>
      <c r="N49">
        <v>-10787.675514775319</v>
      </c>
      <c r="O49">
        <v>663733.73456581833</v>
      </c>
      <c r="P49">
        <v>-165597.11044751777</v>
      </c>
      <c r="Y49">
        <v>-2370906.2748720115</v>
      </c>
      <c r="Z49">
        <v>-99271.26051521374</v>
      </c>
      <c r="AA49">
        <v>209328.46643352171</v>
      </c>
      <c r="AB49">
        <v>180107.70054892788</v>
      </c>
      <c r="AC49">
        <v>72288.274350249092</v>
      </c>
      <c r="AD49">
        <v>-2334786.5853910772</v>
      </c>
      <c r="AE49">
        <v>135234.85416501091</v>
      </c>
      <c r="AF49">
        <v>62793.07262074927</v>
      </c>
      <c r="AG49" s="3">
        <v>-5093.6723464401202</v>
      </c>
      <c r="AH49" s="3">
        <v>-13666.449841354301</v>
      </c>
      <c r="AI49">
        <v>-1011.8624843273768</v>
      </c>
      <c r="AJ49">
        <v>10612.262053463231</v>
      </c>
      <c r="AK49">
        <v>-803.85780801526414</v>
      </c>
      <c r="AL49">
        <v>10119.638631229271</v>
      </c>
      <c r="AM49">
        <v>-891896.19417187676</v>
      </c>
      <c r="AN49">
        <v>7311883.6400197502</v>
      </c>
      <c r="AO49">
        <v>-14685885.632404367</v>
      </c>
      <c r="AP49">
        <v>12191731.976662403</v>
      </c>
      <c r="AQ49">
        <v>6905733.6653423449</v>
      </c>
      <c r="AR49">
        <v>-9474116.0039117504</v>
      </c>
      <c r="AS49">
        <v>-9410383.3192473017</v>
      </c>
      <c r="AT49">
        <v>46040758.889948055</v>
      </c>
      <c r="AU49">
        <v>18728975.949356176</v>
      </c>
      <c r="AV49">
        <v>84793778.385638043</v>
      </c>
      <c r="AW49">
        <v>79054818.713858411</v>
      </c>
      <c r="AX49">
        <v>-11456458.663534595</v>
      </c>
      <c r="AY49">
        <v>5473517.4270276418</v>
      </c>
      <c r="AZ49">
        <v>-21336286.288844369</v>
      </c>
      <c r="BA49">
        <v>12776887.490132239</v>
      </c>
      <c r="BB49">
        <v>2634079.574660704</v>
      </c>
      <c r="BC49">
        <v>4139075.0009344523</v>
      </c>
      <c r="BD49">
        <v>-1027074.5715545998</v>
      </c>
      <c r="BE49">
        <v>-823817.11025205499</v>
      </c>
      <c r="BF49">
        <v>-947278.15454124019</v>
      </c>
      <c r="BG49">
        <v>-959841.3411164264</v>
      </c>
      <c r="BH49">
        <v>-85171.956811767188</v>
      </c>
      <c r="BI49">
        <v>-38615.768406393741</v>
      </c>
      <c r="BJ49">
        <v>-53494596.91239658</v>
      </c>
      <c r="BK49">
        <v>-49360191.357311122</v>
      </c>
      <c r="BL49">
        <v>-26339884.210739009</v>
      </c>
      <c r="BM49">
        <v>-24489291.275035046</v>
      </c>
      <c r="BN49">
        <v>-11450582.284668013</v>
      </c>
      <c r="BO49">
        <v>-14674813.862994695</v>
      </c>
      <c r="BP49">
        <v>-3738698576.3865643</v>
      </c>
      <c r="BQ49">
        <v>-12154774.876754811</v>
      </c>
      <c r="BR49">
        <v>-15639126.409991726</v>
      </c>
      <c r="BS49">
        <v>-3457526422.513813</v>
      </c>
      <c r="BT49">
        <v>154806.7199807674</v>
      </c>
      <c r="BU49">
        <v>183306.27021477235</v>
      </c>
      <c r="BV49">
        <v>467150.64463642554</v>
      </c>
      <c r="BW49">
        <v>-789467.23439240782</v>
      </c>
      <c r="BX49">
        <v>-5244339.3278932692</v>
      </c>
      <c r="BY49">
        <v>-91.250423429167697</v>
      </c>
      <c r="BZ49">
        <v>5612.738737057648</v>
      </c>
      <c r="CA49">
        <v>-2685.6081537196665</v>
      </c>
      <c r="CB49">
        <v>3002.1117084573712</v>
      </c>
      <c r="CC49">
        <v>5856.6916570638768</v>
      </c>
      <c r="CD49">
        <v>13028.578349255411</v>
      </c>
      <c r="CE49">
        <v>-853.7839927966096</v>
      </c>
      <c r="CF49">
        <v>6867.2140918092709</v>
      </c>
      <c r="CG49">
        <v>16920.021932532887</v>
      </c>
      <c r="CH49">
        <v>19480.550752430398</v>
      </c>
      <c r="CI49">
        <v>17632.672787696745</v>
      </c>
      <c r="CJ49">
        <v>77386291.541348487</v>
      </c>
      <c r="CK49" s="3">
        <v>-145931083.48952261</v>
      </c>
      <c r="CL49">
        <v>-1060340.3806677153</v>
      </c>
      <c r="CM49">
        <v>2031922.2845809173</v>
      </c>
      <c r="CN49">
        <v>11149.497254398459</v>
      </c>
      <c r="CO49">
        <v>-21297.462195949978</v>
      </c>
      <c r="CP49">
        <v>10849.94554175158</v>
      </c>
      <c r="CQ49">
        <v>-20617.786344027412</v>
      </c>
      <c r="CR49">
        <v>91197127.806842402</v>
      </c>
      <c r="CS49">
        <v>-174679661.59240496</v>
      </c>
      <c r="CT49">
        <v>-35774342.294459671</v>
      </c>
      <c r="CU49">
        <v>68119114.988166913</v>
      </c>
      <c r="CV49">
        <v>-5326531.1392708691</v>
      </c>
      <c r="CW49">
        <v>10059895.010112859</v>
      </c>
      <c r="CX49">
        <v>4364.4052301303163</v>
      </c>
      <c r="CY49">
        <v>-8083.874363199041</v>
      </c>
      <c r="CZ49">
        <v>21788.57886146579</v>
      </c>
    </row>
    <row r="50" spans="1:104" x14ac:dyDescent="0.35">
      <c r="A50" t="s">
        <v>49</v>
      </c>
      <c r="B50">
        <v>-247683.29237448215</v>
      </c>
      <c r="C50">
        <v>37724.98507984967</v>
      </c>
      <c r="D50">
        <v>255577.23111091249</v>
      </c>
      <c r="E50">
        <v>26864.875015831229</v>
      </c>
      <c r="F50">
        <v>-173420.39208645382</v>
      </c>
      <c r="G50">
        <v>-158591.09730399397</v>
      </c>
      <c r="H50">
        <v>55645.294708697533</v>
      </c>
      <c r="I50">
        <v>116308.32474979274</v>
      </c>
      <c r="J50">
        <v>254898.35098152663</v>
      </c>
      <c r="K50">
        <v>26708.280414725632</v>
      </c>
      <c r="L50">
        <v>-224732.55915889613</v>
      </c>
      <c r="M50">
        <v>274919.70511236083</v>
      </c>
      <c r="N50">
        <v>450652.07233352301</v>
      </c>
      <c r="O50">
        <v>9597.9861362141219</v>
      </c>
      <c r="P50">
        <v>-499937.37766908295</v>
      </c>
      <c r="Y50">
        <v>-458171.08667794976</v>
      </c>
      <c r="Z50">
        <v>-42252.084527574036</v>
      </c>
      <c r="AA50">
        <v>151697.70438668373</v>
      </c>
      <c r="AB50">
        <v>81494.427529922017</v>
      </c>
      <c r="AC50">
        <v>234989.83972904985</v>
      </c>
      <c r="AD50">
        <v>-527467.95995155547</v>
      </c>
      <c r="AE50">
        <v>221497.64123813107</v>
      </c>
      <c r="AF50">
        <v>232209.82690071824</v>
      </c>
      <c r="AG50" s="3">
        <v>-8985.6687359320604</v>
      </c>
      <c r="AH50" s="3">
        <v>-6431.3299613828895</v>
      </c>
      <c r="AI50">
        <v>-275.42747668629369</v>
      </c>
      <c r="AJ50">
        <v>-5644.6338927894421</v>
      </c>
      <c r="AK50">
        <v>-3252.5539041420548</v>
      </c>
      <c r="AL50">
        <v>-4673.0300596948427</v>
      </c>
      <c r="AM50">
        <v>-5406372.7240358647</v>
      </c>
      <c r="AN50">
        <v>11795137.009320566</v>
      </c>
      <c r="AO50">
        <v>-7170747.0758472057</v>
      </c>
      <c r="AP50">
        <v>1131267.4756676725</v>
      </c>
      <c r="AQ50">
        <v>14884560.731611846</v>
      </c>
      <c r="AR50">
        <v>-6029794.9875836438</v>
      </c>
      <c r="AS50">
        <v>-3259570.1100027775</v>
      </c>
      <c r="AT50">
        <v>-10555679.113531711</v>
      </c>
      <c r="AU50">
        <v>-4113908.2961259228</v>
      </c>
      <c r="AV50">
        <v>-14757895.888902247</v>
      </c>
      <c r="AW50">
        <v>-11456458.663534595</v>
      </c>
      <c r="AX50">
        <v>34558579.862323277</v>
      </c>
      <c r="AY50">
        <v>7290194.4866140857</v>
      </c>
      <c r="AZ50">
        <v>-18083940.802871797</v>
      </c>
      <c r="BA50">
        <v>-30957523.240663487</v>
      </c>
      <c r="BB50">
        <v>816657.08241736202</v>
      </c>
      <c r="BC50">
        <v>8715047.0775439143</v>
      </c>
      <c r="BD50">
        <v>-842277.90473281511</v>
      </c>
      <c r="BE50">
        <v>-861581.5156150643</v>
      </c>
      <c r="BF50">
        <v>-903512.6637979059</v>
      </c>
      <c r="BG50">
        <v>-828204.41625523265</v>
      </c>
      <c r="BH50">
        <v>-129758.35961932653</v>
      </c>
      <c r="BI50">
        <v>-19959.815957761195</v>
      </c>
      <c r="BJ50">
        <v>2985810.3534454494</v>
      </c>
      <c r="BK50">
        <v>3148342.9810035615</v>
      </c>
      <c r="BL50">
        <v>-1360625.5745762493</v>
      </c>
      <c r="BM50">
        <v>-827666.14679149247</v>
      </c>
      <c r="BN50">
        <v>-1794491.8447186442</v>
      </c>
      <c r="BO50">
        <v>-831931.4663947185</v>
      </c>
      <c r="BP50">
        <v>-681784268.43304586</v>
      </c>
      <c r="BQ50">
        <v>-2512296.7744772178</v>
      </c>
      <c r="BR50">
        <v>-1819446.0849560313</v>
      </c>
      <c r="BS50">
        <v>-692804549.52426982</v>
      </c>
      <c r="BT50">
        <v>-234820.81451475574</v>
      </c>
      <c r="BU50">
        <v>-324585.09406499955</v>
      </c>
      <c r="BV50">
        <v>116490.41017857306</v>
      </c>
      <c r="BW50">
        <v>-732203.79683172144</v>
      </c>
      <c r="BX50">
        <v>9795230.7618298698</v>
      </c>
      <c r="BY50">
        <v>-14615.24719299481</v>
      </c>
      <c r="BZ50">
        <v>-15560.338469715078</v>
      </c>
      <c r="CA50">
        <v>-15360.530999550279</v>
      </c>
      <c r="CB50">
        <v>-17491.22377067948</v>
      </c>
      <c r="CC50">
        <v>-16156.80728188572</v>
      </c>
      <c r="CD50">
        <v>-16160.396239838576</v>
      </c>
      <c r="CE50">
        <v>-14078.235600952257</v>
      </c>
      <c r="CF50">
        <v>-16487.034219648202</v>
      </c>
      <c r="CG50">
        <v>10123.469636349657</v>
      </c>
      <c r="CH50">
        <v>1531.7031407616541</v>
      </c>
      <c r="CI50">
        <v>2600.9983265344094</v>
      </c>
      <c r="CJ50">
        <v>-472835.28558494931</v>
      </c>
      <c r="CK50" s="3">
        <v>1320638.5355459719</v>
      </c>
      <c r="CL50">
        <v>10070.093620901731</v>
      </c>
      <c r="CM50">
        <v>-26499.87065556485</v>
      </c>
      <c r="CN50">
        <v>32.167190669876447</v>
      </c>
      <c r="CO50">
        <v>-212.65762961660278</v>
      </c>
      <c r="CP50">
        <v>4014.2991216999303</v>
      </c>
      <c r="CQ50">
        <v>-7730.8857232936562</v>
      </c>
      <c r="CR50">
        <v>-19791.500538054872</v>
      </c>
      <c r="CS50">
        <v>1352.5340156756222</v>
      </c>
      <c r="CT50">
        <v>29367980.791978862</v>
      </c>
      <c r="CU50">
        <v>-56364358.223750092</v>
      </c>
      <c r="CV50">
        <v>-1295872.2124434216</v>
      </c>
      <c r="CW50">
        <v>2340978.2104962878</v>
      </c>
      <c r="CX50">
        <v>-10246.79444931449</v>
      </c>
      <c r="CY50">
        <v>19221.385349419055</v>
      </c>
      <c r="CZ50">
        <v>8420.720286190699</v>
      </c>
    </row>
    <row r="51" spans="1:104" x14ac:dyDescent="0.35">
      <c r="A51" t="s">
        <v>50</v>
      </c>
      <c r="B51">
        <v>-279622.68116670352</v>
      </c>
      <c r="C51">
        <v>205110.65696824188</v>
      </c>
      <c r="D51">
        <v>586219.70574383577</v>
      </c>
      <c r="E51">
        <v>-21930.233901895612</v>
      </c>
      <c r="F51">
        <v>-564299.60027587635</v>
      </c>
      <c r="G51">
        <v>82545.166669884769</v>
      </c>
      <c r="H51">
        <v>162508.04843222068</v>
      </c>
      <c r="I51">
        <v>91981.573997351981</v>
      </c>
      <c r="J51">
        <v>369662.21910259593</v>
      </c>
      <c r="K51">
        <v>-45500.018927709301</v>
      </c>
      <c r="L51">
        <v>-985833.76676491054</v>
      </c>
      <c r="M51">
        <v>-65021.263193120772</v>
      </c>
      <c r="N51">
        <v>345021.09851418954</v>
      </c>
      <c r="O51">
        <v>-606784.11293499148</v>
      </c>
      <c r="P51">
        <v>-977021.44546269614</v>
      </c>
      <c r="Y51">
        <v>-161403.57677109496</v>
      </c>
      <c r="Z51">
        <v>-87011.978779262994</v>
      </c>
      <c r="AA51">
        <v>142696.26335854814</v>
      </c>
      <c r="AB51">
        <v>13091.270390416703</v>
      </c>
      <c r="AC51">
        <v>180198.7226656726</v>
      </c>
      <c r="AD51">
        <v>-191897.18657774286</v>
      </c>
      <c r="AE51">
        <v>287561.17849047831</v>
      </c>
      <c r="AF51">
        <v>198969.15957834595</v>
      </c>
      <c r="AG51" s="3">
        <v>2458.6019222650289</v>
      </c>
      <c r="AH51" s="3">
        <v>4373.458531354524</v>
      </c>
      <c r="AI51">
        <v>249.70337344955715</v>
      </c>
      <c r="AJ51">
        <v>487.99968737972358</v>
      </c>
      <c r="AK51">
        <v>-218.14368881267873</v>
      </c>
      <c r="AL51">
        <v>725.16114337725628</v>
      </c>
      <c r="AM51">
        <v>-11791861.615706239</v>
      </c>
      <c r="AN51">
        <v>7368673.5325916316</v>
      </c>
      <c r="AO51">
        <v>-19559059.949395724</v>
      </c>
      <c r="AP51">
        <v>2712162.3715629294</v>
      </c>
      <c r="AQ51">
        <v>11219683.335857311</v>
      </c>
      <c r="AR51">
        <v>-5313584.4847879866</v>
      </c>
      <c r="AS51">
        <v>1116103.3204943435</v>
      </c>
      <c r="AT51">
        <v>4059831.1935473788</v>
      </c>
      <c r="AU51">
        <v>-4315517.9333711471</v>
      </c>
      <c r="AV51">
        <v>-44847.217578622112</v>
      </c>
      <c r="AW51">
        <v>5473517.4270276418</v>
      </c>
      <c r="AX51">
        <v>7290194.4866140857</v>
      </c>
      <c r="AY51">
        <v>50373369.827192865</v>
      </c>
      <c r="AZ51">
        <v>-3625129.5275884578</v>
      </c>
      <c r="BA51">
        <v>-1369917.3565739638</v>
      </c>
      <c r="BB51">
        <v>5157184.958018776</v>
      </c>
      <c r="BC51">
        <v>7813296.5195150189</v>
      </c>
      <c r="BD51">
        <v>-759451.32098090381</v>
      </c>
      <c r="BE51">
        <v>-713524.16111764731</v>
      </c>
      <c r="BF51">
        <v>-810847.39995622938</v>
      </c>
      <c r="BG51">
        <v>-734601.64272957866</v>
      </c>
      <c r="BH51">
        <v>68093.424927825676</v>
      </c>
      <c r="BI51">
        <v>-5754.8163011863926</v>
      </c>
      <c r="BJ51">
        <v>8035033.160705179</v>
      </c>
      <c r="BK51">
        <v>8695200.7632756196</v>
      </c>
      <c r="BL51">
        <v>-5668293.1463990705</v>
      </c>
      <c r="BM51">
        <v>-4375228.1110517345</v>
      </c>
      <c r="BN51">
        <v>-7719549.8933870979</v>
      </c>
      <c r="BO51">
        <v>-9706312.9154850785</v>
      </c>
      <c r="BP51">
        <v>-1754624825.6201165</v>
      </c>
      <c r="BQ51">
        <v>-7881778.6908273976</v>
      </c>
      <c r="BR51">
        <v>-9848719.1375615187</v>
      </c>
      <c r="BS51">
        <v>-1533086330.9252646</v>
      </c>
      <c r="BT51">
        <v>-109585.12976797353</v>
      </c>
      <c r="BU51">
        <v>-197410.05919966384</v>
      </c>
      <c r="BV51">
        <v>368865.66646994418</v>
      </c>
      <c r="BW51">
        <v>-626617.88349924318</v>
      </c>
      <c r="BX51">
        <v>5625555.0032276204</v>
      </c>
      <c r="BY51">
        <v>-11780.843964369355</v>
      </c>
      <c r="BZ51">
        <v>-15083.558736837054</v>
      </c>
      <c r="CA51">
        <v>-12041.653163716734</v>
      </c>
      <c r="CB51">
        <v>-17118.454791698801</v>
      </c>
      <c r="CC51">
        <v>-9734.1973272871637</v>
      </c>
      <c r="CD51">
        <v>-11883.172616007059</v>
      </c>
      <c r="CE51">
        <v>-8648.0641315244266</v>
      </c>
      <c r="CF51">
        <v>-12473.792029433154</v>
      </c>
      <c r="CG51">
        <v>9690.1293714101921</v>
      </c>
      <c r="CH51">
        <v>11723.331392249154</v>
      </c>
      <c r="CI51">
        <v>1225.3673668895506</v>
      </c>
      <c r="CJ51">
        <v>5077788.4902026914</v>
      </c>
      <c r="CK51" s="3">
        <v>-8244995.7784262402</v>
      </c>
      <c r="CL51">
        <v>513737.21175246657</v>
      </c>
      <c r="CM51">
        <v>-965219.36509611888</v>
      </c>
      <c r="CN51">
        <v>-5078.4950695994467</v>
      </c>
      <c r="CO51">
        <v>9925.7685481694534</v>
      </c>
      <c r="CP51">
        <v>-5516.9948953313378</v>
      </c>
      <c r="CQ51">
        <v>11009.463130465643</v>
      </c>
      <c r="CR51">
        <v>-8689066.0800245088</v>
      </c>
      <c r="CS51">
        <v>18070855.755835015</v>
      </c>
      <c r="CT51">
        <v>11893228.970295709</v>
      </c>
      <c r="CU51">
        <v>-22717751.828119475</v>
      </c>
      <c r="CV51">
        <v>7916010.5478415806</v>
      </c>
      <c r="CW51">
        <v>-14729476.757608103</v>
      </c>
      <c r="CX51">
        <v>-13097.034343750034</v>
      </c>
      <c r="CY51">
        <v>25515.019420064044</v>
      </c>
      <c r="CZ51">
        <v>-588.28123861929271</v>
      </c>
    </row>
    <row r="52" spans="1:104" x14ac:dyDescent="0.35">
      <c r="A52" t="s">
        <v>51</v>
      </c>
      <c r="B52">
        <v>516429.63714462996</v>
      </c>
      <c r="C52">
        <v>-32400.026053460795</v>
      </c>
      <c r="D52">
        <v>-565322.50075200188</v>
      </c>
      <c r="E52">
        <v>-264039.94579774409</v>
      </c>
      <c r="F52">
        <v>306743.84852985007</v>
      </c>
      <c r="G52">
        <v>88308.517585445734</v>
      </c>
      <c r="H52">
        <v>109909.93099938624</v>
      </c>
      <c r="I52">
        <v>-211161.9139945858</v>
      </c>
      <c r="J52">
        <v>-415686.14174679888</v>
      </c>
      <c r="K52">
        <v>-193708.57258407422</v>
      </c>
      <c r="L52">
        <v>438581.9941639204</v>
      </c>
      <c r="M52">
        <v>-262637.27819507342</v>
      </c>
      <c r="N52">
        <v>-274639.89214094542</v>
      </c>
      <c r="O52">
        <v>-571123.03980974143</v>
      </c>
      <c r="P52">
        <v>154778.27904064098</v>
      </c>
      <c r="Y52">
        <v>1000591.8778482373</v>
      </c>
      <c r="Z52">
        <v>54894.319359914145</v>
      </c>
      <c r="AA52">
        <v>-257277.76895827896</v>
      </c>
      <c r="AB52">
        <v>-182357.84993231265</v>
      </c>
      <c r="AC52">
        <v>-220291.94529545831</v>
      </c>
      <c r="AD52">
        <v>1025395.7254051561</v>
      </c>
      <c r="AE52">
        <v>-232963.58485157878</v>
      </c>
      <c r="AF52">
        <v>-197172.38287509777</v>
      </c>
      <c r="AG52" s="3">
        <v>8877.9301657530923</v>
      </c>
      <c r="AH52" s="3">
        <v>13896.205784923477</v>
      </c>
      <c r="AI52">
        <v>1023.4171478794392</v>
      </c>
      <c r="AJ52">
        <v>-294.11047943401871</v>
      </c>
      <c r="AK52">
        <v>1917.6488366685069</v>
      </c>
      <c r="AL52">
        <v>-1135.015943353988</v>
      </c>
      <c r="AM52">
        <v>-7288535.2612827756</v>
      </c>
      <c r="AN52">
        <v>-6005195.4776938371</v>
      </c>
      <c r="AO52">
        <v>-6601089.1161935441</v>
      </c>
      <c r="AP52">
        <v>14647342.475995157</v>
      </c>
      <c r="AQ52">
        <v>244271.23153477561</v>
      </c>
      <c r="AR52">
        <v>9756684.8491972182</v>
      </c>
      <c r="AS52">
        <v>1809476.802538662</v>
      </c>
      <c r="AT52">
        <v>-13639270.27964022</v>
      </c>
      <c r="AU52">
        <v>-11963590.261047713</v>
      </c>
      <c r="AV52">
        <v>-18693194.842912264</v>
      </c>
      <c r="AW52">
        <v>-21336286.288844369</v>
      </c>
      <c r="AX52">
        <v>-18083940.802871797</v>
      </c>
      <c r="AY52">
        <v>-3625129.5275884578</v>
      </c>
      <c r="AZ52">
        <v>62125145.149032392</v>
      </c>
      <c r="BA52">
        <v>15905967.630965386</v>
      </c>
      <c r="BB52">
        <v>1593914.6572211785</v>
      </c>
      <c r="BC52">
        <v>-24811739.531397875</v>
      </c>
      <c r="BD52">
        <v>720272.96493346605</v>
      </c>
      <c r="BE52">
        <v>646475.35282654699</v>
      </c>
      <c r="BF52">
        <v>748038.47861429316</v>
      </c>
      <c r="BG52">
        <v>787669.37310774275</v>
      </c>
      <c r="BH52">
        <v>359544.96635190392</v>
      </c>
      <c r="BI52">
        <v>25560.1950427546</v>
      </c>
      <c r="BJ52">
        <v>15151349.609436838</v>
      </c>
      <c r="BK52">
        <v>14041477.538824385</v>
      </c>
      <c r="BL52">
        <v>11123305.729885809</v>
      </c>
      <c r="BM52">
        <v>10327426.824571909</v>
      </c>
      <c r="BN52">
        <v>8180977.0330587476</v>
      </c>
      <c r="BO52">
        <v>9324067.2082194146</v>
      </c>
      <c r="BP52">
        <v>2185143463.9909358</v>
      </c>
      <c r="BQ52">
        <v>8811379.7430592459</v>
      </c>
      <c r="BR52">
        <v>10932758.032048453</v>
      </c>
      <c r="BS52">
        <v>2045705818.2348382</v>
      </c>
      <c r="BT52">
        <v>-52087.289036984817</v>
      </c>
      <c r="BU52">
        <v>42450.526493182828</v>
      </c>
      <c r="BV52">
        <v>-334041.73907103215</v>
      </c>
      <c r="BW52">
        <v>628264.16207995859</v>
      </c>
      <c r="BX52">
        <v>12680590.741148472</v>
      </c>
      <c r="BY52">
        <v>906.55232548057995</v>
      </c>
      <c r="BZ52">
        <v>2029.263750292831</v>
      </c>
      <c r="CA52">
        <v>728.21140763851656</v>
      </c>
      <c r="CB52">
        <v>4447.2609562977013</v>
      </c>
      <c r="CC52">
        <v>1253.8176138918059</v>
      </c>
      <c r="CD52">
        <v>282.05854040864813</v>
      </c>
      <c r="CE52">
        <v>3645.6558740331766</v>
      </c>
      <c r="CF52">
        <v>4828.3719590479877</v>
      </c>
      <c r="CG52">
        <v>-280.14503222495426</v>
      </c>
      <c r="CH52">
        <v>-1228.4802766123771</v>
      </c>
      <c r="CI52">
        <v>-6238.0447980967183</v>
      </c>
      <c r="CJ52">
        <v>-32667547.479733396</v>
      </c>
      <c r="CK52" s="3">
        <v>61545957.642632715</v>
      </c>
      <c r="CL52">
        <v>360346.49817348894</v>
      </c>
      <c r="CM52">
        <v>-664520.88957944524</v>
      </c>
      <c r="CN52">
        <v>2408.3029240456945</v>
      </c>
      <c r="CO52">
        <v>-4893.2492484488876</v>
      </c>
      <c r="CP52">
        <v>2782.9692883266157</v>
      </c>
      <c r="CQ52">
        <v>-5586.5957019494072</v>
      </c>
      <c r="CR52">
        <v>-21971110.679603159</v>
      </c>
      <c r="CS52">
        <v>41800825.71316953</v>
      </c>
      <c r="CT52">
        <v>-7153139.2956804829</v>
      </c>
      <c r="CU52">
        <v>13855265.203505956</v>
      </c>
      <c r="CV52">
        <v>-867110.68953594135</v>
      </c>
      <c r="CW52">
        <v>1809606.5624704179</v>
      </c>
      <c r="CX52">
        <v>-10746.15180289855</v>
      </c>
      <c r="CY52">
        <v>20386.485241011029</v>
      </c>
      <c r="CZ52">
        <v>-9027.1879141211703</v>
      </c>
    </row>
    <row r="53" spans="1:104" x14ac:dyDescent="0.35">
      <c r="A53" t="s">
        <v>52</v>
      </c>
      <c r="B53">
        <v>30601.974001444512</v>
      </c>
      <c r="C53">
        <v>32319.294008670662</v>
      </c>
      <c r="D53">
        <v>149785.51312791734</v>
      </c>
      <c r="E53">
        <v>59211.510867075594</v>
      </c>
      <c r="F53">
        <v>-195227.66531947075</v>
      </c>
      <c r="G53">
        <v>270018.2094659413</v>
      </c>
      <c r="H53">
        <v>-9069.9900544998018</v>
      </c>
      <c r="I53">
        <v>30344.6080595321</v>
      </c>
      <c r="J53">
        <v>8526.5105115780789</v>
      </c>
      <c r="K53">
        <v>40021.001632199142</v>
      </c>
      <c r="L53">
        <v>-187332.85066942172</v>
      </c>
      <c r="M53">
        <v>-145747.66276958224</v>
      </c>
      <c r="N53">
        <v>-139168.84544375123</v>
      </c>
      <c r="O53">
        <v>92312.846291901864</v>
      </c>
      <c r="P53">
        <v>40560.910788879497</v>
      </c>
      <c r="Y53">
        <v>-77349.322156960436</v>
      </c>
      <c r="Z53">
        <v>-24212.227780884808</v>
      </c>
      <c r="AA53">
        <v>-84775.024316675466</v>
      </c>
      <c r="AB53">
        <v>-70206.720975744887</v>
      </c>
      <c r="AC53">
        <v>-164694.42664870142</v>
      </c>
      <c r="AD53">
        <v>-13400.083507986821</v>
      </c>
      <c r="AE53">
        <v>-127558.3632968329</v>
      </c>
      <c r="AF53">
        <v>-155193.72658308485</v>
      </c>
      <c r="AG53" s="3">
        <v>13689.253322347844</v>
      </c>
      <c r="AH53" s="3">
        <v>11538.693874437362</v>
      </c>
      <c r="AI53">
        <v>-138.50735298752534</v>
      </c>
      <c r="AJ53">
        <v>5954.4940791822728</v>
      </c>
      <c r="AK53">
        <v>2466.1278421416487</v>
      </c>
      <c r="AL53">
        <v>3726.9350134926644</v>
      </c>
      <c r="AM53">
        <v>-1932495.6113739591</v>
      </c>
      <c r="AN53">
        <v>-5303852.1407593945</v>
      </c>
      <c r="AO53">
        <v>493542.07005026308</v>
      </c>
      <c r="AP53">
        <v>-2700203.8210059195</v>
      </c>
      <c r="AQ53">
        <v>-6099865.038481988</v>
      </c>
      <c r="AR53">
        <v>3913976.1425459273</v>
      </c>
      <c r="AS53">
        <v>-1207868.45308864</v>
      </c>
      <c r="AT53">
        <v>14144656.556704774</v>
      </c>
      <c r="AU53">
        <v>-229347.6380555786</v>
      </c>
      <c r="AV53">
        <v>17251960.896270629</v>
      </c>
      <c r="AW53">
        <v>12776887.490132239</v>
      </c>
      <c r="AX53">
        <v>-30957523.240663487</v>
      </c>
      <c r="AY53">
        <v>-1369917.3565739638</v>
      </c>
      <c r="AZ53">
        <v>15905967.630965386</v>
      </c>
      <c r="BA53">
        <v>35938834.635839425</v>
      </c>
      <c r="BB53">
        <v>-753174.25161509146</v>
      </c>
      <c r="BC53">
        <v>-3464275.3930075029</v>
      </c>
      <c r="BD53">
        <v>424581.09078889375</v>
      </c>
      <c r="BE53">
        <v>502777.11945662135</v>
      </c>
      <c r="BF53">
        <v>482897.1027337269</v>
      </c>
      <c r="BG53">
        <v>408169.91803905973</v>
      </c>
      <c r="BH53">
        <v>12447.440057229951</v>
      </c>
      <c r="BI53">
        <v>9810.4167319921471</v>
      </c>
      <c r="BJ53">
        <v>-12686343.80748239</v>
      </c>
      <c r="BK53">
        <v>-11271311.080619069</v>
      </c>
      <c r="BL53">
        <v>-5550629.4948286163</v>
      </c>
      <c r="BM53">
        <v>-4921591.9430794083</v>
      </c>
      <c r="BN53">
        <v>-4366267.6668487135</v>
      </c>
      <c r="BO53">
        <v>-7219398.4993733456</v>
      </c>
      <c r="BP53">
        <v>-674643524.11087334</v>
      </c>
      <c r="BQ53">
        <v>-3506269.3367588688</v>
      </c>
      <c r="BR53">
        <v>-5948200.1178152738</v>
      </c>
      <c r="BS53">
        <v>-543071304.54036629</v>
      </c>
      <c r="BT53">
        <v>208295.46838632086</v>
      </c>
      <c r="BU53">
        <v>258434.68411729462</v>
      </c>
      <c r="BV53">
        <v>134956.77627343603</v>
      </c>
      <c r="BW53">
        <v>389670.90751484112</v>
      </c>
      <c r="BX53">
        <v>-7475468.5257285414</v>
      </c>
      <c r="BY53">
        <v>9739.8938932471192</v>
      </c>
      <c r="BZ53">
        <v>11394.771420081588</v>
      </c>
      <c r="CA53">
        <v>10199.13789366422</v>
      </c>
      <c r="CB53">
        <v>12177.161194614258</v>
      </c>
      <c r="CC53">
        <v>13689.116480080544</v>
      </c>
      <c r="CD53">
        <v>14227.081741648999</v>
      </c>
      <c r="CE53">
        <v>11866.097184707764</v>
      </c>
      <c r="CF53">
        <v>14245.21826595321</v>
      </c>
      <c r="CG53">
        <v>-6237.7286052400186</v>
      </c>
      <c r="CH53">
        <v>2163.7775246873648</v>
      </c>
      <c r="CI53">
        <v>-840.01192582041199</v>
      </c>
      <c r="CJ53">
        <v>12328202.598770361</v>
      </c>
      <c r="CK53" s="3">
        <v>-23409299.685073853</v>
      </c>
      <c r="CL53">
        <v>96360.294789604886</v>
      </c>
      <c r="CM53">
        <v>-161128.21428668764</v>
      </c>
      <c r="CN53">
        <v>-2227.5545771488969</v>
      </c>
      <c r="CO53">
        <v>4361.6832353584587</v>
      </c>
      <c r="CP53">
        <v>-8657.3886389685431</v>
      </c>
      <c r="CQ53">
        <v>16479.867142790099</v>
      </c>
      <c r="CR53">
        <v>5857179.3685444109</v>
      </c>
      <c r="CS53">
        <v>-10997637.722700698</v>
      </c>
      <c r="CT53">
        <v>-32634019.492148302</v>
      </c>
      <c r="CU53">
        <v>62597551.765921295</v>
      </c>
      <c r="CV53">
        <v>4170476.7380887526</v>
      </c>
      <c r="CW53">
        <v>-7694883.8555684434</v>
      </c>
      <c r="CX53">
        <v>2770.6242600632454</v>
      </c>
      <c r="CY53">
        <v>-4814.949318617947</v>
      </c>
      <c r="CZ53">
        <v>-7283.268476969005</v>
      </c>
    </row>
    <row r="54" spans="1:104" x14ac:dyDescent="0.35">
      <c r="A54" t="s">
        <v>53</v>
      </c>
      <c r="B54">
        <v>-106517.10808102714</v>
      </c>
      <c r="C54">
        <v>115965.80271615829</v>
      </c>
      <c r="D54">
        <v>79319.349342500791</v>
      </c>
      <c r="E54">
        <v>95588.722046157083</v>
      </c>
      <c r="F54">
        <v>37196.3345081878</v>
      </c>
      <c r="G54">
        <v>66539.942603346819</v>
      </c>
      <c r="H54">
        <v>59519.460400687545</v>
      </c>
      <c r="I54">
        <v>40051.248637164455</v>
      </c>
      <c r="J54">
        <v>45964.326889972217</v>
      </c>
      <c r="K54">
        <v>58589.118412281583</v>
      </c>
      <c r="L54">
        <v>-118125.01843295805</v>
      </c>
      <c r="M54">
        <v>103503.85776360231</v>
      </c>
      <c r="N54">
        <v>42744.847939844331</v>
      </c>
      <c r="O54">
        <v>135591.12742025591</v>
      </c>
      <c r="P54">
        <v>16204.948089664844</v>
      </c>
      <c r="Y54">
        <v>-150222.9588343504</v>
      </c>
      <c r="Z54">
        <v>-15891.6118179448</v>
      </c>
      <c r="AA54">
        <v>90879.605739812716</v>
      </c>
      <c r="AB54">
        <v>-259.52175176757925</v>
      </c>
      <c r="AC54">
        <v>79340.298041691218</v>
      </c>
      <c r="AD54">
        <v>-154726.63001039319</v>
      </c>
      <c r="AE54">
        <v>99345.129195341375</v>
      </c>
      <c r="AF54">
        <v>71500.067449399445</v>
      </c>
      <c r="AG54" s="3">
        <v>31.137186977075334</v>
      </c>
      <c r="AH54" s="3">
        <v>-2614.5384962690237</v>
      </c>
      <c r="AI54">
        <v>580.7669598033101</v>
      </c>
      <c r="AJ54">
        <v>84.108586180260275</v>
      </c>
      <c r="AK54">
        <v>1219.3590520871189</v>
      </c>
      <c r="AL54">
        <v>-982.12881857871832</v>
      </c>
      <c r="AM54">
        <v>-4229909.8590371264</v>
      </c>
      <c r="AN54">
        <v>3122729.4161688262</v>
      </c>
      <c r="AO54">
        <v>-11152596.732442757</v>
      </c>
      <c r="AP54">
        <v>5471919.7835257156</v>
      </c>
      <c r="AQ54">
        <v>6018619.4851818988</v>
      </c>
      <c r="AR54">
        <v>-1940844.4276761131</v>
      </c>
      <c r="AS54">
        <v>-4945304.5988580137</v>
      </c>
      <c r="AT54">
        <v>1245132.1675129682</v>
      </c>
      <c r="AU54">
        <v>-371380.8528122828</v>
      </c>
      <c r="AV54">
        <v>6174077.6382569363</v>
      </c>
      <c r="AW54">
        <v>2634079.574660704</v>
      </c>
      <c r="AX54">
        <v>816657.08241736202</v>
      </c>
      <c r="AY54">
        <v>5157184.958018776</v>
      </c>
      <c r="AZ54">
        <v>1593914.6572211785</v>
      </c>
      <c r="BA54">
        <v>-753174.25161509146</v>
      </c>
      <c r="BB54">
        <v>10192749.918413861</v>
      </c>
      <c r="BC54">
        <v>10067595.13102765</v>
      </c>
      <c r="BD54">
        <v>-170476.1967794408</v>
      </c>
      <c r="BE54">
        <v>-128514.74610961048</v>
      </c>
      <c r="BF54">
        <v>-137452.41347478298</v>
      </c>
      <c r="BG54">
        <v>-179911.98790230099</v>
      </c>
      <c r="BH54">
        <v>3807.3531104406284</v>
      </c>
      <c r="BI54">
        <v>-15940.775091096108</v>
      </c>
      <c r="BJ54">
        <v>-2705331.5466611716</v>
      </c>
      <c r="BK54">
        <v>-1952614.4172448555</v>
      </c>
      <c r="BL54">
        <v>-3152280.8611807534</v>
      </c>
      <c r="BM54">
        <v>-2452517.9529087562</v>
      </c>
      <c r="BN54">
        <v>-4789818.4717196776</v>
      </c>
      <c r="BO54">
        <v>-5927723.6863158103</v>
      </c>
      <c r="BP54">
        <v>-866313164.16559243</v>
      </c>
      <c r="BQ54">
        <v>-4364817.4053932391</v>
      </c>
      <c r="BR54">
        <v>-5100511.9039594978</v>
      </c>
      <c r="BS54">
        <v>-764323151.80383658</v>
      </c>
      <c r="BT54">
        <v>-225830.0950054095</v>
      </c>
      <c r="BU54">
        <v>-231615.51660817766</v>
      </c>
      <c r="BV54">
        <v>137430.26658737005</v>
      </c>
      <c r="BW54">
        <v>-99716.974893638762</v>
      </c>
      <c r="BX54">
        <v>8172277.4510336593</v>
      </c>
      <c r="BY54">
        <v>-6264.302394594557</v>
      </c>
      <c r="BZ54">
        <v>-7033.9145282002537</v>
      </c>
      <c r="CA54">
        <v>-4384.5884831863241</v>
      </c>
      <c r="CB54">
        <v>-4732.7976381062008</v>
      </c>
      <c r="CC54">
        <v>-5800.365893385504</v>
      </c>
      <c r="CD54">
        <v>-5988.7587776072023</v>
      </c>
      <c r="CE54">
        <v>-2825.3481781455307</v>
      </c>
      <c r="CF54">
        <v>-3059.4140648096477</v>
      </c>
      <c r="CG54">
        <v>14088.141341289622</v>
      </c>
      <c r="CH54">
        <v>10754.281526184137</v>
      </c>
      <c r="CI54">
        <v>8255.8894384969444</v>
      </c>
      <c r="CJ54">
        <v>5147887.0889275819</v>
      </c>
      <c r="CK54" s="3">
        <v>-9891751.6583463904</v>
      </c>
      <c r="CL54">
        <v>282245.51164562337</v>
      </c>
      <c r="CM54">
        <v>-527269.55864661303</v>
      </c>
      <c r="CN54">
        <v>1498.574498031199</v>
      </c>
      <c r="CO54">
        <v>-2883.9859687941603</v>
      </c>
      <c r="CP54">
        <v>1991.4856726119995</v>
      </c>
      <c r="CQ54">
        <v>-3726.9327123353082</v>
      </c>
      <c r="CR54">
        <v>7559393.7624895731</v>
      </c>
      <c r="CS54">
        <v>-14519716.672008984</v>
      </c>
      <c r="CT54">
        <v>-4518084.6752559952</v>
      </c>
      <c r="CU54">
        <v>8399254.267400546</v>
      </c>
      <c r="CV54">
        <v>3287885.442101785</v>
      </c>
      <c r="CW54">
        <v>-6020203.1758129979</v>
      </c>
      <c r="CX54">
        <v>-3676.4909257545128</v>
      </c>
      <c r="CY54">
        <v>7013.3758145238344</v>
      </c>
      <c r="CZ54">
        <v>11488.075540019674</v>
      </c>
    </row>
    <row r="55" spans="1:104" x14ac:dyDescent="0.35">
      <c r="A55" t="s">
        <v>54</v>
      </c>
      <c r="B55">
        <v>147188.67225911209</v>
      </c>
      <c r="C55">
        <v>-244883.89279771602</v>
      </c>
      <c r="D55">
        <v>-1126262.2673442841</v>
      </c>
      <c r="E55">
        <v>659944.97933055065</v>
      </c>
      <c r="F55">
        <v>1146394.6899245975</v>
      </c>
      <c r="G55">
        <v>32495.788129600081</v>
      </c>
      <c r="H55">
        <v>-194908.9074058143</v>
      </c>
      <c r="I55">
        <v>-538523.36904392904</v>
      </c>
      <c r="J55">
        <v>-1044985.1647348331</v>
      </c>
      <c r="K55">
        <v>476902.0860061266</v>
      </c>
      <c r="L55">
        <v>45568.072744638674</v>
      </c>
      <c r="M55">
        <v>-898079.88233572349</v>
      </c>
      <c r="N55">
        <v>-1273146.3926554576</v>
      </c>
      <c r="O55">
        <v>-60649.840888639112</v>
      </c>
      <c r="P55">
        <v>1292288.9281030288</v>
      </c>
      <c r="Y55">
        <v>1189345.0585687598</v>
      </c>
      <c r="Z55">
        <v>-72828.143412406571</v>
      </c>
      <c r="AA55">
        <v>458723.58921749791</v>
      </c>
      <c r="AB55">
        <v>-187619.71315588403</v>
      </c>
      <c r="AC55">
        <v>441466.14219280711</v>
      </c>
      <c r="AD55">
        <v>1216671.3080077639</v>
      </c>
      <c r="AE55">
        <v>167168.5630120842</v>
      </c>
      <c r="AF55">
        <v>296216.80757062969</v>
      </c>
      <c r="AG55" s="3">
        <v>-308.81820626236032</v>
      </c>
      <c r="AH55" s="3">
        <v>-18110.244662006811</v>
      </c>
      <c r="AI55">
        <v>-1961.3405082515658</v>
      </c>
      <c r="AJ55">
        <v>-7351.8545850551091</v>
      </c>
      <c r="AK55">
        <v>-2068.3157087538434</v>
      </c>
      <c r="AL55">
        <v>-4116.4741278620386</v>
      </c>
      <c r="AM55">
        <v>4679461.1927374806</v>
      </c>
      <c r="AN55">
        <v>-9370590.1526198443</v>
      </c>
      <c r="AO55">
        <v>13724371.288877934</v>
      </c>
      <c r="AP55">
        <v>-20963103.720672194</v>
      </c>
      <c r="AQ55">
        <v>-12815207.181731584</v>
      </c>
      <c r="AR55">
        <v>-12424272.271980288</v>
      </c>
      <c r="AS55">
        <v>-7062556.7139680348</v>
      </c>
      <c r="AT55">
        <v>-14804678.621360281</v>
      </c>
      <c r="AU55">
        <v>29961497.777963884</v>
      </c>
      <c r="AV55">
        <v>11088005.389940416</v>
      </c>
      <c r="AW55">
        <v>4139075.0009344523</v>
      </c>
      <c r="AX55">
        <v>8715047.0775439143</v>
      </c>
      <c r="AY55">
        <v>7813296.5195150189</v>
      </c>
      <c r="AZ55">
        <v>-24811739.531397875</v>
      </c>
      <c r="BA55">
        <v>-3464275.3930075029</v>
      </c>
      <c r="BB55">
        <v>10067595.13102765</v>
      </c>
      <c r="BC55">
        <v>306693151.97058612</v>
      </c>
      <c r="BD55">
        <v>972859.48294388247</v>
      </c>
      <c r="BE55">
        <v>789501.24758495146</v>
      </c>
      <c r="BF55">
        <v>915732.47161621135</v>
      </c>
      <c r="BG55">
        <v>757284.85332399048</v>
      </c>
      <c r="BH55">
        <v>-164836.46274193833</v>
      </c>
      <c r="BI55">
        <v>60103.600662708297</v>
      </c>
      <c r="BJ55">
        <v>12140612.555791402</v>
      </c>
      <c r="BK55">
        <v>10413559.025856353</v>
      </c>
      <c r="BL55">
        <v>5505312.9968954893</v>
      </c>
      <c r="BM55">
        <v>4435875.1240934795</v>
      </c>
      <c r="BN55">
        <v>-5200273.7655546907</v>
      </c>
      <c r="BO55">
        <v>-7029281.5102827847</v>
      </c>
      <c r="BP55">
        <v>482770253.34736264</v>
      </c>
      <c r="BQ55">
        <v>-3731790.4374866402</v>
      </c>
      <c r="BR55">
        <v>-4082423.1455552517</v>
      </c>
      <c r="BS55">
        <v>581202922.80842471</v>
      </c>
      <c r="BT55">
        <v>-371202.81434706872</v>
      </c>
      <c r="BU55">
        <v>-363548.33683934965</v>
      </c>
      <c r="BV55">
        <v>-350161.62601442798</v>
      </c>
      <c r="BW55">
        <v>645637.21711638058</v>
      </c>
      <c r="BX55">
        <v>918063.03212698014</v>
      </c>
      <c r="BY55">
        <v>-6878.5291262506844</v>
      </c>
      <c r="BZ55">
        <v>-9277.1482066273147</v>
      </c>
      <c r="CA55">
        <v>-8085.8412122569134</v>
      </c>
      <c r="CB55">
        <v>-6768.4109627790685</v>
      </c>
      <c r="CC55">
        <v>-4911.5342479860592</v>
      </c>
      <c r="CD55">
        <v>-5959.5298688035355</v>
      </c>
      <c r="CE55">
        <v>-5075.0204793049434</v>
      </c>
      <c r="CF55">
        <v>-4379.5467955068525</v>
      </c>
      <c r="CG55">
        <v>-25601.432921283646</v>
      </c>
      <c r="CH55">
        <v>-24927.219579581779</v>
      </c>
      <c r="CI55">
        <v>-4165.7658354880614</v>
      </c>
      <c r="CJ55">
        <v>-61235877.944535434</v>
      </c>
      <c r="CK55" s="3">
        <v>116404228.28816132</v>
      </c>
      <c r="CL55">
        <v>1167040.3655651319</v>
      </c>
      <c r="CM55">
        <v>-2208733.5176450722</v>
      </c>
      <c r="CN55">
        <v>-16203.205775732864</v>
      </c>
      <c r="CO55">
        <v>31072.694676422889</v>
      </c>
      <c r="CP55">
        <v>-15612.801739802397</v>
      </c>
      <c r="CQ55">
        <v>29825.781775125968</v>
      </c>
      <c r="CR55">
        <v>-82665283.315620542</v>
      </c>
      <c r="CS55">
        <v>159746853.83280012</v>
      </c>
      <c r="CT55">
        <v>18762070.212707508</v>
      </c>
      <c r="CU55">
        <v>-35328502.460306607</v>
      </c>
      <c r="CV55">
        <v>14031876.624608619</v>
      </c>
      <c r="CW55">
        <v>-25924913.830043714</v>
      </c>
      <c r="CX55">
        <v>26469.518413706428</v>
      </c>
      <c r="CY55">
        <v>-47519.897199629719</v>
      </c>
      <c r="CZ55">
        <v>-10149.405835919924</v>
      </c>
    </row>
    <row r="56" spans="1:104" x14ac:dyDescent="0.35">
      <c r="A56" t="s">
        <v>55</v>
      </c>
      <c r="B56">
        <v>46030.398101909494</v>
      </c>
      <c r="C56">
        <v>-15202.326102964325</v>
      </c>
      <c r="D56">
        <v>-83140.859919333627</v>
      </c>
      <c r="E56">
        <v>-17905.939728959434</v>
      </c>
      <c r="F56">
        <v>47773.442550526452</v>
      </c>
      <c r="G56">
        <v>-14077.588047110909</v>
      </c>
      <c r="H56">
        <v>-5937.8370455425002</v>
      </c>
      <c r="I56">
        <v>-50640.29118242328</v>
      </c>
      <c r="J56">
        <v>-67242.00594784657</v>
      </c>
      <c r="K56">
        <v>-13730.254193215382</v>
      </c>
      <c r="L56">
        <v>50677.426404983409</v>
      </c>
      <c r="M56">
        <v>-47705.721042220299</v>
      </c>
      <c r="N56">
        <v>-61080.421802595272</v>
      </c>
      <c r="O56">
        <v>-20945.398771487726</v>
      </c>
      <c r="P56">
        <v>58167.921042946567</v>
      </c>
      <c r="Y56">
        <v>184345.06549300026</v>
      </c>
      <c r="Z56">
        <v>9861.2886450712867</v>
      </c>
      <c r="AA56">
        <v>-31061.450285338189</v>
      </c>
      <c r="AB56">
        <v>-9018.8786065769509</v>
      </c>
      <c r="AC56">
        <v>-31110.129934845008</v>
      </c>
      <c r="AD56">
        <v>189535.3208969016</v>
      </c>
      <c r="AE56">
        <v>-40476.899031123205</v>
      </c>
      <c r="AF56">
        <v>-34212.726354882252</v>
      </c>
      <c r="AG56" s="3">
        <v>722.13250909578505</v>
      </c>
      <c r="AH56" s="3">
        <v>339.1296906924465</v>
      </c>
      <c r="AI56">
        <v>85.629569124194887</v>
      </c>
      <c r="AJ56">
        <v>-519.85964631642787</v>
      </c>
      <c r="AK56">
        <v>227.94432616868977</v>
      </c>
      <c r="AL56">
        <v>-441.9832548604461</v>
      </c>
      <c r="AM56">
        <v>1034911.5670543389</v>
      </c>
      <c r="AN56">
        <v>-711547.83073637576</v>
      </c>
      <c r="AO56">
        <v>2406950.3833191348</v>
      </c>
      <c r="AP56">
        <v>-1467457.3967200285</v>
      </c>
      <c r="AQ56">
        <v>-835047.77704838815</v>
      </c>
      <c r="AR56">
        <v>439411.49677442998</v>
      </c>
      <c r="AS56">
        <v>525982.4742234936</v>
      </c>
      <c r="AT56">
        <v>-1490081.5812876257</v>
      </c>
      <c r="AU56">
        <v>636593.31287540111</v>
      </c>
      <c r="AV56">
        <v>-1110576.6354570594</v>
      </c>
      <c r="AW56">
        <v>-1027074.5715545998</v>
      </c>
      <c r="AX56">
        <v>-842277.90473281511</v>
      </c>
      <c r="AY56">
        <v>-759451.32098090381</v>
      </c>
      <c r="AZ56">
        <v>720272.96493346605</v>
      </c>
      <c r="BA56">
        <v>424581.09078889375</v>
      </c>
      <c r="BB56">
        <v>-170476.1967794408</v>
      </c>
      <c r="BC56">
        <v>972859.48294388247</v>
      </c>
      <c r="BD56">
        <v>199773.79094616458</v>
      </c>
      <c r="BE56">
        <v>192173.32441025096</v>
      </c>
      <c r="BF56">
        <v>204038.49142164344</v>
      </c>
      <c r="BG56">
        <v>198614.93897878914</v>
      </c>
      <c r="BH56">
        <v>33150.173666932118</v>
      </c>
      <c r="BI56">
        <v>6384.9030221347321</v>
      </c>
      <c r="BJ56">
        <v>1419344.4378073334</v>
      </c>
      <c r="BK56">
        <v>1176053.4432442342</v>
      </c>
      <c r="BL56">
        <v>1363979.2382386269</v>
      </c>
      <c r="BM56">
        <v>1168315.2372036718</v>
      </c>
      <c r="BN56">
        <v>569012.71990945749</v>
      </c>
      <c r="BO56">
        <v>447376.76048619242</v>
      </c>
      <c r="BP56">
        <v>306700651.90087992</v>
      </c>
      <c r="BQ56">
        <v>663496.69308352377</v>
      </c>
      <c r="BR56">
        <v>619189.33110325958</v>
      </c>
      <c r="BS56">
        <v>288505093.93363369</v>
      </c>
      <c r="BT56">
        <v>26571.387599193844</v>
      </c>
      <c r="BU56">
        <v>39903.889571575877</v>
      </c>
      <c r="BV56">
        <v>-65032.841568412237</v>
      </c>
      <c r="BW56">
        <v>178996.851952661</v>
      </c>
      <c r="BX56">
        <v>-387866.62757492141</v>
      </c>
      <c r="BY56">
        <v>820.00122789892725</v>
      </c>
      <c r="BZ56">
        <v>590.87157029943262</v>
      </c>
      <c r="CA56">
        <v>625.6537860281536</v>
      </c>
      <c r="CB56">
        <v>360.49396776189559</v>
      </c>
      <c r="CC56">
        <v>444.43525044130007</v>
      </c>
      <c r="CD56">
        <v>225.44256306485983</v>
      </c>
      <c r="CE56">
        <v>66.534127125803778</v>
      </c>
      <c r="CF56">
        <v>-174.71087851925853</v>
      </c>
      <c r="CG56">
        <v>-1233.6867100858412</v>
      </c>
      <c r="CH56">
        <v>-1042.690178797518</v>
      </c>
      <c r="CI56">
        <v>-566.58333645864877</v>
      </c>
      <c r="CJ56">
        <v>-4891988.9261324396</v>
      </c>
      <c r="CK56" s="3">
        <v>9147090.0467945877</v>
      </c>
      <c r="CL56">
        <v>49154.151335547256</v>
      </c>
      <c r="CM56">
        <v>-91332.700515784585</v>
      </c>
      <c r="CN56">
        <v>-631.08794677198159</v>
      </c>
      <c r="CO56">
        <v>1214.872153426631</v>
      </c>
      <c r="CP56">
        <v>-1033.9619439303071</v>
      </c>
      <c r="CQ56">
        <v>1974.3279710570262</v>
      </c>
      <c r="CR56">
        <v>-5578033.2701492915</v>
      </c>
      <c r="CS56">
        <v>10664350.615063194</v>
      </c>
      <c r="CT56">
        <v>778974.18399844808</v>
      </c>
      <c r="CU56">
        <v>-1422683.493820637</v>
      </c>
      <c r="CV56">
        <v>97060.045229042167</v>
      </c>
      <c r="CW56">
        <v>-153540.70646323884</v>
      </c>
      <c r="CX56">
        <v>1082.9833911077646</v>
      </c>
      <c r="CY56">
        <v>-2033.8921941155088</v>
      </c>
      <c r="CZ56">
        <v>-861.98424258277555</v>
      </c>
    </row>
    <row r="57" spans="1:104" x14ac:dyDescent="0.35">
      <c r="A57" t="s">
        <v>56</v>
      </c>
      <c r="B57">
        <v>43072.018138440202</v>
      </c>
      <c r="C57">
        <v>-13242.076600657512</v>
      </c>
      <c r="D57">
        <v>-72664.846051495289</v>
      </c>
      <c r="E57">
        <v>-15433.723975778916</v>
      </c>
      <c r="F57">
        <v>39587.521864664595</v>
      </c>
      <c r="G57">
        <v>-10001.844026089897</v>
      </c>
      <c r="H57">
        <v>-6085.4608093376482</v>
      </c>
      <c r="I57">
        <v>-45388.268205389155</v>
      </c>
      <c r="J57">
        <v>-60160.053485712495</v>
      </c>
      <c r="K57">
        <v>-12523.171225994765</v>
      </c>
      <c r="L57">
        <v>42728.030128887462</v>
      </c>
      <c r="M57">
        <v>-42803.60214549565</v>
      </c>
      <c r="N57">
        <v>-54613.793007294007</v>
      </c>
      <c r="O57">
        <v>-10967.00617725604</v>
      </c>
      <c r="P57">
        <v>54730.25897243795</v>
      </c>
      <c r="Y57">
        <v>173088.87974453086</v>
      </c>
      <c r="Z57">
        <v>7789.5126675754927</v>
      </c>
      <c r="AA57">
        <v>-27191.433102841056</v>
      </c>
      <c r="AB57">
        <v>-8445.8915578082215</v>
      </c>
      <c r="AC57">
        <v>-28145.018880052939</v>
      </c>
      <c r="AD57">
        <v>177655.05591328102</v>
      </c>
      <c r="AE57">
        <v>-36750.371838668143</v>
      </c>
      <c r="AF57">
        <v>-31766.107291360597</v>
      </c>
      <c r="AG57" s="3">
        <v>792.2541862781535</v>
      </c>
      <c r="AH57" s="3">
        <v>328.26908131321579</v>
      </c>
      <c r="AI57">
        <v>74.331006081760052</v>
      </c>
      <c r="AJ57">
        <v>-459.9397370565639</v>
      </c>
      <c r="AK57">
        <v>218.38834797726412</v>
      </c>
      <c r="AL57">
        <v>-433.77765885785453</v>
      </c>
      <c r="AM57">
        <v>808996.73188624321</v>
      </c>
      <c r="AN57">
        <v>-365742.84289323061</v>
      </c>
      <c r="AO57">
        <v>2254762.2338095629</v>
      </c>
      <c r="AP57">
        <v>-1682768.861341645</v>
      </c>
      <c r="AQ57">
        <v>-406197.94986041432</v>
      </c>
      <c r="AR57">
        <v>460595.57388372795</v>
      </c>
      <c r="AS57">
        <v>364928.56090268708</v>
      </c>
      <c r="AT57">
        <v>-1131044.5946589976</v>
      </c>
      <c r="AU57">
        <v>319637.62274630577</v>
      </c>
      <c r="AV57">
        <v>-789335.29994895076</v>
      </c>
      <c r="AW57">
        <v>-823817.11025205499</v>
      </c>
      <c r="AX57">
        <v>-861581.5156150643</v>
      </c>
      <c r="AY57">
        <v>-713524.16111764731</v>
      </c>
      <c r="AZ57">
        <v>646475.35282654699</v>
      </c>
      <c r="BA57">
        <v>502777.11945662135</v>
      </c>
      <c r="BB57">
        <v>-128514.74610961048</v>
      </c>
      <c r="BC57">
        <v>789501.24758495146</v>
      </c>
      <c r="BD57">
        <v>192173.32441025096</v>
      </c>
      <c r="BE57">
        <v>191921.18485241962</v>
      </c>
      <c r="BF57">
        <v>201333.84204666488</v>
      </c>
      <c r="BG57">
        <v>194817.81425132221</v>
      </c>
      <c r="BH57">
        <v>38369.187649561187</v>
      </c>
      <c r="BI57">
        <v>6030.7840114819428</v>
      </c>
      <c r="BJ57">
        <v>985920.87440453738</v>
      </c>
      <c r="BK57">
        <v>790332.6320448406</v>
      </c>
      <c r="BL57">
        <v>1120142.6364955024</v>
      </c>
      <c r="BM57">
        <v>956750.52438022965</v>
      </c>
      <c r="BN57">
        <v>464446.43069083558</v>
      </c>
      <c r="BO57">
        <v>324056.03477886168</v>
      </c>
      <c r="BP57">
        <v>256557929.38824657</v>
      </c>
      <c r="BQ57">
        <v>552794.28247904568</v>
      </c>
      <c r="BR57">
        <v>491370.53028931079</v>
      </c>
      <c r="BS57">
        <v>244257528.84696519</v>
      </c>
      <c r="BT57">
        <v>26790.92029294747</v>
      </c>
      <c r="BU57">
        <v>40561.103225685118</v>
      </c>
      <c r="BV57">
        <v>-58627.38327819921</v>
      </c>
      <c r="BW57">
        <v>180904.11076738121</v>
      </c>
      <c r="BX57">
        <v>-223204.92423865589</v>
      </c>
      <c r="BY57">
        <v>663.38700421369447</v>
      </c>
      <c r="BZ57">
        <v>489.04468173792225</v>
      </c>
      <c r="CA57">
        <v>458.171044210346</v>
      </c>
      <c r="CB57">
        <v>229.51741924061139</v>
      </c>
      <c r="CC57">
        <v>356.58682489721321</v>
      </c>
      <c r="CD57">
        <v>219.07874386822803</v>
      </c>
      <c r="CE57">
        <v>-10.857979859637199</v>
      </c>
      <c r="CF57">
        <v>-193.68240053217758</v>
      </c>
      <c r="CG57">
        <v>-1050.1835920585315</v>
      </c>
      <c r="CH57">
        <v>-901.10482526702037</v>
      </c>
      <c r="CI57">
        <v>-363.74424586061707</v>
      </c>
      <c r="CJ57">
        <v>-3950786.6629130021</v>
      </c>
      <c r="CK57" s="3">
        <v>7366806.1357995858</v>
      </c>
      <c r="CL57">
        <v>39159.279873037529</v>
      </c>
      <c r="CM57">
        <v>-72093.053740527961</v>
      </c>
      <c r="CN57">
        <v>-521.6540947853432</v>
      </c>
      <c r="CO57">
        <v>1008.3107017802937</v>
      </c>
      <c r="CP57">
        <v>-1008.9229584425735</v>
      </c>
      <c r="CQ57">
        <v>1928.163147745079</v>
      </c>
      <c r="CR57">
        <v>-4539812.4207779281</v>
      </c>
      <c r="CS57">
        <v>8674305.8831905853</v>
      </c>
      <c r="CT57">
        <v>408002.24048030173</v>
      </c>
      <c r="CU57">
        <v>-716570.63056356763</v>
      </c>
      <c r="CV57">
        <v>55753.25665172642</v>
      </c>
      <c r="CW57">
        <v>-76890.973230780408</v>
      </c>
      <c r="CX57">
        <v>1099.6019344799568</v>
      </c>
      <c r="CY57">
        <v>-2058.8767991583795</v>
      </c>
      <c r="CZ57">
        <v>-584.81353086516913</v>
      </c>
    </row>
    <row r="58" spans="1:104" x14ac:dyDescent="0.35">
      <c r="A58" t="s">
        <v>157</v>
      </c>
      <c r="B58">
        <v>45954.293072673056</v>
      </c>
      <c r="C58">
        <v>-12551.15850249611</v>
      </c>
      <c r="D58">
        <v>-83587.045432586179</v>
      </c>
      <c r="E58">
        <v>-16775.911245275802</v>
      </c>
      <c r="F58">
        <v>49999.685243203094</v>
      </c>
      <c r="G58">
        <v>-11467.956753924509</v>
      </c>
      <c r="H58">
        <v>-4108.1667811457037</v>
      </c>
      <c r="I58">
        <v>-48991.961725970839</v>
      </c>
      <c r="J58">
        <v>-69149.309751024499</v>
      </c>
      <c r="K58">
        <v>-13382.004091918336</v>
      </c>
      <c r="L58">
        <v>53484.129450936591</v>
      </c>
      <c r="M58">
        <v>-45948.781734263532</v>
      </c>
      <c r="N58">
        <v>-63516.600863683212</v>
      </c>
      <c r="O58">
        <v>-14539.376142030946</v>
      </c>
      <c r="P58">
        <v>67127.201565595926</v>
      </c>
      <c r="Y58">
        <v>184318.36511975204</v>
      </c>
      <c r="Z58">
        <v>9937.6564934605613</v>
      </c>
      <c r="AA58">
        <v>-31552.387492565107</v>
      </c>
      <c r="AB58">
        <v>-7320.8000088100061</v>
      </c>
      <c r="AC58">
        <v>-32426.231637456087</v>
      </c>
      <c r="AD58">
        <v>189419.33775875971</v>
      </c>
      <c r="AE58">
        <v>-41251.381510639752</v>
      </c>
      <c r="AF58">
        <v>-36263.314808065683</v>
      </c>
      <c r="AG58" s="3">
        <v>794.1666182590111</v>
      </c>
      <c r="AH58" s="3">
        <v>293.03191391608482</v>
      </c>
      <c r="AI58">
        <v>82.087126264550022</v>
      </c>
      <c r="AJ58">
        <v>-511.84995664390448</v>
      </c>
      <c r="AK58">
        <v>233.29985909042873</v>
      </c>
      <c r="AL58">
        <v>-466.40652179032276</v>
      </c>
      <c r="AM58">
        <v>941173.80078464735</v>
      </c>
      <c r="AN58">
        <v>-565133.82186166896</v>
      </c>
      <c r="AO58">
        <v>2321788.9075947059</v>
      </c>
      <c r="AP58">
        <v>-1465125.2975812121</v>
      </c>
      <c r="AQ58">
        <v>-622814.69479553157</v>
      </c>
      <c r="AR58">
        <v>504163.66132551571</v>
      </c>
      <c r="AS58">
        <v>488617.8115599773</v>
      </c>
      <c r="AT58">
        <v>-1340687.9170476987</v>
      </c>
      <c r="AU58">
        <v>487069.08559089783</v>
      </c>
      <c r="AV58">
        <v>-971428.90389411873</v>
      </c>
      <c r="AW58">
        <v>-947278.15454124019</v>
      </c>
      <c r="AX58">
        <v>-903512.6637979059</v>
      </c>
      <c r="AY58">
        <v>-810847.39995622938</v>
      </c>
      <c r="AZ58">
        <v>748038.47861429316</v>
      </c>
      <c r="BA58">
        <v>482897.1027337269</v>
      </c>
      <c r="BB58">
        <v>-137452.41347478298</v>
      </c>
      <c r="BC58">
        <v>915732.47161621135</v>
      </c>
      <c r="BD58">
        <v>204038.49142164344</v>
      </c>
      <c r="BE58">
        <v>201333.84204666488</v>
      </c>
      <c r="BF58">
        <v>215383.04720925394</v>
      </c>
      <c r="BG58">
        <v>208283.47913806967</v>
      </c>
      <c r="BH58">
        <v>38880.982030697385</v>
      </c>
      <c r="BI58">
        <v>6706.6511748473795</v>
      </c>
      <c r="BJ58">
        <v>1148961.7161899246</v>
      </c>
      <c r="BK58">
        <v>925168.56018703023</v>
      </c>
      <c r="BL58">
        <v>1253145.1314966609</v>
      </c>
      <c r="BM58">
        <v>1067335.5960510203</v>
      </c>
      <c r="BN58">
        <v>517213.66150253551</v>
      </c>
      <c r="BO58">
        <v>372331.61344023194</v>
      </c>
      <c r="BP58">
        <v>288477473.77477533</v>
      </c>
      <c r="BQ58">
        <v>614688.4034116345</v>
      </c>
      <c r="BR58">
        <v>558254.65807370946</v>
      </c>
      <c r="BS58">
        <v>273462055.10456043</v>
      </c>
      <c r="BT58">
        <v>27682.596148663495</v>
      </c>
      <c r="BU58">
        <v>42666.866653495446</v>
      </c>
      <c r="BV58">
        <v>-63594.448826449414</v>
      </c>
      <c r="BW58">
        <v>189825.68639751122</v>
      </c>
      <c r="BX58">
        <v>-264538.96396579931</v>
      </c>
      <c r="BY58">
        <v>778.831135844909</v>
      </c>
      <c r="BZ58">
        <v>622.84356574543381</v>
      </c>
      <c r="CA58">
        <v>568.79680188078078</v>
      </c>
      <c r="CB58">
        <v>403.7088600526414</v>
      </c>
      <c r="CC58">
        <v>438.16793564462989</v>
      </c>
      <c r="CD58">
        <v>301.83933009303956</v>
      </c>
      <c r="CE58">
        <v>57.099213394328572</v>
      </c>
      <c r="CF58">
        <v>-91.496197869281644</v>
      </c>
      <c r="CG58">
        <v>-1127.2539664835786</v>
      </c>
      <c r="CH58">
        <v>-987.44171898943864</v>
      </c>
      <c r="CI58">
        <v>-421.42522489837359</v>
      </c>
      <c r="CJ58">
        <v>-4496825.9473749436</v>
      </c>
      <c r="CK58" s="3">
        <v>8392469.8168887831</v>
      </c>
      <c r="CL58">
        <v>46128.28961783406</v>
      </c>
      <c r="CM58">
        <v>-85217.795229377516</v>
      </c>
      <c r="CN58">
        <v>-543.88953718995765</v>
      </c>
      <c r="CO58">
        <v>1050.894985269777</v>
      </c>
      <c r="CP58">
        <v>-1025.6975405575852</v>
      </c>
      <c r="CQ58">
        <v>1959.1320201091924</v>
      </c>
      <c r="CR58">
        <v>-5022592.0364105711</v>
      </c>
      <c r="CS58">
        <v>9600167.0947627053</v>
      </c>
      <c r="CT58">
        <v>568339.52390101575</v>
      </c>
      <c r="CU58">
        <v>-1024468.1440880141</v>
      </c>
      <c r="CV58">
        <v>77584.986687356708</v>
      </c>
      <c r="CW58">
        <v>-115154.17536193412</v>
      </c>
      <c r="CX58">
        <v>1179.6880332871397</v>
      </c>
      <c r="CY58">
        <v>-2209.0108383030761</v>
      </c>
      <c r="CZ58">
        <v>-664.06970152971098</v>
      </c>
    </row>
    <row r="59" spans="1:104" x14ac:dyDescent="0.35">
      <c r="A59" t="s">
        <v>57</v>
      </c>
      <c r="B59">
        <v>46901.599521915494</v>
      </c>
      <c r="C59">
        <v>-13235.665924639277</v>
      </c>
      <c r="D59">
        <v>-83684.061827291662</v>
      </c>
      <c r="E59">
        <v>-19598.501820744867</v>
      </c>
      <c r="F59">
        <v>47436.741908160489</v>
      </c>
      <c r="G59">
        <v>-12892.524285233485</v>
      </c>
      <c r="H59">
        <v>-4179.3789639218967</v>
      </c>
      <c r="I59">
        <v>-49834.081464228933</v>
      </c>
      <c r="J59">
        <v>-68995.122724344095</v>
      </c>
      <c r="K59">
        <v>-14937.811268102892</v>
      </c>
      <c r="L59">
        <v>52592.750398001284</v>
      </c>
      <c r="M59">
        <v>-48043.478156887089</v>
      </c>
      <c r="N59">
        <v>-63624.081817598126</v>
      </c>
      <c r="O59">
        <v>-20033.538749433188</v>
      </c>
      <c r="P59">
        <v>61055.691074298411</v>
      </c>
      <c r="Y59">
        <v>183006.8736502754</v>
      </c>
      <c r="Z59">
        <v>9845.1075817434757</v>
      </c>
      <c r="AA59">
        <v>-31961.244020364546</v>
      </c>
      <c r="AB59">
        <v>-6787.1230390247747</v>
      </c>
      <c r="AC59">
        <v>-32374.730145457481</v>
      </c>
      <c r="AD59">
        <v>187773.43359412521</v>
      </c>
      <c r="AE59">
        <v>-40468.714549476928</v>
      </c>
      <c r="AF59">
        <v>-35902.662007960833</v>
      </c>
      <c r="AG59" s="3">
        <v>752.91602390990317</v>
      </c>
      <c r="AH59" s="3">
        <v>305.90448732361165</v>
      </c>
      <c r="AI59">
        <v>83.335781677003254</v>
      </c>
      <c r="AJ59">
        <v>-491.34702930624098</v>
      </c>
      <c r="AK59">
        <v>220.91425612818739</v>
      </c>
      <c r="AL59">
        <v>-431.30421651156757</v>
      </c>
      <c r="AM59">
        <v>964148.48874595668</v>
      </c>
      <c r="AN59">
        <v>-585059.19379895809</v>
      </c>
      <c r="AO59">
        <v>2291303.4656025092</v>
      </c>
      <c r="AP59">
        <v>-1382824.6861749147</v>
      </c>
      <c r="AQ59">
        <v>-641523.13076048566</v>
      </c>
      <c r="AR59">
        <v>526037.62693675328</v>
      </c>
      <c r="AS59">
        <v>459528.99468625907</v>
      </c>
      <c r="AT59">
        <v>-1346186.4218272564</v>
      </c>
      <c r="AU59">
        <v>485768.30154549156</v>
      </c>
      <c r="AV59">
        <v>-963101.71110108541</v>
      </c>
      <c r="AW59">
        <v>-959841.3411164264</v>
      </c>
      <c r="AX59">
        <v>-828204.41625523265</v>
      </c>
      <c r="AY59">
        <v>-734601.64272957866</v>
      </c>
      <c r="AZ59">
        <v>787669.37310774275</v>
      </c>
      <c r="BA59">
        <v>408169.91803905973</v>
      </c>
      <c r="BB59">
        <v>-179911.98790230099</v>
      </c>
      <c r="BC59">
        <v>757284.85332399048</v>
      </c>
      <c r="BD59">
        <v>198614.93897878914</v>
      </c>
      <c r="BE59">
        <v>194817.81425132221</v>
      </c>
      <c r="BF59">
        <v>208283.47913806967</v>
      </c>
      <c r="BG59">
        <v>203918.35069155725</v>
      </c>
      <c r="BH59">
        <v>38717.305649964408</v>
      </c>
      <c r="BI59">
        <v>6881.7593997787062</v>
      </c>
      <c r="BJ59">
        <v>1208368.0989170789</v>
      </c>
      <c r="BK59">
        <v>978233.35593287239</v>
      </c>
      <c r="BL59">
        <v>1279090.2739386465</v>
      </c>
      <c r="BM59">
        <v>1092177.5238339698</v>
      </c>
      <c r="BN59">
        <v>570116.75142882136</v>
      </c>
      <c r="BO59">
        <v>447029.42452681781</v>
      </c>
      <c r="BP59">
        <v>291759626.06545854</v>
      </c>
      <c r="BQ59">
        <v>661618.51165138383</v>
      </c>
      <c r="BR59">
        <v>622709.02793900517</v>
      </c>
      <c r="BS59">
        <v>276228115.23477095</v>
      </c>
      <c r="BT59">
        <v>30167.787111410817</v>
      </c>
      <c r="BU59">
        <v>44467.309050527336</v>
      </c>
      <c r="BV59">
        <v>-65018.169739371151</v>
      </c>
      <c r="BW59">
        <v>184901.30940257199</v>
      </c>
      <c r="BX59">
        <v>-246864.24900230169</v>
      </c>
      <c r="BY59">
        <v>813.52112377804826</v>
      </c>
      <c r="BZ59">
        <v>658.94193323821241</v>
      </c>
      <c r="CA59">
        <v>599.70362118728349</v>
      </c>
      <c r="CB59">
        <v>441.22062007556508</v>
      </c>
      <c r="CC59">
        <v>454.54594447517917</v>
      </c>
      <c r="CD59">
        <v>313.26142664490931</v>
      </c>
      <c r="CE59">
        <v>60.029600551681064</v>
      </c>
      <c r="CF59">
        <v>-81.314542063543428</v>
      </c>
      <c r="CG59">
        <v>-1170.4348052539174</v>
      </c>
      <c r="CH59">
        <v>-1033.5531645438705</v>
      </c>
      <c r="CI59">
        <v>-533.6243335955362</v>
      </c>
      <c r="CJ59">
        <v>-4501341.922925747</v>
      </c>
      <c r="CK59" s="3">
        <v>8411748.1444662735</v>
      </c>
      <c r="CL59">
        <v>44105.433075756067</v>
      </c>
      <c r="CM59">
        <v>-81535.816083510101</v>
      </c>
      <c r="CN59">
        <v>-538.18081334645819</v>
      </c>
      <c r="CO59">
        <v>1037.4583248981953</v>
      </c>
      <c r="CP59">
        <v>-989.29727126722105</v>
      </c>
      <c r="CQ59">
        <v>1889.256368116447</v>
      </c>
      <c r="CR59">
        <v>-5014023.8792271866</v>
      </c>
      <c r="CS59">
        <v>9586721.2528453041</v>
      </c>
      <c r="CT59">
        <v>687198.47388577228</v>
      </c>
      <c r="CU59">
        <v>-1250263.0269114387</v>
      </c>
      <c r="CV59">
        <v>54575.495934483522</v>
      </c>
      <c r="CW59">
        <v>-73565.790803682001</v>
      </c>
      <c r="CX59">
        <v>1139.3646137150008</v>
      </c>
      <c r="CY59">
        <v>-2129.6960038314201</v>
      </c>
      <c r="CZ59">
        <v>-777.12414825226062</v>
      </c>
    </row>
    <row r="60" spans="1:104" x14ac:dyDescent="0.35">
      <c r="A60" t="s">
        <v>58</v>
      </c>
      <c r="B60">
        <v>15327.896666468829</v>
      </c>
      <c r="C60">
        <v>254.76732964138276</v>
      </c>
      <c r="D60">
        <v>-4571.2212173854159</v>
      </c>
      <c r="E60">
        <v>-2846.7839525297145</v>
      </c>
      <c r="F60">
        <v>1146.936014998864</v>
      </c>
      <c r="G60">
        <v>2991.734527181211</v>
      </c>
      <c r="H60">
        <v>2511.7514860095011</v>
      </c>
      <c r="I60">
        <v>-5335.4191777850065</v>
      </c>
      <c r="J60">
        <v>-5306.4514738187918</v>
      </c>
      <c r="K60">
        <v>-1193.7831331298823</v>
      </c>
      <c r="L60">
        <v>2882.622552409257</v>
      </c>
      <c r="M60">
        <v>-1465.3361149351035</v>
      </c>
      <c r="N60">
        <v>-434.09867673453192</v>
      </c>
      <c r="O60">
        <v>917.83091635658252</v>
      </c>
      <c r="P60">
        <v>3084.2002026497698</v>
      </c>
      <c r="Y60">
        <v>43868.742939630269</v>
      </c>
      <c r="Z60">
        <v>-1204.8357291239108</v>
      </c>
      <c r="AA60">
        <v>-3005.3966839596865</v>
      </c>
      <c r="AB60">
        <v>-2193.0687990860533</v>
      </c>
      <c r="AC60">
        <v>-2505.5844646753244</v>
      </c>
      <c r="AD60">
        <v>42828.864666622227</v>
      </c>
      <c r="AE60">
        <v>-843.86806433124377</v>
      </c>
      <c r="AF60">
        <v>-3257.8079170123801</v>
      </c>
      <c r="AG60" s="3">
        <v>210.01206528986037</v>
      </c>
      <c r="AH60" s="3">
        <v>49.724642132293596</v>
      </c>
      <c r="AI60">
        <v>22.725332977969504</v>
      </c>
      <c r="AJ60">
        <v>-112.47774540535964</v>
      </c>
      <c r="AK60">
        <v>5.7228576023294089</v>
      </c>
      <c r="AL60">
        <v>-111.4786725501576</v>
      </c>
      <c r="AM60">
        <v>-18876.472817300346</v>
      </c>
      <c r="AN60">
        <v>339264.04348947253</v>
      </c>
      <c r="AO60">
        <v>186547.39041939337</v>
      </c>
      <c r="AP60">
        <v>-132350.09281018225</v>
      </c>
      <c r="AQ60">
        <v>605822.09048675338</v>
      </c>
      <c r="AR60">
        <v>182261.81309341628</v>
      </c>
      <c r="AS60">
        <v>-172316.51282671702</v>
      </c>
      <c r="AT60">
        <v>52982.432427936066</v>
      </c>
      <c r="AU60">
        <v>-365940.81334782118</v>
      </c>
      <c r="AV60">
        <v>167261.9314694143</v>
      </c>
      <c r="AW60">
        <v>-85171.956811767188</v>
      </c>
      <c r="AX60">
        <v>-129758.35961932653</v>
      </c>
      <c r="AY60">
        <v>68093.424927825676</v>
      </c>
      <c r="AZ60">
        <v>359544.96635190392</v>
      </c>
      <c r="BA60">
        <v>12447.440057229951</v>
      </c>
      <c r="BB60">
        <v>3807.3531104406284</v>
      </c>
      <c r="BC60">
        <v>-164836.46274193833</v>
      </c>
      <c r="BD60">
        <v>33150.173666932118</v>
      </c>
      <c r="BE60">
        <v>38369.187649561187</v>
      </c>
      <c r="BF60">
        <v>38880.982030697385</v>
      </c>
      <c r="BG60">
        <v>38717.305649964408</v>
      </c>
      <c r="BH60">
        <v>38593.74890565261</v>
      </c>
      <c r="BI60">
        <v>1264.4211703163587</v>
      </c>
      <c r="BJ60">
        <v>88032.078566209137</v>
      </c>
      <c r="BK60">
        <v>42973.174525291426</v>
      </c>
      <c r="BL60">
        <v>85724.894272271515</v>
      </c>
      <c r="BM60">
        <v>71510.039485066634</v>
      </c>
      <c r="BN60">
        <v>151770.13703618851</v>
      </c>
      <c r="BO60">
        <v>142920.08278444482</v>
      </c>
      <c r="BP60">
        <v>22890017.940455258</v>
      </c>
      <c r="BQ60">
        <v>148705.06473688211</v>
      </c>
      <c r="BR60">
        <v>166416.34904331953</v>
      </c>
      <c r="BS60">
        <v>27374997.595607445</v>
      </c>
      <c r="BT60">
        <v>3405.066412170524</v>
      </c>
      <c r="BU60">
        <v>6830.2207103519877</v>
      </c>
      <c r="BV60">
        <v>-6959.9184979383272</v>
      </c>
      <c r="BW60">
        <v>41589.562046499712</v>
      </c>
      <c r="BX60">
        <v>397230.73658035765</v>
      </c>
      <c r="BY60">
        <v>-109.87760061203483</v>
      </c>
      <c r="BZ60">
        <v>-63.76657875523523</v>
      </c>
      <c r="CA60">
        <v>-161.52001691444488</v>
      </c>
      <c r="CB60">
        <v>-140.05694707367326</v>
      </c>
      <c r="CC60">
        <v>-162.4077835991026</v>
      </c>
      <c r="CD60">
        <v>-75.307923846185133</v>
      </c>
      <c r="CE60">
        <v>-227.58065732678122</v>
      </c>
      <c r="CF60">
        <v>-149.36250680950823</v>
      </c>
      <c r="CG60">
        <v>-99.68086896107414</v>
      </c>
      <c r="CH60">
        <v>-154.52753798573042</v>
      </c>
      <c r="CI60">
        <v>60.990481078346548</v>
      </c>
      <c r="CJ60">
        <v>117883.09851087513</v>
      </c>
      <c r="CK60" s="3">
        <v>-225810.34919894213</v>
      </c>
      <c r="CL60">
        <v>-4273.6180759324616</v>
      </c>
      <c r="CM60">
        <v>8848.8580375654092</v>
      </c>
      <c r="CN60">
        <v>115.07528445556162</v>
      </c>
      <c r="CO60">
        <v>-224.35798380697867</v>
      </c>
      <c r="CP60">
        <v>142.02463070627223</v>
      </c>
      <c r="CQ60">
        <v>-272.06116578121595</v>
      </c>
      <c r="CR60">
        <v>550891.25390410644</v>
      </c>
      <c r="CS60">
        <v>-1060284.8841652512</v>
      </c>
      <c r="CT60">
        <v>-140493.73188768612</v>
      </c>
      <c r="CU60">
        <v>275892.20895789861</v>
      </c>
      <c r="CV60">
        <v>-122363.24149449903</v>
      </c>
      <c r="CW60">
        <v>236319.53344267872</v>
      </c>
      <c r="CX60">
        <v>243.02742985881596</v>
      </c>
      <c r="CY60">
        <v>-442.67609058288895</v>
      </c>
      <c r="CZ60">
        <v>108.3933191725578</v>
      </c>
    </row>
    <row r="61" spans="1:104" x14ac:dyDescent="0.35">
      <c r="A61" t="s">
        <v>59</v>
      </c>
      <c r="B61">
        <v>1957.5313580165687</v>
      </c>
      <c r="C61">
        <v>-364.28188329332664</v>
      </c>
      <c r="D61">
        <v>-4072.1489778578366</v>
      </c>
      <c r="E61">
        <v>-126.6711309563477</v>
      </c>
      <c r="F61">
        <v>3548.7122749543028</v>
      </c>
      <c r="G61">
        <v>-217.64098646289247</v>
      </c>
      <c r="H61">
        <v>-228.47272350303675</v>
      </c>
      <c r="I61">
        <v>-1828.4644981378301</v>
      </c>
      <c r="J61">
        <v>-3796.2556752355808</v>
      </c>
      <c r="K61">
        <v>144.38218515213504</v>
      </c>
      <c r="L61">
        <v>3200.5051262749525</v>
      </c>
      <c r="M61">
        <v>-1839.3063456309085</v>
      </c>
      <c r="N61">
        <v>-2715.4273067658314</v>
      </c>
      <c r="O61">
        <v>-1091.4822857863981</v>
      </c>
      <c r="P61">
        <v>3136.5593364525084</v>
      </c>
      <c r="Y61">
        <v>8477.4320250434248</v>
      </c>
      <c r="Z61">
        <v>455.56623859659788</v>
      </c>
      <c r="AA61">
        <v>-1782.0590281555058</v>
      </c>
      <c r="AB61">
        <v>-100.11101263050865</v>
      </c>
      <c r="AC61">
        <v>-1741.4300131582579</v>
      </c>
      <c r="AD61">
        <v>8626.2698282112888</v>
      </c>
      <c r="AE61">
        <v>-1417.1298166706888</v>
      </c>
      <c r="AF61">
        <v>-1729.6531725634798</v>
      </c>
      <c r="AG61" s="3">
        <v>32.268653950390892</v>
      </c>
      <c r="AH61" s="3">
        <v>21.69602254907943</v>
      </c>
      <c r="AI61">
        <v>6.9416624419235253</v>
      </c>
      <c r="AJ61">
        <v>-6.9357654237746393</v>
      </c>
      <c r="AK61">
        <v>10.69977285635812</v>
      </c>
      <c r="AL61">
        <v>-7.3678416986943382</v>
      </c>
      <c r="AM61">
        <v>37392.919665547233</v>
      </c>
      <c r="AN61">
        <v>-46281.718644904351</v>
      </c>
      <c r="AO61">
        <v>58670.097227124366</v>
      </c>
      <c r="AP61">
        <v>-1709.6290104440707</v>
      </c>
      <c r="AQ61">
        <v>-64905.698912220061</v>
      </c>
      <c r="AR61">
        <v>35208.040075862678</v>
      </c>
      <c r="AS61">
        <v>28436.142543961847</v>
      </c>
      <c r="AT61">
        <v>-64106.365141326372</v>
      </c>
      <c r="AU61">
        <v>13584.07887142614</v>
      </c>
      <c r="AV61">
        <v>-49460.986690070473</v>
      </c>
      <c r="AW61">
        <v>-38615.768406393741</v>
      </c>
      <c r="AX61">
        <v>-19959.815957761195</v>
      </c>
      <c r="AY61">
        <v>-5754.8163011863926</v>
      </c>
      <c r="AZ61">
        <v>25560.1950427546</v>
      </c>
      <c r="BA61">
        <v>9810.4167319921471</v>
      </c>
      <c r="BB61">
        <v>-15940.775091096108</v>
      </c>
      <c r="BC61">
        <v>60103.600662708297</v>
      </c>
      <c r="BD61">
        <v>6384.9030221347321</v>
      </c>
      <c r="BE61">
        <v>6030.7840114819428</v>
      </c>
      <c r="BF61">
        <v>6706.6511748473795</v>
      </c>
      <c r="BG61">
        <v>6881.7593997787062</v>
      </c>
      <c r="BH61">
        <v>1264.4211703163587</v>
      </c>
      <c r="BI61">
        <v>816.15613580678121</v>
      </c>
      <c r="BJ61">
        <v>103505.75305729531</v>
      </c>
      <c r="BK61">
        <v>90057.023439261742</v>
      </c>
      <c r="BL61">
        <v>65736.842704846189</v>
      </c>
      <c r="BM61">
        <v>56474.044389847819</v>
      </c>
      <c r="BN61">
        <v>29231.999407412877</v>
      </c>
      <c r="BO61">
        <v>26977.9512942644</v>
      </c>
      <c r="BP61">
        <v>9919602.0603292808</v>
      </c>
      <c r="BQ61">
        <v>29579.480071181199</v>
      </c>
      <c r="BR61">
        <v>29417.159465206416</v>
      </c>
      <c r="BS61">
        <v>9682594.1200015694</v>
      </c>
      <c r="BT61">
        <v>6650.6074920608853</v>
      </c>
      <c r="BU61">
        <v>6322.808482484661</v>
      </c>
      <c r="BV61">
        <v>-1964.3892159495981</v>
      </c>
      <c r="BW61">
        <v>5968.1031865901696</v>
      </c>
      <c r="BX61">
        <v>-56430.324281134584</v>
      </c>
      <c r="BY61">
        <v>18.314087634418499</v>
      </c>
      <c r="BZ61">
        <v>3.3926977868347707</v>
      </c>
      <c r="CA61">
        <v>3.6266040870408176</v>
      </c>
      <c r="CB61">
        <v>-5.1573817667700768</v>
      </c>
      <c r="CC61">
        <v>-9.5454126704566242</v>
      </c>
      <c r="CD61">
        <v>-18.991303009726586</v>
      </c>
      <c r="CE61">
        <v>-27.120693681563214</v>
      </c>
      <c r="CF61">
        <v>-32.8636050563561</v>
      </c>
      <c r="CG61">
        <v>1.239931415355825</v>
      </c>
      <c r="CH61">
        <v>0.32996846753662562</v>
      </c>
      <c r="CI61">
        <v>0.48875354265313131</v>
      </c>
      <c r="CJ61">
        <v>-76835.773717745105</v>
      </c>
      <c r="CK61" s="3">
        <v>144193.82698752737</v>
      </c>
      <c r="CL61">
        <v>859.40252628960332</v>
      </c>
      <c r="CM61">
        <v>-1648.4135894720071</v>
      </c>
      <c r="CN61">
        <v>-3.2259358429463698</v>
      </c>
      <c r="CO61">
        <v>5.4808639011678384</v>
      </c>
      <c r="CP61">
        <v>-21.287934997663072</v>
      </c>
      <c r="CQ61">
        <v>39.893100650032075</v>
      </c>
      <c r="CR61">
        <v>-87353.945228438795</v>
      </c>
      <c r="CS61">
        <v>166006.16769044066</v>
      </c>
      <c r="CT61">
        <v>-3260.594650639935</v>
      </c>
      <c r="CU61">
        <v>8695.0089428919182</v>
      </c>
      <c r="CV61">
        <v>-2045.6740350875543</v>
      </c>
      <c r="CW61">
        <v>3714.8659309338314</v>
      </c>
      <c r="CX61">
        <v>15.987766739536399</v>
      </c>
      <c r="CY61">
        <v>-27.709504933220583</v>
      </c>
      <c r="CZ61">
        <v>-11.190736296899859</v>
      </c>
    </row>
    <row r="62" spans="1:104" x14ac:dyDescent="0.35">
      <c r="A62" t="s">
        <v>41</v>
      </c>
      <c r="B62">
        <v>733288.79576263239</v>
      </c>
      <c r="C62">
        <v>-258526.21986522523</v>
      </c>
      <c r="D62">
        <v>-1456150.3390050249</v>
      </c>
      <c r="E62">
        <v>108367.14313401023</v>
      </c>
      <c r="F62">
        <v>1412288.6014449722</v>
      </c>
      <c r="G62">
        <v>-243353.45704786421</v>
      </c>
      <c r="H62">
        <v>-242142.12155208486</v>
      </c>
      <c r="I62">
        <v>-625443.37781405111</v>
      </c>
      <c r="J62">
        <v>-916723.86747101136</v>
      </c>
      <c r="K62">
        <v>294192.08886662358</v>
      </c>
      <c r="L62">
        <v>311652.62354861334</v>
      </c>
      <c r="M62">
        <v>-760320.61790086864</v>
      </c>
      <c r="N62">
        <v>-609759.93307634606</v>
      </c>
      <c r="O62">
        <v>-1683418.5899485901</v>
      </c>
      <c r="P62">
        <v>277975.75183915894</v>
      </c>
      <c r="Y62">
        <v>4778071.0307924189</v>
      </c>
      <c r="Z62">
        <v>268118.02423447469</v>
      </c>
      <c r="AA62">
        <v>-543906.35861897771</v>
      </c>
      <c r="AB62">
        <v>-232368.66446323963</v>
      </c>
      <c r="AC62">
        <v>-357894.83535584086</v>
      </c>
      <c r="AD62">
        <v>4751785.3173196428</v>
      </c>
      <c r="AE62">
        <v>-384728.31394704961</v>
      </c>
      <c r="AF62">
        <v>-353547.15772712033</v>
      </c>
      <c r="AG62" s="3">
        <v>5957.8397126006676</v>
      </c>
      <c r="AH62" s="3">
        <v>17823.113564137049</v>
      </c>
      <c r="AI62">
        <v>2888.7094790966671</v>
      </c>
      <c r="AJ62">
        <v>-7784.1781038358376</v>
      </c>
      <c r="AK62">
        <v>4160.8443131441209</v>
      </c>
      <c r="AL62">
        <v>-5023.4738981517894</v>
      </c>
      <c r="AM62">
        <v>23200135.110160407</v>
      </c>
      <c r="AN62">
        <v>-36440301.316729717</v>
      </c>
      <c r="AO62">
        <v>35514368.534387365</v>
      </c>
      <c r="AP62">
        <v>-14184472.536402456</v>
      </c>
      <c r="AQ62">
        <v>-49365677.500762358</v>
      </c>
      <c r="AR62">
        <v>11395805.731771244</v>
      </c>
      <c r="AS62">
        <v>26794202.674692873</v>
      </c>
      <c r="AT62">
        <v>-58997850.491821855</v>
      </c>
      <c r="AU62">
        <v>22375755.135034919</v>
      </c>
      <c r="AV62">
        <v>-66632496.480583481</v>
      </c>
      <c r="AW62">
        <v>-53494596.91239658</v>
      </c>
      <c r="AX62">
        <v>2985810.3534454494</v>
      </c>
      <c r="AY62">
        <v>8035033.160705179</v>
      </c>
      <c r="AZ62">
        <v>15151349.609436838</v>
      </c>
      <c r="BA62">
        <v>-12686343.80748239</v>
      </c>
      <c r="BB62">
        <v>-2705331.5466611716</v>
      </c>
      <c r="BC62">
        <v>12140612.555791402</v>
      </c>
      <c r="BD62">
        <v>1419344.4378073334</v>
      </c>
      <c r="BE62">
        <v>985920.87440453738</v>
      </c>
      <c r="BF62">
        <v>1148961.7161899246</v>
      </c>
      <c r="BG62">
        <v>1208368.0989170789</v>
      </c>
      <c r="BH62">
        <v>88032.078566209137</v>
      </c>
      <c r="BI62">
        <v>103505.75305729531</v>
      </c>
      <c r="BJ62">
        <v>124802474.85444641</v>
      </c>
      <c r="BK62">
        <v>114222147.93898909</v>
      </c>
      <c r="BL62">
        <v>52391397.392552488</v>
      </c>
      <c r="BM62">
        <v>47505562.333005451</v>
      </c>
      <c r="BN62">
        <v>23514162.387542393</v>
      </c>
      <c r="BO62">
        <v>30157567.939961296</v>
      </c>
      <c r="BP62">
        <v>6643212501.1203604</v>
      </c>
      <c r="BQ62">
        <v>22746813.00846016</v>
      </c>
      <c r="BR62">
        <v>28690824.746961448</v>
      </c>
      <c r="BS62">
        <v>6093997766.3369923</v>
      </c>
      <c r="BT62">
        <v>222889.37559889638</v>
      </c>
      <c r="BU62">
        <v>166021.91046536318</v>
      </c>
      <c r="BV62">
        <v>-602815.67961028847</v>
      </c>
      <c r="BW62">
        <v>873847.49731846037</v>
      </c>
      <c r="BX62">
        <v>-24458672.114701577</v>
      </c>
      <c r="BY62">
        <v>9093.6494444336986</v>
      </c>
      <c r="BZ62">
        <v>-840.64199177041201</v>
      </c>
      <c r="CA62">
        <v>6201.7209483615125</v>
      </c>
      <c r="CB62">
        <v>-3331.126041005406</v>
      </c>
      <c r="CC62">
        <v>-3778.4087061708829</v>
      </c>
      <c r="CD62">
        <v>-13416.781566743197</v>
      </c>
      <c r="CE62">
        <v>-7509.4726518937323</v>
      </c>
      <c r="CF62">
        <v>-16181.050960674345</v>
      </c>
      <c r="CG62">
        <v>-23600.211571153312</v>
      </c>
      <c r="CH62">
        <v>-19692.746379161119</v>
      </c>
      <c r="CI62">
        <v>-26161.000615011064</v>
      </c>
      <c r="CJ62">
        <v>-99247904.337214723</v>
      </c>
      <c r="CK62" s="3">
        <v>187553374.26075423</v>
      </c>
      <c r="CL62">
        <v>1795885.5792413014</v>
      </c>
      <c r="CM62">
        <v>-3431643.6389026199</v>
      </c>
      <c r="CN62">
        <v>-18935.107888031358</v>
      </c>
      <c r="CO62">
        <v>36385.667639290848</v>
      </c>
      <c r="CP62">
        <v>-14152.610186033611</v>
      </c>
      <c r="CQ62">
        <v>27036.208232904195</v>
      </c>
      <c r="CR62">
        <v>-127132020.40718937</v>
      </c>
      <c r="CS62">
        <v>244181534.35325864</v>
      </c>
      <c r="CT62">
        <v>46263401.9346371</v>
      </c>
      <c r="CU62">
        <v>-88037836.225479364</v>
      </c>
      <c r="CV62">
        <v>12222396.222055655</v>
      </c>
      <c r="CW62">
        <v>-22707118.315974705</v>
      </c>
      <c r="CX62">
        <v>4193.7550999833702</v>
      </c>
      <c r="CY62">
        <v>-8724.6620851113457</v>
      </c>
      <c r="CZ62">
        <v>-35877.785177233665</v>
      </c>
    </row>
    <row r="63" spans="1:104" x14ac:dyDescent="0.35">
      <c r="A63" t="s">
        <v>42</v>
      </c>
      <c r="B63">
        <v>629768.63542312046</v>
      </c>
      <c r="C63">
        <v>-223696.04999183962</v>
      </c>
      <c r="D63">
        <v>-1317569.3531736482</v>
      </c>
      <c r="E63">
        <v>103710.28549662678</v>
      </c>
      <c r="F63">
        <v>1263923.0804339412</v>
      </c>
      <c r="G63">
        <v>-216179.52619108546</v>
      </c>
      <c r="H63">
        <v>-213856.74872872676</v>
      </c>
      <c r="I63">
        <v>-559416.011978906</v>
      </c>
      <c r="J63">
        <v>-833678.42929249199</v>
      </c>
      <c r="K63">
        <v>273077.69805601489</v>
      </c>
      <c r="L63">
        <v>230804.20681352619</v>
      </c>
      <c r="M63">
        <v>-690830.46888841584</v>
      </c>
      <c r="N63">
        <v>-521212.89084532857</v>
      </c>
      <c r="O63">
        <v>-1559350.0681626317</v>
      </c>
      <c r="P63">
        <v>156581.03736729926</v>
      </c>
      <c r="Y63">
        <v>4281019.593754218</v>
      </c>
      <c r="Z63">
        <v>238636.6621600964</v>
      </c>
      <c r="AA63">
        <v>-476071.37791902089</v>
      </c>
      <c r="AB63">
        <v>-220770.78252628341</v>
      </c>
      <c r="AC63">
        <v>-304634.39671125362</v>
      </c>
      <c r="AD63">
        <v>4258138.9826890472</v>
      </c>
      <c r="AE63">
        <v>-319584.24804236315</v>
      </c>
      <c r="AF63">
        <v>-297605.16856350825</v>
      </c>
      <c r="AG63" s="3">
        <v>6086.3446430139638</v>
      </c>
      <c r="AH63" s="3">
        <v>17650.988091764018</v>
      </c>
      <c r="AI63">
        <v>2667.2694865028525</v>
      </c>
      <c r="AJ63">
        <v>-6943.3703364495786</v>
      </c>
      <c r="AK63">
        <v>3904.4828315976465</v>
      </c>
      <c r="AL63">
        <v>-4636.0365064700336</v>
      </c>
      <c r="AM63">
        <v>20218129.107195437</v>
      </c>
      <c r="AN63">
        <v>-32496143.956855331</v>
      </c>
      <c r="AO63">
        <v>30792311.061201941</v>
      </c>
      <c r="AP63">
        <v>-12255401.46577028</v>
      </c>
      <c r="AQ63">
        <v>-44223530.978677697</v>
      </c>
      <c r="AR63">
        <v>10532492.343493491</v>
      </c>
      <c r="AS63">
        <v>24313856.090485189</v>
      </c>
      <c r="AT63">
        <v>-53705782.723562062</v>
      </c>
      <c r="AU63">
        <v>19269757.543134138</v>
      </c>
      <c r="AV63">
        <v>-62329357.468609512</v>
      </c>
      <c r="AW63">
        <v>-49360191.357311122</v>
      </c>
      <c r="AX63">
        <v>3148342.9810035615</v>
      </c>
      <c r="AY63">
        <v>8695200.7632756196</v>
      </c>
      <c r="AZ63">
        <v>14041477.538824385</v>
      </c>
      <c r="BA63">
        <v>-11271311.080619069</v>
      </c>
      <c r="BB63">
        <v>-1952614.4172448555</v>
      </c>
      <c r="BC63">
        <v>10413559.025856353</v>
      </c>
      <c r="BD63">
        <v>1176053.4432442342</v>
      </c>
      <c r="BE63">
        <v>790332.6320448406</v>
      </c>
      <c r="BF63">
        <v>925168.56018703023</v>
      </c>
      <c r="BG63">
        <v>978233.35593287239</v>
      </c>
      <c r="BH63">
        <v>42973.174525291426</v>
      </c>
      <c r="BI63">
        <v>90057.023439261742</v>
      </c>
      <c r="BJ63">
        <v>114222147.93898909</v>
      </c>
      <c r="BK63">
        <v>104988680.43326442</v>
      </c>
      <c r="BL63">
        <v>47502389.814131476</v>
      </c>
      <c r="BM63">
        <v>43311503.66482012</v>
      </c>
      <c r="BN63">
        <v>20778953.598293468</v>
      </c>
      <c r="BO63">
        <v>26809396.881475974</v>
      </c>
      <c r="BP63">
        <v>5857786323.4626093</v>
      </c>
      <c r="BQ63">
        <v>20151920.218029886</v>
      </c>
      <c r="BR63">
        <v>25552217.788054615</v>
      </c>
      <c r="BS63">
        <v>5373434892.416995</v>
      </c>
      <c r="BT63">
        <v>200390.79214502798</v>
      </c>
      <c r="BU63">
        <v>132049.52324283411</v>
      </c>
      <c r="BV63">
        <v>-525191.31776652776</v>
      </c>
      <c r="BW63">
        <v>689421.14731315</v>
      </c>
      <c r="BX63">
        <v>-21662130.951609541</v>
      </c>
      <c r="BY63">
        <v>7330.2236535089969</v>
      </c>
      <c r="BZ63">
        <v>-1949.0121808877013</v>
      </c>
      <c r="CA63">
        <v>4846.9443007838991</v>
      </c>
      <c r="CB63">
        <v>-4052.4437356731173</v>
      </c>
      <c r="CC63">
        <v>-4258.1914674573218</v>
      </c>
      <c r="CD63">
        <v>-13266.742222675612</v>
      </c>
      <c r="CE63">
        <v>-7293.6282660135585</v>
      </c>
      <c r="CF63">
        <v>-15498.980869064864</v>
      </c>
      <c r="CG63">
        <v>-19446.293217454488</v>
      </c>
      <c r="CH63">
        <v>-16453.125283762642</v>
      </c>
      <c r="CI63">
        <v>-23296.829693898762</v>
      </c>
      <c r="CJ63">
        <v>-88625086.77685985</v>
      </c>
      <c r="CK63" s="3">
        <v>167580936.47895548</v>
      </c>
      <c r="CL63">
        <v>1682589.3508547938</v>
      </c>
      <c r="CM63">
        <v>-3215122.8393648877</v>
      </c>
      <c r="CN63">
        <v>-17637.027689448038</v>
      </c>
      <c r="CO63">
        <v>33899.928293466059</v>
      </c>
      <c r="CP63">
        <v>-13699.622826715553</v>
      </c>
      <c r="CQ63">
        <v>26199.26537307031</v>
      </c>
      <c r="CR63">
        <v>-115863804.23873278</v>
      </c>
      <c r="CS63">
        <v>222597483.33561462</v>
      </c>
      <c r="CT63">
        <v>41972874.571837872</v>
      </c>
      <c r="CU63">
        <v>-79833876.079224586</v>
      </c>
      <c r="CV63">
        <v>12173700.3636155</v>
      </c>
      <c r="CW63">
        <v>-22629694.028504334</v>
      </c>
      <c r="CX63">
        <v>2170.3698787252661</v>
      </c>
      <c r="CY63">
        <v>-4816.1281995478776</v>
      </c>
      <c r="CZ63">
        <v>-31577.270687982982</v>
      </c>
    </row>
    <row r="64" spans="1:104" x14ac:dyDescent="0.35">
      <c r="A64" t="s">
        <v>162</v>
      </c>
      <c r="B64">
        <v>584861.28140943148</v>
      </c>
      <c r="C64">
        <v>-233112.32366532614</v>
      </c>
      <c r="D64">
        <v>-1141427.3019727098</v>
      </c>
      <c r="E64">
        <v>-213606.2949413415</v>
      </c>
      <c r="F64">
        <v>837661.26789233286</v>
      </c>
      <c r="G64">
        <v>-268325.58243099554</v>
      </c>
      <c r="H64">
        <v>-126098.2718362998</v>
      </c>
      <c r="I64">
        <v>-533263.32313859928</v>
      </c>
      <c r="J64">
        <v>-762342.95912784</v>
      </c>
      <c r="K64">
        <v>-79692.916813786302</v>
      </c>
      <c r="L64">
        <v>594570.74688557908</v>
      </c>
      <c r="M64">
        <v>-556406.40435271256</v>
      </c>
      <c r="N64">
        <v>-586462.28169985616</v>
      </c>
      <c r="O64">
        <v>-851178.69575086352</v>
      </c>
      <c r="P64">
        <v>344846.30125554116</v>
      </c>
      <c r="Y64">
        <v>2480996.1636000513</v>
      </c>
      <c r="Z64">
        <v>178931.89913652436</v>
      </c>
      <c r="AA64">
        <v>-356642.00815142761</v>
      </c>
      <c r="AB64">
        <v>-98872.188560999537</v>
      </c>
      <c r="AC64">
        <v>-261031.29020860884</v>
      </c>
      <c r="AD64">
        <v>2503030.8080892446</v>
      </c>
      <c r="AE64">
        <v>-345930.34193740191</v>
      </c>
      <c r="AF64">
        <v>-260907.21732775986</v>
      </c>
      <c r="AG64" s="3">
        <v>2096.8302444393362</v>
      </c>
      <c r="AH64" s="3">
        <v>6162.7715308648276</v>
      </c>
      <c r="AI64">
        <v>1615.5599714933394</v>
      </c>
      <c r="AJ64">
        <v>-5152.0356743142074</v>
      </c>
      <c r="AK64">
        <v>2378.54387696813</v>
      </c>
      <c r="AL64">
        <v>-3069.9570082865503</v>
      </c>
      <c r="AM64">
        <v>14082621.854399871</v>
      </c>
      <c r="AN64">
        <v>-18998547.939573828</v>
      </c>
      <c r="AO64">
        <v>23694135.007810917</v>
      </c>
      <c r="AP64">
        <v>-9604961.5132122319</v>
      </c>
      <c r="AQ64">
        <v>-25183268.428016774</v>
      </c>
      <c r="AR64">
        <v>7412467.3551220736</v>
      </c>
      <c r="AS64">
        <v>13293219.480330056</v>
      </c>
      <c r="AT64">
        <v>-31678143.816043757</v>
      </c>
      <c r="AU64">
        <v>13430790.591715718</v>
      </c>
      <c r="AV64">
        <v>-33500787.42896058</v>
      </c>
      <c r="AW64">
        <v>-26339884.210739009</v>
      </c>
      <c r="AX64">
        <v>-1360625.5745762493</v>
      </c>
      <c r="AY64">
        <v>-5668293.1463990705</v>
      </c>
      <c r="AZ64">
        <v>11123305.729885809</v>
      </c>
      <c r="BA64">
        <v>-5550629.4948286163</v>
      </c>
      <c r="BB64">
        <v>-3152280.8611807534</v>
      </c>
      <c r="BC64">
        <v>5505312.9968954893</v>
      </c>
      <c r="BD64">
        <v>1363979.2382386269</v>
      </c>
      <c r="BE64">
        <v>1120142.6364955024</v>
      </c>
      <c r="BF64">
        <v>1253145.1314966609</v>
      </c>
      <c r="BG64">
        <v>1279090.2739386465</v>
      </c>
      <c r="BH64">
        <v>85724.894272271515</v>
      </c>
      <c r="BI64">
        <v>65736.842704846189</v>
      </c>
      <c r="BJ64">
        <v>52391397.392552488</v>
      </c>
      <c r="BK64">
        <v>47502389.814131476</v>
      </c>
      <c r="BL64">
        <v>29683322.999236599</v>
      </c>
      <c r="BM64">
        <v>26676301.740234986</v>
      </c>
      <c r="BN64">
        <v>15441452.196722876</v>
      </c>
      <c r="BO64">
        <v>19185418.972545605</v>
      </c>
      <c r="BP64">
        <v>4559823462.7264156</v>
      </c>
      <c r="BQ64">
        <v>15499811.772450265</v>
      </c>
      <c r="BR64">
        <v>19176606.044427127</v>
      </c>
      <c r="BS64">
        <v>4173360593.2794633</v>
      </c>
      <c r="BT64">
        <v>227790.68145129891</v>
      </c>
      <c r="BU64">
        <v>290552.26291189971</v>
      </c>
      <c r="BV64">
        <v>-700041.19364967383</v>
      </c>
      <c r="BW64">
        <v>1016249.7450321919</v>
      </c>
      <c r="BX64">
        <v>-9101878.5024050754</v>
      </c>
      <c r="BY64">
        <v>9370.5951037365576</v>
      </c>
      <c r="BZ64">
        <v>4797.9307002511632</v>
      </c>
      <c r="CA64">
        <v>6793.6420594005913</v>
      </c>
      <c r="CB64">
        <v>2537.8647467594965</v>
      </c>
      <c r="CC64">
        <v>2297.6785140340903</v>
      </c>
      <c r="CD64">
        <v>-2608.6771118098486</v>
      </c>
      <c r="CE64">
        <v>-1509.9118078940494</v>
      </c>
      <c r="CF64">
        <v>-5573.2735485080084</v>
      </c>
      <c r="CG64">
        <v>-14592.341449970496</v>
      </c>
      <c r="CH64">
        <v>-15014.936653699078</v>
      </c>
      <c r="CI64">
        <v>-13810.411762986101</v>
      </c>
      <c r="CJ64">
        <v>-68013936.565728456</v>
      </c>
      <c r="CK64" s="3">
        <v>127936709.56940323</v>
      </c>
      <c r="CL64">
        <v>632559.34724463243</v>
      </c>
      <c r="CM64">
        <v>-1209288.649060382</v>
      </c>
      <c r="CN64">
        <v>-7836.1587726336329</v>
      </c>
      <c r="CO64">
        <v>15118.313428478064</v>
      </c>
      <c r="CP64">
        <v>-8130.3624637426656</v>
      </c>
      <c r="CQ64">
        <v>15505.813473302404</v>
      </c>
      <c r="CR64">
        <v>-78246920.186453745</v>
      </c>
      <c r="CS64">
        <v>149854811.10907304</v>
      </c>
      <c r="CT64">
        <v>26603168.372594744</v>
      </c>
      <c r="CU64">
        <v>-50476233.984036721</v>
      </c>
      <c r="CV64">
        <v>1441053.4701705547</v>
      </c>
      <c r="CW64">
        <v>-2567355.8881579991</v>
      </c>
      <c r="CX64">
        <v>3672.0508243034815</v>
      </c>
      <c r="CY64">
        <v>-7209.0943751526647</v>
      </c>
      <c r="CZ64">
        <v>-16860.793957183658</v>
      </c>
    </row>
    <row r="65" spans="1:104" x14ac:dyDescent="0.35">
      <c r="A65" t="s">
        <v>163</v>
      </c>
      <c r="B65">
        <v>517045.77726531524</v>
      </c>
      <c r="C65">
        <v>-204389.64717554307</v>
      </c>
      <c r="D65">
        <v>-1031501.6228000983</v>
      </c>
      <c r="E65">
        <v>-196225.64763980985</v>
      </c>
      <c r="F65">
        <v>738035.87093334552</v>
      </c>
      <c r="G65">
        <v>-241111.79866193279</v>
      </c>
      <c r="H65">
        <v>-107759.06632278132</v>
      </c>
      <c r="I65">
        <v>-483800.78222457651</v>
      </c>
      <c r="J65">
        <v>-693743.74065117596</v>
      </c>
      <c r="K65">
        <v>-73537.780737995403</v>
      </c>
      <c r="L65">
        <v>499354.88993191993</v>
      </c>
      <c r="M65">
        <v>-505128.15976112604</v>
      </c>
      <c r="N65">
        <v>-509384.98645167996</v>
      </c>
      <c r="O65">
        <v>-778526.72767599311</v>
      </c>
      <c r="P65">
        <v>248356.05326458128</v>
      </c>
      <c r="Y65">
        <v>2221246.5577340936</v>
      </c>
      <c r="Z65">
        <v>157766.18301780347</v>
      </c>
      <c r="AA65">
        <v>-316768.04660615063</v>
      </c>
      <c r="AB65">
        <v>-93742.78903976515</v>
      </c>
      <c r="AC65">
        <v>-227556.37273140054</v>
      </c>
      <c r="AD65">
        <v>2239716.6739006056</v>
      </c>
      <c r="AE65">
        <v>-300044.25524574431</v>
      </c>
      <c r="AF65">
        <v>-227735.25867587264</v>
      </c>
      <c r="AG65" s="3">
        <v>2627.5234045713109</v>
      </c>
      <c r="AH65" s="3">
        <v>6535.3170994091688</v>
      </c>
      <c r="AI65">
        <v>1496.5976151832972</v>
      </c>
      <c r="AJ65">
        <v>-4738.4712931992226</v>
      </c>
      <c r="AK65">
        <v>2181.1819337726965</v>
      </c>
      <c r="AL65">
        <v>-3018.1157437724464</v>
      </c>
      <c r="AM65">
        <v>11961904.71336288</v>
      </c>
      <c r="AN65">
        <v>-16165229.637379255</v>
      </c>
      <c r="AO65">
        <v>20475678.051767886</v>
      </c>
      <c r="AP65">
        <v>-8776826.8134581558</v>
      </c>
      <c r="AQ65">
        <v>-21405014.458790328</v>
      </c>
      <c r="AR65">
        <v>6873667.1051071482</v>
      </c>
      <c r="AS65">
        <v>11554455.546247788</v>
      </c>
      <c r="AT65">
        <v>-28776199.52447002</v>
      </c>
      <c r="AU65">
        <v>11392440.088394282</v>
      </c>
      <c r="AV65">
        <v>-31132640.569539391</v>
      </c>
      <c r="AW65">
        <v>-24489291.275035046</v>
      </c>
      <c r="AX65">
        <v>-827666.14679149247</v>
      </c>
      <c r="AY65">
        <v>-4375228.1110517345</v>
      </c>
      <c r="AZ65">
        <v>10327426.824571909</v>
      </c>
      <c r="BA65">
        <v>-4921591.9430794083</v>
      </c>
      <c r="BB65">
        <v>-2452517.9529087562</v>
      </c>
      <c r="BC65">
        <v>4435875.1240934795</v>
      </c>
      <c r="BD65">
        <v>1168315.2372036718</v>
      </c>
      <c r="BE65">
        <v>956750.52438022965</v>
      </c>
      <c r="BF65">
        <v>1067335.5960510203</v>
      </c>
      <c r="BG65">
        <v>1092177.5238339698</v>
      </c>
      <c r="BH65">
        <v>71510.039485066634</v>
      </c>
      <c r="BI65">
        <v>56474.044389847819</v>
      </c>
      <c r="BJ65">
        <v>47505562.333005451</v>
      </c>
      <c r="BK65">
        <v>43311503.66482012</v>
      </c>
      <c r="BL65">
        <v>26676301.740234986</v>
      </c>
      <c r="BM65">
        <v>24163866.136741094</v>
      </c>
      <c r="BN65">
        <v>13646564.643106883</v>
      </c>
      <c r="BO65">
        <v>17016633.315308332</v>
      </c>
      <c r="BP65">
        <v>4015431588.7154608</v>
      </c>
      <c r="BQ65">
        <v>13746891.431916934</v>
      </c>
      <c r="BR65">
        <v>17098720.322811294</v>
      </c>
      <c r="BS65">
        <v>3680446026.6641903</v>
      </c>
      <c r="BT65">
        <v>183913.78569562835</v>
      </c>
      <c r="BU65">
        <v>236290.83940332691</v>
      </c>
      <c r="BV65">
        <v>-628622.17689618608</v>
      </c>
      <c r="BW65">
        <v>868654.35463666206</v>
      </c>
      <c r="BX65">
        <v>-7296718.738781753</v>
      </c>
      <c r="BY65">
        <v>7567.4550981625061</v>
      </c>
      <c r="BZ65">
        <v>3278.532875082024</v>
      </c>
      <c r="CA65">
        <v>5270.1469146655754</v>
      </c>
      <c r="CB65">
        <v>1233.7487551597328</v>
      </c>
      <c r="CC65">
        <v>1313.5615093494782</v>
      </c>
      <c r="CD65">
        <v>-3207.8138847913119</v>
      </c>
      <c r="CE65">
        <v>-1942.9014485155747</v>
      </c>
      <c r="CF65">
        <v>-5744.7791187118773</v>
      </c>
      <c r="CG65">
        <v>-11733.06785904432</v>
      </c>
      <c r="CH65">
        <v>-12456.668667728309</v>
      </c>
      <c r="CI65">
        <v>-11753.823626325835</v>
      </c>
      <c r="CJ65">
        <v>-61102725.210341595</v>
      </c>
      <c r="CK65" s="3">
        <v>115004029.38807511</v>
      </c>
      <c r="CL65">
        <v>599764.20092502376</v>
      </c>
      <c r="CM65">
        <v>-1145368.6904424378</v>
      </c>
      <c r="CN65">
        <v>-7416.5231738762286</v>
      </c>
      <c r="CO65">
        <v>14313.399498502762</v>
      </c>
      <c r="CP65">
        <v>-8015.2836540000171</v>
      </c>
      <c r="CQ65">
        <v>15306.533083370758</v>
      </c>
      <c r="CR65">
        <v>-71379249.346732289</v>
      </c>
      <c r="CS65">
        <v>136754470.31271046</v>
      </c>
      <c r="CT65">
        <v>24140398.413668841</v>
      </c>
      <c r="CU65">
        <v>-45802398.610386699</v>
      </c>
      <c r="CV65">
        <v>1842556.7788925504</v>
      </c>
      <c r="CW65">
        <v>-3322840.4379571984</v>
      </c>
      <c r="CX65">
        <v>2113.4558265600867</v>
      </c>
      <c r="CY65">
        <v>-4183.5680164134174</v>
      </c>
      <c r="CZ65">
        <v>-14234.248759476943</v>
      </c>
    </row>
    <row r="66" spans="1:104" x14ac:dyDescent="0.35">
      <c r="A66" t="s">
        <v>40</v>
      </c>
      <c r="B66">
        <v>605522.20877205546</v>
      </c>
      <c r="C66">
        <v>-287843.60920464445</v>
      </c>
      <c r="D66">
        <v>-751508.16838043823</v>
      </c>
      <c r="E66">
        <v>-226964.45004573363</v>
      </c>
      <c r="F66">
        <v>470275.61286478234</v>
      </c>
      <c r="G66">
        <v>-189464.21343538907</v>
      </c>
      <c r="H66">
        <v>-110057.52623948161</v>
      </c>
      <c r="I66">
        <v>-267130.19554323691</v>
      </c>
      <c r="J66">
        <v>-430709.07381123793</v>
      </c>
      <c r="K66">
        <v>-136175.93972530789</v>
      </c>
      <c r="L66">
        <v>464662.40458162891</v>
      </c>
      <c r="M66">
        <v>-374535.901374423</v>
      </c>
      <c r="N66">
        <v>-495945.34608797811</v>
      </c>
      <c r="O66">
        <v>-445662.15924666519</v>
      </c>
      <c r="P66">
        <v>337417.85015269445</v>
      </c>
      <c r="Y66">
        <v>1129191.2472989892</v>
      </c>
      <c r="Z66">
        <v>73236.535930839775</v>
      </c>
      <c r="AA66">
        <v>-101289.54858177614</v>
      </c>
      <c r="AB66">
        <v>-57387.732267280051</v>
      </c>
      <c r="AC66">
        <v>-45212.567439156097</v>
      </c>
      <c r="AD66">
        <v>1127531.3813012496</v>
      </c>
      <c r="AE66">
        <v>-147499.38340460189</v>
      </c>
      <c r="AF66">
        <v>-50887.418663477387</v>
      </c>
      <c r="AG66" s="3">
        <v>-3185.5508536853617</v>
      </c>
      <c r="AH66" s="3">
        <v>-2322.0134834569608</v>
      </c>
      <c r="AI66">
        <v>139.83110403317519</v>
      </c>
      <c r="AJ66">
        <v>-2053.0735156978235</v>
      </c>
      <c r="AK66">
        <v>-226.37607031824407</v>
      </c>
      <c r="AL66">
        <v>-33.795368426003499</v>
      </c>
      <c r="AM66">
        <v>5818033.6615370456</v>
      </c>
      <c r="AN66">
        <v>-8125931.5634906162</v>
      </c>
      <c r="AO66">
        <v>8770925.181496162</v>
      </c>
      <c r="AP66">
        <v>-3041443.5759318424</v>
      </c>
      <c r="AQ66">
        <v>-10623246.775151506</v>
      </c>
      <c r="AR66">
        <v>5351034.8743722588</v>
      </c>
      <c r="AS66">
        <v>7411634.142722426</v>
      </c>
      <c r="AT66">
        <v>-10142067.103065893</v>
      </c>
      <c r="AU66">
        <v>2499623.5941562471</v>
      </c>
      <c r="AV66">
        <v>-14656862.025244143</v>
      </c>
      <c r="AW66">
        <v>-11450582.284668013</v>
      </c>
      <c r="AX66">
        <v>-1794491.8447186442</v>
      </c>
      <c r="AY66">
        <v>-7719549.8933870979</v>
      </c>
      <c r="AZ66">
        <v>8180977.0330587476</v>
      </c>
      <c r="BA66">
        <v>-4366267.6668487135</v>
      </c>
      <c r="BB66">
        <v>-4789818.4717196776</v>
      </c>
      <c r="BC66">
        <v>-5200273.7655546907</v>
      </c>
      <c r="BD66">
        <v>569012.71990945749</v>
      </c>
      <c r="BE66">
        <v>464446.43069083558</v>
      </c>
      <c r="BF66">
        <v>517213.66150253551</v>
      </c>
      <c r="BG66">
        <v>570116.75142882136</v>
      </c>
      <c r="BH66">
        <v>151770.13703618851</v>
      </c>
      <c r="BI66">
        <v>29231.999407412877</v>
      </c>
      <c r="BJ66">
        <v>23514162.387542393</v>
      </c>
      <c r="BK66">
        <v>20778953.598293468</v>
      </c>
      <c r="BL66">
        <v>15441452.196722876</v>
      </c>
      <c r="BM66">
        <v>13646564.643106883</v>
      </c>
      <c r="BN66">
        <v>18429653.114840973</v>
      </c>
      <c r="BO66">
        <v>24395827.781356648</v>
      </c>
      <c r="BP66">
        <v>2978287426.1594434</v>
      </c>
      <c r="BQ66">
        <v>17687903.530152235</v>
      </c>
      <c r="BR66">
        <v>23074458.285267297</v>
      </c>
      <c r="BS66">
        <v>2747110996.4925475</v>
      </c>
      <c r="BT66">
        <v>219060.76846966596</v>
      </c>
      <c r="BU66">
        <v>272930.04084064753</v>
      </c>
      <c r="BV66">
        <v>-537900.29811292409</v>
      </c>
      <c r="BW66">
        <v>459737.82057250902</v>
      </c>
      <c r="BX66">
        <v>-771570.17834184784</v>
      </c>
      <c r="BY66">
        <v>6955.2363168305828</v>
      </c>
      <c r="BZ66">
        <v>5988.2952657122578</v>
      </c>
      <c r="CA66">
        <v>3110.3142184814947</v>
      </c>
      <c r="CB66">
        <v>1913.4386415753818</v>
      </c>
      <c r="CC66">
        <v>4140.2183042527322</v>
      </c>
      <c r="CD66">
        <v>2340.6161572484057</v>
      </c>
      <c r="CE66">
        <v>-631.92051420968301</v>
      </c>
      <c r="CF66">
        <v>-1785.519385224015</v>
      </c>
      <c r="CG66">
        <v>-16294.323164420932</v>
      </c>
      <c r="CH66">
        <v>-17338.92018154707</v>
      </c>
      <c r="CI66">
        <v>-13866.637865096178</v>
      </c>
      <c r="CJ66">
        <v>-26703761.542174205</v>
      </c>
      <c r="CK66" s="3">
        <v>50162121.226562634</v>
      </c>
      <c r="CL66">
        <v>-377991.86976897053</v>
      </c>
      <c r="CM66">
        <v>696977.14726970403</v>
      </c>
      <c r="CN66">
        <v>-578.01275317393595</v>
      </c>
      <c r="CO66">
        <v>1347.2921944316802</v>
      </c>
      <c r="CP66">
        <v>530.80257591619818</v>
      </c>
      <c r="CQ66">
        <v>-824.24384726476865</v>
      </c>
      <c r="CR66">
        <v>-25112492.098031383</v>
      </c>
      <c r="CS66">
        <v>48282386.07639008</v>
      </c>
      <c r="CT66">
        <v>11880435.599618251</v>
      </c>
      <c r="CU66">
        <v>-22915962.963006407</v>
      </c>
      <c r="CV66">
        <v>-7534766.1250274265</v>
      </c>
      <c r="CW66">
        <v>13920436.854056079</v>
      </c>
      <c r="CX66">
        <v>4560.6526034510971</v>
      </c>
      <c r="CY66">
        <v>-8452.924638173854</v>
      </c>
      <c r="CZ66">
        <v>-13695.151652115552</v>
      </c>
    </row>
    <row r="67" spans="1:104" x14ac:dyDescent="0.35">
      <c r="A67" t="s">
        <v>140</v>
      </c>
      <c r="B67">
        <v>759530.85832232935</v>
      </c>
      <c r="C67">
        <v>-403486.11047292629</v>
      </c>
      <c r="D67">
        <v>-867753.6761341606</v>
      </c>
      <c r="E67">
        <v>-256219.94699674129</v>
      </c>
      <c r="F67">
        <v>571242.09421535116</v>
      </c>
      <c r="G67">
        <v>-248089.55132390704</v>
      </c>
      <c r="H67">
        <v>-183230.41391251827</v>
      </c>
      <c r="I67">
        <v>-263524.77648179128</v>
      </c>
      <c r="J67">
        <v>-444573.76557245268</v>
      </c>
      <c r="K67">
        <v>-164464.04506402201</v>
      </c>
      <c r="L67">
        <v>552542.41844901664</v>
      </c>
      <c r="M67">
        <v>-394341.45335272944</v>
      </c>
      <c r="N67">
        <v>-535747.58015729126</v>
      </c>
      <c r="O67">
        <v>-524730.85839643644</v>
      </c>
      <c r="P67">
        <v>385178.34578753862</v>
      </c>
      <c r="Y67">
        <v>1236734.4044801842</v>
      </c>
      <c r="Z67">
        <v>79675.712326931418</v>
      </c>
      <c r="AA67">
        <v>-24240.19231811431</v>
      </c>
      <c r="AB67">
        <v>-79018.863010214482</v>
      </c>
      <c r="AC67">
        <v>55253.313665586582</v>
      </c>
      <c r="AD67">
        <v>1222056.9500857887</v>
      </c>
      <c r="AE67">
        <v>-76930.37321141077</v>
      </c>
      <c r="AF67">
        <v>47929.33860110832</v>
      </c>
      <c r="AG67" s="3">
        <v>-7351.0181443888887</v>
      </c>
      <c r="AH67" s="3">
        <v>-5399.9122870430529</v>
      </c>
      <c r="AI67">
        <v>-132.40266171445546</v>
      </c>
      <c r="AJ67">
        <v>-1497.9442853304229</v>
      </c>
      <c r="AK67">
        <v>-743.84638605909163</v>
      </c>
      <c r="AL67">
        <v>1245.3719477858251</v>
      </c>
      <c r="AM67">
        <v>6253150.5636767317</v>
      </c>
      <c r="AN67">
        <v>-8674473.7148999292</v>
      </c>
      <c r="AO67">
        <v>8707949.0555002987</v>
      </c>
      <c r="AP67">
        <v>-2266772.3033362338</v>
      </c>
      <c r="AQ67">
        <v>-11664781.526219979</v>
      </c>
      <c r="AR67">
        <v>6258778.1991662951</v>
      </c>
      <c r="AS67">
        <v>8758732.0327245053</v>
      </c>
      <c r="AT67">
        <v>-10598337.057265794</v>
      </c>
      <c r="AU67">
        <v>2131082.9562456557</v>
      </c>
      <c r="AV67">
        <v>-17400357.923448954</v>
      </c>
      <c r="AW67">
        <v>-14674813.862994695</v>
      </c>
      <c r="AX67">
        <v>-831931.4663947185</v>
      </c>
      <c r="AY67">
        <v>-9706312.9154850785</v>
      </c>
      <c r="AZ67">
        <v>9324067.2082194146</v>
      </c>
      <c r="BA67">
        <v>-7219398.4993733456</v>
      </c>
      <c r="BB67">
        <v>-5927723.6863158103</v>
      </c>
      <c r="BC67">
        <v>-7029281.5102827847</v>
      </c>
      <c r="BD67">
        <v>447376.76048619242</v>
      </c>
      <c r="BE67">
        <v>324056.03477886168</v>
      </c>
      <c r="BF67">
        <v>372331.61344023194</v>
      </c>
      <c r="BG67">
        <v>447029.42452681781</v>
      </c>
      <c r="BH67">
        <v>142920.08278444482</v>
      </c>
      <c r="BI67">
        <v>26977.9512942644</v>
      </c>
      <c r="BJ67">
        <v>30157567.939961296</v>
      </c>
      <c r="BK67">
        <v>26809396.881475974</v>
      </c>
      <c r="BL67">
        <v>19185418.972545605</v>
      </c>
      <c r="BM67">
        <v>17016633.315308332</v>
      </c>
      <c r="BN67">
        <v>24395827.781356648</v>
      </c>
      <c r="BO67">
        <v>33735308.95767872</v>
      </c>
      <c r="BP67">
        <v>3487646642.7859521</v>
      </c>
      <c r="BQ67">
        <v>23269983.600106847</v>
      </c>
      <c r="BR67">
        <v>31609196.695670873</v>
      </c>
      <c r="BS67">
        <v>3215288385.7039719</v>
      </c>
      <c r="BT67">
        <v>223870.15973482511</v>
      </c>
      <c r="BU67">
        <v>280778.30873610574</v>
      </c>
      <c r="BV67">
        <v>-614640.21944148082</v>
      </c>
      <c r="BW67">
        <v>336584.63705294934</v>
      </c>
      <c r="BX67">
        <v>864147.80342133215</v>
      </c>
      <c r="BY67">
        <v>7555.7395860454571</v>
      </c>
      <c r="BZ67">
        <v>6230.9913948442145</v>
      </c>
      <c r="CA67">
        <v>3097.081054057347</v>
      </c>
      <c r="CB67">
        <v>1025.0066468352286</v>
      </c>
      <c r="CC67">
        <v>4672.9007067057501</v>
      </c>
      <c r="CD67">
        <v>2308.2842569902978</v>
      </c>
      <c r="CE67">
        <v>-578.83278540204606</v>
      </c>
      <c r="CF67">
        <v>-2704.9979192062283</v>
      </c>
      <c r="CG67">
        <v>-21612.207042673428</v>
      </c>
      <c r="CH67">
        <v>-22574.322923078133</v>
      </c>
      <c r="CI67">
        <v>-17045.723285784166</v>
      </c>
      <c r="CJ67">
        <v>-26061929.180927385</v>
      </c>
      <c r="CK67" s="3">
        <v>48914574.411420591</v>
      </c>
      <c r="CL67">
        <v>-663479.41890294384</v>
      </c>
      <c r="CM67">
        <v>1227344.1337222981</v>
      </c>
      <c r="CN67">
        <v>1015.8150178528724</v>
      </c>
      <c r="CO67">
        <v>-1631.7451731215126</v>
      </c>
      <c r="CP67">
        <v>3831.9130724274169</v>
      </c>
      <c r="CQ67">
        <v>-7033.5431517160878</v>
      </c>
      <c r="CR67">
        <v>-21824451.956196509</v>
      </c>
      <c r="CS67">
        <v>41939122.100318342</v>
      </c>
      <c r="CT67">
        <v>13368228.099924287</v>
      </c>
      <c r="CU67">
        <v>-25960695.103766818</v>
      </c>
      <c r="CV67">
        <v>-10698634.859385656</v>
      </c>
      <c r="CW67">
        <v>19736399.971856412</v>
      </c>
      <c r="CX67">
        <v>4736.8072594257546</v>
      </c>
      <c r="CY67">
        <v>-8774.4674235331058</v>
      </c>
      <c r="CZ67">
        <v>-16944.255541198221</v>
      </c>
    </row>
    <row r="68" spans="1:104" x14ac:dyDescent="0.35">
      <c r="A68" t="s">
        <v>141</v>
      </c>
      <c r="B68">
        <v>125664542.97914039</v>
      </c>
      <c r="C68">
        <v>-51609950.205940574</v>
      </c>
      <c r="D68">
        <v>-233466745.92460391</v>
      </c>
      <c r="E68">
        <v>-69924130.626435027</v>
      </c>
      <c r="F68">
        <v>144042918.90578842</v>
      </c>
      <c r="G68">
        <v>-68464577.449937046</v>
      </c>
      <c r="H68">
        <v>-11190912.134942282</v>
      </c>
      <c r="I68">
        <v>-119735105.41627477</v>
      </c>
      <c r="J68">
        <v>-166006657.1786105</v>
      </c>
      <c r="K68">
        <v>-42989548.814720429</v>
      </c>
      <c r="L68">
        <v>146452249.86116245</v>
      </c>
      <c r="M68">
        <v>-116567012.42357439</v>
      </c>
      <c r="N68">
        <v>-139224324.63952377</v>
      </c>
      <c r="O68">
        <v>-142997871.47686407</v>
      </c>
      <c r="P68">
        <v>91227912.725539029</v>
      </c>
      <c r="Y68">
        <v>380175008.82680994</v>
      </c>
      <c r="Z68">
        <v>33677396.90557421</v>
      </c>
      <c r="AA68">
        <v>-70146189.022299841</v>
      </c>
      <c r="AB68">
        <v>-14231142.624566063</v>
      </c>
      <c r="AC68">
        <v>-57947983.766899712</v>
      </c>
      <c r="AD68">
        <v>386629296.45595837</v>
      </c>
      <c r="AE68">
        <v>-82921192.521726057</v>
      </c>
      <c r="AF68">
        <v>-57963647.401995823</v>
      </c>
      <c r="AG68" s="3">
        <v>281709.20981491514</v>
      </c>
      <c r="AH68" s="3">
        <v>544404.92790423869</v>
      </c>
      <c r="AI68">
        <v>202253.49506791294</v>
      </c>
      <c r="AJ68">
        <v>-1262024.1872950364</v>
      </c>
      <c r="AK68">
        <v>283373.99520012439</v>
      </c>
      <c r="AL68">
        <v>-740208.77425343683</v>
      </c>
      <c r="AM68">
        <v>2726134881.8628898</v>
      </c>
      <c r="AN68">
        <v>-3524832230.2071962</v>
      </c>
      <c r="AO68">
        <v>3932799043.6445389</v>
      </c>
      <c r="AP68">
        <v>-732096912.17188025</v>
      </c>
      <c r="AQ68">
        <v>-4461240675.0397396</v>
      </c>
      <c r="AR68">
        <v>1188543789.6634686</v>
      </c>
      <c r="AS68">
        <v>2413429340.6545763</v>
      </c>
      <c r="AT68">
        <v>-5503254791.6971264</v>
      </c>
      <c r="AU68">
        <v>2779271865.6359749</v>
      </c>
      <c r="AV68">
        <v>-5334467955.1388502</v>
      </c>
      <c r="AW68">
        <v>-3738698576.3865643</v>
      </c>
      <c r="AX68">
        <v>-681784268.43304586</v>
      </c>
      <c r="AY68">
        <v>-1754624825.6201165</v>
      </c>
      <c r="AZ68">
        <v>2185143463.9909358</v>
      </c>
      <c r="BA68">
        <v>-674643524.11087334</v>
      </c>
      <c r="BB68">
        <v>-866313164.16559243</v>
      </c>
      <c r="BC68">
        <v>482770253.34736264</v>
      </c>
      <c r="BD68">
        <v>306700651.90087992</v>
      </c>
      <c r="BE68">
        <v>256557929.38824657</v>
      </c>
      <c r="BF68">
        <v>288477473.77477533</v>
      </c>
      <c r="BG68">
        <v>291759626.06545854</v>
      </c>
      <c r="BH68">
        <v>22890017.940455258</v>
      </c>
      <c r="BI68">
        <v>9919602.0603292808</v>
      </c>
      <c r="BJ68">
        <v>6643212501.1203604</v>
      </c>
      <c r="BK68">
        <v>5857786323.4626093</v>
      </c>
      <c r="BL68">
        <v>4559823462.7264156</v>
      </c>
      <c r="BM68">
        <v>4015431588.7154608</v>
      </c>
      <c r="BN68">
        <v>2978287426.1594434</v>
      </c>
      <c r="BO68">
        <v>3487646642.7859521</v>
      </c>
      <c r="BP68">
        <v>969327965577.6123</v>
      </c>
      <c r="BQ68">
        <v>3025449925.8651032</v>
      </c>
      <c r="BR68">
        <v>3547502872.7477436</v>
      </c>
      <c r="BS68">
        <v>885546825039.13806</v>
      </c>
      <c r="BT68">
        <v>18575711.545569696</v>
      </c>
      <c r="BU68">
        <v>40899902.613099933</v>
      </c>
      <c r="BV68">
        <v>-169969834.23947251</v>
      </c>
      <c r="BW68">
        <v>234395536.0448375</v>
      </c>
      <c r="BX68">
        <v>-1307248989.14013</v>
      </c>
      <c r="BY68">
        <v>2614836.5773918647</v>
      </c>
      <c r="BZ68">
        <v>2094456.1736679515</v>
      </c>
      <c r="CA68">
        <v>1862272.4320337668</v>
      </c>
      <c r="CB68">
        <v>1330352.3272452492</v>
      </c>
      <c r="CC68">
        <v>1538421.4035216784</v>
      </c>
      <c r="CD68">
        <v>744741.74772494705</v>
      </c>
      <c r="CE68">
        <v>412693.41240343626</v>
      </c>
      <c r="CF68">
        <v>-228119.56112390393</v>
      </c>
      <c r="CG68">
        <v>-3600878.6272449349</v>
      </c>
      <c r="CH68">
        <v>-3417732.0824738657</v>
      </c>
      <c r="CI68">
        <v>-3230068.1698617558</v>
      </c>
      <c r="CJ68">
        <v>-14942763837.162888</v>
      </c>
      <c r="CK68" s="3">
        <v>28121977488.956036</v>
      </c>
      <c r="CL68">
        <v>81823799.143582091</v>
      </c>
      <c r="CM68">
        <v>-156090427.75396776</v>
      </c>
      <c r="CN68">
        <v>-1484625.8926793486</v>
      </c>
      <c r="CO68">
        <v>2874058.9592591138</v>
      </c>
      <c r="CP68">
        <v>-1688061.926027579</v>
      </c>
      <c r="CQ68">
        <v>3234703.3040797678</v>
      </c>
      <c r="CR68">
        <v>-16236850855.851166</v>
      </c>
      <c r="CS68">
        <v>31134525810.696491</v>
      </c>
      <c r="CT68">
        <v>5364585639.4092817</v>
      </c>
      <c r="CU68">
        <v>-10169573078.300591</v>
      </c>
      <c r="CV68">
        <v>-537862237.11213648</v>
      </c>
      <c r="CW68">
        <v>1024341944.121496</v>
      </c>
      <c r="CX68">
        <v>968642.066381827</v>
      </c>
      <c r="CY68">
        <v>-1857957.7566097991</v>
      </c>
      <c r="CZ68">
        <v>-3893586.7042999594</v>
      </c>
    </row>
    <row r="69" spans="1:104" x14ac:dyDescent="0.35">
      <c r="A69" t="s">
        <v>164</v>
      </c>
      <c r="B69">
        <v>597589.58871888346</v>
      </c>
      <c r="C69">
        <v>-282069.16848032019</v>
      </c>
      <c r="D69">
        <v>-795273.6308781706</v>
      </c>
      <c r="E69">
        <v>-232384.5406464478</v>
      </c>
      <c r="F69">
        <v>494525.95940536493</v>
      </c>
      <c r="G69">
        <v>-192832.42671542018</v>
      </c>
      <c r="H69">
        <v>-103662.37898709218</v>
      </c>
      <c r="I69">
        <v>-296169.4881636544</v>
      </c>
      <c r="J69">
        <v>-476806.62738854776</v>
      </c>
      <c r="K69">
        <v>-141880.4030772119</v>
      </c>
      <c r="L69">
        <v>485575.53396583832</v>
      </c>
      <c r="M69">
        <v>-404659.89995391323</v>
      </c>
      <c r="N69">
        <v>-540761.49432242161</v>
      </c>
      <c r="O69">
        <v>-447639.66226878419</v>
      </c>
      <c r="P69">
        <v>361084.32173993799</v>
      </c>
      <c r="Y69">
        <v>1158243.2369775532</v>
      </c>
      <c r="Z69">
        <v>77251.186531666579</v>
      </c>
      <c r="AA69">
        <v>-120092.33244642153</v>
      </c>
      <c r="AB69">
        <v>-63460.310672272812</v>
      </c>
      <c r="AC69">
        <v>-68607.472281002279</v>
      </c>
      <c r="AD69">
        <v>1163185.3401105965</v>
      </c>
      <c r="AE69">
        <v>-165150.70995089947</v>
      </c>
      <c r="AF69">
        <v>-74268.268491330353</v>
      </c>
      <c r="AG69" s="3">
        <v>-2522.3272319842827</v>
      </c>
      <c r="AH69" s="3">
        <v>-1875.0702423215162</v>
      </c>
      <c r="AI69">
        <v>240.32642244412565</v>
      </c>
      <c r="AJ69">
        <v>-2185.6920563270796</v>
      </c>
      <c r="AK69">
        <v>80.568688118212506</v>
      </c>
      <c r="AL69">
        <v>-225.24156376990067</v>
      </c>
      <c r="AM69">
        <v>6241846.575390487</v>
      </c>
      <c r="AN69">
        <v>-8404550.558945775</v>
      </c>
      <c r="AO69">
        <v>9608253.6466893032</v>
      </c>
      <c r="AP69">
        <v>-2954512.7220526054</v>
      </c>
      <c r="AQ69">
        <v>-10572809.304369822</v>
      </c>
      <c r="AR69">
        <v>5406179.8598360661</v>
      </c>
      <c r="AS69">
        <v>7419015.6166265691</v>
      </c>
      <c r="AT69">
        <v>-10764346.34162147</v>
      </c>
      <c r="AU69">
        <v>2786884.785782286</v>
      </c>
      <c r="AV69">
        <v>-15493184.225404605</v>
      </c>
      <c r="AW69">
        <v>-12154774.876754811</v>
      </c>
      <c r="AX69">
        <v>-2512296.7744772178</v>
      </c>
      <c r="AY69">
        <v>-7881778.6908273976</v>
      </c>
      <c r="AZ69">
        <v>8811379.7430592459</v>
      </c>
      <c r="BA69">
        <v>-3506269.3367588688</v>
      </c>
      <c r="BB69">
        <v>-4364817.4053932391</v>
      </c>
      <c r="BC69">
        <v>-3731790.4374866402</v>
      </c>
      <c r="BD69">
        <v>663496.69308352377</v>
      </c>
      <c r="BE69">
        <v>552794.28247904568</v>
      </c>
      <c r="BF69">
        <v>614688.4034116345</v>
      </c>
      <c r="BG69">
        <v>661618.51165138383</v>
      </c>
      <c r="BH69">
        <v>148705.06473688211</v>
      </c>
      <c r="BI69">
        <v>29579.480071181199</v>
      </c>
      <c r="BJ69">
        <v>22746813.00846016</v>
      </c>
      <c r="BK69">
        <v>20151920.218029886</v>
      </c>
      <c r="BL69">
        <v>15499811.772450265</v>
      </c>
      <c r="BM69">
        <v>13746891.431916934</v>
      </c>
      <c r="BN69">
        <v>17687903.530152235</v>
      </c>
      <c r="BO69">
        <v>23269983.600106847</v>
      </c>
      <c r="BP69">
        <v>3025449925.8651032</v>
      </c>
      <c r="BQ69">
        <v>17238539.641986139</v>
      </c>
      <c r="BR69">
        <v>22425071.391880993</v>
      </c>
      <c r="BS69">
        <v>2803097480.8155255</v>
      </c>
      <c r="BT69">
        <v>199327.15646089596</v>
      </c>
      <c r="BU69">
        <v>260669.23259513424</v>
      </c>
      <c r="BV69">
        <v>-564272.868768816</v>
      </c>
      <c r="BW69">
        <v>537294.61445601506</v>
      </c>
      <c r="BX69">
        <v>-226585.85219784756</v>
      </c>
      <c r="BY69">
        <v>7431.6481979077998</v>
      </c>
      <c r="BZ69">
        <v>6327.4812275568893</v>
      </c>
      <c r="CA69">
        <v>3958.0469845316647</v>
      </c>
      <c r="CB69">
        <v>2707.2387894270018</v>
      </c>
      <c r="CC69">
        <v>4594.0832977377568</v>
      </c>
      <c r="CD69">
        <v>2605.5493970323969</v>
      </c>
      <c r="CE69">
        <v>133.34205152849557</v>
      </c>
      <c r="CF69">
        <v>-1166.6871604178559</v>
      </c>
      <c r="CG69">
        <v>-15957.172335340005</v>
      </c>
      <c r="CH69">
        <v>-16881.515411233344</v>
      </c>
      <c r="CI69">
        <v>-13534.776802276447</v>
      </c>
      <c r="CJ69">
        <v>-30258048.241998784</v>
      </c>
      <c r="CK69" s="3">
        <v>56859736.628220685</v>
      </c>
      <c r="CL69">
        <v>-274101.68532087497</v>
      </c>
      <c r="CM69">
        <v>502317.58214585029</v>
      </c>
      <c r="CN69">
        <v>-1217.8309800057407</v>
      </c>
      <c r="CO69">
        <v>2571.4799033737113</v>
      </c>
      <c r="CP69">
        <v>-576.4587755728943</v>
      </c>
      <c r="CQ69">
        <v>1290.4258792627345</v>
      </c>
      <c r="CR69">
        <v>-29856779.95453519</v>
      </c>
      <c r="CS69">
        <v>57375225.330080546</v>
      </c>
      <c r="CT69">
        <v>12034993.797288846</v>
      </c>
      <c r="CU69">
        <v>-23154278.604680907</v>
      </c>
      <c r="CV69">
        <v>-6268270.1301143831</v>
      </c>
      <c r="CW69">
        <v>11591507.38709078</v>
      </c>
      <c r="CX69">
        <v>4903.8629982592838</v>
      </c>
      <c r="CY69">
        <v>-9058.6877302869107</v>
      </c>
      <c r="CZ69">
        <v>-13417.159861173235</v>
      </c>
    </row>
    <row r="70" spans="1:104" x14ac:dyDescent="0.35">
      <c r="A70" t="s">
        <v>165</v>
      </c>
      <c r="B70">
        <v>751753.19058467925</v>
      </c>
      <c r="C70">
        <v>-372871.41536173882</v>
      </c>
      <c r="D70">
        <v>-960952.756646308</v>
      </c>
      <c r="E70">
        <v>-264773.11522860877</v>
      </c>
      <c r="F70">
        <v>621915.73102367006</v>
      </c>
      <c r="G70">
        <v>-253001.72029928464</v>
      </c>
      <c r="H70">
        <v>-148228.77003523073</v>
      </c>
      <c r="I70">
        <v>-326244.59903373092</v>
      </c>
      <c r="J70">
        <v>-546823.68636716972</v>
      </c>
      <c r="K70">
        <v>-172475.9866594022</v>
      </c>
      <c r="L70">
        <v>602880.12840284675</v>
      </c>
      <c r="M70">
        <v>-451879.37758551422</v>
      </c>
      <c r="N70">
        <v>-622149.65816713392</v>
      </c>
      <c r="O70">
        <v>-523578.37277901644</v>
      </c>
      <c r="P70">
        <v>432493.96885581315</v>
      </c>
      <c r="Y70">
        <v>1314668.5935446667</v>
      </c>
      <c r="Z70">
        <v>86616.229079964221</v>
      </c>
      <c r="AA70">
        <v>-71390.114217045324</v>
      </c>
      <c r="AB70">
        <v>-84365.507534533259</v>
      </c>
      <c r="AC70">
        <v>1112.223314472014</v>
      </c>
      <c r="AD70">
        <v>1309259.4915549357</v>
      </c>
      <c r="AE70">
        <v>-118558.34207336229</v>
      </c>
      <c r="AF70">
        <v>-8087.5559764605059</v>
      </c>
      <c r="AG70" s="3">
        <v>-5734.4905458316362</v>
      </c>
      <c r="AH70" s="3">
        <v>-4333.0252329674277</v>
      </c>
      <c r="AI70">
        <v>102.83892227117828</v>
      </c>
      <c r="AJ70">
        <v>-1887.7014834981812</v>
      </c>
      <c r="AK70">
        <v>-288.15526000606758</v>
      </c>
      <c r="AL70">
        <v>770.22394661459123</v>
      </c>
      <c r="AM70">
        <v>6555216.6571454024</v>
      </c>
      <c r="AN70">
        <v>-8580815.8459055573</v>
      </c>
      <c r="AO70">
        <v>9536317.9121758379</v>
      </c>
      <c r="AP70">
        <v>-1697431.6975477331</v>
      </c>
      <c r="AQ70">
        <v>-10576365.064833591</v>
      </c>
      <c r="AR70">
        <v>6260302.0916569931</v>
      </c>
      <c r="AS70">
        <v>8644038.2389552388</v>
      </c>
      <c r="AT70">
        <v>-11462689.760723868</v>
      </c>
      <c r="AU70">
        <v>2322801.2444892949</v>
      </c>
      <c r="AV70">
        <v>-18372193.118687488</v>
      </c>
      <c r="AW70">
        <v>-15639126.409991726</v>
      </c>
      <c r="AX70">
        <v>-1819446.0849560313</v>
      </c>
      <c r="AY70">
        <v>-9848719.1375615187</v>
      </c>
      <c r="AZ70">
        <v>10932758.032048453</v>
      </c>
      <c r="BA70">
        <v>-5948200.1178152738</v>
      </c>
      <c r="BB70">
        <v>-5100511.9039594978</v>
      </c>
      <c r="BC70">
        <v>-4082423.1455552517</v>
      </c>
      <c r="BD70">
        <v>619189.33110325958</v>
      </c>
      <c r="BE70">
        <v>491370.53028931079</v>
      </c>
      <c r="BF70">
        <v>558254.65807370946</v>
      </c>
      <c r="BG70">
        <v>622709.02793900517</v>
      </c>
      <c r="BH70">
        <v>166416.34904331953</v>
      </c>
      <c r="BI70">
        <v>29417.159465206416</v>
      </c>
      <c r="BJ70">
        <v>28690824.746961448</v>
      </c>
      <c r="BK70">
        <v>25552217.788054615</v>
      </c>
      <c r="BL70">
        <v>19176606.044427127</v>
      </c>
      <c r="BM70">
        <v>17098720.322811294</v>
      </c>
      <c r="BN70">
        <v>23074458.285267297</v>
      </c>
      <c r="BO70">
        <v>31609196.695670873</v>
      </c>
      <c r="BP70">
        <v>3547502872.7477436</v>
      </c>
      <c r="BQ70">
        <v>22425071.391880993</v>
      </c>
      <c r="BR70">
        <v>30502971.962835521</v>
      </c>
      <c r="BS70">
        <v>3295741809.8349738</v>
      </c>
      <c r="BT70">
        <v>194108.39817419261</v>
      </c>
      <c r="BU70">
        <v>268017.69600990636</v>
      </c>
      <c r="BV70">
        <v>-670120.54625816888</v>
      </c>
      <c r="BW70">
        <v>491824.44365563424</v>
      </c>
      <c r="BX70">
        <v>2421027.9624218773</v>
      </c>
      <c r="BY70">
        <v>7919.3870415562487</v>
      </c>
      <c r="BZ70">
        <v>6449.3663046963893</v>
      </c>
      <c r="CA70">
        <v>3989.204567605886</v>
      </c>
      <c r="CB70">
        <v>1946.9607184485399</v>
      </c>
      <c r="CC70">
        <v>5087.6158206266036</v>
      </c>
      <c r="CD70">
        <v>2497.5668122204506</v>
      </c>
      <c r="CE70">
        <v>353.72919664950592</v>
      </c>
      <c r="CF70">
        <v>-1937.9687241105257</v>
      </c>
      <c r="CG70">
        <v>-20543.991119324335</v>
      </c>
      <c r="CH70">
        <v>-21501.516344363608</v>
      </c>
      <c r="CI70">
        <v>-15967.724606466312</v>
      </c>
      <c r="CJ70">
        <v>-31552796.327472169</v>
      </c>
      <c r="CK70" s="3">
        <v>59277850.971938118</v>
      </c>
      <c r="CL70">
        <v>-464175.6474819319</v>
      </c>
      <c r="CM70">
        <v>855537.36898227583</v>
      </c>
      <c r="CN70">
        <v>183.93382617489831</v>
      </c>
      <c r="CO70">
        <v>-40.478938972130756</v>
      </c>
      <c r="CP70">
        <v>2234.5110777260443</v>
      </c>
      <c r="CQ70">
        <v>-3987.1721914130371</v>
      </c>
      <c r="CR70">
        <v>-28651143.440910097</v>
      </c>
      <c r="CS70">
        <v>55043538.279361971</v>
      </c>
      <c r="CT70">
        <v>13459201.315165218</v>
      </c>
      <c r="CU70">
        <v>-26077779.163473088</v>
      </c>
      <c r="CV70">
        <v>-8460259.7873124667</v>
      </c>
      <c r="CW70">
        <v>15636456.548744176</v>
      </c>
      <c r="CX70">
        <v>5503.743583332257</v>
      </c>
      <c r="CY70">
        <v>-10084.273466500998</v>
      </c>
      <c r="CZ70">
        <v>-15762.733291960758</v>
      </c>
    </row>
    <row r="71" spans="1:104" x14ac:dyDescent="0.35">
      <c r="A71" t="s">
        <v>166</v>
      </c>
      <c r="B71">
        <v>118567535.21242611</v>
      </c>
      <c r="C71">
        <v>-48062143.879897863</v>
      </c>
      <c r="D71">
        <v>-216047506.76617914</v>
      </c>
      <c r="E71">
        <v>-63241388.030126639</v>
      </c>
      <c r="F71">
        <v>132188765.76362781</v>
      </c>
      <c r="G71">
        <v>-60990701.658361994</v>
      </c>
      <c r="H71">
        <v>-10497912.413326282</v>
      </c>
      <c r="I71">
        <v>-111529081.41181588</v>
      </c>
      <c r="J71">
        <v>-155831864.92903668</v>
      </c>
      <c r="K71">
        <v>-38365002.983664468</v>
      </c>
      <c r="L71">
        <v>131686144.31390859</v>
      </c>
      <c r="M71">
        <v>-109688322.73212223</v>
      </c>
      <c r="N71">
        <v>-131416485.52052584</v>
      </c>
      <c r="O71">
        <v>-130052394.59154901</v>
      </c>
      <c r="P71">
        <v>85445603.535313383</v>
      </c>
      <c r="Y71">
        <v>359217104.2095353</v>
      </c>
      <c r="Z71">
        <v>30859807.62920478</v>
      </c>
      <c r="AA71">
        <v>-64546066.08627452</v>
      </c>
      <c r="AB71">
        <v>-13085757.10283079</v>
      </c>
      <c r="AC71">
        <v>-53655840.529973939</v>
      </c>
      <c r="AD71">
        <v>365193050.68686247</v>
      </c>
      <c r="AE71">
        <v>-75751586.218113586</v>
      </c>
      <c r="AF71">
        <v>-54107845.223272167</v>
      </c>
      <c r="AG71" s="3">
        <v>354571.37136567017</v>
      </c>
      <c r="AH71" s="3">
        <v>500021.1947190825</v>
      </c>
      <c r="AI71">
        <v>193036.83338457192</v>
      </c>
      <c r="AJ71">
        <v>-1148049.9597158199</v>
      </c>
      <c r="AK71">
        <v>284358.88646498328</v>
      </c>
      <c r="AL71">
        <v>-688240.65009251039</v>
      </c>
      <c r="AM71">
        <v>2446242160.4239941</v>
      </c>
      <c r="AN71">
        <v>-3123608493.2358069</v>
      </c>
      <c r="AO71">
        <v>3610171703.1834788</v>
      </c>
      <c r="AP71">
        <v>-729109861.80389261</v>
      </c>
      <c r="AQ71">
        <v>-3905958240.7802925</v>
      </c>
      <c r="AR71">
        <v>1131055031.904459</v>
      </c>
      <c r="AS71">
        <v>2137473831.318068</v>
      </c>
      <c r="AT71">
        <v>-4979127592.3560743</v>
      </c>
      <c r="AU71">
        <v>2379665536.3074703</v>
      </c>
      <c r="AV71">
        <v>-4843420662.2987518</v>
      </c>
      <c r="AW71">
        <v>-3457526422.513813</v>
      </c>
      <c r="AX71">
        <v>-692804549.52426982</v>
      </c>
      <c r="AY71">
        <v>-1533086330.9252646</v>
      </c>
      <c r="AZ71">
        <v>2045705818.2348382</v>
      </c>
      <c r="BA71">
        <v>-543071304.54036629</v>
      </c>
      <c r="BB71">
        <v>-764323151.80383658</v>
      </c>
      <c r="BC71">
        <v>581202922.80842471</v>
      </c>
      <c r="BD71">
        <v>288505093.93363369</v>
      </c>
      <c r="BE71">
        <v>244257528.84696519</v>
      </c>
      <c r="BF71">
        <v>273462055.10456043</v>
      </c>
      <c r="BG71">
        <v>276228115.23477095</v>
      </c>
      <c r="BH71">
        <v>27374997.595607445</v>
      </c>
      <c r="BI71">
        <v>9682594.1200015694</v>
      </c>
      <c r="BJ71">
        <v>6093997766.3369923</v>
      </c>
      <c r="BK71">
        <v>5373434892.416995</v>
      </c>
      <c r="BL71">
        <v>4173360593.2794633</v>
      </c>
      <c r="BM71">
        <v>3680446026.6641903</v>
      </c>
      <c r="BN71">
        <v>2747110996.4925475</v>
      </c>
      <c r="BO71">
        <v>3215288385.7039719</v>
      </c>
      <c r="BP71">
        <v>885546825039.13806</v>
      </c>
      <c r="BQ71">
        <v>2803097480.8155255</v>
      </c>
      <c r="BR71">
        <v>3295741809.8349738</v>
      </c>
      <c r="BS71">
        <v>813375487875.91223</v>
      </c>
      <c r="BT71">
        <v>19914369.859636374</v>
      </c>
      <c r="BU71">
        <v>41281308.555913873</v>
      </c>
      <c r="BV71">
        <v>-157009622.04585838</v>
      </c>
      <c r="BW71">
        <v>224693095.00981659</v>
      </c>
      <c r="BX71">
        <v>-1094533137.92116</v>
      </c>
      <c r="BY71">
        <v>2359126.9063002733</v>
      </c>
      <c r="BZ71">
        <v>1859519.8985562541</v>
      </c>
      <c r="CA71">
        <v>1659982.9432837821</v>
      </c>
      <c r="CB71">
        <v>1123984.2625474345</v>
      </c>
      <c r="CC71">
        <v>1378019.8288147112</v>
      </c>
      <c r="CD71">
        <v>651585.37735206389</v>
      </c>
      <c r="CE71">
        <v>329261.72018011572</v>
      </c>
      <c r="CF71">
        <v>-278073.28758310835</v>
      </c>
      <c r="CG71">
        <v>-3253306.3674010392</v>
      </c>
      <c r="CH71">
        <v>-3073216.2580330847</v>
      </c>
      <c r="CI71">
        <v>-2863583.1971283685</v>
      </c>
      <c r="CJ71">
        <v>-13578676699.359478</v>
      </c>
      <c r="CK71" s="3">
        <v>25560583214.744816</v>
      </c>
      <c r="CL71">
        <v>75258336.170024931</v>
      </c>
      <c r="CM71">
        <v>-143404790.2145426</v>
      </c>
      <c r="CN71">
        <v>-1362235.0025776902</v>
      </c>
      <c r="CO71">
        <v>2640924.069715261</v>
      </c>
      <c r="CP71">
        <v>-1596052.6575717323</v>
      </c>
      <c r="CQ71">
        <v>3062199.2903427188</v>
      </c>
      <c r="CR71">
        <v>-14812151738.13187</v>
      </c>
      <c r="CS71">
        <v>28414678507.742531</v>
      </c>
      <c r="CT71">
        <v>4742470983.7221975</v>
      </c>
      <c r="CU71">
        <v>-8990301196.6863976</v>
      </c>
      <c r="CV71">
        <v>-455739528.45005178</v>
      </c>
      <c r="CW71">
        <v>870987052.73619986</v>
      </c>
      <c r="CX71">
        <v>930325.63429994136</v>
      </c>
      <c r="CY71">
        <v>-1767404.4358499036</v>
      </c>
      <c r="CZ71">
        <v>-3478231.1567097898</v>
      </c>
    </row>
    <row r="72" spans="1:104" x14ac:dyDescent="0.35">
      <c r="A72" t="s">
        <v>172</v>
      </c>
      <c r="B72">
        <v>9272.5947378324036</v>
      </c>
      <c r="C72">
        <v>-3385.3003990060852</v>
      </c>
      <c r="D72">
        <v>-18638.626534347157</v>
      </c>
      <c r="E72">
        <v>-497.14802462695133</v>
      </c>
      <c r="F72">
        <v>15863.316258008685</v>
      </c>
      <c r="G72">
        <v>53.144201035272239</v>
      </c>
      <c r="H72">
        <v>-4211.8114379520348</v>
      </c>
      <c r="I72">
        <v>-5176.7281245732374</v>
      </c>
      <c r="J72">
        <v>-17787.311385634457</v>
      </c>
      <c r="K72">
        <v>1516.9497917239212</v>
      </c>
      <c r="L72">
        <v>17938.516510730708</v>
      </c>
      <c r="M72">
        <v>-8524.1925812247973</v>
      </c>
      <c r="N72">
        <v>-13344.954679915783</v>
      </c>
      <c r="O72">
        <v>1137.3593637349986</v>
      </c>
      <c r="P72">
        <v>11933.039252050243</v>
      </c>
      <c r="Y72">
        <v>28754.201401691655</v>
      </c>
      <c r="Z72">
        <v>2455.9024195449992</v>
      </c>
      <c r="AA72">
        <v>-9430.399042551302</v>
      </c>
      <c r="AB72">
        <v>1798.2801829672558</v>
      </c>
      <c r="AC72">
        <v>-9952.5068380685625</v>
      </c>
      <c r="AD72">
        <v>31709.972222008662</v>
      </c>
      <c r="AE72">
        <v>-5254.0366022612343</v>
      </c>
      <c r="AF72">
        <v>-8511.0248345661421</v>
      </c>
      <c r="AG72" s="3">
        <v>89.615288723144829</v>
      </c>
      <c r="AH72" s="3">
        <v>43.716142904906548</v>
      </c>
      <c r="AI72">
        <v>38.682376788867863</v>
      </c>
      <c r="AJ72">
        <v>192.79759435932442</v>
      </c>
      <c r="AK72">
        <v>68.44994758891329</v>
      </c>
      <c r="AL72">
        <v>136.66738102160792</v>
      </c>
      <c r="AM72">
        <v>202864.26120907028</v>
      </c>
      <c r="AN72">
        <v>-203141.16490546419</v>
      </c>
      <c r="AO72">
        <v>295139.55874079728</v>
      </c>
      <c r="AP72">
        <v>-67553.428903839769</v>
      </c>
      <c r="AQ72">
        <v>-434577.7648718913</v>
      </c>
      <c r="AR72">
        <v>317144.97265945695</v>
      </c>
      <c r="AS72">
        <v>177191.18811392831</v>
      </c>
      <c r="AT72">
        <v>162359.65492915295</v>
      </c>
      <c r="AU72">
        <v>-143721.63180945598</v>
      </c>
      <c r="AV72">
        <v>54519.756634694837</v>
      </c>
      <c r="AW72">
        <v>154806.7199807674</v>
      </c>
      <c r="AX72">
        <v>-234820.81451475574</v>
      </c>
      <c r="AY72">
        <v>-109585.12976797353</v>
      </c>
      <c r="AZ72">
        <v>-52087.289036984817</v>
      </c>
      <c r="BA72">
        <v>208295.46838632086</v>
      </c>
      <c r="BB72">
        <v>-225830.0950054095</v>
      </c>
      <c r="BC72">
        <v>-371202.81434706872</v>
      </c>
      <c r="BD72">
        <v>26571.387599193844</v>
      </c>
      <c r="BE72">
        <v>26790.92029294747</v>
      </c>
      <c r="BF72">
        <v>27682.596148663495</v>
      </c>
      <c r="BG72">
        <v>30167.787111410817</v>
      </c>
      <c r="BH72">
        <v>3405.066412170524</v>
      </c>
      <c r="BI72">
        <v>6650.6074920608853</v>
      </c>
      <c r="BJ72">
        <v>222889.37559889638</v>
      </c>
      <c r="BK72">
        <v>200390.79214502798</v>
      </c>
      <c r="BL72">
        <v>227790.68145129891</v>
      </c>
      <c r="BM72">
        <v>183913.78569562835</v>
      </c>
      <c r="BN72">
        <v>219060.76846966596</v>
      </c>
      <c r="BO72">
        <v>223870.15973482511</v>
      </c>
      <c r="BP72">
        <v>18575711.545569696</v>
      </c>
      <c r="BQ72">
        <v>199327.15646089596</v>
      </c>
      <c r="BR72">
        <v>194108.39817419261</v>
      </c>
      <c r="BS72">
        <v>19914369.859636374</v>
      </c>
      <c r="BT72">
        <v>136289.80220593957</v>
      </c>
      <c r="BU72">
        <v>93362.578913702848</v>
      </c>
      <c r="BV72">
        <v>-6725.572837456235</v>
      </c>
      <c r="BW72">
        <v>27214.552005024023</v>
      </c>
      <c r="BX72">
        <v>-591404.08236096508</v>
      </c>
      <c r="BY72">
        <v>216.20746292737365</v>
      </c>
      <c r="BZ72">
        <v>146.98880904714716</v>
      </c>
      <c r="CA72">
        <v>84.24688541685768</v>
      </c>
      <c r="CB72">
        <v>10.269257638403905</v>
      </c>
      <c r="CC72">
        <v>75.335709982667026</v>
      </c>
      <c r="CD72">
        <v>36.633018610388383</v>
      </c>
      <c r="CE72">
        <v>-92.802699006865055</v>
      </c>
      <c r="CF72">
        <v>-130.60911943468389</v>
      </c>
      <c r="CG72">
        <v>98.793386632519457</v>
      </c>
      <c r="CH72">
        <v>-10.207320602886332</v>
      </c>
      <c r="CI72">
        <v>-128.35871435350924</v>
      </c>
      <c r="CJ72">
        <v>1162676.4966007287</v>
      </c>
      <c r="CK72" s="3">
        <v>-2213492.1120494115</v>
      </c>
      <c r="CL72">
        <v>-19073.503711071706</v>
      </c>
      <c r="CM72">
        <v>35167.846710660197</v>
      </c>
      <c r="CN72">
        <v>195.40212729019768</v>
      </c>
      <c r="CO72">
        <v>-373.63307033868512</v>
      </c>
      <c r="CP72">
        <v>6.855868795445148</v>
      </c>
      <c r="CQ72">
        <v>-10.479132236954356</v>
      </c>
      <c r="CR72">
        <v>1111221.3168193516</v>
      </c>
      <c r="CS72">
        <v>-2151845.5246326481</v>
      </c>
      <c r="CT72">
        <v>-530327.09346554044</v>
      </c>
      <c r="CU72">
        <v>1025803.731672675</v>
      </c>
      <c r="CV72">
        <v>-131609.35520095148</v>
      </c>
      <c r="CW72">
        <v>236884.17958024523</v>
      </c>
      <c r="CX72">
        <v>183.26519565391953</v>
      </c>
      <c r="CY72">
        <v>-335.15335636361004</v>
      </c>
      <c r="CZ72">
        <v>1.7725080639762119</v>
      </c>
    </row>
    <row r="73" spans="1:104" x14ac:dyDescent="0.35">
      <c r="A73" t="s">
        <v>173</v>
      </c>
      <c r="B73">
        <v>13307.344361447716</v>
      </c>
      <c r="C73">
        <v>-3968.0013132206368</v>
      </c>
      <c r="D73">
        <v>-25350.160816892214</v>
      </c>
      <c r="E73">
        <v>-3207.9446690829241</v>
      </c>
      <c r="F73">
        <v>18568.528861745028</v>
      </c>
      <c r="G73">
        <v>-1398.7063306059222</v>
      </c>
      <c r="H73">
        <v>-4052.3176050939728</v>
      </c>
      <c r="I73">
        <v>-8983.4713910941646</v>
      </c>
      <c r="J73">
        <v>-23317.608489460974</v>
      </c>
      <c r="K73">
        <v>-793.10910515765102</v>
      </c>
      <c r="L73">
        <v>23635.144572372476</v>
      </c>
      <c r="M73">
        <v>-11562.641829763386</v>
      </c>
      <c r="N73">
        <v>-18226.927387546832</v>
      </c>
      <c r="O73">
        <v>1091.8870233419148</v>
      </c>
      <c r="P73">
        <v>16279.964080899386</v>
      </c>
      <c r="Y73">
        <v>37440.83158781434</v>
      </c>
      <c r="Z73">
        <v>2687.3833490056727</v>
      </c>
      <c r="AA73">
        <v>-11509.926172855647</v>
      </c>
      <c r="AB73">
        <v>1405.5420530983058</v>
      </c>
      <c r="AC73">
        <v>-11984.222628031419</v>
      </c>
      <c r="AD73">
        <v>39989.184717563432</v>
      </c>
      <c r="AE73">
        <v>-8712.9248899393733</v>
      </c>
      <c r="AF73">
        <v>-11078.220619284981</v>
      </c>
      <c r="AG73" s="3">
        <v>150.40655496354219</v>
      </c>
      <c r="AH73" s="3">
        <v>33.13460736319545</v>
      </c>
      <c r="AI73">
        <v>43.285334392941259</v>
      </c>
      <c r="AJ73">
        <v>144.26071249628492</v>
      </c>
      <c r="AK73">
        <v>83.682296016058729</v>
      </c>
      <c r="AL73">
        <v>89.328728411247354</v>
      </c>
      <c r="AM73">
        <v>229773.44702413297</v>
      </c>
      <c r="AN73">
        <v>-185090.60690893221</v>
      </c>
      <c r="AO73">
        <v>395373.29033675353</v>
      </c>
      <c r="AP73">
        <v>-120376.04308979546</v>
      </c>
      <c r="AQ73">
        <v>-394468.8088895668</v>
      </c>
      <c r="AR73">
        <v>347283.06889018969</v>
      </c>
      <c r="AS73">
        <v>162812.27241525851</v>
      </c>
      <c r="AT73">
        <v>102285.55035269631</v>
      </c>
      <c r="AU73">
        <v>-90071.729071204405</v>
      </c>
      <c r="AV73">
        <v>66273.739969162256</v>
      </c>
      <c r="AW73">
        <v>183306.27021477235</v>
      </c>
      <c r="AX73">
        <v>-324585.09406499955</v>
      </c>
      <c r="AY73">
        <v>-197410.05919966384</v>
      </c>
      <c r="AZ73">
        <v>42450.526493182828</v>
      </c>
      <c r="BA73">
        <v>258434.68411729462</v>
      </c>
      <c r="BB73">
        <v>-231615.51660817766</v>
      </c>
      <c r="BC73">
        <v>-363548.33683934965</v>
      </c>
      <c r="BD73">
        <v>39903.889571575877</v>
      </c>
      <c r="BE73">
        <v>40561.103225685118</v>
      </c>
      <c r="BF73">
        <v>42666.866653495446</v>
      </c>
      <c r="BG73">
        <v>44467.309050527336</v>
      </c>
      <c r="BH73">
        <v>6830.2207103519877</v>
      </c>
      <c r="BI73">
        <v>6322.808482484661</v>
      </c>
      <c r="BJ73">
        <v>166021.91046536318</v>
      </c>
      <c r="BK73">
        <v>132049.52324283411</v>
      </c>
      <c r="BL73">
        <v>290552.26291189971</v>
      </c>
      <c r="BM73">
        <v>236290.83940332691</v>
      </c>
      <c r="BN73">
        <v>272930.04084064753</v>
      </c>
      <c r="BO73">
        <v>280778.30873610574</v>
      </c>
      <c r="BP73">
        <v>40899902.613099933</v>
      </c>
      <c r="BQ73">
        <v>260669.23259513424</v>
      </c>
      <c r="BR73">
        <v>268017.69600990636</v>
      </c>
      <c r="BS73">
        <v>41281308.555913873</v>
      </c>
      <c r="BT73">
        <v>93362.578913702848</v>
      </c>
      <c r="BU73">
        <v>77540.504368209964</v>
      </c>
      <c r="BV73">
        <v>-12674.293370664558</v>
      </c>
      <c r="BW73">
        <v>40070.357009417232</v>
      </c>
      <c r="BX73">
        <v>-532179.01767381991</v>
      </c>
      <c r="BY73">
        <v>255.855932893963</v>
      </c>
      <c r="BZ73">
        <v>184.61486651394515</v>
      </c>
      <c r="CA73">
        <v>108.21297299418903</v>
      </c>
      <c r="CB73">
        <v>32.086419783625516</v>
      </c>
      <c r="CC73">
        <v>104.6847393972371</v>
      </c>
      <c r="CD73">
        <v>65.323187217182166</v>
      </c>
      <c r="CE73">
        <v>-90.265203659217249</v>
      </c>
      <c r="CF73">
        <v>-128.9514018346382</v>
      </c>
      <c r="CG73">
        <v>70.189076812375262</v>
      </c>
      <c r="CH73">
        <v>-46.256769459727337</v>
      </c>
      <c r="CI73">
        <v>-97.673630691966878</v>
      </c>
      <c r="CJ73">
        <v>708273.50000524137</v>
      </c>
      <c r="CK73" s="3">
        <v>-1365148.2408493473</v>
      </c>
      <c r="CL73">
        <v>-17225.180582041994</v>
      </c>
      <c r="CM73">
        <v>32225.277124896689</v>
      </c>
      <c r="CN73">
        <v>175.57035098033012</v>
      </c>
      <c r="CO73">
        <v>-334.18107260125294</v>
      </c>
      <c r="CP73">
        <v>-85.428914412351219</v>
      </c>
      <c r="CQ73">
        <v>165.36600116821131</v>
      </c>
      <c r="CR73">
        <v>684890.34121709515</v>
      </c>
      <c r="CS73">
        <v>-1338034.6009955856</v>
      </c>
      <c r="CT73">
        <v>-502989.1919863759</v>
      </c>
      <c r="CU73">
        <v>977471.12807101838</v>
      </c>
      <c r="CV73">
        <v>-176135.76482675489</v>
      </c>
      <c r="CW73">
        <v>323158.66146571684</v>
      </c>
      <c r="CX73">
        <v>239.61214127139485</v>
      </c>
      <c r="CY73">
        <v>-435.74317396295766</v>
      </c>
      <c r="CZ73">
        <v>31.854427710207037</v>
      </c>
    </row>
    <row r="74" spans="1:104" x14ac:dyDescent="0.35">
      <c r="A74" t="s">
        <v>126</v>
      </c>
      <c r="B74">
        <v>-29194.081717446239</v>
      </c>
      <c r="C74">
        <v>11211.758919941831</v>
      </c>
      <c r="D74">
        <v>71862.964135948976</v>
      </c>
      <c r="E74">
        <v>27854.854387531414</v>
      </c>
      <c r="F74">
        <v>-25287.778107842179</v>
      </c>
      <c r="G74">
        <v>23657.223100095725</v>
      </c>
      <c r="H74">
        <v>2957.0884078993549</v>
      </c>
      <c r="I74">
        <v>42785.13502131922</v>
      </c>
      <c r="J74">
        <v>57454.17661212392</v>
      </c>
      <c r="K74">
        <v>21657.319696234357</v>
      </c>
      <c r="L74">
        <v>-35440.870293635824</v>
      </c>
      <c r="M74">
        <v>42280.667383253873</v>
      </c>
      <c r="N74">
        <v>43857.746554344048</v>
      </c>
      <c r="O74">
        <v>34041.512540980111</v>
      </c>
      <c r="P74">
        <v>-8875.129756007469</v>
      </c>
      <c r="Y74">
        <v>-59460.893690679579</v>
      </c>
      <c r="Z74">
        <v>-5834.6284667585405</v>
      </c>
      <c r="AA74">
        <v>14692.241042119755</v>
      </c>
      <c r="AB74">
        <v>1282.3656052151423</v>
      </c>
      <c r="AC74">
        <v>12879.677201446089</v>
      </c>
      <c r="AD74">
        <v>-61186.236116478554</v>
      </c>
      <c r="AE74">
        <v>18967.942984513687</v>
      </c>
      <c r="AF74">
        <v>14930.842223934314</v>
      </c>
      <c r="AG74" s="3">
        <v>-348.51575499263373</v>
      </c>
      <c r="AH74" s="3">
        <v>-335.79135354065789</v>
      </c>
      <c r="AI74">
        <v>-46.36239219156834</v>
      </c>
      <c r="AJ74">
        <v>231.54513013596818</v>
      </c>
      <c r="AK74">
        <v>-83.794756184179249</v>
      </c>
      <c r="AL74">
        <v>158.07878539652287</v>
      </c>
      <c r="AM74">
        <v>-486568.39046114968</v>
      </c>
      <c r="AN74">
        <v>326012.76523881551</v>
      </c>
      <c r="AO74">
        <v>-868938.76969368604</v>
      </c>
      <c r="AP74">
        <v>267941.10467652796</v>
      </c>
      <c r="AQ74">
        <v>479974.80503694544</v>
      </c>
      <c r="AR74">
        <v>-334510.83416638622</v>
      </c>
      <c r="AS74">
        <v>-295134.47451597307</v>
      </c>
      <c r="AT74">
        <v>722636.93681745592</v>
      </c>
      <c r="AU74">
        <v>-495246.28181795712</v>
      </c>
      <c r="AV74">
        <v>764531.86855646328</v>
      </c>
      <c r="AW74">
        <v>467150.64463642554</v>
      </c>
      <c r="AX74">
        <v>116490.41017857306</v>
      </c>
      <c r="AY74">
        <v>368865.66646994418</v>
      </c>
      <c r="AZ74">
        <v>-334041.73907103215</v>
      </c>
      <c r="BA74">
        <v>134956.77627343603</v>
      </c>
      <c r="BB74">
        <v>137430.26658737005</v>
      </c>
      <c r="BC74">
        <v>-350161.62601442798</v>
      </c>
      <c r="BD74">
        <v>-65032.841568412237</v>
      </c>
      <c r="BE74">
        <v>-58627.38327819921</v>
      </c>
      <c r="BF74">
        <v>-63594.448826449414</v>
      </c>
      <c r="BG74">
        <v>-65018.169739371151</v>
      </c>
      <c r="BH74">
        <v>-6959.9184979383272</v>
      </c>
      <c r="BI74">
        <v>-1964.3892159495981</v>
      </c>
      <c r="BJ74">
        <v>-602815.67961028847</v>
      </c>
      <c r="BK74">
        <v>-525191.31776652776</v>
      </c>
      <c r="BL74">
        <v>-700041.19364967383</v>
      </c>
      <c r="BM74">
        <v>-628622.17689618608</v>
      </c>
      <c r="BN74">
        <v>-537900.29811292409</v>
      </c>
      <c r="BO74">
        <v>-614640.21944148082</v>
      </c>
      <c r="BP74">
        <v>-169969834.23947251</v>
      </c>
      <c r="BQ74">
        <v>-564272.868768816</v>
      </c>
      <c r="BR74">
        <v>-670120.54625816888</v>
      </c>
      <c r="BS74">
        <v>-157009622.04585838</v>
      </c>
      <c r="BT74">
        <v>-6725.572837456235</v>
      </c>
      <c r="BU74">
        <v>-12674.293370664558</v>
      </c>
      <c r="BV74">
        <v>57241.500359732752</v>
      </c>
      <c r="BW74">
        <v>-56523.58148107789</v>
      </c>
      <c r="BX74">
        <v>133531.58601328946</v>
      </c>
      <c r="BY74">
        <v>-401.62040647359362</v>
      </c>
      <c r="BZ74">
        <v>-373.42101798534014</v>
      </c>
      <c r="CA74">
        <v>-221.39894337871084</v>
      </c>
      <c r="CB74">
        <v>-223.46016053498602</v>
      </c>
      <c r="CC74">
        <v>-220.32286237718384</v>
      </c>
      <c r="CD74">
        <v>-136.86147203440089</v>
      </c>
      <c r="CE74">
        <v>-0.2517789420877462</v>
      </c>
      <c r="CF74">
        <v>37.29790969104787</v>
      </c>
      <c r="CG74">
        <v>305.11646574970939</v>
      </c>
      <c r="CH74">
        <v>380.38271225790271</v>
      </c>
      <c r="CI74">
        <v>261.5071737299229</v>
      </c>
      <c r="CJ74">
        <v>2716045.6303194072</v>
      </c>
      <c r="CK74" s="3">
        <v>-5104461.1281010946</v>
      </c>
      <c r="CL74">
        <v>-9059.4215388308457</v>
      </c>
      <c r="CM74">
        <v>16569.110858826592</v>
      </c>
      <c r="CN74">
        <v>257.05559034734307</v>
      </c>
      <c r="CO74">
        <v>-493.75685239749214</v>
      </c>
      <c r="CP74">
        <v>472.13137392563169</v>
      </c>
      <c r="CQ74">
        <v>-906.23033200780822</v>
      </c>
      <c r="CR74">
        <v>3057868.6920307339</v>
      </c>
      <c r="CS74">
        <v>-5855633.8376229815</v>
      </c>
      <c r="CT74">
        <v>-1001293.4177522087</v>
      </c>
      <c r="CU74">
        <v>1891893.0327991061</v>
      </c>
      <c r="CV74">
        <v>195278.06010818138</v>
      </c>
      <c r="CW74">
        <v>-373510.14299317676</v>
      </c>
      <c r="CX74">
        <v>-259.18445896685381</v>
      </c>
      <c r="CY74">
        <v>469.46835202383761</v>
      </c>
      <c r="CZ74">
        <v>215.46415192561577</v>
      </c>
    </row>
    <row r="75" spans="1:104" x14ac:dyDescent="0.35">
      <c r="A75" t="s">
        <v>156</v>
      </c>
      <c r="B75">
        <v>41904.938355432394</v>
      </c>
      <c r="C75">
        <v>-11120.830797216264</v>
      </c>
      <c r="D75">
        <v>-69275.878673102168</v>
      </c>
      <c r="E75">
        <v>-16099.331657280021</v>
      </c>
      <c r="F75">
        <v>36284.990961626019</v>
      </c>
      <c r="G75">
        <v>-9470.2777771507881</v>
      </c>
      <c r="H75">
        <v>-4524.6766119079884</v>
      </c>
      <c r="I75">
        <v>-43524.43492883836</v>
      </c>
      <c r="J75">
        <v>-57655.518950195525</v>
      </c>
      <c r="K75">
        <v>-12373.787358696683</v>
      </c>
      <c r="L75">
        <v>39629.120198650948</v>
      </c>
      <c r="M75">
        <v>-39688.96163536617</v>
      </c>
      <c r="N75">
        <v>-49615.554875472866</v>
      </c>
      <c r="O75">
        <v>-11088.843927740651</v>
      </c>
      <c r="P75">
        <v>49924.129976201402</v>
      </c>
      <c r="Y75">
        <v>165546.01112412088</v>
      </c>
      <c r="Z75">
        <v>7179.9184268482668</v>
      </c>
      <c r="AA75">
        <v>-25341.13758499263</v>
      </c>
      <c r="AB75">
        <v>-6259.2092903556704</v>
      </c>
      <c r="AC75">
        <v>-26172.034950864581</v>
      </c>
      <c r="AD75">
        <v>168998.91195523532</v>
      </c>
      <c r="AE75">
        <v>-33220.960311799434</v>
      </c>
      <c r="AF75">
        <v>-29831.31536442415</v>
      </c>
      <c r="AG75" s="3">
        <v>736.62090671148269</v>
      </c>
      <c r="AH75" s="3">
        <v>261.29238447812918</v>
      </c>
      <c r="AI75">
        <v>74.16155745523794</v>
      </c>
      <c r="AJ75">
        <v>-433.82066305811139</v>
      </c>
      <c r="AK75">
        <v>204.07470244369722</v>
      </c>
      <c r="AL75">
        <v>-421.79436148748465</v>
      </c>
      <c r="AM75">
        <v>728616.42720263917</v>
      </c>
      <c r="AN75">
        <v>-245563.40344440305</v>
      </c>
      <c r="AO75">
        <v>2076482.6759877522</v>
      </c>
      <c r="AP75">
        <v>-1602324.635884376</v>
      </c>
      <c r="AQ75">
        <v>-243339.39930011574</v>
      </c>
      <c r="AR75">
        <v>493303.38335111982</v>
      </c>
      <c r="AS75">
        <v>254778.41331663111</v>
      </c>
      <c r="AT75">
        <v>-974830.6042405467</v>
      </c>
      <c r="AU75">
        <v>167943.78916895046</v>
      </c>
      <c r="AV75">
        <v>-689325.05139748298</v>
      </c>
      <c r="AW75">
        <v>-789467.23439240782</v>
      </c>
      <c r="AX75">
        <v>-732203.79683172144</v>
      </c>
      <c r="AY75">
        <v>-626617.88349924318</v>
      </c>
      <c r="AZ75">
        <v>628264.16207995859</v>
      </c>
      <c r="BA75">
        <v>389670.90751484112</v>
      </c>
      <c r="BB75">
        <v>-99716.974893638762</v>
      </c>
      <c r="BC75">
        <v>645637.21711638058</v>
      </c>
      <c r="BD75">
        <v>178996.851952661</v>
      </c>
      <c r="BE75">
        <v>180904.11076738121</v>
      </c>
      <c r="BF75">
        <v>189825.68639751122</v>
      </c>
      <c r="BG75">
        <v>184901.30940257199</v>
      </c>
      <c r="BH75">
        <v>41589.562046499712</v>
      </c>
      <c r="BI75">
        <v>5968.1031865901696</v>
      </c>
      <c r="BJ75">
        <v>873847.49731846037</v>
      </c>
      <c r="BK75">
        <v>689421.14731315</v>
      </c>
      <c r="BL75">
        <v>1016249.7450321919</v>
      </c>
      <c r="BM75">
        <v>868654.35463666206</v>
      </c>
      <c r="BN75">
        <v>459737.82057250902</v>
      </c>
      <c r="BO75">
        <v>336584.63705294934</v>
      </c>
      <c r="BP75">
        <v>234395536.0448375</v>
      </c>
      <c r="BQ75">
        <v>537294.61445601506</v>
      </c>
      <c r="BR75">
        <v>491824.44365563424</v>
      </c>
      <c r="BS75">
        <v>224693095.00981659</v>
      </c>
      <c r="BT75">
        <v>27214.552005024023</v>
      </c>
      <c r="BU75">
        <v>40070.357009417232</v>
      </c>
      <c r="BV75">
        <v>-56523.58148107789</v>
      </c>
      <c r="BW75">
        <v>174617.85718862206</v>
      </c>
      <c r="BX75">
        <v>-108977.82489827299</v>
      </c>
      <c r="BY75">
        <v>606.91455399859808</v>
      </c>
      <c r="BZ75">
        <v>492.40558732555803</v>
      </c>
      <c r="CA75">
        <v>394.3744368185059</v>
      </c>
      <c r="CB75">
        <v>239.28898155013357</v>
      </c>
      <c r="CC75">
        <v>325.14752707216172</v>
      </c>
      <c r="CD75">
        <v>240.67004006777572</v>
      </c>
      <c r="CE75">
        <v>-15.294973571879881</v>
      </c>
      <c r="CF75">
        <v>-131.83722536035327</v>
      </c>
      <c r="CG75">
        <v>-904.47109046487253</v>
      </c>
      <c r="CH75">
        <v>-825.7691198481856</v>
      </c>
      <c r="CI75">
        <v>-297.19886150895377</v>
      </c>
      <c r="CJ75">
        <v>-3330178.8961272934</v>
      </c>
      <c r="CK75" s="3">
        <v>6198184.3237042222</v>
      </c>
      <c r="CL75">
        <v>34435.683805013738</v>
      </c>
      <c r="CM75">
        <v>-63122.347374082645</v>
      </c>
      <c r="CN75">
        <v>-426.68345301953514</v>
      </c>
      <c r="CO75">
        <v>822.20269870377365</v>
      </c>
      <c r="CP75">
        <v>-883.98912575634085</v>
      </c>
      <c r="CQ75">
        <v>1686.9174326571763</v>
      </c>
      <c r="CR75">
        <v>-3779760.4676767178</v>
      </c>
      <c r="CS75">
        <v>7212085.4010292077</v>
      </c>
      <c r="CT75">
        <v>397279.5602114097</v>
      </c>
      <c r="CU75">
        <v>-701245.41176167096</v>
      </c>
      <c r="CV75">
        <v>11888.288764327428</v>
      </c>
      <c r="CW75">
        <v>2897.213796713083</v>
      </c>
      <c r="CX75">
        <v>1065.7222989855147</v>
      </c>
      <c r="CY75">
        <v>-1993.3295133211516</v>
      </c>
      <c r="CZ75">
        <v>-444.91199117736414</v>
      </c>
    </row>
    <row r="76" spans="1:104" x14ac:dyDescent="0.35">
      <c r="A76" t="s">
        <v>153</v>
      </c>
      <c r="B76">
        <v>10828.051723233108</v>
      </c>
      <c r="C76">
        <v>-2155.6104080218115</v>
      </c>
      <c r="D76">
        <v>287215.50430872128</v>
      </c>
      <c r="E76">
        <v>27585.293108811271</v>
      </c>
      <c r="F76">
        <v>-66929.909182054675</v>
      </c>
      <c r="G76">
        <v>20049.934917122606</v>
      </c>
      <c r="H76">
        <v>121684.96327210823</v>
      </c>
      <c r="I76">
        <v>151982.24170397149</v>
      </c>
      <c r="J76">
        <v>258293.33653764677</v>
      </c>
      <c r="K76">
        <v>-21830.821230526679</v>
      </c>
      <c r="L76">
        <v>35121.368373422709</v>
      </c>
      <c r="M76">
        <v>354402.72447353584</v>
      </c>
      <c r="N76">
        <v>206456.27033777657</v>
      </c>
      <c r="O76">
        <v>518999.39160062256</v>
      </c>
      <c r="P76">
        <v>-33243.388395554735</v>
      </c>
      <c r="Y76">
        <v>-777948.0621271946</v>
      </c>
      <c r="Z76">
        <v>-70617.730709320618</v>
      </c>
      <c r="AA76">
        <v>348715.31527392834</v>
      </c>
      <c r="AB76">
        <v>-15803.425567543227</v>
      </c>
      <c r="AC76">
        <v>382543.77726825344</v>
      </c>
      <c r="AD76">
        <v>-816724.58989326935</v>
      </c>
      <c r="AE76">
        <v>348941.16243751306</v>
      </c>
      <c r="AF76">
        <v>374986.49593418272</v>
      </c>
      <c r="AG76" s="3">
        <v>-10348.097957995529</v>
      </c>
      <c r="AH76" s="3">
        <v>-12977.948660970202</v>
      </c>
      <c r="AI76">
        <v>-498.11333692428644</v>
      </c>
      <c r="AJ76">
        <v>-1395.3437982609582</v>
      </c>
      <c r="AK76">
        <v>-2301.7884873310431</v>
      </c>
      <c r="AL76">
        <v>-1536.0880190804576</v>
      </c>
      <c r="AM76">
        <v>-18910705.734214969</v>
      </c>
      <c r="AN76">
        <v>26024355.07284772</v>
      </c>
      <c r="AO76">
        <v>-31122819.798405156</v>
      </c>
      <c r="AP76">
        <v>18665297.22657562</v>
      </c>
      <c r="AQ76">
        <v>49476293.139081687</v>
      </c>
      <c r="AR76">
        <v>-1984532.1681501218</v>
      </c>
      <c r="AS76">
        <v>-18058651.25140287</v>
      </c>
      <c r="AT76">
        <v>3422474.152993524</v>
      </c>
      <c r="AU76">
        <v>-14962317.070023432</v>
      </c>
      <c r="AV76">
        <v>14379811.653294446</v>
      </c>
      <c r="AW76">
        <v>-5244339.3278932692</v>
      </c>
      <c r="AX76">
        <v>9795230.7618298698</v>
      </c>
      <c r="AY76">
        <v>5625555.0032276204</v>
      </c>
      <c r="AZ76">
        <v>12680590.741148472</v>
      </c>
      <c r="BA76">
        <v>-7475468.5257285414</v>
      </c>
      <c r="BB76">
        <v>8172277.4510336593</v>
      </c>
      <c r="BC76">
        <v>918063.03212698014</v>
      </c>
      <c r="BD76">
        <v>-387866.62757492141</v>
      </c>
      <c r="BE76">
        <v>-223204.92423865589</v>
      </c>
      <c r="BF76">
        <v>-264538.96396579931</v>
      </c>
      <c r="BG76">
        <v>-246864.24900230169</v>
      </c>
      <c r="BH76">
        <v>397230.73658035765</v>
      </c>
      <c r="BI76">
        <v>-56430.324281134584</v>
      </c>
      <c r="BJ76">
        <v>-24458672.114701577</v>
      </c>
      <c r="BK76">
        <v>-21662130.951609541</v>
      </c>
      <c r="BL76">
        <v>-9101878.5024050754</v>
      </c>
      <c r="BM76">
        <v>-7296718.738781753</v>
      </c>
      <c r="BN76">
        <v>-771570.17834184784</v>
      </c>
      <c r="BO76">
        <v>864147.80342133215</v>
      </c>
      <c r="BP76">
        <v>-1307248989.14013</v>
      </c>
      <c r="BQ76">
        <v>-226585.85219784756</v>
      </c>
      <c r="BR76">
        <v>2421027.9624218773</v>
      </c>
      <c r="BS76">
        <v>-1094533137.92116</v>
      </c>
      <c r="BT76">
        <v>-591404.08236096508</v>
      </c>
      <c r="BU76">
        <v>-532179.01767381991</v>
      </c>
      <c r="BV76">
        <v>133531.58601328946</v>
      </c>
      <c r="BW76">
        <v>-108977.82489827299</v>
      </c>
      <c r="BX76">
        <v>55880077.215164632</v>
      </c>
      <c r="BY76">
        <v>-10191.495325630785</v>
      </c>
      <c r="BZ76">
        <v>-10669.524184798494</v>
      </c>
      <c r="CA76">
        <v>-6455.9128965423733</v>
      </c>
      <c r="CB76">
        <v>-8174.0809935827174</v>
      </c>
      <c r="CC76">
        <v>-7947.040247036356</v>
      </c>
      <c r="CD76">
        <v>-8015.5853255356333</v>
      </c>
      <c r="CE76">
        <v>-2392.8595906495093</v>
      </c>
      <c r="CF76">
        <v>-4326.9401612612564</v>
      </c>
      <c r="CG76">
        <v>12451.716378797742</v>
      </c>
      <c r="CH76">
        <v>4722.7366350103148</v>
      </c>
      <c r="CI76">
        <v>5585.8439775067072</v>
      </c>
      <c r="CJ76">
        <v>4601679.1026473623</v>
      </c>
      <c r="CK76" s="3">
        <v>-8305599.6458717706</v>
      </c>
      <c r="CL76">
        <v>-255114.93457434431</v>
      </c>
      <c r="CM76">
        <v>507168.43227202247</v>
      </c>
      <c r="CN76">
        <v>10282.152306128713</v>
      </c>
      <c r="CO76">
        <v>-19764.571793322946</v>
      </c>
      <c r="CP76">
        <v>13132.938881939774</v>
      </c>
      <c r="CQ76">
        <v>-24945.028662708533</v>
      </c>
      <c r="CR76">
        <v>31508161.344726264</v>
      </c>
      <c r="CS76">
        <v>-60117158.185886353</v>
      </c>
      <c r="CT76">
        <v>-5234303.4809092358</v>
      </c>
      <c r="CU76">
        <v>9824545.4617408924</v>
      </c>
      <c r="CV76">
        <v>-2532786.5035494016</v>
      </c>
      <c r="CW76">
        <v>4909683.0775616178</v>
      </c>
      <c r="CX76">
        <v>-11280.760522346753</v>
      </c>
      <c r="CY76">
        <v>22120.293397858044</v>
      </c>
      <c r="CZ76">
        <v>17637.451660430997</v>
      </c>
    </row>
    <row r="77" spans="1:104" x14ac:dyDescent="0.35">
      <c r="A77" t="s">
        <v>169</v>
      </c>
      <c r="B77">
        <v>146.97862060116603</v>
      </c>
      <c r="C77">
        <v>-44.418682801213848</v>
      </c>
      <c r="D77">
        <v>-550.25586532421573</v>
      </c>
      <c r="E77">
        <v>-272.82980129627884</v>
      </c>
      <c r="F77">
        <v>392.36484945666467</v>
      </c>
      <c r="G77">
        <v>-263.88291557447826</v>
      </c>
      <c r="H77">
        <v>-58.58233999987177</v>
      </c>
      <c r="I77">
        <v>-356.81451203239271</v>
      </c>
      <c r="J77">
        <v>-391.32465365758821</v>
      </c>
      <c r="K77">
        <v>-86.61333188978179</v>
      </c>
      <c r="L77">
        <v>417.41538002129761</v>
      </c>
      <c r="M77">
        <v>-400.06260290819233</v>
      </c>
      <c r="N77">
        <v>-547.86794483900212</v>
      </c>
      <c r="O77">
        <v>-523.86092113215716</v>
      </c>
      <c r="P77">
        <v>277.79371931793406</v>
      </c>
      <c r="Y77">
        <v>507.64199677488472</v>
      </c>
      <c r="Z77">
        <v>135.455923249243</v>
      </c>
      <c r="AA77">
        <v>-179.76719390897026</v>
      </c>
      <c r="AB77">
        <v>60.065098658294673</v>
      </c>
      <c r="AC77">
        <v>-212.87651731737168</v>
      </c>
      <c r="AD77">
        <v>550.83502670972905</v>
      </c>
      <c r="AE77">
        <v>-167.32252311398889</v>
      </c>
      <c r="AF77">
        <v>-166.32343990821619</v>
      </c>
      <c r="AG77" s="3">
        <v>-5.2606148329664748</v>
      </c>
      <c r="AH77" s="3">
        <v>-1.2481505291311199</v>
      </c>
      <c r="AI77">
        <v>0.97499057976490389</v>
      </c>
      <c r="AJ77">
        <v>4.1525020966366419</v>
      </c>
      <c r="AK77">
        <v>2.2943646435332643</v>
      </c>
      <c r="AL77">
        <v>5.8926482624777803</v>
      </c>
      <c r="AM77">
        <v>18540.701125949065</v>
      </c>
      <c r="AN77">
        <v>-26848.24973672086</v>
      </c>
      <c r="AO77">
        <v>10400.354286489925</v>
      </c>
      <c r="AP77">
        <v>10158.8707643174</v>
      </c>
      <c r="AQ77">
        <v>-34147.749279175026</v>
      </c>
      <c r="AR77">
        <v>7582.0171959589925</v>
      </c>
      <c r="AS77">
        <v>8465.0948610367177</v>
      </c>
      <c r="AT77">
        <v>-3812.1965692841645</v>
      </c>
      <c r="AU77">
        <v>12127.932273413246</v>
      </c>
      <c r="AV77">
        <v>-2869.2400722397324</v>
      </c>
      <c r="AW77">
        <v>-91.250423429167697</v>
      </c>
      <c r="AX77">
        <v>-14615.24719299481</v>
      </c>
      <c r="AY77">
        <v>-11780.843964369355</v>
      </c>
      <c r="AZ77">
        <v>906.55232548057995</v>
      </c>
      <c r="BA77">
        <v>9739.8938932471192</v>
      </c>
      <c r="BB77">
        <v>-6264.302394594557</v>
      </c>
      <c r="BC77">
        <v>-6878.5291262506844</v>
      </c>
      <c r="BD77">
        <v>820.00122789892725</v>
      </c>
      <c r="BE77">
        <v>663.38700421369447</v>
      </c>
      <c r="BF77">
        <v>778.831135844909</v>
      </c>
      <c r="BG77">
        <v>813.52112377804826</v>
      </c>
      <c r="BH77">
        <v>-109.87760061203483</v>
      </c>
      <c r="BI77">
        <v>18.314087634418499</v>
      </c>
      <c r="BJ77">
        <v>9093.6494444336986</v>
      </c>
      <c r="BK77">
        <v>7330.2236535089969</v>
      </c>
      <c r="BL77">
        <v>9370.5951037365576</v>
      </c>
      <c r="BM77">
        <v>7567.4550981625061</v>
      </c>
      <c r="BN77">
        <v>6955.2363168305828</v>
      </c>
      <c r="BO77">
        <v>7555.7395860454571</v>
      </c>
      <c r="BP77">
        <v>2614836.5773918647</v>
      </c>
      <c r="BQ77">
        <v>7431.6481979077998</v>
      </c>
      <c r="BR77">
        <v>7919.3870415562487</v>
      </c>
      <c r="BS77">
        <v>2359126.9063002733</v>
      </c>
      <c r="BT77">
        <v>216.20746292737365</v>
      </c>
      <c r="BU77">
        <v>255.855932893963</v>
      </c>
      <c r="BV77">
        <v>-401.62040647359362</v>
      </c>
      <c r="BW77">
        <v>606.91455399859808</v>
      </c>
      <c r="BX77">
        <v>-10191.495325630785</v>
      </c>
      <c r="BY77">
        <v>41.285546523343655</v>
      </c>
      <c r="BZ77">
        <v>42.089701039366609</v>
      </c>
      <c r="CA77">
        <v>43.023397251512591</v>
      </c>
      <c r="CB77">
        <v>42.547801189713276</v>
      </c>
      <c r="CC77">
        <v>38.557042497353734</v>
      </c>
      <c r="CD77">
        <v>35.25938003887277</v>
      </c>
      <c r="CE77">
        <v>35.496991503248715</v>
      </c>
      <c r="CF77">
        <v>33.588290750544154</v>
      </c>
      <c r="CG77">
        <v>-26.13644944164508</v>
      </c>
      <c r="CH77">
        <v>-20.878188273354397</v>
      </c>
      <c r="CI77">
        <v>-31.017947279845128</v>
      </c>
      <c r="CJ77">
        <v>-28664.712822082438</v>
      </c>
      <c r="CK77" s="3">
        <v>53870.034288483861</v>
      </c>
      <c r="CL77">
        <v>313.78875301230943</v>
      </c>
      <c r="CM77">
        <v>-615.04546147725216</v>
      </c>
      <c r="CN77">
        <v>-3.7205568022984639</v>
      </c>
      <c r="CO77">
        <v>7.250144195578792</v>
      </c>
      <c r="CP77">
        <v>-5.105605798244083</v>
      </c>
      <c r="CQ77">
        <v>9.7759234955368264</v>
      </c>
      <c r="CR77">
        <v>-34483.353335153624</v>
      </c>
      <c r="CS77">
        <v>65976.752561365953</v>
      </c>
      <c r="CT77">
        <v>8111.7550969692684</v>
      </c>
      <c r="CU77">
        <v>-14881.574397785465</v>
      </c>
      <c r="CV77">
        <v>1391.1325108061947</v>
      </c>
      <c r="CW77">
        <v>-2808.593662844185</v>
      </c>
      <c r="CX77">
        <v>21.747295873933169</v>
      </c>
      <c r="CY77">
        <v>-41.40323835803698</v>
      </c>
      <c r="CZ77">
        <v>-29.422471101166426</v>
      </c>
    </row>
    <row r="78" spans="1:104" x14ac:dyDescent="0.35">
      <c r="A78" t="s">
        <v>170</v>
      </c>
      <c r="B78">
        <v>105.67891814574917</v>
      </c>
      <c r="C78">
        <v>41.348176643077736</v>
      </c>
      <c r="D78">
        <v>-496.02438507689436</v>
      </c>
      <c r="E78">
        <v>-308.7117271729806</v>
      </c>
      <c r="F78">
        <v>304.27408881331996</v>
      </c>
      <c r="G78">
        <v>-228.37786125148989</v>
      </c>
      <c r="H78">
        <v>-0.80952313589270397</v>
      </c>
      <c r="I78">
        <v>-314.37675370340952</v>
      </c>
      <c r="J78">
        <v>-349.13853415722542</v>
      </c>
      <c r="K78">
        <v>-89.844465863102641</v>
      </c>
      <c r="L78">
        <v>395.69075140771326</v>
      </c>
      <c r="M78">
        <v>-340.60056616811573</v>
      </c>
      <c r="N78">
        <v>-527.40413968548467</v>
      </c>
      <c r="O78">
        <v>-421.41684810410896</v>
      </c>
      <c r="P78">
        <v>303.26561859270623</v>
      </c>
      <c r="Y78">
        <v>75.5878492558315</v>
      </c>
      <c r="Z78">
        <v>122.08536641118073</v>
      </c>
      <c r="AA78">
        <v>-197.06772955172482</v>
      </c>
      <c r="AB78">
        <v>109.14277044329806</v>
      </c>
      <c r="AC78">
        <v>-239.93494940803419</v>
      </c>
      <c r="AD78">
        <v>108.99192247760629</v>
      </c>
      <c r="AE78">
        <v>-190.41682400608047</v>
      </c>
      <c r="AF78">
        <v>-201.75248671142154</v>
      </c>
      <c r="AG78" s="3">
        <v>-2.4156792782608094</v>
      </c>
      <c r="AH78" s="3">
        <v>0.52284253268190939</v>
      </c>
      <c r="AI78">
        <v>0.74836524127838755</v>
      </c>
      <c r="AJ78">
        <v>4.6907321613275332</v>
      </c>
      <c r="AK78">
        <v>1.9137593882990473</v>
      </c>
      <c r="AL78">
        <v>6.1088286115211359</v>
      </c>
      <c r="AM78">
        <v>20462.049149363487</v>
      </c>
      <c r="AN78">
        <v>-25775.830483657781</v>
      </c>
      <c r="AO78">
        <v>13899.612666374302</v>
      </c>
      <c r="AP78">
        <v>6673.3986320190788</v>
      </c>
      <c r="AQ78">
        <v>-33058.329687830774</v>
      </c>
      <c r="AR78">
        <v>8670.7138886956782</v>
      </c>
      <c r="AS78">
        <v>7427.0603155379213</v>
      </c>
      <c r="AT78">
        <v>1920.010851251046</v>
      </c>
      <c r="AU78">
        <v>11897.870211258634</v>
      </c>
      <c r="AV78">
        <v>2805.9404368396231</v>
      </c>
      <c r="AW78">
        <v>5612.738737057648</v>
      </c>
      <c r="AX78">
        <v>-15560.338469715078</v>
      </c>
      <c r="AY78">
        <v>-15083.558736837054</v>
      </c>
      <c r="AZ78">
        <v>2029.263750292831</v>
      </c>
      <c r="BA78">
        <v>11394.771420081588</v>
      </c>
      <c r="BB78">
        <v>-7033.9145282002537</v>
      </c>
      <c r="BC78">
        <v>-9277.1482066273147</v>
      </c>
      <c r="BD78">
        <v>590.87157029943262</v>
      </c>
      <c r="BE78">
        <v>489.04468173792225</v>
      </c>
      <c r="BF78">
        <v>622.84356574543381</v>
      </c>
      <c r="BG78">
        <v>658.94193323821241</v>
      </c>
      <c r="BH78">
        <v>-63.76657875523523</v>
      </c>
      <c r="BI78">
        <v>3.3926977868347707</v>
      </c>
      <c r="BJ78">
        <v>-840.64199177041201</v>
      </c>
      <c r="BK78">
        <v>-1949.0121808877013</v>
      </c>
      <c r="BL78">
        <v>4797.9307002511632</v>
      </c>
      <c r="BM78">
        <v>3278.532875082024</v>
      </c>
      <c r="BN78">
        <v>5988.2952657122578</v>
      </c>
      <c r="BO78">
        <v>6230.9913948442145</v>
      </c>
      <c r="BP78">
        <v>2094456.1736679515</v>
      </c>
      <c r="BQ78">
        <v>6327.4812275568893</v>
      </c>
      <c r="BR78">
        <v>6449.3663046963893</v>
      </c>
      <c r="BS78">
        <v>1859519.8985562541</v>
      </c>
      <c r="BT78">
        <v>146.98880904714716</v>
      </c>
      <c r="BU78">
        <v>184.61486651394515</v>
      </c>
      <c r="BV78">
        <v>-373.42101798534014</v>
      </c>
      <c r="BW78">
        <v>492.40558732555803</v>
      </c>
      <c r="BX78">
        <v>-10669.524184798494</v>
      </c>
      <c r="BY78">
        <v>42.089701039366609</v>
      </c>
      <c r="BZ78">
        <v>50.476915936217367</v>
      </c>
      <c r="CA78">
        <v>42.356631580461126</v>
      </c>
      <c r="CB78">
        <v>52.101131230099156</v>
      </c>
      <c r="CC78">
        <v>41.301800569993055</v>
      </c>
      <c r="CD78">
        <v>44.230058494516591</v>
      </c>
      <c r="CE78">
        <v>36.675768463927852</v>
      </c>
      <c r="CF78">
        <v>43.491841207071637</v>
      </c>
      <c r="CG78">
        <v>-31.435770975876899</v>
      </c>
      <c r="CH78">
        <v>-26.231926123109506</v>
      </c>
      <c r="CI78">
        <v>-34.832493463394194</v>
      </c>
      <c r="CJ78">
        <v>-16321.729354743493</v>
      </c>
      <c r="CK78" s="3">
        <v>30291.616676011468</v>
      </c>
      <c r="CL78">
        <v>177.04459937723658</v>
      </c>
      <c r="CM78">
        <v>-348.78908206128415</v>
      </c>
      <c r="CN78">
        <v>-0.95039289634932211</v>
      </c>
      <c r="CO78">
        <v>1.7775806940539012</v>
      </c>
      <c r="CP78">
        <v>-2.7928637774376859</v>
      </c>
      <c r="CQ78">
        <v>5.1034326827680845</v>
      </c>
      <c r="CR78">
        <v>-15875.993816212916</v>
      </c>
      <c r="CS78">
        <v>29949.452355684145</v>
      </c>
      <c r="CT78">
        <v>4884.7367039093488</v>
      </c>
      <c r="CU78">
        <v>-8812.2858480315263</v>
      </c>
      <c r="CV78">
        <v>-423.43658248173631</v>
      </c>
      <c r="CW78">
        <v>573.94784798538376</v>
      </c>
      <c r="CX78">
        <v>23.764487959165894</v>
      </c>
      <c r="CY78">
        <v>-45.241541710712532</v>
      </c>
      <c r="CZ78">
        <v>-33.275277680474865</v>
      </c>
    </row>
    <row r="79" spans="1:104" x14ac:dyDescent="0.35">
      <c r="A79" t="s">
        <v>167</v>
      </c>
      <c r="B79">
        <v>-51.709579449002945</v>
      </c>
      <c r="C79">
        <v>43.647828496386403</v>
      </c>
      <c r="D79">
        <v>-317.00779180985603</v>
      </c>
      <c r="E79">
        <v>-232.42242310990775</v>
      </c>
      <c r="F79">
        <v>341.37178117703934</v>
      </c>
      <c r="G79">
        <v>-249.30235396432712</v>
      </c>
      <c r="H79">
        <v>-24.781280501848773</v>
      </c>
      <c r="I79">
        <v>-250.88585800380704</v>
      </c>
      <c r="J79">
        <v>-206.91298267773391</v>
      </c>
      <c r="K79">
        <v>-76.218307703443472</v>
      </c>
      <c r="L79">
        <v>338.16899153772079</v>
      </c>
      <c r="M79">
        <v>-281.35025278900304</v>
      </c>
      <c r="N79">
        <v>-481.03603578028367</v>
      </c>
      <c r="O79">
        <v>-423.14010731449804</v>
      </c>
      <c r="P79">
        <v>347.12956275988103</v>
      </c>
      <c r="Y79">
        <v>218.12090559849304</v>
      </c>
      <c r="Z79">
        <v>124.90114616932368</v>
      </c>
      <c r="AA79">
        <v>-69.632632382290325</v>
      </c>
      <c r="AB79">
        <v>49.872769231056708</v>
      </c>
      <c r="AC79">
        <v>-127.72893104341847</v>
      </c>
      <c r="AD79">
        <v>259.34859707442928</v>
      </c>
      <c r="AE79">
        <v>-5.5822466731624312</v>
      </c>
      <c r="AF79">
        <v>-63.079798427716106</v>
      </c>
      <c r="AG79" s="3">
        <v>-11.197713032798156</v>
      </c>
      <c r="AH79" s="3">
        <v>-4.6451281764106502</v>
      </c>
      <c r="AI79">
        <v>0.79317383980909606</v>
      </c>
      <c r="AJ79">
        <v>6.1867215673480223</v>
      </c>
      <c r="AK79">
        <v>2.2402179713347663</v>
      </c>
      <c r="AL79">
        <v>8.288791873113837</v>
      </c>
      <c r="AM79">
        <v>18797.075092124458</v>
      </c>
      <c r="AN79">
        <v>-27459.746162731317</v>
      </c>
      <c r="AO79">
        <v>5547.4374660457215</v>
      </c>
      <c r="AP79">
        <v>17295.896489570303</v>
      </c>
      <c r="AQ79">
        <v>-33105.293301211452</v>
      </c>
      <c r="AR79">
        <v>5326.8330309389421</v>
      </c>
      <c r="AS79">
        <v>6203.0291984170963</v>
      </c>
      <c r="AT79">
        <v>729.08109477092444</v>
      </c>
      <c r="AU79">
        <v>8294.5748611065283</v>
      </c>
      <c r="AV79">
        <v>-2532.1542291631386</v>
      </c>
      <c r="AW79">
        <v>-2685.6081537196665</v>
      </c>
      <c r="AX79">
        <v>-15360.530999550279</v>
      </c>
      <c r="AY79">
        <v>-12041.653163716734</v>
      </c>
      <c r="AZ79">
        <v>728.21140763851656</v>
      </c>
      <c r="BA79">
        <v>10199.13789366422</v>
      </c>
      <c r="BB79">
        <v>-4384.5884831863241</v>
      </c>
      <c r="BC79">
        <v>-8085.8412122569134</v>
      </c>
      <c r="BD79">
        <v>625.6537860281536</v>
      </c>
      <c r="BE79">
        <v>458.171044210346</v>
      </c>
      <c r="BF79">
        <v>568.79680188078078</v>
      </c>
      <c r="BG79">
        <v>599.70362118728349</v>
      </c>
      <c r="BH79">
        <v>-161.52001691444488</v>
      </c>
      <c r="BI79">
        <v>3.6266040870408176</v>
      </c>
      <c r="BJ79">
        <v>6201.7209483615125</v>
      </c>
      <c r="BK79">
        <v>4846.9443007838991</v>
      </c>
      <c r="BL79">
        <v>6793.6420594005913</v>
      </c>
      <c r="BM79">
        <v>5270.1469146655754</v>
      </c>
      <c r="BN79">
        <v>3110.3142184814947</v>
      </c>
      <c r="BO79">
        <v>3097.081054057347</v>
      </c>
      <c r="BP79">
        <v>1862272.4320337668</v>
      </c>
      <c r="BQ79">
        <v>3958.0469845316647</v>
      </c>
      <c r="BR79">
        <v>3989.204567605886</v>
      </c>
      <c r="BS79">
        <v>1659982.9432837821</v>
      </c>
      <c r="BT79">
        <v>84.24688541685768</v>
      </c>
      <c r="BU79">
        <v>108.21297299418903</v>
      </c>
      <c r="BV79">
        <v>-221.39894337871084</v>
      </c>
      <c r="BW79">
        <v>394.3744368185059</v>
      </c>
      <c r="BX79">
        <v>-6455.9128965423733</v>
      </c>
      <c r="BY79">
        <v>43.023397251512591</v>
      </c>
      <c r="BZ79">
        <v>42.356631580461126</v>
      </c>
      <c r="CA79">
        <v>52.00796577473956</v>
      </c>
      <c r="CB79">
        <v>50.41505387262162</v>
      </c>
      <c r="CC79">
        <v>40.4491685048365</v>
      </c>
      <c r="CD79">
        <v>35.904003014506131</v>
      </c>
      <c r="CE79">
        <v>45.162478765343998</v>
      </c>
      <c r="CF79">
        <v>42.080046232237031</v>
      </c>
      <c r="CG79">
        <v>-22.760374082300217</v>
      </c>
      <c r="CH79">
        <v>-16.534109495057354</v>
      </c>
      <c r="CI79">
        <v>-29.382299952136371</v>
      </c>
      <c r="CJ79">
        <v>-18073.600427299505</v>
      </c>
      <c r="CK79" s="3">
        <v>33973.708897848868</v>
      </c>
      <c r="CL79">
        <v>513.66459426596555</v>
      </c>
      <c r="CM79">
        <v>-993.56128688159822</v>
      </c>
      <c r="CN79">
        <v>-1.1189667707174504</v>
      </c>
      <c r="CO79">
        <v>2.11205171104426</v>
      </c>
      <c r="CP79">
        <v>0.59397747045208649</v>
      </c>
      <c r="CQ79">
        <v>-1.2056593125614028</v>
      </c>
      <c r="CR79">
        <v>-18496.289790976993</v>
      </c>
      <c r="CS79">
        <v>35012.852806078641</v>
      </c>
      <c r="CT79">
        <v>2126.231450047213</v>
      </c>
      <c r="CU79">
        <v>-3238.8512092690521</v>
      </c>
      <c r="CV79">
        <v>5269.6049951467166</v>
      </c>
      <c r="CW79">
        <v>-10051.886113393628</v>
      </c>
      <c r="CX79">
        <v>26.769022868303121</v>
      </c>
      <c r="CY79">
        <v>-50.871408316125709</v>
      </c>
      <c r="CZ79">
        <v>-25.431558689306261</v>
      </c>
    </row>
    <row r="80" spans="1:104" x14ac:dyDescent="0.35">
      <c r="A80" t="s">
        <v>168</v>
      </c>
      <c r="B80">
        <v>-122.60060301808393</v>
      </c>
      <c r="C80">
        <v>192.61829083666314</v>
      </c>
      <c r="D80">
        <v>-412.77825291183797</v>
      </c>
      <c r="E80">
        <v>-272.96536246928446</v>
      </c>
      <c r="F80">
        <v>406.42307218825601</v>
      </c>
      <c r="G80">
        <v>-201.27326897166998</v>
      </c>
      <c r="H80">
        <v>96.874415854760329</v>
      </c>
      <c r="I80">
        <v>-211.31822666253083</v>
      </c>
      <c r="J80">
        <v>-268.34792790309643</v>
      </c>
      <c r="K80">
        <v>-66.658852875617313</v>
      </c>
      <c r="L80">
        <v>466.12310153113475</v>
      </c>
      <c r="M80">
        <v>-296.79084034886904</v>
      </c>
      <c r="N80">
        <v>-653.86843117527849</v>
      </c>
      <c r="O80">
        <v>-346.04160902767268</v>
      </c>
      <c r="P80">
        <v>644.96968830752019</v>
      </c>
      <c r="Y80">
        <v>-231.78824814581446</v>
      </c>
      <c r="Z80">
        <v>121.43105985989367</v>
      </c>
      <c r="AA80">
        <v>-159.39615180471185</v>
      </c>
      <c r="AB80">
        <v>111.71376953326083</v>
      </c>
      <c r="AC80">
        <v>-241.56914992815726</v>
      </c>
      <c r="AD80">
        <v>-203.73310175647612</v>
      </c>
      <c r="AE80">
        <v>-84.346870508198663</v>
      </c>
      <c r="AF80">
        <v>-185.01458297460823</v>
      </c>
      <c r="AG80" s="3">
        <v>-6.6382343553604111</v>
      </c>
      <c r="AH80" s="3">
        <v>-1.3538092104034876</v>
      </c>
      <c r="AI80">
        <v>0.76878964817953166</v>
      </c>
      <c r="AJ80">
        <v>6.233162709380645</v>
      </c>
      <c r="AK80">
        <v>2.1131608470314056</v>
      </c>
      <c r="AL80">
        <v>8.3253985925855432</v>
      </c>
      <c r="AM80">
        <v>22958.282777190005</v>
      </c>
      <c r="AN80">
        <v>-28913.202907739305</v>
      </c>
      <c r="AO80">
        <v>11207.227286292686</v>
      </c>
      <c r="AP80">
        <v>14656.400213990446</v>
      </c>
      <c r="AQ80">
        <v>-34594.716532617342</v>
      </c>
      <c r="AR80">
        <v>7331.0645389311921</v>
      </c>
      <c r="AS80">
        <v>5185.3813481926964</v>
      </c>
      <c r="AT80">
        <v>5817.2995965827367</v>
      </c>
      <c r="AU80">
        <v>10362.321606266107</v>
      </c>
      <c r="AV80">
        <v>3150.8866982555369</v>
      </c>
      <c r="AW80">
        <v>3002.1117084573712</v>
      </c>
      <c r="AX80">
        <v>-17491.22377067948</v>
      </c>
      <c r="AY80">
        <v>-17118.454791698801</v>
      </c>
      <c r="AZ80">
        <v>4447.2609562977013</v>
      </c>
      <c r="BA80">
        <v>12177.161194614258</v>
      </c>
      <c r="BB80">
        <v>-4732.7976381062008</v>
      </c>
      <c r="BC80">
        <v>-6768.4109627790685</v>
      </c>
      <c r="BD80">
        <v>360.49396776189559</v>
      </c>
      <c r="BE80">
        <v>229.51741924061139</v>
      </c>
      <c r="BF80">
        <v>403.7088600526414</v>
      </c>
      <c r="BG80">
        <v>441.22062007556508</v>
      </c>
      <c r="BH80">
        <v>-140.05694707367326</v>
      </c>
      <c r="BI80">
        <v>-5.1573817667700768</v>
      </c>
      <c r="BJ80">
        <v>-3331.126041005406</v>
      </c>
      <c r="BK80">
        <v>-4052.4437356731173</v>
      </c>
      <c r="BL80">
        <v>2537.8647467594965</v>
      </c>
      <c r="BM80">
        <v>1233.7487551597328</v>
      </c>
      <c r="BN80">
        <v>1913.4386415753818</v>
      </c>
      <c r="BO80">
        <v>1025.0066468352286</v>
      </c>
      <c r="BP80">
        <v>1330352.3272452492</v>
      </c>
      <c r="BQ80">
        <v>2707.2387894270018</v>
      </c>
      <c r="BR80">
        <v>1946.9607184485399</v>
      </c>
      <c r="BS80">
        <v>1123984.2625474345</v>
      </c>
      <c r="BT80">
        <v>10.269257638403905</v>
      </c>
      <c r="BU80">
        <v>32.086419783625516</v>
      </c>
      <c r="BV80">
        <v>-223.46016053498602</v>
      </c>
      <c r="BW80">
        <v>239.28898155013357</v>
      </c>
      <c r="BX80">
        <v>-8174.0809935827174</v>
      </c>
      <c r="BY80">
        <v>42.547801189713276</v>
      </c>
      <c r="BZ80">
        <v>52.101131230099156</v>
      </c>
      <c r="CA80">
        <v>50.41505387262162</v>
      </c>
      <c r="CB80">
        <v>66.247504262691891</v>
      </c>
      <c r="CC80">
        <v>40.892052091314689</v>
      </c>
      <c r="CD80">
        <v>45.275828892015305</v>
      </c>
      <c r="CE80">
        <v>44.817818879982291</v>
      </c>
      <c r="CF80">
        <v>57.0786780114396</v>
      </c>
      <c r="CG80">
        <v>-27.065832325397366</v>
      </c>
      <c r="CH80">
        <v>-21.275557468288383</v>
      </c>
      <c r="CI80">
        <v>-32.499504904978906</v>
      </c>
      <c r="CJ80">
        <v>-5206.9224466690339</v>
      </c>
      <c r="CK80" s="3">
        <v>9265.9905992149488</v>
      </c>
      <c r="CL80">
        <v>530.59268443507267</v>
      </c>
      <c r="CM80">
        <v>-1015.4979650246524</v>
      </c>
      <c r="CN80">
        <v>3.6325678057812247</v>
      </c>
      <c r="CO80">
        <v>-7.3515176733700098</v>
      </c>
      <c r="CP80">
        <v>5.90723499927772</v>
      </c>
      <c r="CQ80">
        <v>-11.853613263039808</v>
      </c>
      <c r="CR80">
        <v>7047.4356827759066</v>
      </c>
      <c r="CS80">
        <v>-14594.401210579883</v>
      </c>
      <c r="CT80">
        <v>-3173.0695220394664</v>
      </c>
      <c r="CU80">
        <v>6900.6131363165568</v>
      </c>
      <c r="CV80">
        <v>4886.0355434810726</v>
      </c>
      <c r="CW80">
        <v>-9289.9303911215393</v>
      </c>
      <c r="CX80">
        <v>29.477453765423352</v>
      </c>
      <c r="CY80">
        <v>-55.889423664506168</v>
      </c>
      <c r="CZ80">
        <v>-29.401742982856884</v>
      </c>
    </row>
    <row r="81" spans="1:106" x14ac:dyDescent="0.35">
      <c r="A81" t="s">
        <v>202</v>
      </c>
      <c r="B81">
        <v>68.866459806686109</v>
      </c>
      <c r="C81">
        <v>-2.6801018000975683</v>
      </c>
      <c r="D81">
        <v>-194.83272360848744</v>
      </c>
      <c r="E81">
        <v>-295.00818471189615</v>
      </c>
      <c r="F81">
        <v>26.87331962069133</v>
      </c>
      <c r="G81">
        <v>-144.94561170770345</v>
      </c>
      <c r="H81">
        <v>8.9175413550927551</v>
      </c>
      <c r="I81">
        <v>-190.64660048132956</v>
      </c>
      <c r="J81">
        <v>-96.386946910320674</v>
      </c>
      <c r="K81">
        <v>-166.139239693836</v>
      </c>
      <c r="L81">
        <v>76.131249856560999</v>
      </c>
      <c r="M81">
        <v>-289.7744015142826</v>
      </c>
      <c r="N81">
        <v>-359.65170103752945</v>
      </c>
      <c r="O81">
        <v>-401.87807153491781</v>
      </c>
      <c r="P81">
        <v>121.57133000056753</v>
      </c>
      <c r="Y81">
        <v>-83.181117602568094</v>
      </c>
      <c r="Z81">
        <v>75.452434329020534</v>
      </c>
      <c r="AA81">
        <v>-127.08231341673088</v>
      </c>
      <c r="AB81">
        <v>75.802043480132141</v>
      </c>
      <c r="AC81">
        <v>-182.22223440499886</v>
      </c>
      <c r="AD81">
        <v>-52.758109391585208</v>
      </c>
      <c r="AE81">
        <v>-159.61339282634759</v>
      </c>
      <c r="AF81">
        <v>-141.67915255886061</v>
      </c>
      <c r="AG81" s="3">
        <v>-2.9091604327557459</v>
      </c>
      <c r="AH81" s="3">
        <v>-1.0545254455217714</v>
      </c>
      <c r="AI81">
        <v>-1.5685765015942574E-2</v>
      </c>
      <c r="AJ81">
        <v>5.209439647568562</v>
      </c>
      <c r="AK81">
        <v>0.82754737826469227</v>
      </c>
      <c r="AL81">
        <v>7.1477850002814529</v>
      </c>
      <c r="AM81">
        <v>12722.978383450567</v>
      </c>
      <c r="AN81">
        <v>-20773.715910944302</v>
      </c>
      <c r="AO81">
        <v>4741.0985887689312</v>
      </c>
      <c r="AP81">
        <v>7659.8408442835089</v>
      </c>
      <c r="AQ81">
        <v>-27248.788045996222</v>
      </c>
      <c r="AR81">
        <v>2543.3412680888741</v>
      </c>
      <c r="AS81">
        <v>7272.5436526521617</v>
      </c>
      <c r="AT81">
        <v>8755.2819370518137</v>
      </c>
      <c r="AU81">
        <v>4764.7190965429872</v>
      </c>
      <c r="AV81">
        <v>2127.0865479576332</v>
      </c>
      <c r="AW81">
        <v>5856.6916570638768</v>
      </c>
      <c r="AX81">
        <v>-16156.80728188572</v>
      </c>
      <c r="AY81">
        <v>-9734.1973272871637</v>
      </c>
      <c r="AZ81">
        <v>1253.8176138918059</v>
      </c>
      <c r="BA81">
        <v>13689.116480080544</v>
      </c>
      <c r="BB81">
        <v>-5800.365893385504</v>
      </c>
      <c r="BC81">
        <v>-4911.5342479860592</v>
      </c>
      <c r="BD81">
        <v>444.43525044130007</v>
      </c>
      <c r="BE81">
        <v>356.58682489721321</v>
      </c>
      <c r="BF81">
        <v>438.16793564462989</v>
      </c>
      <c r="BG81">
        <v>454.54594447517917</v>
      </c>
      <c r="BH81">
        <v>-162.4077835991026</v>
      </c>
      <c r="BI81">
        <v>-9.5454126704566242</v>
      </c>
      <c r="BJ81">
        <v>-3778.4087061708829</v>
      </c>
      <c r="BK81">
        <v>-4258.1914674573218</v>
      </c>
      <c r="BL81">
        <v>2297.6785140340903</v>
      </c>
      <c r="BM81">
        <v>1313.5615093494782</v>
      </c>
      <c r="BN81">
        <v>4140.2183042527322</v>
      </c>
      <c r="BO81">
        <v>4672.9007067057501</v>
      </c>
      <c r="BP81">
        <v>1538421.4035216784</v>
      </c>
      <c r="BQ81">
        <v>4594.0832977377568</v>
      </c>
      <c r="BR81">
        <v>5087.6158206266036</v>
      </c>
      <c r="BS81">
        <v>1378019.8288147112</v>
      </c>
      <c r="BT81">
        <v>75.335709982667026</v>
      </c>
      <c r="BU81">
        <v>104.6847393972371</v>
      </c>
      <c r="BV81">
        <v>-220.32286237718384</v>
      </c>
      <c r="BW81">
        <v>325.14752707216172</v>
      </c>
      <c r="BX81">
        <v>-7947.040247036356</v>
      </c>
      <c r="BY81">
        <v>38.557042497353734</v>
      </c>
      <c r="BZ81">
        <v>41.301800569993055</v>
      </c>
      <c r="CA81">
        <v>40.4491685048365</v>
      </c>
      <c r="CB81">
        <v>40.892052091314689</v>
      </c>
      <c r="CC81">
        <v>42.858355556461746</v>
      </c>
      <c r="CD81">
        <v>39.820904165163832</v>
      </c>
      <c r="CE81">
        <v>41.015249948605152</v>
      </c>
      <c r="CF81">
        <v>38.505612876541647</v>
      </c>
      <c r="CG81">
        <v>-28.595688246688407</v>
      </c>
      <c r="CH81">
        <v>-21.404973219798542</v>
      </c>
      <c r="CI81">
        <v>-27.742842542426999</v>
      </c>
      <c r="CJ81">
        <v>-9684.0368546941154</v>
      </c>
      <c r="CK81" s="3">
        <v>18004.949744467136</v>
      </c>
      <c r="CL81">
        <v>193.45112903581079</v>
      </c>
      <c r="CM81">
        <v>-374.75186614256558</v>
      </c>
      <c r="CN81">
        <v>-2.9431731969135906</v>
      </c>
      <c r="CO81">
        <v>5.7819540753245908</v>
      </c>
      <c r="CP81">
        <v>-3.0178716730273472</v>
      </c>
      <c r="CQ81">
        <v>5.7923269582414942</v>
      </c>
      <c r="CR81">
        <v>-15804.920032672189</v>
      </c>
      <c r="CS81">
        <v>30061.571337208461</v>
      </c>
      <c r="CT81">
        <v>608.88256794912274</v>
      </c>
      <c r="CU81">
        <v>-918.30051688848221</v>
      </c>
      <c r="CV81">
        <v>1313.4820442571252</v>
      </c>
      <c r="CW81">
        <v>-2643.0208241258019</v>
      </c>
      <c r="CX81">
        <v>21.859929269643462</v>
      </c>
      <c r="CY81">
        <v>-41.302569692581592</v>
      </c>
      <c r="CZ81">
        <v>-27.476313373271932</v>
      </c>
    </row>
    <row r="82" spans="1:106" x14ac:dyDescent="0.35">
      <c r="A82" t="s">
        <v>203</v>
      </c>
      <c r="B82">
        <v>12.286770240337582</v>
      </c>
      <c r="C82">
        <v>70.281507974152419</v>
      </c>
      <c r="D82">
        <v>-107.007014145314</v>
      </c>
      <c r="E82">
        <v>-237.56037379278976</v>
      </c>
      <c r="F82">
        <v>-36.652748368688172</v>
      </c>
      <c r="G82">
        <v>-85.65550547802971</v>
      </c>
      <c r="H82">
        <v>29.585571295852858</v>
      </c>
      <c r="I82">
        <v>-118.41556950947252</v>
      </c>
      <c r="J82">
        <v>-61.094475798004538</v>
      </c>
      <c r="K82">
        <v>-94.299758608345186</v>
      </c>
      <c r="L82">
        <v>31.095221301297435</v>
      </c>
      <c r="M82">
        <v>-223.14091742968048</v>
      </c>
      <c r="N82">
        <v>-376.58601352788327</v>
      </c>
      <c r="O82">
        <v>-182.8385111330243</v>
      </c>
      <c r="P82">
        <v>224.83618493445368</v>
      </c>
      <c r="Y82">
        <v>-435.41501514727122</v>
      </c>
      <c r="Z82">
        <v>52.905123868442047</v>
      </c>
      <c r="AA82">
        <v>-76.538512120157165</v>
      </c>
      <c r="AB82">
        <v>113.51975119169255</v>
      </c>
      <c r="AC82">
        <v>-141.63667678691763</v>
      </c>
      <c r="AD82">
        <v>-409.50840466910751</v>
      </c>
      <c r="AE82">
        <v>-111.44753295632221</v>
      </c>
      <c r="AF82">
        <v>-118.9031734542119</v>
      </c>
      <c r="AG82" s="3">
        <v>-1.0205307334365636</v>
      </c>
      <c r="AH82" s="3">
        <v>-1.6128468454499456</v>
      </c>
      <c r="AI82">
        <v>-0.23058095017460548</v>
      </c>
      <c r="AJ82">
        <v>5.6033545795832156</v>
      </c>
      <c r="AK82">
        <v>0.63184655307430149</v>
      </c>
      <c r="AL82">
        <v>6.5783051827275933</v>
      </c>
      <c r="AM82">
        <v>12892.215817245198</v>
      </c>
      <c r="AN82">
        <v>-17049.046189783156</v>
      </c>
      <c r="AO82">
        <v>8077.6099048463575</v>
      </c>
      <c r="AP82">
        <v>1469.2184692093683</v>
      </c>
      <c r="AQ82">
        <v>-22460.331545028039</v>
      </c>
      <c r="AR82">
        <v>4084.1046187357342</v>
      </c>
      <c r="AS82">
        <v>4339.4754509254135</v>
      </c>
      <c r="AT82">
        <v>13700.172093965413</v>
      </c>
      <c r="AU82">
        <v>5444.5658340159662</v>
      </c>
      <c r="AV82">
        <v>11291.682063610064</v>
      </c>
      <c r="AW82">
        <v>13028.578349255411</v>
      </c>
      <c r="AX82">
        <v>-16160.396239838576</v>
      </c>
      <c r="AY82">
        <v>-11883.172616007059</v>
      </c>
      <c r="AZ82">
        <v>282.05854040864813</v>
      </c>
      <c r="BA82">
        <v>14227.081741648999</v>
      </c>
      <c r="BB82">
        <v>-5988.7587776072023</v>
      </c>
      <c r="BC82">
        <v>-5959.5298688035355</v>
      </c>
      <c r="BD82">
        <v>225.44256306485983</v>
      </c>
      <c r="BE82">
        <v>219.07874386822803</v>
      </c>
      <c r="BF82">
        <v>301.83933009303956</v>
      </c>
      <c r="BG82">
        <v>313.26142664490931</v>
      </c>
      <c r="BH82">
        <v>-75.307923846185133</v>
      </c>
      <c r="BI82">
        <v>-18.991303009726586</v>
      </c>
      <c r="BJ82">
        <v>-13416.781566743197</v>
      </c>
      <c r="BK82">
        <v>-13266.742222675612</v>
      </c>
      <c r="BL82">
        <v>-2608.6771118098486</v>
      </c>
      <c r="BM82">
        <v>-3207.8138847913119</v>
      </c>
      <c r="BN82">
        <v>2340.6161572484057</v>
      </c>
      <c r="BO82">
        <v>2308.2842569902978</v>
      </c>
      <c r="BP82">
        <v>744741.74772494705</v>
      </c>
      <c r="BQ82">
        <v>2605.5493970323969</v>
      </c>
      <c r="BR82">
        <v>2497.5668122204506</v>
      </c>
      <c r="BS82">
        <v>651585.37735206389</v>
      </c>
      <c r="BT82">
        <v>36.633018610388383</v>
      </c>
      <c r="BU82">
        <v>65.323187217182166</v>
      </c>
      <c r="BV82">
        <v>-136.86147203440089</v>
      </c>
      <c r="BW82">
        <v>240.67004006777572</v>
      </c>
      <c r="BX82">
        <v>-8015.5853255356333</v>
      </c>
      <c r="BY82">
        <v>35.25938003887277</v>
      </c>
      <c r="BZ82">
        <v>44.230058494516591</v>
      </c>
      <c r="CA82">
        <v>35.904003014506131</v>
      </c>
      <c r="CB82">
        <v>45.275828892015305</v>
      </c>
      <c r="CC82">
        <v>39.820904165163832</v>
      </c>
      <c r="CD82">
        <v>43.957913069184912</v>
      </c>
      <c r="CE82">
        <v>36.217336910852204</v>
      </c>
      <c r="CF82">
        <v>43.334440270391703</v>
      </c>
      <c r="CG82">
        <v>-29.371599035917754</v>
      </c>
      <c r="CH82">
        <v>-22.711565631735422</v>
      </c>
      <c r="CI82">
        <v>-27.420472106889864</v>
      </c>
      <c r="CJ82">
        <v>4721.792402921149</v>
      </c>
      <c r="CK82" s="3">
        <v>-9369.1065680569045</v>
      </c>
      <c r="CL82">
        <v>-31.908506021282399</v>
      </c>
      <c r="CM82">
        <v>56.395477206018256</v>
      </c>
      <c r="CN82">
        <v>-0.14840693343945449</v>
      </c>
      <c r="CO82">
        <v>0.33842162067488374</v>
      </c>
      <c r="CP82">
        <v>-1.7807851426206633</v>
      </c>
      <c r="CQ82">
        <v>3.2752575495464251</v>
      </c>
      <c r="CR82">
        <v>4434.0552640323431</v>
      </c>
      <c r="CS82">
        <v>-8894.1261277214799</v>
      </c>
      <c r="CT82">
        <v>-3946.9227872973493</v>
      </c>
      <c r="CU82">
        <v>7755.8407800799932</v>
      </c>
      <c r="CV82">
        <v>-256.42258655757695</v>
      </c>
      <c r="CW82">
        <v>295.35769675572834</v>
      </c>
      <c r="CX82">
        <v>22.959922449336897</v>
      </c>
      <c r="CY82">
        <v>-43.343096250013076</v>
      </c>
      <c r="CZ82">
        <v>-27.105893009173787</v>
      </c>
    </row>
    <row r="83" spans="1:106" x14ac:dyDescent="0.35">
      <c r="A83" t="s">
        <v>199</v>
      </c>
      <c r="B83">
        <v>-179.45701405010581</v>
      </c>
      <c r="C83">
        <v>124.99918091695866</v>
      </c>
      <c r="D83">
        <v>87.913866502976262</v>
      </c>
      <c r="E83">
        <v>-246.1589843587997</v>
      </c>
      <c r="F83">
        <v>-34.93399285889646</v>
      </c>
      <c r="G83">
        <v>-108.60709203433146</v>
      </c>
      <c r="H83">
        <v>66.371316865677684</v>
      </c>
      <c r="I83">
        <v>-39.341657940479017</v>
      </c>
      <c r="J83">
        <v>161.33292895701203</v>
      </c>
      <c r="K83">
        <v>-175.07509344607035</v>
      </c>
      <c r="L83">
        <v>-41.916670225617665</v>
      </c>
      <c r="M83">
        <v>-101.93765971878777</v>
      </c>
      <c r="N83">
        <v>-168.51255497761593</v>
      </c>
      <c r="O83">
        <v>-291.02291250239909</v>
      </c>
      <c r="P83">
        <v>144.46480080393039</v>
      </c>
      <c r="Y83">
        <v>-505.82504599156562</v>
      </c>
      <c r="Z83">
        <v>47.582942199251491</v>
      </c>
      <c r="AA83">
        <v>-20.489400562951868</v>
      </c>
      <c r="AB83">
        <v>68.41807917537902</v>
      </c>
      <c r="AC83">
        <v>-97.745704003833509</v>
      </c>
      <c r="AD83">
        <v>-498.46523507894938</v>
      </c>
      <c r="AE83">
        <v>15.154037296601887</v>
      </c>
      <c r="AF83">
        <v>-37.756881751604816</v>
      </c>
      <c r="AG83" s="3">
        <v>-9.2306039193342304</v>
      </c>
      <c r="AH83" s="3">
        <v>-4.0792933616244618</v>
      </c>
      <c r="AI83">
        <v>-0.25961125723958695</v>
      </c>
      <c r="AJ83">
        <v>6.9189787292606955</v>
      </c>
      <c r="AK83">
        <v>0.4400408645593662</v>
      </c>
      <c r="AL83">
        <v>9.1006466196057954</v>
      </c>
      <c r="AM83">
        <v>9720.9447748000202</v>
      </c>
      <c r="AN83">
        <v>-17851.235436435025</v>
      </c>
      <c r="AO83">
        <v>-1840.5877722519483</v>
      </c>
      <c r="AP83">
        <v>12957.698644788759</v>
      </c>
      <c r="AQ83">
        <v>-22249.088614433567</v>
      </c>
      <c r="AR83">
        <v>-546.40822476296694</v>
      </c>
      <c r="AS83">
        <v>5232.1593927962213</v>
      </c>
      <c r="AT83">
        <v>14328.226220841474</v>
      </c>
      <c r="AU83">
        <v>-3437.4526091546668</v>
      </c>
      <c r="AV83">
        <v>-2982.7157387779534</v>
      </c>
      <c r="AW83">
        <v>-853.7839927966096</v>
      </c>
      <c r="AX83">
        <v>-14078.235600952257</v>
      </c>
      <c r="AY83">
        <v>-8648.0641315244266</v>
      </c>
      <c r="AZ83">
        <v>3645.6558740331766</v>
      </c>
      <c r="BA83">
        <v>11866.097184707764</v>
      </c>
      <c r="BB83">
        <v>-2825.3481781455307</v>
      </c>
      <c r="BC83">
        <v>-5075.0204793049434</v>
      </c>
      <c r="BD83">
        <v>66.534127125803778</v>
      </c>
      <c r="BE83">
        <v>-10.857979859637199</v>
      </c>
      <c r="BF83">
        <v>57.099213394328572</v>
      </c>
      <c r="BG83">
        <v>60.029600551681064</v>
      </c>
      <c r="BH83">
        <v>-227.58065732678122</v>
      </c>
      <c r="BI83">
        <v>-27.120693681563214</v>
      </c>
      <c r="BJ83">
        <v>-7509.4726518937323</v>
      </c>
      <c r="BK83">
        <v>-7293.6282660135585</v>
      </c>
      <c r="BL83">
        <v>-1509.9118078940494</v>
      </c>
      <c r="BM83">
        <v>-1942.9014485155747</v>
      </c>
      <c r="BN83">
        <v>-631.92051420968301</v>
      </c>
      <c r="BO83">
        <v>-578.83278540204606</v>
      </c>
      <c r="BP83">
        <v>412693.41240343626</v>
      </c>
      <c r="BQ83">
        <v>133.34205152849557</v>
      </c>
      <c r="BR83">
        <v>353.72919664950592</v>
      </c>
      <c r="BS83">
        <v>329261.72018011572</v>
      </c>
      <c r="BT83">
        <v>-92.802699006865055</v>
      </c>
      <c r="BU83">
        <v>-90.265203659217249</v>
      </c>
      <c r="BV83">
        <v>-0.2517789420877462</v>
      </c>
      <c r="BW83">
        <v>-15.294973571879881</v>
      </c>
      <c r="BX83">
        <v>-2392.8595906495093</v>
      </c>
      <c r="BY83">
        <v>35.496991503248715</v>
      </c>
      <c r="BZ83">
        <v>36.675768463927852</v>
      </c>
      <c r="CA83">
        <v>45.162478765343998</v>
      </c>
      <c r="CB83">
        <v>44.817818879982291</v>
      </c>
      <c r="CC83">
        <v>41.015249948605152</v>
      </c>
      <c r="CD83">
        <v>36.217336910852204</v>
      </c>
      <c r="CE83">
        <v>50.588765282823729</v>
      </c>
      <c r="CF83">
        <v>45.890094225871771</v>
      </c>
      <c r="CG83">
        <v>-20.06452081812203</v>
      </c>
      <c r="CH83">
        <v>-13.391941170470636</v>
      </c>
      <c r="CI83">
        <v>-20.696957764062795</v>
      </c>
      <c r="CJ83">
        <v>7880.2904059208422</v>
      </c>
      <c r="CK83" s="3">
        <v>-15322.50801116263</v>
      </c>
      <c r="CL83">
        <v>446.60764500788929</v>
      </c>
      <c r="CM83">
        <v>-850.75236452384195</v>
      </c>
      <c r="CN83">
        <v>1.389243882492345</v>
      </c>
      <c r="CO83">
        <v>-2.7631484029035729</v>
      </c>
      <c r="CP83">
        <v>5.3764775379372027</v>
      </c>
      <c r="CQ83">
        <v>-10.397801692269919</v>
      </c>
      <c r="CR83">
        <v>9426.9152142554394</v>
      </c>
      <c r="CS83">
        <v>-18993.655960120715</v>
      </c>
      <c r="CT83">
        <v>-6123.2469714925364</v>
      </c>
      <c r="CU83">
        <v>12010.397662775791</v>
      </c>
      <c r="CV83">
        <v>5358.1258797757773</v>
      </c>
      <c r="CW83">
        <v>-10201.815995583151</v>
      </c>
      <c r="CX83">
        <v>24.107796314394943</v>
      </c>
      <c r="CY83">
        <v>-45.513286811237847</v>
      </c>
      <c r="CZ83">
        <v>-17.206408340761058</v>
      </c>
    </row>
    <row r="84" spans="1:106" x14ac:dyDescent="0.35">
      <c r="A84" t="s">
        <v>200</v>
      </c>
      <c r="B84">
        <v>-230.78310870791847</v>
      </c>
      <c r="C84">
        <v>245.7910580872144</v>
      </c>
      <c r="D84">
        <v>45.522185217585829</v>
      </c>
      <c r="E84">
        <v>-238.99438603934286</v>
      </c>
      <c r="F84">
        <v>1.7069720849194165</v>
      </c>
      <c r="G84">
        <v>-53.415442032334028</v>
      </c>
      <c r="H84">
        <v>141.63788618459935</v>
      </c>
      <c r="I84">
        <v>17.620745955588813</v>
      </c>
      <c r="J84">
        <v>127.26269654860936</v>
      </c>
      <c r="K84">
        <v>-104.69988368288641</v>
      </c>
      <c r="L84">
        <v>10.661049313864822</v>
      </c>
      <c r="M84">
        <v>-139.84419103243386</v>
      </c>
      <c r="N84">
        <v>-381.10364348042606</v>
      </c>
      <c r="O84">
        <v>-157.68971399816556</v>
      </c>
      <c r="P84">
        <v>444.76832457745132</v>
      </c>
      <c r="Y84">
        <v>-835.11433566481787</v>
      </c>
      <c r="Z84">
        <v>34.208657390809535</v>
      </c>
      <c r="AA84">
        <v>-44.172565183666876</v>
      </c>
      <c r="AB84">
        <v>124.55610741770657</v>
      </c>
      <c r="AC84">
        <v>-140.48539069194626</v>
      </c>
      <c r="AD84">
        <v>-835.84718547287912</v>
      </c>
      <c r="AE84">
        <v>6.2006167878401142</v>
      </c>
      <c r="AF84">
        <v>-92.110752969508809</v>
      </c>
      <c r="AG84" s="3">
        <v>-5.2752429531086404</v>
      </c>
      <c r="AH84" s="3">
        <v>-3.0400874382629999</v>
      </c>
      <c r="AI84">
        <v>-0.2239502541818833</v>
      </c>
      <c r="AJ84">
        <v>7.3952897825639505</v>
      </c>
      <c r="AK84">
        <v>0.49713609517002855</v>
      </c>
      <c r="AL84">
        <v>8.9079749199618519</v>
      </c>
      <c r="AM84">
        <v>11649.074109725552</v>
      </c>
      <c r="AN84">
        <v>-17788.889992327495</v>
      </c>
      <c r="AO84">
        <v>2878.6613491736862</v>
      </c>
      <c r="AP84">
        <v>7031.9921668706647</v>
      </c>
      <c r="AQ84">
        <v>-21484.744836755228</v>
      </c>
      <c r="AR84">
        <v>2091.251319867124</v>
      </c>
      <c r="AS84">
        <v>2143.033379985045</v>
      </c>
      <c r="AT84">
        <v>18748.455726929053</v>
      </c>
      <c r="AU84">
        <v>313.70474085188386</v>
      </c>
      <c r="AV84">
        <v>6871.9992522383191</v>
      </c>
      <c r="AW84">
        <v>6867.2140918092709</v>
      </c>
      <c r="AX84">
        <v>-16487.034219648202</v>
      </c>
      <c r="AY84">
        <v>-12473.792029433154</v>
      </c>
      <c r="AZ84">
        <v>4828.3719590479877</v>
      </c>
      <c r="BA84">
        <v>14245.21826595321</v>
      </c>
      <c r="BB84">
        <v>-3059.4140648096477</v>
      </c>
      <c r="BC84">
        <v>-4379.5467955068525</v>
      </c>
      <c r="BD84">
        <v>-174.71087851925853</v>
      </c>
      <c r="BE84">
        <v>-193.68240053217758</v>
      </c>
      <c r="BF84">
        <v>-91.496197869281644</v>
      </c>
      <c r="BG84">
        <v>-81.314542063543428</v>
      </c>
      <c r="BH84">
        <v>-149.36250680950823</v>
      </c>
      <c r="BI84">
        <v>-32.8636050563561</v>
      </c>
      <c r="BJ84">
        <v>-16181.050960674345</v>
      </c>
      <c r="BK84">
        <v>-15498.980869064864</v>
      </c>
      <c r="BL84">
        <v>-5573.2735485080084</v>
      </c>
      <c r="BM84">
        <v>-5744.7791187118773</v>
      </c>
      <c r="BN84">
        <v>-1785.519385224015</v>
      </c>
      <c r="BO84">
        <v>-2704.9979192062283</v>
      </c>
      <c r="BP84">
        <v>-228119.56112390393</v>
      </c>
      <c r="BQ84">
        <v>-1166.6871604178559</v>
      </c>
      <c r="BR84">
        <v>-1937.9687241105257</v>
      </c>
      <c r="BS84">
        <v>-278073.28758310835</v>
      </c>
      <c r="BT84">
        <v>-130.60911943468389</v>
      </c>
      <c r="BU84">
        <v>-128.9514018346382</v>
      </c>
      <c r="BV84">
        <v>37.29790969104787</v>
      </c>
      <c r="BW84">
        <v>-131.83722536035327</v>
      </c>
      <c r="BX84">
        <v>-4326.9401612612564</v>
      </c>
      <c r="BY84">
        <v>33.588290750544154</v>
      </c>
      <c r="BZ84">
        <v>43.491841207071637</v>
      </c>
      <c r="CA84">
        <v>42.080046232237031</v>
      </c>
      <c r="CB84">
        <v>57.0786780114396</v>
      </c>
      <c r="CC84">
        <v>38.505612876541647</v>
      </c>
      <c r="CD84">
        <v>43.334440270391703</v>
      </c>
      <c r="CE84">
        <v>45.890094225871771</v>
      </c>
      <c r="CF84">
        <v>57.658273235483151</v>
      </c>
      <c r="CG84">
        <v>-21.992235315927285</v>
      </c>
      <c r="CH84">
        <v>-15.732151237084272</v>
      </c>
      <c r="CI84">
        <v>-22.173205206560446</v>
      </c>
      <c r="CJ84">
        <v>20901.003659985523</v>
      </c>
      <c r="CK84" s="3">
        <v>-40249.051584390167</v>
      </c>
      <c r="CL84">
        <v>339.18676456435185</v>
      </c>
      <c r="CM84">
        <v>-642.01808616232506</v>
      </c>
      <c r="CN84">
        <v>5.6264067217935816</v>
      </c>
      <c r="CO84">
        <v>-11.132126096364578</v>
      </c>
      <c r="CP84">
        <v>8.642824708962344</v>
      </c>
      <c r="CQ84">
        <v>-17.054114415023996</v>
      </c>
      <c r="CR84">
        <v>33486.912866653329</v>
      </c>
      <c r="CS84">
        <v>-65560.473936509996</v>
      </c>
      <c r="CT84">
        <v>-11694.992262363925</v>
      </c>
      <c r="CU84">
        <v>22716.816613169758</v>
      </c>
      <c r="CV84">
        <v>4835.3368274252098</v>
      </c>
      <c r="CW84">
        <v>-9194.1915753904614</v>
      </c>
      <c r="CX84">
        <v>25.521675393576121</v>
      </c>
      <c r="CY84">
        <v>-48.030112998152511</v>
      </c>
      <c r="CZ84">
        <v>-19.9341038813699</v>
      </c>
    </row>
    <row r="85" spans="1:106" x14ac:dyDescent="0.35">
      <c r="A85" t="s">
        <v>204</v>
      </c>
      <c r="B85">
        <v>-432.94996075767381</v>
      </c>
      <c r="C85">
        <v>323.79104737084987</v>
      </c>
      <c r="D85">
        <v>-13.343399473628038</v>
      </c>
      <c r="E85">
        <v>144.06023068527747</v>
      </c>
      <c r="F85">
        <v>240.84023356900175</v>
      </c>
      <c r="G85">
        <v>51.035081000221638</v>
      </c>
      <c r="H85">
        <v>138.92122252199565</v>
      </c>
      <c r="I85">
        <v>64.159264977076887</v>
      </c>
      <c r="J85">
        <v>-246.77381807189946</v>
      </c>
      <c r="K85">
        <v>58.12221501921686</v>
      </c>
      <c r="L85">
        <v>119.53732783159226</v>
      </c>
      <c r="M85">
        <v>169.28183147926839</v>
      </c>
      <c r="N85">
        <v>4.1879177666708749</v>
      </c>
      <c r="O85">
        <v>399.67645316385938</v>
      </c>
      <c r="P85">
        <v>-47.547608050844701</v>
      </c>
      <c r="Y85">
        <v>-1499.3500712610198</v>
      </c>
      <c r="Z85">
        <v>-11.090293275777421</v>
      </c>
      <c r="AA85">
        <v>123.86743286392348</v>
      </c>
      <c r="AB85">
        <v>106.84738653848396</v>
      </c>
      <c r="AC85">
        <v>77.007301173744963</v>
      </c>
      <c r="AD85">
        <v>-1490.9313251457461</v>
      </c>
      <c r="AE85">
        <v>309.19399357755708</v>
      </c>
      <c r="AF85">
        <v>89.308791580856337</v>
      </c>
      <c r="AG85" s="3">
        <v>-1.9160977674439963</v>
      </c>
      <c r="AH85" s="3">
        <v>-4.409504266606489</v>
      </c>
      <c r="AI85">
        <v>2.0559505876530912</v>
      </c>
      <c r="AJ85">
        <v>0.8770249971809384</v>
      </c>
      <c r="AK85">
        <v>3.22470556690243</v>
      </c>
      <c r="AL85">
        <v>-5.2368054317920896</v>
      </c>
      <c r="AM85">
        <v>-21043.922103023371</v>
      </c>
      <c r="AN85">
        <v>17992.777734334501</v>
      </c>
      <c r="AO85">
        <v>-34951.644439428012</v>
      </c>
      <c r="AP85">
        <v>27648.417665630866</v>
      </c>
      <c r="AQ85">
        <v>26103.445924215404</v>
      </c>
      <c r="AR85">
        <v>2544.9710615449007</v>
      </c>
      <c r="AS85">
        <v>-11310.000549954597</v>
      </c>
      <c r="AT85">
        <v>1964.5664683344917</v>
      </c>
      <c r="AU85">
        <v>2198.4089258629911</v>
      </c>
      <c r="AV85">
        <v>16325.687927539358</v>
      </c>
      <c r="AW85">
        <v>16920.021932532887</v>
      </c>
      <c r="AX85">
        <v>10123.469636349657</v>
      </c>
      <c r="AY85">
        <v>9690.1293714101921</v>
      </c>
      <c r="AZ85">
        <v>-280.14503222495426</v>
      </c>
      <c r="BA85">
        <v>-6237.7286052400186</v>
      </c>
      <c r="BB85">
        <v>14088.141341289622</v>
      </c>
      <c r="BC85">
        <v>-25601.432921283646</v>
      </c>
      <c r="BD85">
        <v>-1233.6867100858412</v>
      </c>
      <c r="BE85">
        <v>-1050.1835920585315</v>
      </c>
      <c r="BF85">
        <v>-1127.2539664835786</v>
      </c>
      <c r="BG85">
        <v>-1170.4348052539174</v>
      </c>
      <c r="BH85">
        <v>-99.68086896107414</v>
      </c>
      <c r="BI85">
        <v>1.239931415355825</v>
      </c>
      <c r="BJ85">
        <v>-23600.211571153312</v>
      </c>
      <c r="BK85">
        <v>-19446.293217454488</v>
      </c>
      <c r="BL85">
        <v>-14592.341449970496</v>
      </c>
      <c r="BM85">
        <v>-11733.06785904432</v>
      </c>
      <c r="BN85">
        <v>-16294.323164420932</v>
      </c>
      <c r="BO85">
        <v>-21612.207042673428</v>
      </c>
      <c r="BP85">
        <v>-3600878.6272449349</v>
      </c>
      <c r="BQ85">
        <v>-15957.172335340005</v>
      </c>
      <c r="BR85">
        <v>-20543.991119324335</v>
      </c>
      <c r="BS85">
        <v>-3253306.3674010392</v>
      </c>
      <c r="BT85">
        <v>98.793386632519457</v>
      </c>
      <c r="BU85">
        <v>70.189076812375262</v>
      </c>
      <c r="BV85">
        <v>305.11646574970939</v>
      </c>
      <c r="BW85">
        <v>-904.47109046487253</v>
      </c>
      <c r="BX85">
        <v>12451.716378797742</v>
      </c>
      <c r="BY85">
        <v>-26.13644944164508</v>
      </c>
      <c r="BZ85">
        <v>-31.435770975876899</v>
      </c>
      <c r="CA85">
        <v>-22.760374082300217</v>
      </c>
      <c r="CB85">
        <v>-27.065832325397366</v>
      </c>
      <c r="CC85">
        <v>-28.595688246688407</v>
      </c>
      <c r="CD85">
        <v>-29.371599035917754</v>
      </c>
      <c r="CE85">
        <v>-20.06452081812203</v>
      </c>
      <c r="CF85">
        <v>-21.992235315927285</v>
      </c>
      <c r="CG85">
        <v>120.12443028859668</v>
      </c>
      <c r="CH85">
        <v>95.009384341026205</v>
      </c>
      <c r="CI85">
        <v>75.358002928328759</v>
      </c>
      <c r="CJ85">
        <v>45182.751930006059</v>
      </c>
      <c r="CK85" s="3">
        <v>-85423.94349637421</v>
      </c>
      <c r="CL85">
        <v>-106.07547758816878</v>
      </c>
      <c r="CM85">
        <v>210.52387830234642</v>
      </c>
      <c r="CN85">
        <v>7.0248227666536565</v>
      </c>
      <c r="CO85">
        <v>-13.881865041480182</v>
      </c>
      <c r="CP85">
        <v>2.9619315852262025</v>
      </c>
      <c r="CQ85">
        <v>-5.6845844954742857</v>
      </c>
      <c r="CR85">
        <v>45139.600214754522</v>
      </c>
      <c r="CS85">
        <v>-87524.548355584062</v>
      </c>
      <c r="CT85">
        <v>-13940.42604716988</v>
      </c>
      <c r="CU85">
        <v>26400.543812927182</v>
      </c>
      <c r="CV85">
        <v>1499.7402719944987</v>
      </c>
      <c r="CW85">
        <v>-2721.2455782227744</v>
      </c>
      <c r="CX85">
        <v>-34.448990254296532</v>
      </c>
      <c r="CY85">
        <v>64.678913810210972</v>
      </c>
      <c r="CZ85">
        <v>101.29234487448785</v>
      </c>
    </row>
    <row r="86" spans="1:106" x14ac:dyDescent="0.35">
      <c r="A86" t="s">
        <v>171</v>
      </c>
      <c r="B86">
        <v>-431.70582342119343</v>
      </c>
      <c r="C86">
        <v>285.22374893792721</v>
      </c>
      <c r="D86">
        <v>202.76895962416157</v>
      </c>
      <c r="E86">
        <v>169.9407155391923</v>
      </c>
      <c r="F86">
        <v>11.019210057435199</v>
      </c>
      <c r="G86">
        <v>139.1273379811268</v>
      </c>
      <c r="H86">
        <v>123.16061461395795</v>
      </c>
      <c r="I86">
        <v>94.349412480837955</v>
      </c>
      <c r="J86">
        <v>-112.94050897739325</v>
      </c>
      <c r="K86">
        <v>64.616147769313216</v>
      </c>
      <c r="L86">
        <v>-94.015499657043094</v>
      </c>
      <c r="M86">
        <v>161.97325278181805</v>
      </c>
      <c r="N86">
        <v>65.130134489611748</v>
      </c>
      <c r="O86">
        <v>360.63478429564174</v>
      </c>
      <c r="P86">
        <v>-67.496871193810108</v>
      </c>
      <c r="Y86">
        <v>-1294.7047291076788</v>
      </c>
      <c r="Z86">
        <v>-9.8814789461774524</v>
      </c>
      <c r="AA86">
        <v>106.81409625425897</v>
      </c>
      <c r="AB86">
        <v>90.209343163929177</v>
      </c>
      <c r="AC86">
        <v>25.661367131303546</v>
      </c>
      <c r="AD86">
        <v>-1298.6378319257242</v>
      </c>
      <c r="AE86">
        <v>256.33110349780219</v>
      </c>
      <c r="AF86">
        <v>30.995647326023509</v>
      </c>
      <c r="AG86" s="3">
        <v>1.0090632238889232</v>
      </c>
      <c r="AH86" s="3">
        <v>-0.38757272904176859</v>
      </c>
      <c r="AI86">
        <v>1.4202032218440865</v>
      </c>
      <c r="AJ86">
        <v>2.3992032793597682</v>
      </c>
      <c r="AK86">
        <v>2.6098908349450114</v>
      </c>
      <c r="AL86">
        <v>-2.2119853470157236</v>
      </c>
      <c r="AM86">
        <v>-16584.416159026729</v>
      </c>
      <c r="AN86">
        <v>13008.992051603002</v>
      </c>
      <c r="AO86">
        <v>-28609.202586975949</v>
      </c>
      <c r="AP86">
        <v>23138.210850936248</v>
      </c>
      <c r="AQ86">
        <v>19092.801836151375</v>
      </c>
      <c r="AR86">
        <v>-773.25553222285657</v>
      </c>
      <c r="AS86">
        <v>-9472.5214588722647</v>
      </c>
      <c r="AT86">
        <v>7613.6622293846049</v>
      </c>
      <c r="AU86">
        <v>3661.5375135749418</v>
      </c>
      <c r="AV86">
        <v>22850.853921450358</v>
      </c>
      <c r="AW86">
        <v>19480.550752430398</v>
      </c>
      <c r="AX86">
        <v>1531.7031407616541</v>
      </c>
      <c r="AY86">
        <v>11723.331392249154</v>
      </c>
      <c r="AZ86">
        <v>-1228.4802766123771</v>
      </c>
      <c r="BA86">
        <v>2163.7775246873648</v>
      </c>
      <c r="BB86">
        <v>10754.281526184137</v>
      </c>
      <c r="BC86">
        <v>-24927.219579581779</v>
      </c>
      <c r="BD86">
        <v>-1042.690178797518</v>
      </c>
      <c r="BE86">
        <v>-901.10482526702037</v>
      </c>
      <c r="BF86">
        <v>-987.44171898943864</v>
      </c>
      <c r="BG86">
        <v>-1033.5531645438705</v>
      </c>
      <c r="BH86">
        <v>-154.52753798573042</v>
      </c>
      <c r="BI86">
        <v>0.32996846753662562</v>
      </c>
      <c r="BJ86">
        <v>-19692.746379161119</v>
      </c>
      <c r="BK86">
        <v>-16453.125283762642</v>
      </c>
      <c r="BL86">
        <v>-15014.936653699078</v>
      </c>
      <c r="BM86">
        <v>-12456.668667728309</v>
      </c>
      <c r="BN86">
        <v>-17338.92018154707</v>
      </c>
      <c r="BO86">
        <v>-22574.322923078133</v>
      </c>
      <c r="BP86">
        <v>-3417732.0824738657</v>
      </c>
      <c r="BQ86">
        <v>-16881.515411233344</v>
      </c>
      <c r="BR86">
        <v>-21501.516344363608</v>
      </c>
      <c r="BS86">
        <v>-3073216.2580330847</v>
      </c>
      <c r="BT86">
        <v>-10.207320602886332</v>
      </c>
      <c r="BU86">
        <v>-46.256769459727337</v>
      </c>
      <c r="BV86">
        <v>380.38271225790271</v>
      </c>
      <c r="BW86">
        <v>-825.7691198481856</v>
      </c>
      <c r="BX86">
        <v>4722.7366350103148</v>
      </c>
      <c r="BY86">
        <v>-20.878188273354397</v>
      </c>
      <c r="BZ86">
        <v>-26.231926123109506</v>
      </c>
      <c r="CA86">
        <v>-16.534109495057354</v>
      </c>
      <c r="CB86">
        <v>-21.275557468288383</v>
      </c>
      <c r="CC86">
        <v>-21.404973219798542</v>
      </c>
      <c r="CD86">
        <v>-22.711565631735422</v>
      </c>
      <c r="CE86">
        <v>-13.391941170470636</v>
      </c>
      <c r="CF86">
        <v>-15.732151237084272</v>
      </c>
      <c r="CG86">
        <v>95.009384341026205</v>
      </c>
      <c r="CH86">
        <v>88.397515726851097</v>
      </c>
      <c r="CI86">
        <v>71.267899157474616</v>
      </c>
      <c r="CJ86">
        <v>45616.534637509838</v>
      </c>
      <c r="CK86" s="3">
        <v>-85762.808600644217</v>
      </c>
      <c r="CL86">
        <v>-21.048331658384946</v>
      </c>
      <c r="CM86">
        <v>50.706852549492424</v>
      </c>
      <c r="CN86">
        <v>6.4322828180090292</v>
      </c>
      <c r="CO86">
        <v>-12.798774873980779</v>
      </c>
      <c r="CP86">
        <v>4.2662186163002804</v>
      </c>
      <c r="CQ86">
        <v>-8.3093642430621593</v>
      </c>
      <c r="CR86">
        <v>47910.588636496759</v>
      </c>
      <c r="CS86">
        <v>-92532.84980720318</v>
      </c>
      <c r="CT86">
        <v>-24543.174158464266</v>
      </c>
      <c r="CU86">
        <v>46966.122747988491</v>
      </c>
      <c r="CV86">
        <v>3408.2119453721698</v>
      </c>
      <c r="CW86">
        <v>-6297.3163288351188</v>
      </c>
      <c r="CX86">
        <v>-32.434169443983578</v>
      </c>
      <c r="CY86">
        <v>61.298144341748817</v>
      </c>
      <c r="CZ86">
        <v>79.590698319280207</v>
      </c>
    </row>
    <row r="87" spans="1:106" x14ac:dyDescent="0.35">
      <c r="A87" t="s">
        <v>118</v>
      </c>
      <c r="B87">
        <v>-192.1154747300065</v>
      </c>
      <c r="C87">
        <v>171.43661857483602</v>
      </c>
      <c r="D87">
        <v>283.39874362200118</v>
      </c>
      <c r="E87">
        <v>111.33028772486347</v>
      </c>
      <c r="F87">
        <v>-218.37174542537406</v>
      </c>
      <c r="G87">
        <v>262.79827049682251</v>
      </c>
      <c r="H87">
        <v>87.118791267256398</v>
      </c>
      <c r="I87">
        <v>111.74474283758491</v>
      </c>
      <c r="J87">
        <v>3.3285550642944735</v>
      </c>
      <c r="K87">
        <v>-93.971716966527723</v>
      </c>
      <c r="L87">
        <v>-29.694936351327744</v>
      </c>
      <c r="M87">
        <v>352.64344507502699</v>
      </c>
      <c r="N87">
        <v>370.58118978231846</v>
      </c>
      <c r="O87">
        <v>605.69382022074706</v>
      </c>
      <c r="P87">
        <v>27.188029837146342</v>
      </c>
      <c r="Y87">
        <v>-896.4698834946488</v>
      </c>
      <c r="Z87">
        <v>-18.7779754848153</v>
      </c>
      <c r="AA87">
        <v>149.2383656596499</v>
      </c>
      <c r="AB87">
        <v>122.44291060335676</v>
      </c>
      <c r="AC87">
        <v>92.61927428607467</v>
      </c>
      <c r="AD87">
        <v>-913.10963940979741</v>
      </c>
      <c r="AE87">
        <v>165.55653180907183</v>
      </c>
      <c r="AF87">
        <v>26.447113458726502</v>
      </c>
      <c r="AG87" s="3">
        <v>2.8456987886301075</v>
      </c>
      <c r="AH87" s="3">
        <v>-4.0948775528027399</v>
      </c>
      <c r="AI87">
        <v>3.19055020161223E-2</v>
      </c>
      <c r="AJ87">
        <v>-0.9458794390846339</v>
      </c>
      <c r="AK87">
        <v>0.55289072134268735</v>
      </c>
      <c r="AL87">
        <v>-4.395721039021681</v>
      </c>
      <c r="AM87">
        <v>-16017.441004814742</v>
      </c>
      <c r="AN87">
        <v>24116.339327127254</v>
      </c>
      <c r="AO87">
        <v>-10551.26950556269</v>
      </c>
      <c r="AP87">
        <v>1791.0498328265335</v>
      </c>
      <c r="AQ87">
        <v>30554.379223822751</v>
      </c>
      <c r="AR87">
        <v>-7871.2152935515314</v>
      </c>
      <c r="AS87">
        <v>-5213.228799449631</v>
      </c>
      <c r="AT87">
        <v>15445.701038633175</v>
      </c>
      <c r="AU87">
        <v>-4190.3330341773681</v>
      </c>
      <c r="AV87">
        <v>20516.625288256055</v>
      </c>
      <c r="AW87">
        <v>17632.672787696745</v>
      </c>
      <c r="AX87">
        <v>2600.9983265344094</v>
      </c>
      <c r="AY87">
        <v>1225.3673668895506</v>
      </c>
      <c r="AZ87">
        <v>-6238.0447980967183</v>
      </c>
      <c r="BA87">
        <v>-840.01192582041199</v>
      </c>
      <c r="BB87">
        <v>8255.8894384969444</v>
      </c>
      <c r="BC87">
        <v>-4165.7658354880614</v>
      </c>
      <c r="BD87">
        <v>-566.58333645864877</v>
      </c>
      <c r="BE87">
        <v>-363.74424586061707</v>
      </c>
      <c r="BF87">
        <v>-421.42522489837359</v>
      </c>
      <c r="BG87">
        <v>-533.6243335955362</v>
      </c>
      <c r="BH87">
        <v>60.990481078346548</v>
      </c>
      <c r="BI87">
        <v>0.48875354265313131</v>
      </c>
      <c r="BJ87">
        <v>-26161.000615011064</v>
      </c>
      <c r="BK87">
        <v>-23296.829693898762</v>
      </c>
      <c r="BL87">
        <v>-13810.411762986101</v>
      </c>
      <c r="BM87">
        <v>-11753.823626325835</v>
      </c>
      <c r="BN87">
        <v>-13866.637865096178</v>
      </c>
      <c r="BO87">
        <v>-17045.723285784166</v>
      </c>
      <c r="BP87">
        <v>-3230068.1698617558</v>
      </c>
      <c r="BQ87">
        <v>-13534.776802276447</v>
      </c>
      <c r="BR87">
        <v>-15967.724606466312</v>
      </c>
      <c r="BS87">
        <v>-2863583.1971283685</v>
      </c>
      <c r="BT87">
        <v>-128.35871435350924</v>
      </c>
      <c r="BU87">
        <v>-97.673630691966878</v>
      </c>
      <c r="BV87">
        <v>261.5071737299229</v>
      </c>
      <c r="BW87">
        <v>-297.19886150895377</v>
      </c>
      <c r="BX87">
        <v>5585.8439775067072</v>
      </c>
      <c r="BY87">
        <v>-31.017947279845128</v>
      </c>
      <c r="BZ87">
        <v>-34.832493463394194</v>
      </c>
      <c r="CA87">
        <v>-29.382299952136371</v>
      </c>
      <c r="CB87">
        <v>-32.499504904978906</v>
      </c>
      <c r="CC87">
        <v>-27.742842542426999</v>
      </c>
      <c r="CD87">
        <v>-27.420472106889864</v>
      </c>
      <c r="CE87">
        <v>-20.696957764062795</v>
      </c>
      <c r="CF87">
        <v>-22.173205206560446</v>
      </c>
      <c r="CG87">
        <v>75.358002928328759</v>
      </c>
      <c r="CH87">
        <v>71.267899157474616</v>
      </c>
      <c r="CI87">
        <v>91.092339912485585</v>
      </c>
      <c r="CJ87">
        <v>54188.979267248178</v>
      </c>
      <c r="CK87" s="3">
        <v>-102488.88764203328</v>
      </c>
      <c r="CL87">
        <v>-504.94709181269872</v>
      </c>
      <c r="CM87">
        <v>981.33759397741812</v>
      </c>
      <c r="CN87">
        <v>8.2015635589767619</v>
      </c>
      <c r="CO87">
        <v>-16.08771301892839</v>
      </c>
      <c r="CP87">
        <v>7.6800105621972845</v>
      </c>
      <c r="CQ87">
        <v>-15.000837792467854</v>
      </c>
      <c r="CR87">
        <v>62143.939171075814</v>
      </c>
      <c r="CS87">
        <v>-119942.20118115828</v>
      </c>
      <c r="CT87">
        <v>-26081.301708377374</v>
      </c>
      <c r="CU87">
        <v>49355.45879155607</v>
      </c>
      <c r="CV87">
        <v>-1890.2808928556703</v>
      </c>
      <c r="CW87">
        <v>3736.822643212512</v>
      </c>
      <c r="CX87">
        <v>-26.679132614233904</v>
      </c>
      <c r="CY87">
        <v>50.550728714521689</v>
      </c>
      <c r="CZ87">
        <v>92.468888452630651</v>
      </c>
    </row>
    <row r="88" spans="1:106" x14ac:dyDescent="0.35">
      <c r="A88" t="s">
        <v>35</v>
      </c>
      <c r="B88">
        <v>-1446758.9695251836</v>
      </c>
      <c r="C88">
        <v>471799.57671136578</v>
      </c>
      <c r="D88">
        <v>3978534.6938194158</v>
      </c>
      <c r="E88">
        <v>1020289.8031488212</v>
      </c>
      <c r="F88">
        <v>-2696854.4373010178</v>
      </c>
      <c r="G88">
        <v>1355652.4986829634</v>
      </c>
      <c r="H88">
        <v>-620.80163208454576</v>
      </c>
      <c r="I88">
        <v>2192207.4067421989</v>
      </c>
      <c r="J88">
        <v>2972885.6086636949</v>
      </c>
      <c r="K88">
        <v>695956.80380118277</v>
      </c>
      <c r="L88">
        <v>-2272746.4438454094</v>
      </c>
      <c r="M88">
        <v>2099635.7669444904</v>
      </c>
      <c r="N88">
        <v>2653089.1427696059</v>
      </c>
      <c r="O88">
        <v>2424382.9171546227</v>
      </c>
      <c r="P88">
        <v>-1322713.5638020271</v>
      </c>
      <c r="Y88">
        <v>-5437040.7546424819</v>
      </c>
      <c r="Z88">
        <v>-472871.22760433849</v>
      </c>
      <c r="AA88">
        <v>1351851.1457369435</v>
      </c>
      <c r="AB88">
        <v>384247.41016542207</v>
      </c>
      <c r="AC88">
        <v>1081625.3309830057</v>
      </c>
      <c r="AD88">
        <v>-5576881.9209590266</v>
      </c>
      <c r="AE88">
        <v>1582080.4993976864</v>
      </c>
      <c r="AF88">
        <v>1096583.7310395057</v>
      </c>
      <c r="AG88" s="3">
        <v>-19559.322371172231</v>
      </c>
      <c r="AH88" s="3">
        <v>-23796.153032095826</v>
      </c>
      <c r="AI88">
        <v>-4695.738694981992</v>
      </c>
      <c r="AJ88">
        <v>26867.792015847645</v>
      </c>
      <c r="AK88">
        <v>-6117.3312681451307</v>
      </c>
      <c r="AL88">
        <v>21569.758804881105</v>
      </c>
      <c r="AM88">
        <v>-31437978.952576175</v>
      </c>
      <c r="AN88">
        <v>47604105.46287331</v>
      </c>
      <c r="AO88">
        <v>-44397024.715310432</v>
      </c>
      <c r="AP88">
        <v>991436.05024555675</v>
      </c>
      <c r="AQ88">
        <v>54958681.50738997</v>
      </c>
      <c r="AR88">
        <v>-19188250.064790938</v>
      </c>
      <c r="AS88">
        <v>-37738275.781676441</v>
      </c>
      <c r="AT88">
        <v>134575684.38133463</v>
      </c>
      <c r="AU88">
        <v>-77087344.053036317</v>
      </c>
      <c r="AV88">
        <v>107060663.62169145</v>
      </c>
      <c r="AW88">
        <v>77386291.541348487</v>
      </c>
      <c r="AX88">
        <v>-472835.28558494931</v>
      </c>
      <c r="AY88">
        <v>5077788.4902026914</v>
      </c>
      <c r="AZ88">
        <v>-32667547.479733396</v>
      </c>
      <c r="BA88">
        <v>12328202.598770361</v>
      </c>
      <c r="BB88">
        <v>5147887.0889275819</v>
      </c>
      <c r="BC88">
        <v>-61235877.944535434</v>
      </c>
      <c r="BD88">
        <v>-4891988.9261324396</v>
      </c>
      <c r="BE88">
        <v>-3950786.6629130021</v>
      </c>
      <c r="BF88">
        <v>-4496825.9473749436</v>
      </c>
      <c r="BG88">
        <v>-4501341.922925747</v>
      </c>
      <c r="BH88">
        <v>117883.09851087513</v>
      </c>
      <c r="BI88">
        <v>-76835.773717745105</v>
      </c>
      <c r="BJ88">
        <v>-99247904.337214723</v>
      </c>
      <c r="BK88">
        <v>-88625086.77685985</v>
      </c>
      <c r="BL88">
        <v>-68013936.565728456</v>
      </c>
      <c r="BM88">
        <v>-61102725.210341595</v>
      </c>
      <c r="BN88">
        <v>-26703761.542174205</v>
      </c>
      <c r="BO88">
        <v>-26061929.180927385</v>
      </c>
      <c r="BP88">
        <v>-14942763837.162888</v>
      </c>
      <c r="BQ88">
        <v>-30258048.241998784</v>
      </c>
      <c r="BR88">
        <v>-31552796.327472169</v>
      </c>
      <c r="BS88">
        <v>-13578676699.359478</v>
      </c>
      <c r="BT88">
        <v>1162676.4966007287</v>
      </c>
      <c r="BU88">
        <v>708273.50000524137</v>
      </c>
      <c r="BV88">
        <v>2716045.6303194072</v>
      </c>
      <c r="BW88">
        <v>-3330178.8961272934</v>
      </c>
      <c r="BX88">
        <v>4601679.1026473623</v>
      </c>
      <c r="BY88">
        <v>-28664.712822082438</v>
      </c>
      <c r="BZ88">
        <v>-16321.729354743493</v>
      </c>
      <c r="CA88">
        <v>-18073.600427299505</v>
      </c>
      <c r="CB88">
        <v>-5206.9224466690339</v>
      </c>
      <c r="CC88">
        <v>-9684.0368546941154</v>
      </c>
      <c r="CD88">
        <v>4721.792402921149</v>
      </c>
      <c r="CE88">
        <v>7880.2904059208422</v>
      </c>
      <c r="CF88">
        <v>20901.003659985523</v>
      </c>
      <c r="CG88">
        <v>45182.751930006059</v>
      </c>
      <c r="CH88">
        <v>45616.534637509838</v>
      </c>
      <c r="CI88">
        <v>54188.979267248178</v>
      </c>
      <c r="CJ88">
        <v>403070794.24829751</v>
      </c>
      <c r="CK88" s="3">
        <v>-760287923.47174728</v>
      </c>
      <c r="CL88">
        <v>-3592371.4235495976</v>
      </c>
      <c r="CM88">
        <v>6754509.1448103767</v>
      </c>
      <c r="CN88">
        <v>47676.323668011362</v>
      </c>
      <c r="CO88">
        <v>-92274.928461691554</v>
      </c>
      <c r="CP88">
        <v>66394.678001090913</v>
      </c>
      <c r="CQ88">
        <v>-127474.02898674287</v>
      </c>
      <c r="CR88">
        <v>452078610.54152083</v>
      </c>
      <c r="CS88">
        <v>-868695216.09456694</v>
      </c>
      <c r="CT88">
        <v>-145156114.42251438</v>
      </c>
      <c r="CU88">
        <v>275521403.62898397</v>
      </c>
      <c r="CV88">
        <v>-12220547.608203389</v>
      </c>
      <c r="CW88">
        <v>21618603.317271754</v>
      </c>
      <c r="CX88">
        <v>7059.5667966591618</v>
      </c>
      <c r="CY88">
        <v>-13367.128068951099</v>
      </c>
      <c r="CZ88">
        <v>61762.166537196113</v>
      </c>
    </row>
    <row r="89" spans="1:106" x14ac:dyDescent="0.35">
      <c r="A89" t="s">
        <v>36</v>
      </c>
      <c r="B89">
        <v>2719225.8433541656</v>
      </c>
      <c r="C89">
        <v>-898644.5072123881</v>
      </c>
      <c r="D89">
        <v>-7476498.624177115</v>
      </c>
      <c r="E89">
        <v>-1918670.4598297372</v>
      </c>
      <c r="F89">
        <v>5054922.6138295317</v>
      </c>
      <c r="G89">
        <v>-2550635.9826466301</v>
      </c>
      <c r="H89">
        <v>3103.1678586703592</v>
      </c>
      <c r="I89">
        <v>-4133458.7028154107</v>
      </c>
      <c r="J89">
        <v>-5612659.4483104842</v>
      </c>
      <c r="K89">
        <v>-1307219.2774361197</v>
      </c>
      <c r="L89">
        <v>4266499.8893122822</v>
      </c>
      <c r="M89">
        <v>-3958268.6613089917</v>
      </c>
      <c r="N89">
        <v>-4979453.6146276481</v>
      </c>
      <c r="O89">
        <v>-4601344.9118253626</v>
      </c>
      <c r="P89">
        <v>2427233.8045243942</v>
      </c>
      <c r="Y89">
        <v>10217085.697210651</v>
      </c>
      <c r="Z89">
        <v>890611.95753540995</v>
      </c>
      <c r="AA89">
        <v>-2537575.4435383002</v>
      </c>
      <c r="AB89">
        <v>-728760.64020522137</v>
      </c>
      <c r="AC89">
        <v>-2026548.3540568186</v>
      </c>
      <c r="AD89">
        <v>10480600.304175096</v>
      </c>
      <c r="AE89">
        <v>-2962643.7199985683</v>
      </c>
      <c r="AF89">
        <v>-2053301.9563112415</v>
      </c>
      <c r="AG89" s="3">
        <v>36983.268759545244</v>
      </c>
      <c r="AH89" s="3">
        <v>45510.991915037695</v>
      </c>
      <c r="AI89">
        <v>8810.6468476917944</v>
      </c>
      <c r="AJ89">
        <v>-50748.599372021032</v>
      </c>
      <c r="AK89">
        <v>11285.180966725837</v>
      </c>
      <c r="AL89">
        <v>-40508.593187063132</v>
      </c>
      <c r="AM89">
        <v>59771735.159351841</v>
      </c>
      <c r="AN89">
        <v>-90135171.876490608</v>
      </c>
      <c r="AO89">
        <v>82977882.581802532</v>
      </c>
      <c r="AP89">
        <v>116393.72035069091</v>
      </c>
      <c r="AQ89">
        <v>-103712026.93452233</v>
      </c>
      <c r="AR89">
        <v>35970224.775492601</v>
      </c>
      <c r="AS89">
        <v>71156716.314062759</v>
      </c>
      <c r="AT89">
        <v>-254024103.35339457</v>
      </c>
      <c r="AU89">
        <v>144644342.67129868</v>
      </c>
      <c r="AV89">
        <v>-202069427.52286664</v>
      </c>
      <c r="AW89">
        <v>-145931083.48952261</v>
      </c>
      <c r="AX89">
        <v>1320638.5355459719</v>
      </c>
      <c r="AY89">
        <v>-8244995.7784262402</v>
      </c>
      <c r="AZ89">
        <v>61545957.642632715</v>
      </c>
      <c r="BA89">
        <v>-23409299.685073853</v>
      </c>
      <c r="BB89">
        <v>-9891751.6583463904</v>
      </c>
      <c r="BC89">
        <v>116404228.28816132</v>
      </c>
      <c r="BD89">
        <v>9147090.0467945877</v>
      </c>
      <c r="BE89">
        <v>7366806.1357995858</v>
      </c>
      <c r="BF89">
        <v>8392469.8168887831</v>
      </c>
      <c r="BG89">
        <v>8411748.1444662735</v>
      </c>
      <c r="BH89">
        <v>-225810.34919894213</v>
      </c>
      <c r="BI89">
        <v>144193.82698752737</v>
      </c>
      <c r="BJ89">
        <v>187553374.26075423</v>
      </c>
      <c r="BK89">
        <v>167580936.47895548</v>
      </c>
      <c r="BL89">
        <v>127936709.56940323</v>
      </c>
      <c r="BM89">
        <v>115004029.38807511</v>
      </c>
      <c r="BN89">
        <v>50162121.226562634</v>
      </c>
      <c r="BO89">
        <v>48914574.411420591</v>
      </c>
      <c r="BP89">
        <v>28121977488.956036</v>
      </c>
      <c r="BQ89">
        <v>56859736.628220685</v>
      </c>
      <c r="BR89">
        <v>59277850.971938118</v>
      </c>
      <c r="BS89">
        <v>25560583214.744816</v>
      </c>
      <c r="BT89">
        <v>-2213492.1120494115</v>
      </c>
      <c r="BU89">
        <v>-1365148.2408493473</v>
      </c>
      <c r="BV89">
        <v>-5104461.1281010946</v>
      </c>
      <c r="BW89">
        <v>6198184.3237042222</v>
      </c>
      <c r="BX89">
        <v>-8305599.6458717706</v>
      </c>
      <c r="BY89">
        <v>53870.034288483861</v>
      </c>
      <c r="BZ89">
        <v>30291.616676011468</v>
      </c>
      <c r="CA89">
        <v>33973.708897848868</v>
      </c>
      <c r="CB89">
        <v>9265.9905992149488</v>
      </c>
      <c r="CC89">
        <v>18004.949744467136</v>
      </c>
      <c r="CD89">
        <v>-9369.1065680569045</v>
      </c>
      <c r="CE89">
        <v>-15322.50801116263</v>
      </c>
      <c r="CF89">
        <v>-40249.051584390167</v>
      </c>
      <c r="CG89">
        <v>-85423.94349637421</v>
      </c>
      <c r="CH89">
        <v>-85762.808600644217</v>
      </c>
      <c r="CI89">
        <v>-102488.88764203328</v>
      </c>
      <c r="CJ89">
        <v>-760287923.47174728</v>
      </c>
      <c r="CK89" s="3">
        <v>1434521018.5913153</v>
      </c>
      <c r="CL89">
        <v>6756688.3445160873</v>
      </c>
      <c r="CM89">
        <v>-12706410.531941628</v>
      </c>
      <c r="CN89">
        <v>-90352.646237799243</v>
      </c>
      <c r="CO89">
        <v>174882.54904829079</v>
      </c>
      <c r="CP89">
        <v>-125200.57036641447</v>
      </c>
      <c r="CQ89">
        <v>240422.75065834133</v>
      </c>
      <c r="CR89">
        <v>-853412379.36200023</v>
      </c>
      <c r="CS89">
        <v>1640218816.9811783</v>
      </c>
      <c r="CT89">
        <v>274024906.94466901</v>
      </c>
      <c r="CU89">
        <v>-520157460.44124031</v>
      </c>
      <c r="CV89">
        <v>23221142.993536573</v>
      </c>
      <c r="CW89">
        <v>-41112651.744957224</v>
      </c>
      <c r="CX89">
        <v>-13668.790577168491</v>
      </c>
      <c r="CY89">
        <v>25984.305205833287</v>
      </c>
      <c r="CZ89">
        <v>-117327.35541743616</v>
      </c>
    </row>
    <row r="90" spans="1:106" x14ac:dyDescent="0.35">
      <c r="A90" t="s">
        <v>29</v>
      </c>
      <c r="B90">
        <v>-10677.100265213092</v>
      </c>
      <c r="C90">
        <v>19515.157893091746</v>
      </c>
      <c r="D90">
        <v>-29709.483678169381</v>
      </c>
      <c r="E90">
        <v>-1258.8557716678199</v>
      </c>
      <c r="F90">
        <v>27595.990628471376</v>
      </c>
      <c r="G90">
        <v>-4689.75147293378</v>
      </c>
      <c r="H90">
        <v>15223.475028861276</v>
      </c>
      <c r="I90">
        <v>-18114.681903700101</v>
      </c>
      <c r="J90">
        <v>-24149.843089418653</v>
      </c>
      <c r="K90">
        <v>2543.2821980627527</v>
      </c>
      <c r="L90">
        <v>-4315.498682187982</v>
      </c>
      <c r="M90">
        <v>-22849.75436333799</v>
      </c>
      <c r="N90">
        <v>-25043.765464244818</v>
      </c>
      <c r="O90">
        <v>-35591.237442766222</v>
      </c>
      <c r="P90">
        <v>8449.837235537836</v>
      </c>
      <c r="Y90">
        <v>82251.525256272071</v>
      </c>
      <c r="Z90">
        <v>3604.6655430979363</v>
      </c>
      <c r="AA90">
        <v>-31448.816126998259</v>
      </c>
      <c r="AB90">
        <v>-3932.8898790887456</v>
      </c>
      <c r="AC90">
        <v>-31033.529576918121</v>
      </c>
      <c r="AD90">
        <v>82691.153836417507</v>
      </c>
      <c r="AE90">
        <v>-24642.499263530055</v>
      </c>
      <c r="AF90">
        <v>-30100.245162671155</v>
      </c>
      <c r="AG90" s="3">
        <v>720.31080794512434</v>
      </c>
      <c r="AH90" s="3">
        <v>868.77512855404279</v>
      </c>
      <c r="AI90">
        <v>140.831536485415</v>
      </c>
      <c r="AJ90">
        <v>-241.54189951694988</v>
      </c>
      <c r="AK90">
        <v>208.07596543977044</v>
      </c>
      <c r="AL90">
        <v>-236.65334252900908</v>
      </c>
      <c r="AM90">
        <v>510705.94065248076</v>
      </c>
      <c r="AN90">
        <v>-688277.51808308996</v>
      </c>
      <c r="AO90">
        <v>622626.93531769677</v>
      </c>
      <c r="AP90">
        <v>-25368.517544244231</v>
      </c>
      <c r="AQ90">
        <v>-756847.52225098899</v>
      </c>
      <c r="AR90">
        <v>-9049.0471481538898</v>
      </c>
      <c r="AS90">
        <v>575093.63512711716</v>
      </c>
      <c r="AT90">
        <v>-1248897.8951214799</v>
      </c>
      <c r="AU90">
        <v>684511.56263514515</v>
      </c>
      <c r="AV90">
        <v>-1549764.4992923851</v>
      </c>
      <c r="AW90">
        <v>-1060340.3806677153</v>
      </c>
      <c r="AX90">
        <v>10070.093620901731</v>
      </c>
      <c r="AY90">
        <v>513737.21175246657</v>
      </c>
      <c r="AZ90">
        <v>360346.49817348894</v>
      </c>
      <c r="BA90">
        <v>96360.294789604886</v>
      </c>
      <c r="BB90">
        <v>282245.51164562337</v>
      </c>
      <c r="BC90">
        <v>1167040.3655651319</v>
      </c>
      <c r="BD90">
        <v>49154.151335547256</v>
      </c>
      <c r="BE90">
        <v>39159.279873037529</v>
      </c>
      <c r="BF90">
        <v>46128.28961783406</v>
      </c>
      <c r="BG90">
        <v>44105.433075756067</v>
      </c>
      <c r="BH90">
        <v>-4273.6180759324616</v>
      </c>
      <c r="BI90">
        <v>859.40252628960332</v>
      </c>
      <c r="BJ90">
        <v>1795885.5792413014</v>
      </c>
      <c r="BK90">
        <v>1682589.3508547938</v>
      </c>
      <c r="BL90">
        <v>632559.34724463243</v>
      </c>
      <c r="BM90">
        <v>599764.20092502376</v>
      </c>
      <c r="BN90">
        <v>-377991.86976897053</v>
      </c>
      <c r="BO90">
        <v>-663479.41890294384</v>
      </c>
      <c r="BP90">
        <v>81823799.143582091</v>
      </c>
      <c r="BQ90">
        <v>-274101.68532087497</v>
      </c>
      <c r="BR90">
        <v>-464175.6474819319</v>
      </c>
      <c r="BS90">
        <v>75258336.170024931</v>
      </c>
      <c r="BT90">
        <v>-19073.503711071706</v>
      </c>
      <c r="BU90">
        <v>-17225.180582041994</v>
      </c>
      <c r="BV90">
        <v>-9059.4215388308457</v>
      </c>
      <c r="BW90">
        <v>34435.683805013738</v>
      </c>
      <c r="BX90">
        <v>-255114.93457434431</v>
      </c>
      <c r="BY90">
        <v>313.78875301230943</v>
      </c>
      <c r="BZ90">
        <v>177.04459937723658</v>
      </c>
      <c r="CA90">
        <v>513.66459426596555</v>
      </c>
      <c r="CB90">
        <v>530.59268443507267</v>
      </c>
      <c r="CC90">
        <v>193.45112903581079</v>
      </c>
      <c r="CD90">
        <v>-31.908506021282399</v>
      </c>
      <c r="CE90">
        <v>446.60764500788929</v>
      </c>
      <c r="CF90">
        <v>339.18676456435185</v>
      </c>
      <c r="CG90">
        <v>-106.07547758816878</v>
      </c>
      <c r="CH90">
        <v>-21.048331658384946</v>
      </c>
      <c r="CI90">
        <v>-504.94709181269872</v>
      </c>
      <c r="CJ90">
        <v>-3592371.4235495976</v>
      </c>
      <c r="CK90" s="3">
        <v>6756688.3445160873</v>
      </c>
      <c r="CL90" s="22">
        <v>139675.41570723199</v>
      </c>
      <c r="CM90">
        <v>-261862.63140437126</v>
      </c>
      <c r="CN90">
        <v>-750.57375044735818</v>
      </c>
      <c r="CO90">
        <v>1424.3302017955136</v>
      </c>
      <c r="CP90">
        <v>-808.8450400490691</v>
      </c>
      <c r="CQ90">
        <v>1529.4467889387622</v>
      </c>
      <c r="CR90">
        <v>-4614368.7225408591</v>
      </c>
      <c r="CS90">
        <v>8823819.4679966047</v>
      </c>
      <c r="CT90">
        <v>1288573.4958847519</v>
      </c>
      <c r="CU90">
        <v>-2427703.1366152558</v>
      </c>
      <c r="CV90">
        <v>1315215.609396175</v>
      </c>
      <c r="CW90">
        <v>-2420933.8900824692</v>
      </c>
      <c r="CX90">
        <v>352.30531971788031</v>
      </c>
      <c r="CY90">
        <v>-659.99759537889315</v>
      </c>
      <c r="CZ90">
        <v>-537.63134077514019</v>
      </c>
    </row>
    <row r="91" spans="1:106" x14ac:dyDescent="0.35">
      <c r="A91" t="s">
        <v>30</v>
      </c>
      <c r="B91">
        <v>20276.266100276956</v>
      </c>
      <c r="C91">
        <v>-36513.895355691544</v>
      </c>
      <c r="D91">
        <v>56023.185579749588</v>
      </c>
      <c r="E91">
        <v>1742.8300964816228</v>
      </c>
      <c r="F91">
        <v>-52928.287472852433</v>
      </c>
      <c r="G91">
        <v>8792.2001840899156</v>
      </c>
      <c r="H91">
        <v>-28506.733856001232</v>
      </c>
      <c r="I91">
        <v>33703.756836290784</v>
      </c>
      <c r="J91">
        <v>45412.71471449692</v>
      </c>
      <c r="K91">
        <v>-5544.1627460631425</v>
      </c>
      <c r="L91">
        <v>7891.096817512007</v>
      </c>
      <c r="M91">
        <v>42693.359568137879</v>
      </c>
      <c r="N91">
        <v>47007.414247563334</v>
      </c>
      <c r="O91">
        <v>67437.309463452082</v>
      </c>
      <c r="P91">
        <v>-16213.235980313098</v>
      </c>
      <c r="Y91">
        <v>-155052.28567547168</v>
      </c>
      <c r="Z91">
        <v>-6924.6736149344479</v>
      </c>
      <c r="AA91">
        <v>58389.30904918196</v>
      </c>
      <c r="AB91">
        <v>7550.7177443788041</v>
      </c>
      <c r="AC91">
        <v>57548.408428619703</v>
      </c>
      <c r="AD91">
        <v>-155962.02611875947</v>
      </c>
      <c r="AE91">
        <v>45426.839749974999</v>
      </c>
      <c r="AF91">
        <v>55655.48605680895</v>
      </c>
      <c r="AG91" s="3">
        <v>-1328.3345234082565</v>
      </c>
      <c r="AH91" s="3">
        <v>-1620.7346836139266</v>
      </c>
      <c r="AI91">
        <v>-262.54738245688276</v>
      </c>
      <c r="AJ91">
        <v>453.99788652905318</v>
      </c>
      <c r="AK91">
        <v>-388.90716767379809</v>
      </c>
      <c r="AL91">
        <v>441.84594315533849</v>
      </c>
      <c r="AM91">
        <v>-977809.27106272837</v>
      </c>
      <c r="AN91">
        <v>1344668.5028158217</v>
      </c>
      <c r="AO91">
        <v>-1166258.2843784422</v>
      </c>
      <c r="AP91">
        <v>26482.768764400913</v>
      </c>
      <c r="AQ91">
        <v>1490474.5404174002</v>
      </c>
      <c r="AR91">
        <v>11942.540506281628</v>
      </c>
      <c r="AS91">
        <v>-1098820.8904992132</v>
      </c>
      <c r="AT91">
        <v>2377624.8938784953</v>
      </c>
      <c r="AU91">
        <v>-1281797.7514923597</v>
      </c>
      <c r="AV91">
        <v>2966023.8744858992</v>
      </c>
      <c r="AW91">
        <v>2031922.2845809173</v>
      </c>
      <c r="AX91">
        <v>-26499.87065556485</v>
      </c>
      <c r="AY91">
        <v>-965219.36509611888</v>
      </c>
      <c r="AZ91">
        <v>-664520.88957944524</v>
      </c>
      <c r="BA91">
        <v>-161128.21428668764</v>
      </c>
      <c r="BB91">
        <v>-527269.55864661303</v>
      </c>
      <c r="BC91">
        <v>-2208733.5176450722</v>
      </c>
      <c r="BD91">
        <v>-91332.700515784585</v>
      </c>
      <c r="BE91">
        <v>-72093.053740527961</v>
      </c>
      <c r="BF91">
        <v>-85217.795229377516</v>
      </c>
      <c r="BG91">
        <v>-81535.816083510101</v>
      </c>
      <c r="BH91">
        <v>8848.8580375654092</v>
      </c>
      <c r="BI91">
        <v>-1648.4135894720071</v>
      </c>
      <c r="BJ91">
        <v>-3431643.6389026199</v>
      </c>
      <c r="BK91">
        <v>-3215122.8393648877</v>
      </c>
      <c r="BL91">
        <v>-1209288.649060382</v>
      </c>
      <c r="BM91">
        <v>-1145368.6904424378</v>
      </c>
      <c r="BN91">
        <v>696977.14726970403</v>
      </c>
      <c r="BO91">
        <v>1227344.1337222981</v>
      </c>
      <c r="BP91">
        <v>-156090427.75396776</v>
      </c>
      <c r="BQ91">
        <v>502317.58214585029</v>
      </c>
      <c r="BR91">
        <v>855537.36898227583</v>
      </c>
      <c r="BS91">
        <v>-143404790.2145426</v>
      </c>
      <c r="BT91">
        <v>35167.846710660197</v>
      </c>
      <c r="BU91">
        <v>32225.277124896689</v>
      </c>
      <c r="BV91">
        <v>16569.110858826592</v>
      </c>
      <c r="BW91">
        <v>-63122.347374082645</v>
      </c>
      <c r="BX91">
        <v>507168.43227202247</v>
      </c>
      <c r="BY91">
        <v>-615.04546147725216</v>
      </c>
      <c r="BZ91">
        <v>-348.78908206128415</v>
      </c>
      <c r="CA91">
        <v>-993.56128688159822</v>
      </c>
      <c r="CB91">
        <v>-1015.4979650246524</v>
      </c>
      <c r="CC91">
        <v>-374.75186614256558</v>
      </c>
      <c r="CD91">
        <v>56.395477206018256</v>
      </c>
      <c r="CE91">
        <v>-850.75236452384195</v>
      </c>
      <c r="CF91">
        <v>-642.01808616232506</v>
      </c>
      <c r="CG91">
        <v>210.52387830234642</v>
      </c>
      <c r="CH91">
        <v>50.706852549492424</v>
      </c>
      <c r="CI91">
        <v>981.33759397741812</v>
      </c>
      <c r="CJ91">
        <v>6754509.1448103767</v>
      </c>
      <c r="CK91" s="3">
        <v>-12706410.531941628</v>
      </c>
      <c r="CL91">
        <v>-261862.63140437126</v>
      </c>
      <c r="CM91">
        <v>491257.90553698456</v>
      </c>
      <c r="CN91">
        <v>1423.2458437380235</v>
      </c>
      <c r="CO91">
        <v>-2701.4740183351355</v>
      </c>
      <c r="CP91">
        <v>1524.1551462237126</v>
      </c>
      <c r="CQ91">
        <v>-2882.6642233508774</v>
      </c>
      <c r="CR91">
        <v>8709498.8651834074</v>
      </c>
      <c r="CS91">
        <v>-16656232.177213898</v>
      </c>
      <c r="CT91">
        <v>-2451202.3218410322</v>
      </c>
      <c r="CU91">
        <v>4618582.905570318</v>
      </c>
      <c r="CV91">
        <v>-2473131.5449628215</v>
      </c>
      <c r="CW91">
        <v>4554587.1331256535</v>
      </c>
      <c r="CX91">
        <v>-662.35314425629667</v>
      </c>
      <c r="CY91">
        <v>1243.0492454560656</v>
      </c>
      <c r="CZ91">
        <v>1049.0212611382278</v>
      </c>
    </row>
    <row r="92" spans="1:106" x14ac:dyDescent="0.35">
      <c r="A92" t="s">
        <v>31</v>
      </c>
      <c r="B92">
        <v>-95.997579836105615</v>
      </c>
      <c r="C92">
        <v>45.538484574381364</v>
      </c>
      <c r="D92">
        <v>399.18133310029452</v>
      </c>
      <c r="E92">
        <v>-11.037077716472135</v>
      </c>
      <c r="F92">
        <v>-107.81773834018546</v>
      </c>
      <c r="G92">
        <v>38.559592923081944</v>
      </c>
      <c r="H92">
        <v>46.355775294833478</v>
      </c>
      <c r="I92">
        <v>310.96398752052545</v>
      </c>
      <c r="J92">
        <v>370.68015593345774</v>
      </c>
      <c r="K92">
        <v>-4.0693657399215581</v>
      </c>
      <c r="L92">
        <v>215.56957000779741</v>
      </c>
      <c r="M92">
        <v>414.48892064409006</v>
      </c>
      <c r="N92">
        <v>254.39068783530527</v>
      </c>
      <c r="O92">
        <v>467.93012981781129</v>
      </c>
      <c r="P92">
        <v>247.53048151010736</v>
      </c>
      <c r="Y92">
        <v>-969.20586409150224</v>
      </c>
      <c r="Z92">
        <v>-4.96831378937034</v>
      </c>
      <c r="AA92">
        <v>115.16474829993207</v>
      </c>
      <c r="AB92">
        <v>106.55349773621808</v>
      </c>
      <c r="AC92">
        <v>85.025151897589495</v>
      </c>
      <c r="AD92">
        <v>-1010.818770242257</v>
      </c>
      <c r="AE92">
        <v>164.97942835678413</v>
      </c>
      <c r="AF92">
        <v>112.73649693515674</v>
      </c>
      <c r="AG92" s="3">
        <v>-9.473297673025451</v>
      </c>
      <c r="AH92" s="3">
        <v>-8.624289963811842</v>
      </c>
      <c r="AI92">
        <v>-3.6040631590766516E-2</v>
      </c>
      <c r="AJ92">
        <v>6.1826892005762435</v>
      </c>
      <c r="AK92">
        <v>-1.0901155256494286</v>
      </c>
      <c r="AL92">
        <v>6.8551189316186987</v>
      </c>
      <c r="AM92">
        <v>-7865.6737491246522</v>
      </c>
      <c r="AN92">
        <v>8056.9103613586949</v>
      </c>
      <c r="AO92">
        <v>-16439.260721988459</v>
      </c>
      <c r="AP92">
        <v>13486.810122930119</v>
      </c>
      <c r="AQ92">
        <v>12239.798543500952</v>
      </c>
      <c r="AR92">
        <v>-1902.5277863541421</v>
      </c>
      <c r="AS92">
        <v>-7065.3661743292487</v>
      </c>
      <c r="AT92">
        <v>15708.499923466459</v>
      </c>
      <c r="AU92">
        <v>-8273.1096293272458</v>
      </c>
      <c r="AV92">
        <v>18257.284642589802</v>
      </c>
      <c r="AW92">
        <v>11149.497254398459</v>
      </c>
      <c r="AX92">
        <v>32.167190669876447</v>
      </c>
      <c r="AY92">
        <v>-5078.4950695994467</v>
      </c>
      <c r="AZ92">
        <v>2408.3029240456945</v>
      </c>
      <c r="BA92">
        <v>-2227.5545771488969</v>
      </c>
      <c r="BB92">
        <v>1498.574498031199</v>
      </c>
      <c r="BC92">
        <v>-16203.205775732864</v>
      </c>
      <c r="BD92">
        <v>-631.08794677198159</v>
      </c>
      <c r="BE92">
        <v>-521.6540947853432</v>
      </c>
      <c r="BF92">
        <v>-543.88953718995765</v>
      </c>
      <c r="BG92">
        <v>-538.18081334645819</v>
      </c>
      <c r="BH92">
        <v>115.07528445556162</v>
      </c>
      <c r="BI92">
        <v>-3.2259358429463698</v>
      </c>
      <c r="BJ92">
        <v>-18935.107888031358</v>
      </c>
      <c r="BK92">
        <v>-17637.027689448038</v>
      </c>
      <c r="BL92">
        <v>-7836.1587726336329</v>
      </c>
      <c r="BM92">
        <v>-7416.5231738762286</v>
      </c>
      <c r="BN92">
        <v>-578.01275317393595</v>
      </c>
      <c r="BO92">
        <v>1015.8150178528724</v>
      </c>
      <c r="BP92">
        <v>-1484625.8926793486</v>
      </c>
      <c r="BQ92">
        <v>-1217.8309800057407</v>
      </c>
      <c r="BR92">
        <v>183.93382617489831</v>
      </c>
      <c r="BS92">
        <v>-1362235.0025776902</v>
      </c>
      <c r="BT92">
        <v>195.40212729019768</v>
      </c>
      <c r="BU92">
        <v>175.57035098033012</v>
      </c>
      <c r="BV92">
        <v>257.05559034734307</v>
      </c>
      <c r="BW92">
        <v>-426.68345301953514</v>
      </c>
      <c r="BX92">
        <v>10282.152306128713</v>
      </c>
      <c r="BY92">
        <v>-3.7205568022984639</v>
      </c>
      <c r="BZ92">
        <v>-0.95039289634932211</v>
      </c>
      <c r="CA92">
        <v>-1.1189667707174504</v>
      </c>
      <c r="CB92">
        <v>3.6325678057812247</v>
      </c>
      <c r="CC92">
        <v>-2.9431731969135906</v>
      </c>
      <c r="CD92">
        <v>-0.14840693343945449</v>
      </c>
      <c r="CE92">
        <v>1.389243882492345</v>
      </c>
      <c r="CF92">
        <v>5.6264067217935816</v>
      </c>
      <c r="CG92">
        <v>7.0248227666536565</v>
      </c>
      <c r="CH92">
        <v>6.4322828180090292</v>
      </c>
      <c r="CI92">
        <v>8.2015635589767619</v>
      </c>
      <c r="CJ92">
        <v>47676.323668011362</v>
      </c>
      <c r="CK92" s="3">
        <v>-90352.646237799243</v>
      </c>
      <c r="CL92">
        <v>-750.57375044735818</v>
      </c>
      <c r="CM92">
        <v>1423.2458437380235</v>
      </c>
      <c r="CN92">
        <v>20.537339793286314</v>
      </c>
      <c r="CO92">
        <v>-39.52342430582096</v>
      </c>
      <c r="CP92">
        <v>25.97166224304058</v>
      </c>
      <c r="CQ92">
        <v>-49.904023332241032</v>
      </c>
      <c r="CR92">
        <v>85203.317422181644</v>
      </c>
      <c r="CS92">
        <v>-164029.59309864519</v>
      </c>
      <c r="CT92">
        <v>-24783.831708231181</v>
      </c>
      <c r="CU92">
        <v>46978.032341432816</v>
      </c>
      <c r="CV92">
        <v>-7271.3074686578248</v>
      </c>
      <c r="CW92">
        <v>13501.629261603061</v>
      </c>
      <c r="CX92">
        <v>-4.1961065857902646</v>
      </c>
      <c r="CY92">
        <v>7.9877239813934482</v>
      </c>
      <c r="CZ92">
        <v>10.61635973698818</v>
      </c>
    </row>
    <row r="93" spans="1:106" x14ac:dyDescent="0.35">
      <c r="A93" t="s">
        <v>32</v>
      </c>
      <c r="B93">
        <v>187.92945442240713</v>
      </c>
      <c r="C93">
        <v>-93.92785814630993</v>
      </c>
      <c r="D93">
        <v>-767.4287954958329</v>
      </c>
      <c r="E93">
        <v>24.574734010702098</v>
      </c>
      <c r="F93">
        <v>208.39053977055846</v>
      </c>
      <c r="G93">
        <v>-76.314610064226798</v>
      </c>
      <c r="H93">
        <v>-92.338917763713056</v>
      </c>
      <c r="I93">
        <v>-595.90791810380233</v>
      </c>
      <c r="J93">
        <v>-712.9687437006005</v>
      </c>
      <c r="K93">
        <v>11.20110638957596</v>
      </c>
      <c r="L93">
        <v>-419.71580938961017</v>
      </c>
      <c r="M93">
        <v>-801.48667427833448</v>
      </c>
      <c r="N93">
        <v>-501.01432496667132</v>
      </c>
      <c r="O93">
        <v>-896.50177545992085</v>
      </c>
      <c r="P93">
        <v>-469.8023291144126</v>
      </c>
      <c r="Y93">
        <v>1865.2960652017227</v>
      </c>
      <c r="Z93">
        <v>11.473943451687221</v>
      </c>
      <c r="AA93">
        <v>-221.62992453804401</v>
      </c>
      <c r="AB93">
        <v>-201.93782555654761</v>
      </c>
      <c r="AC93">
        <v>-163.87714315291555</v>
      </c>
      <c r="AD93">
        <v>1947.0043573620935</v>
      </c>
      <c r="AE93">
        <v>-320.64781701506183</v>
      </c>
      <c r="AF93">
        <v>-217.49004919251547</v>
      </c>
      <c r="AG93" s="3">
        <v>18.246948747474654</v>
      </c>
      <c r="AH93" s="3">
        <v>16.422024615904398</v>
      </c>
      <c r="AI93">
        <v>6.4752964229670723E-2</v>
      </c>
      <c r="AJ93">
        <v>-11.776720102807081</v>
      </c>
      <c r="AK93">
        <v>2.1047726569643701</v>
      </c>
      <c r="AL93">
        <v>-13.085876422936076</v>
      </c>
      <c r="AM93">
        <v>14689.717596920675</v>
      </c>
      <c r="AN93">
        <v>-15385.393421582705</v>
      </c>
      <c r="AO93">
        <v>31095.876573643232</v>
      </c>
      <c r="AP93">
        <v>-26136.694581048923</v>
      </c>
      <c r="AQ93">
        <v>-23511.44717572994</v>
      </c>
      <c r="AR93">
        <v>3580.8548400014979</v>
      </c>
      <c r="AS93">
        <v>14019.410215988923</v>
      </c>
      <c r="AT93">
        <v>-30097.070294887497</v>
      </c>
      <c r="AU93">
        <v>15692.387856943677</v>
      </c>
      <c r="AV93">
        <v>-35383.872701168642</v>
      </c>
      <c r="AW93">
        <v>-21297.462195949978</v>
      </c>
      <c r="AX93">
        <v>-212.65762961660278</v>
      </c>
      <c r="AY93">
        <v>9925.7685481694534</v>
      </c>
      <c r="AZ93">
        <v>-4893.2492484488876</v>
      </c>
      <c r="BA93">
        <v>4361.6832353584587</v>
      </c>
      <c r="BB93">
        <v>-2883.9859687941603</v>
      </c>
      <c r="BC93">
        <v>31072.694676422889</v>
      </c>
      <c r="BD93">
        <v>1214.872153426631</v>
      </c>
      <c r="BE93">
        <v>1008.3107017802937</v>
      </c>
      <c r="BF93">
        <v>1050.894985269777</v>
      </c>
      <c r="BG93">
        <v>1037.4583248981953</v>
      </c>
      <c r="BH93">
        <v>-224.35798380697867</v>
      </c>
      <c r="BI93">
        <v>5.4808639011678384</v>
      </c>
      <c r="BJ93">
        <v>36385.667639290848</v>
      </c>
      <c r="BK93">
        <v>33899.928293466059</v>
      </c>
      <c r="BL93">
        <v>15118.313428478064</v>
      </c>
      <c r="BM93">
        <v>14313.399498502762</v>
      </c>
      <c r="BN93">
        <v>1347.2921944316802</v>
      </c>
      <c r="BO93">
        <v>-1631.7451731215126</v>
      </c>
      <c r="BP93">
        <v>2874058.9592591138</v>
      </c>
      <c r="BQ93">
        <v>2571.4799033737113</v>
      </c>
      <c r="BR93">
        <v>-40.478938972130756</v>
      </c>
      <c r="BS93">
        <v>2640924.069715261</v>
      </c>
      <c r="BT93">
        <v>-373.63307033868512</v>
      </c>
      <c r="BU93">
        <v>-334.18107260125294</v>
      </c>
      <c r="BV93">
        <v>-493.75685239749214</v>
      </c>
      <c r="BW93">
        <v>822.20269870377365</v>
      </c>
      <c r="BX93">
        <v>-19764.571793322946</v>
      </c>
      <c r="BY93">
        <v>7.250144195578792</v>
      </c>
      <c r="BZ93">
        <v>1.7775806940539012</v>
      </c>
      <c r="CA93">
        <v>2.11205171104426</v>
      </c>
      <c r="CB93">
        <v>-7.3515176733700098</v>
      </c>
      <c r="CC93">
        <v>5.7819540753245908</v>
      </c>
      <c r="CD93">
        <v>0.33842162067488374</v>
      </c>
      <c r="CE93">
        <v>-2.7631484029035729</v>
      </c>
      <c r="CF93">
        <v>-11.132126096364578</v>
      </c>
      <c r="CG93">
        <v>-13.881865041480182</v>
      </c>
      <c r="CH93">
        <v>-12.798774873980779</v>
      </c>
      <c r="CI93">
        <v>-16.08771301892839</v>
      </c>
      <c r="CJ93">
        <v>-92274.928461691554</v>
      </c>
      <c r="CK93" s="3">
        <v>174882.54904829079</v>
      </c>
      <c r="CL93">
        <v>1424.3302017955136</v>
      </c>
      <c r="CM93">
        <v>-2701.4740183351355</v>
      </c>
      <c r="CN93">
        <v>-39.52342430582096</v>
      </c>
      <c r="CO93">
        <v>76.140424676788854</v>
      </c>
      <c r="CP93">
        <v>-50.252154467810591</v>
      </c>
      <c r="CQ93">
        <v>96.622217934115682</v>
      </c>
      <c r="CR93">
        <v>-164815.95991509416</v>
      </c>
      <c r="CS93">
        <v>317421.1240644941</v>
      </c>
      <c r="CT93">
        <v>47746.874532834256</v>
      </c>
      <c r="CU93">
        <v>-90567.353838373878</v>
      </c>
      <c r="CV93">
        <v>13898.838904480474</v>
      </c>
      <c r="CW93">
        <v>-25809.415124866326</v>
      </c>
      <c r="CX93">
        <v>8.433777291091614</v>
      </c>
      <c r="CY93">
        <v>-16.015269611488367</v>
      </c>
      <c r="CZ93">
        <v>-20.607508885938586</v>
      </c>
    </row>
    <row r="94" spans="1:106" s="12" customFormat="1" x14ac:dyDescent="0.35">
      <c r="A94" s="12" t="s">
        <v>158</v>
      </c>
      <c r="B94">
        <v>-139.80443083321086</v>
      </c>
      <c r="C94">
        <v>11.881012388707717</v>
      </c>
      <c r="D94">
        <v>778.20986846038898</v>
      </c>
      <c r="E94">
        <v>4.1969473592217401</v>
      </c>
      <c r="F94">
        <v>-266.78709345907896</v>
      </c>
      <c r="G94">
        <v>80.368976985393019</v>
      </c>
      <c r="H94">
        <v>92.131735558751444</v>
      </c>
      <c r="I94">
        <v>534.68597896847302</v>
      </c>
      <c r="J94">
        <v>787.08383605021515</v>
      </c>
      <c r="K94">
        <v>-22.906482287005883</v>
      </c>
      <c r="L94">
        <v>92.681402230735159</v>
      </c>
      <c r="M94">
        <v>649.42272774379785</v>
      </c>
      <c r="N94">
        <v>494.43506015003675</v>
      </c>
      <c r="O94">
        <v>484.53907682448062</v>
      </c>
      <c r="P94">
        <v>328.01416278267163</v>
      </c>
      <c r="Q94"/>
      <c r="R94"/>
      <c r="S94"/>
      <c r="T94"/>
      <c r="U94"/>
      <c r="V94"/>
      <c r="W94"/>
      <c r="X94"/>
      <c r="Y94">
        <v>-1141.4892053915053</v>
      </c>
      <c r="Z94">
        <v>-20.974207676044635</v>
      </c>
      <c r="AA94">
        <v>162.71172396808987</v>
      </c>
      <c r="AB94">
        <v>66.260033921204951</v>
      </c>
      <c r="AC94">
        <v>131.25943578127587</v>
      </c>
      <c r="AD94">
        <v>-1227.8335435577733</v>
      </c>
      <c r="AE94">
        <v>242.10821361531254</v>
      </c>
      <c r="AF94">
        <v>184.17650531867429</v>
      </c>
      <c r="AG94" s="3">
        <v>-17.752976769693266</v>
      </c>
      <c r="AH94" s="3">
        <v>-14.156240816780754</v>
      </c>
      <c r="AI94">
        <v>-0.61203903259883707</v>
      </c>
      <c r="AJ94">
        <v>7.0326081739801776</v>
      </c>
      <c r="AK94">
        <v>-3.040675897461091</v>
      </c>
      <c r="AL94">
        <v>11.396759592843539</v>
      </c>
      <c r="AM94">
        <v>-3654.9808431484685</v>
      </c>
      <c r="AN94">
        <v>5398.4890853145416</v>
      </c>
      <c r="AO94">
        <v>-18044.184749879943</v>
      </c>
      <c r="AP94">
        <v>22718.014817379968</v>
      </c>
      <c r="AQ94">
        <v>10309.297972668724</v>
      </c>
      <c r="AR94">
        <v>-7767.5152251959298</v>
      </c>
      <c r="AS94">
        <v>-6728.4857521647818</v>
      </c>
      <c r="AT94">
        <v>21401.069832373734</v>
      </c>
      <c r="AU94">
        <v>-13162.469691916891</v>
      </c>
      <c r="AV94">
        <v>20937.472487969429</v>
      </c>
      <c r="AW94">
        <v>10849.94554175158</v>
      </c>
      <c r="AX94">
        <v>4014.2991216999303</v>
      </c>
      <c r="AY94">
        <v>-5516.9948953313378</v>
      </c>
      <c r="AZ94">
        <v>2782.9692883266157</v>
      </c>
      <c r="BA94">
        <v>-8657.3886389685431</v>
      </c>
      <c r="BB94">
        <v>1991.4856726119995</v>
      </c>
      <c r="BC94">
        <v>-15612.801739802397</v>
      </c>
      <c r="BD94">
        <v>-1033.9619439303071</v>
      </c>
      <c r="BE94">
        <v>-1008.9229584425735</v>
      </c>
      <c r="BF94">
        <v>-1025.6975405575852</v>
      </c>
      <c r="BG94">
        <v>-989.29727126722105</v>
      </c>
      <c r="BH94">
        <v>142.02463070627223</v>
      </c>
      <c r="BI94">
        <v>-21.287934997663072</v>
      </c>
      <c r="BJ94">
        <v>-14152.610186033611</v>
      </c>
      <c r="BK94">
        <v>-13699.622826715553</v>
      </c>
      <c r="BL94">
        <v>-8130.3624637426656</v>
      </c>
      <c r="BM94">
        <v>-8015.2836540000171</v>
      </c>
      <c r="BN94">
        <v>530.80257591619818</v>
      </c>
      <c r="BO94">
        <v>3831.9130724274169</v>
      </c>
      <c r="BP94">
        <v>-1688061.926027579</v>
      </c>
      <c r="BQ94">
        <v>-576.4587755728943</v>
      </c>
      <c r="BR94">
        <v>2234.5110777260443</v>
      </c>
      <c r="BS94">
        <v>-1596052.6575717323</v>
      </c>
      <c r="BT94">
        <v>6.855868795445148</v>
      </c>
      <c r="BU94">
        <v>-85.428914412351219</v>
      </c>
      <c r="BV94">
        <v>472.13137392563169</v>
      </c>
      <c r="BW94">
        <v>-883.98912575634085</v>
      </c>
      <c r="BX94">
        <v>13132.938881939774</v>
      </c>
      <c r="BY94">
        <v>-5.105605798244083</v>
      </c>
      <c r="BZ94">
        <v>-2.7928637774376859</v>
      </c>
      <c r="CA94">
        <v>0.59397747045208649</v>
      </c>
      <c r="CB94">
        <v>5.90723499927772</v>
      </c>
      <c r="CC94">
        <v>-3.0178716730273472</v>
      </c>
      <c r="CD94">
        <v>-1.7807851426206633</v>
      </c>
      <c r="CE94">
        <v>5.3764775379372027</v>
      </c>
      <c r="CF94">
        <v>8.642824708962344</v>
      </c>
      <c r="CG94">
        <v>2.9619315852262025</v>
      </c>
      <c r="CH94">
        <v>4.2662186163002804</v>
      </c>
      <c r="CI94">
        <v>7.6800105621972845</v>
      </c>
      <c r="CJ94">
        <v>66394.678001090913</v>
      </c>
      <c r="CK94" s="3">
        <v>-125200.57036641447</v>
      </c>
      <c r="CL94">
        <v>-808.8450400490691</v>
      </c>
      <c r="CM94">
        <v>1524.1551462237126</v>
      </c>
      <c r="CN94">
        <v>25.97166224304058</v>
      </c>
      <c r="CO94">
        <v>-50.252154467810591</v>
      </c>
      <c r="CP94">
        <v>44.554169903160712</v>
      </c>
      <c r="CQ94">
        <v>-85.627841593055294</v>
      </c>
      <c r="CR94">
        <v>117596.03291294175</v>
      </c>
      <c r="CS94">
        <v>-226428.76231497337</v>
      </c>
      <c r="CT94">
        <v>-31885.24958280482</v>
      </c>
      <c r="CU94">
        <v>60226.922346690822</v>
      </c>
      <c r="CV94">
        <v>-7792.669773809328</v>
      </c>
      <c r="CW94">
        <v>14441.153312671255</v>
      </c>
      <c r="CX94">
        <v>-1.4312024169740754</v>
      </c>
      <c r="CY94">
        <v>2.6291713648733883</v>
      </c>
      <c r="CZ94">
        <v>8.1309438855739611</v>
      </c>
      <c r="DB94" s="12" t="s">
        <v>205</v>
      </c>
    </row>
    <row r="95" spans="1:106" x14ac:dyDescent="0.35">
      <c r="A95" t="s">
        <v>159</v>
      </c>
      <c r="B95">
        <v>270.70189362970854</v>
      </c>
      <c r="C95">
        <v>-31.032906360624001</v>
      </c>
      <c r="D95">
        <v>-1495.3016581164088</v>
      </c>
      <c r="E95">
        <v>-3.589842295352049</v>
      </c>
      <c r="F95">
        <v>515.05482509130491</v>
      </c>
      <c r="G95">
        <v>-159.35580824313996</v>
      </c>
      <c r="H95">
        <v>-181.82364911742727</v>
      </c>
      <c r="I95">
        <v>-1024.9979879523944</v>
      </c>
      <c r="J95">
        <v>-1513.7463214095876</v>
      </c>
      <c r="K95">
        <v>44.690647574854665</v>
      </c>
      <c r="L95">
        <v>-181.91771444140713</v>
      </c>
      <c r="M95">
        <v>-1249.9420038934577</v>
      </c>
      <c r="N95">
        <v>-958.81749205404867</v>
      </c>
      <c r="O95">
        <v>-926.51366255876087</v>
      </c>
      <c r="P95">
        <v>-625.81842233418649</v>
      </c>
      <c r="Y95">
        <v>2177.44891113423</v>
      </c>
      <c r="Z95">
        <v>39.096835546272324</v>
      </c>
      <c r="AA95">
        <v>-304.74332006631221</v>
      </c>
      <c r="AB95">
        <v>-129.11779265552553</v>
      </c>
      <c r="AC95">
        <v>-245.00425764120692</v>
      </c>
      <c r="AD95">
        <v>2344.3028830780454</v>
      </c>
      <c r="AE95">
        <v>-459.16284604765116</v>
      </c>
      <c r="AF95">
        <v>-347.11316085937369</v>
      </c>
      <c r="AG95" s="3">
        <v>33.854521461605017</v>
      </c>
      <c r="AH95" s="3">
        <v>26.836631832762226</v>
      </c>
      <c r="AI95">
        <v>1.1790694602740659</v>
      </c>
      <c r="AJ95">
        <v>-13.423483707498315</v>
      </c>
      <c r="AK95">
        <v>5.8651423244171115</v>
      </c>
      <c r="AL95">
        <v>-21.794525394074654</v>
      </c>
      <c r="AM95">
        <v>6678.0335572494187</v>
      </c>
      <c r="AN95">
        <v>-10114.077199092819</v>
      </c>
      <c r="AO95">
        <v>33994.691146661047</v>
      </c>
      <c r="AP95">
        <v>-43424.097971363117</v>
      </c>
      <c r="AQ95">
        <v>-19531.47814706069</v>
      </c>
      <c r="AR95">
        <v>14928.023896767434</v>
      </c>
      <c r="AS95">
        <v>13198.458263139401</v>
      </c>
      <c r="AT95">
        <v>-40812.447975637035</v>
      </c>
      <c r="AU95">
        <v>24998.315306024277</v>
      </c>
      <c r="AV95">
        <v>-40296.44950027165</v>
      </c>
      <c r="AW95">
        <v>-20617.786344027412</v>
      </c>
      <c r="AX95">
        <v>-7730.8857232936562</v>
      </c>
      <c r="AY95">
        <v>11009.463130465643</v>
      </c>
      <c r="AZ95">
        <v>-5586.5957019494072</v>
      </c>
      <c r="BA95">
        <v>16479.867142790099</v>
      </c>
      <c r="BB95">
        <v>-3726.9327123353082</v>
      </c>
      <c r="BC95">
        <v>29825.781775125968</v>
      </c>
      <c r="BD95">
        <v>1974.3279710570262</v>
      </c>
      <c r="BE95">
        <v>1928.163147745079</v>
      </c>
      <c r="BF95">
        <v>1959.1320201091924</v>
      </c>
      <c r="BG95">
        <v>1889.256368116447</v>
      </c>
      <c r="BH95">
        <v>-272.06116578121595</v>
      </c>
      <c r="BI95">
        <v>39.893100650032075</v>
      </c>
      <c r="BJ95">
        <v>27036.208232904195</v>
      </c>
      <c r="BK95">
        <v>26199.26537307031</v>
      </c>
      <c r="BL95">
        <v>15505.813473302404</v>
      </c>
      <c r="BM95">
        <v>15306.533083370758</v>
      </c>
      <c r="BN95">
        <v>-824.24384726476865</v>
      </c>
      <c r="BO95">
        <v>-7033.5431517160878</v>
      </c>
      <c r="BP95">
        <v>3234703.3040797678</v>
      </c>
      <c r="BQ95">
        <v>1290.4258792627345</v>
      </c>
      <c r="BR95">
        <v>-3987.1721914130371</v>
      </c>
      <c r="BS95">
        <v>3062199.2903427188</v>
      </c>
      <c r="BT95">
        <v>-10.479132236954356</v>
      </c>
      <c r="BU95">
        <v>165.36600116821131</v>
      </c>
      <c r="BV95">
        <v>-906.23033200780822</v>
      </c>
      <c r="BW95">
        <v>1686.9174326571763</v>
      </c>
      <c r="BX95">
        <v>-24945.028662708533</v>
      </c>
      <c r="BY95">
        <v>9.7759234955368264</v>
      </c>
      <c r="BZ95">
        <v>5.1034326827680845</v>
      </c>
      <c r="CA95">
        <v>-1.2056593125614028</v>
      </c>
      <c r="CB95">
        <v>-11.853613263039808</v>
      </c>
      <c r="CC95">
        <v>5.7923269582414942</v>
      </c>
      <c r="CD95">
        <v>3.2752575495464251</v>
      </c>
      <c r="CE95">
        <v>-10.397801692269919</v>
      </c>
      <c r="CF95">
        <v>-17.054114415023996</v>
      </c>
      <c r="CG95">
        <v>-5.6845844954742857</v>
      </c>
      <c r="CH95">
        <v>-8.3093642430621593</v>
      </c>
      <c r="CI95">
        <v>-15.000837792467854</v>
      </c>
      <c r="CJ95">
        <v>-127474.02898674287</v>
      </c>
      <c r="CK95" s="3">
        <v>240422.75065834133</v>
      </c>
      <c r="CL95">
        <v>1529.4467889387622</v>
      </c>
      <c r="CM95">
        <v>-2882.6642233508774</v>
      </c>
      <c r="CN95">
        <v>-49.904023332241032</v>
      </c>
      <c r="CO95">
        <v>96.622217934115682</v>
      </c>
      <c r="CP95">
        <v>-85.627841593055294</v>
      </c>
      <c r="CQ95">
        <v>164.65229814778539</v>
      </c>
      <c r="CR95">
        <v>-226195.46291247281</v>
      </c>
      <c r="CS95">
        <v>435661.87850266771</v>
      </c>
      <c r="CT95">
        <v>61142.044058252235</v>
      </c>
      <c r="CU95">
        <v>-115538.8558684202</v>
      </c>
      <c r="CV95">
        <v>14855.263873639402</v>
      </c>
      <c r="CW95">
        <v>-27531.597390604118</v>
      </c>
      <c r="CX95">
        <v>3.1924768620514445</v>
      </c>
      <c r="CY95">
        <v>-5.8528565457306483</v>
      </c>
      <c r="CZ95">
        <v>-15.570306428531453</v>
      </c>
    </row>
    <row r="96" spans="1:106" x14ac:dyDescent="0.35">
      <c r="A96" t="s">
        <v>33</v>
      </c>
      <c r="B96">
        <v>-1453887.1160257277</v>
      </c>
      <c r="C96">
        <v>581234.28337301395</v>
      </c>
      <c r="D96">
        <v>4532444.3871692382</v>
      </c>
      <c r="E96">
        <v>950144.47601000057</v>
      </c>
      <c r="F96">
        <v>-2620017.6847704542</v>
      </c>
      <c r="G96">
        <v>1363946.7326452679</v>
      </c>
      <c r="H96">
        <v>214468.05357560105</v>
      </c>
      <c r="I96">
        <v>2692788.5450798012</v>
      </c>
      <c r="J96">
        <v>3552362.0831856653</v>
      </c>
      <c r="K96">
        <v>642000.74403435539</v>
      </c>
      <c r="L96">
        <v>-1532776.5854615853</v>
      </c>
      <c r="M96">
        <v>2865627.1734323152</v>
      </c>
      <c r="N96">
        <v>2879688.9758610488</v>
      </c>
      <c r="O96">
        <v>3321143.8175895871</v>
      </c>
      <c r="P96">
        <v>-266299.28033078188</v>
      </c>
      <c r="Y96">
        <v>-6709189.2358220834</v>
      </c>
      <c r="Z96">
        <v>-448177.31623422593</v>
      </c>
      <c r="AA96">
        <v>1493515.910686851</v>
      </c>
      <c r="AB96">
        <v>544864.68153542094</v>
      </c>
      <c r="AC96">
        <v>1189512.7771177695</v>
      </c>
      <c r="AD96">
        <v>-6945899.9423784968</v>
      </c>
      <c r="AE96">
        <v>1777465.6915432403</v>
      </c>
      <c r="AF96">
        <v>1244181.4997936133</v>
      </c>
      <c r="AG96" s="3">
        <v>-39312.478171773466</v>
      </c>
      <c r="AH96" s="3">
        <v>-41184.808040800373</v>
      </c>
      <c r="AI96">
        <v>-5277.3416506875392</v>
      </c>
      <c r="AJ96">
        <v>33879.46670566887</v>
      </c>
      <c r="AK96">
        <v>-9876.5241747326218</v>
      </c>
      <c r="AL96">
        <v>31423.009292533421</v>
      </c>
      <c r="AM96">
        <v>-43489548.143843845</v>
      </c>
      <c r="AN96">
        <v>59316751.878411956</v>
      </c>
      <c r="AO96">
        <v>-76359382.988614842</v>
      </c>
      <c r="AP96">
        <v>33948485.105693378</v>
      </c>
      <c r="AQ96">
        <v>78537251.531437993</v>
      </c>
      <c r="AR96">
        <v>-22932299.426940095</v>
      </c>
      <c r="AS96">
        <v>-53756115.734460913</v>
      </c>
      <c r="AT96">
        <v>151138697.90167528</v>
      </c>
      <c r="AU96">
        <v>-84128245.675356299</v>
      </c>
      <c r="AV96">
        <v>142570610.97615007</v>
      </c>
      <c r="AW96">
        <v>91197127.806842402</v>
      </c>
      <c r="AX96">
        <v>-19791.500538054872</v>
      </c>
      <c r="AY96">
        <v>-8689066.0800245088</v>
      </c>
      <c r="AZ96">
        <v>-21971110.679603159</v>
      </c>
      <c r="BA96">
        <v>5857179.3685444109</v>
      </c>
      <c r="BB96">
        <v>7559393.7624895731</v>
      </c>
      <c r="BC96">
        <v>-82665283.315620542</v>
      </c>
      <c r="BD96">
        <v>-5578033.2701492915</v>
      </c>
      <c r="BE96">
        <v>-4539812.4207779281</v>
      </c>
      <c r="BF96">
        <v>-5022592.0364105711</v>
      </c>
      <c r="BG96">
        <v>-5014023.8792271866</v>
      </c>
      <c r="BH96">
        <v>550891.25390410644</v>
      </c>
      <c r="BI96">
        <v>-87353.945228438795</v>
      </c>
      <c r="BJ96">
        <v>-127132020.40718937</v>
      </c>
      <c r="BK96">
        <v>-115863804.23873278</v>
      </c>
      <c r="BL96">
        <v>-78246920.186453745</v>
      </c>
      <c r="BM96">
        <v>-71379249.346732289</v>
      </c>
      <c r="BN96">
        <v>-25112492.098031383</v>
      </c>
      <c r="BO96">
        <v>-21824451.956196509</v>
      </c>
      <c r="BP96">
        <v>-16236850855.851166</v>
      </c>
      <c r="BQ96">
        <v>-29856779.95453519</v>
      </c>
      <c r="BR96">
        <v>-28651143.440910097</v>
      </c>
      <c r="BS96">
        <v>-14812151738.13187</v>
      </c>
      <c r="BT96">
        <v>1111221.3168193516</v>
      </c>
      <c r="BU96">
        <v>684890.34121709515</v>
      </c>
      <c r="BV96">
        <v>3057868.6920307339</v>
      </c>
      <c r="BW96">
        <v>-3779760.4676767178</v>
      </c>
      <c r="BX96">
        <v>31508161.344726264</v>
      </c>
      <c r="BY96">
        <v>-34483.353335153624</v>
      </c>
      <c r="BZ96">
        <v>-15875.993816212916</v>
      </c>
      <c r="CA96">
        <v>-18496.289790976993</v>
      </c>
      <c r="CB96">
        <v>7047.4356827759066</v>
      </c>
      <c r="CC96">
        <v>-15804.920032672189</v>
      </c>
      <c r="CD96">
        <v>4434.0552640323431</v>
      </c>
      <c r="CE96">
        <v>9426.9152142554394</v>
      </c>
      <c r="CF96">
        <v>33486.912866653329</v>
      </c>
      <c r="CG96">
        <v>45139.600214754522</v>
      </c>
      <c r="CH96">
        <v>47910.588636496759</v>
      </c>
      <c r="CI96">
        <v>62143.939171075814</v>
      </c>
      <c r="CJ96">
        <v>452078610.54152083</v>
      </c>
      <c r="CK96" s="3">
        <v>-853412379.36200023</v>
      </c>
      <c r="CL96">
        <v>-4614368.7225408591</v>
      </c>
      <c r="CM96">
        <v>8709498.8651834074</v>
      </c>
      <c r="CN96">
        <v>85203.317422181644</v>
      </c>
      <c r="CO96">
        <v>-164815.95991509416</v>
      </c>
      <c r="CP96">
        <v>117596.03291294175</v>
      </c>
      <c r="CQ96">
        <v>-226195.46291247281</v>
      </c>
      <c r="CR96">
        <v>587894167.76082027</v>
      </c>
      <c r="CS96">
        <v>-1130341728.4927645</v>
      </c>
      <c r="CT96">
        <v>-178707996.87143049</v>
      </c>
      <c r="CU96">
        <v>339199032.60389113</v>
      </c>
      <c r="CV96">
        <v>-26150080.709457055</v>
      </c>
      <c r="CW96">
        <v>47703602.487276793</v>
      </c>
      <c r="CX96">
        <v>36.49941135944367</v>
      </c>
      <c r="CY96">
        <v>67.77795755714034</v>
      </c>
      <c r="CZ96">
        <v>70270.611493178905</v>
      </c>
    </row>
    <row r="97" spans="1:104" x14ac:dyDescent="0.35">
      <c r="A97" t="s">
        <v>34</v>
      </c>
      <c r="B97">
        <v>2789412.5832735398</v>
      </c>
      <c r="C97">
        <v>-1128582.9357636378</v>
      </c>
      <c r="D97">
        <v>-8679349.6566793043</v>
      </c>
      <c r="E97">
        <v>-1807524.3988452945</v>
      </c>
      <c r="F97">
        <v>5004042.2199287498</v>
      </c>
      <c r="G97">
        <v>-2608341.3707438381</v>
      </c>
      <c r="H97">
        <v>-412549.88799731777</v>
      </c>
      <c r="I97">
        <v>-5167314.6120512774</v>
      </c>
      <c r="J97">
        <v>-6827826.1185065694</v>
      </c>
      <c r="K97">
        <v>-1216543.768314827</v>
      </c>
      <c r="L97">
        <v>2913134.5591669064</v>
      </c>
      <c r="M97">
        <v>-5511401.7522452949</v>
      </c>
      <c r="N97">
        <v>-5536013.3411349636</v>
      </c>
      <c r="O97">
        <v>-6384859.5575240543</v>
      </c>
      <c r="P97">
        <v>481689.55812936823</v>
      </c>
      <c r="Y97">
        <v>12866043.004914474</v>
      </c>
      <c r="Z97">
        <v>863020.12409673037</v>
      </c>
      <c r="AA97">
        <v>-2860770.914791353</v>
      </c>
      <c r="AB97">
        <v>-1040696.7695499385</v>
      </c>
      <c r="AC97">
        <v>-2277759.0382696511</v>
      </c>
      <c r="AD97">
        <v>13323829.851833489</v>
      </c>
      <c r="AE97">
        <v>-3408469.7921300214</v>
      </c>
      <c r="AF97">
        <v>-2385484.2172863502</v>
      </c>
      <c r="AG97" s="3">
        <v>75950.349608555029</v>
      </c>
      <c r="AH97" s="3">
        <v>79497.490837647987</v>
      </c>
      <c r="AI97">
        <v>10080.126500346007</v>
      </c>
      <c r="AJ97">
        <v>-65048.627687322187</v>
      </c>
      <c r="AK97">
        <v>18817.502261140598</v>
      </c>
      <c r="AL97">
        <v>-60266.180368136913</v>
      </c>
      <c r="AM97">
        <v>82883607.348709688</v>
      </c>
      <c r="AN97">
        <v>-113803739.17787135</v>
      </c>
      <c r="AO97">
        <v>145186824.47076944</v>
      </c>
      <c r="AP97">
        <v>-64233974.118469194</v>
      </c>
      <c r="AQ97">
        <v>-150473132.24751154</v>
      </c>
      <c r="AR97">
        <v>43715435.363769017</v>
      </c>
      <c r="AS97">
        <v>103674736.09078787</v>
      </c>
      <c r="AT97">
        <v>-290140759.40777087</v>
      </c>
      <c r="AU97">
        <v>160796602.3980563</v>
      </c>
      <c r="AV97">
        <v>-273687552.80686826</v>
      </c>
      <c r="AW97">
        <v>-174679661.59240496</v>
      </c>
      <c r="AX97">
        <v>1352.5340156756222</v>
      </c>
      <c r="AY97">
        <v>18070855.755835015</v>
      </c>
      <c r="AZ97">
        <v>41800825.71316953</v>
      </c>
      <c r="BA97">
        <v>-10997637.722700698</v>
      </c>
      <c r="BB97">
        <v>-14519716.672008984</v>
      </c>
      <c r="BC97">
        <v>159746853.83280012</v>
      </c>
      <c r="BD97">
        <v>10664350.615063194</v>
      </c>
      <c r="BE97">
        <v>8674305.8831905853</v>
      </c>
      <c r="BF97">
        <v>9600167.0947627053</v>
      </c>
      <c r="BG97">
        <v>9586721.2528453041</v>
      </c>
      <c r="BH97">
        <v>-1060284.8841652512</v>
      </c>
      <c r="BI97">
        <v>166006.16769044066</v>
      </c>
      <c r="BJ97">
        <v>244181534.35325864</v>
      </c>
      <c r="BK97">
        <v>222597483.33561462</v>
      </c>
      <c r="BL97">
        <v>149854811.10907304</v>
      </c>
      <c r="BM97">
        <v>136754470.31271046</v>
      </c>
      <c r="BN97">
        <v>48282386.07639008</v>
      </c>
      <c r="BO97">
        <v>41939122.100318342</v>
      </c>
      <c r="BP97">
        <v>31134525810.696491</v>
      </c>
      <c r="BQ97">
        <v>57375225.330080546</v>
      </c>
      <c r="BR97">
        <v>55043538.279361971</v>
      </c>
      <c r="BS97">
        <v>28414678507.742531</v>
      </c>
      <c r="BT97">
        <v>-2151845.5246326481</v>
      </c>
      <c r="BU97">
        <v>-1338034.6009955856</v>
      </c>
      <c r="BV97">
        <v>-5855633.8376229815</v>
      </c>
      <c r="BW97">
        <v>7212085.4010292077</v>
      </c>
      <c r="BX97">
        <v>-60117158.185886353</v>
      </c>
      <c r="BY97">
        <v>65976.752561365953</v>
      </c>
      <c r="BZ97">
        <v>29949.452355684145</v>
      </c>
      <c r="CA97">
        <v>35012.852806078641</v>
      </c>
      <c r="CB97">
        <v>-14594.401210579883</v>
      </c>
      <c r="CC97">
        <v>30061.571337208461</v>
      </c>
      <c r="CD97">
        <v>-8894.1261277214799</v>
      </c>
      <c r="CE97">
        <v>-18993.655960120715</v>
      </c>
      <c r="CF97">
        <v>-65560.473936509996</v>
      </c>
      <c r="CG97">
        <v>-87524.548355584062</v>
      </c>
      <c r="CH97">
        <v>-92532.84980720318</v>
      </c>
      <c r="CI97">
        <v>-119942.20118115828</v>
      </c>
      <c r="CJ97">
        <v>-868695216.09456694</v>
      </c>
      <c r="CK97" s="3">
        <v>1640218816.9811783</v>
      </c>
      <c r="CL97">
        <v>8823819.4679966047</v>
      </c>
      <c r="CM97">
        <v>-16656232.177213898</v>
      </c>
      <c r="CN97">
        <v>-164029.59309864519</v>
      </c>
      <c r="CO97">
        <v>317421.1240644941</v>
      </c>
      <c r="CP97">
        <v>-226428.76231497337</v>
      </c>
      <c r="CQ97">
        <v>435661.87850266771</v>
      </c>
      <c r="CR97">
        <v>-1130341728.4927645</v>
      </c>
      <c r="CS97">
        <v>2173809372.67554</v>
      </c>
      <c r="CT97">
        <v>343127866.81788152</v>
      </c>
      <c r="CU97">
        <v>-651410639.02740443</v>
      </c>
      <c r="CV97">
        <v>50245993.637026601</v>
      </c>
      <c r="CW97">
        <v>-91670118.270549104</v>
      </c>
      <c r="CX97">
        <v>328.41601351018841</v>
      </c>
      <c r="CY97">
        <v>-754.17172770596915</v>
      </c>
      <c r="CZ97">
        <v>-135858.64504687468</v>
      </c>
    </row>
    <row r="98" spans="1:104" x14ac:dyDescent="0.35">
      <c r="A98" t="s">
        <v>116</v>
      </c>
      <c r="B98">
        <v>360337.12738321401</v>
      </c>
      <c r="C98">
        <v>-27466.570893476532</v>
      </c>
      <c r="D98">
        <v>-1386042.4730039497</v>
      </c>
      <c r="E98">
        <v>-545242.57462829025</v>
      </c>
      <c r="F98">
        <v>790220.70638306614</v>
      </c>
      <c r="G98">
        <v>-713375.31414953363</v>
      </c>
      <c r="H98">
        <v>70968.335734856722</v>
      </c>
      <c r="I98">
        <v>-840489.85072399012</v>
      </c>
      <c r="J98">
        <v>-979725.62112811476</v>
      </c>
      <c r="K98">
        <v>-368178.92049557396</v>
      </c>
      <c r="L98">
        <v>565412.44570616225</v>
      </c>
      <c r="M98">
        <v>-676404.78179483418</v>
      </c>
      <c r="N98">
        <v>-502047.38824056898</v>
      </c>
      <c r="O98">
        <v>-1434548.2202892285</v>
      </c>
      <c r="P98">
        <v>-328223.10798639205</v>
      </c>
      <c r="Y98">
        <v>1618458.533309456</v>
      </c>
      <c r="Z98">
        <v>165639.40620530635</v>
      </c>
      <c r="AA98">
        <v>-252348.09394864293</v>
      </c>
      <c r="AB98">
        <v>44534.356014664379</v>
      </c>
      <c r="AC98">
        <v>-45073.967855916577</v>
      </c>
      <c r="AD98">
        <v>1623091.6124808963</v>
      </c>
      <c r="AE98">
        <v>-205559.72000258052</v>
      </c>
      <c r="AF98">
        <v>-42789.154979044069</v>
      </c>
      <c r="AG98" s="3">
        <v>-5325.1975128837166</v>
      </c>
      <c r="AH98" s="3">
        <v>1684.2431386727337</v>
      </c>
      <c r="AI98">
        <v>822.01345617040249</v>
      </c>
      <c r="AJ98">
        <v>-13838.569143416473</v>
      </c>
      <c r="AK98">
        <v>-1683.2391524771506</v>
      </c>
      <c r="AL98">
        <v>-12075.018176673773</v>
      </c>
      <c r="AM98">
        <v>7789670.2516035065</v>
      </c>
      <c r="AN98">
        <v>-15630641.322040847</v>
      </c>
      <c r="AO98">
        <v>10485468.523341008</v>
      </c>
      <c r="AP98">
        <v>-2222767.7288785093</v>
      </c>
      <c r="AQ98">
        <v>-22180747.629373584</v>
      </c>
      <c r="AR98">
        <v>2990085.6078928933</v>
      </c>
      <c r="AS98">
        <v>19026939.168684147</v>
      </c>
      <c r="AT98">
        <v>-53941152.689825825</v>
      </c>
      <c r="AU98">
        <v>25898442.431614254</v>
      </c>
      <c r="AV98">
        <v>-59025051.304235049</v>
      </c>
      <c r="AW98">
        <v>-35774342.294459671</v>
      </c>
      <c r="AX98">
        <v>29367980.791978862</v>
      </c>
      <c r="AY98">
        <v>11893228.970295709</v>
      </c>
      <c r="AZ98">
        <v>-7153139.2956804829</v>
      </c>
      <c r="BA98">
        <v>-32634019.492148302</v>
      </c>
      <c r="BB98">
        <v>-4518084.6752559952</v>
      </c>
      <c r="BC98">
        <v>18762070.212707508</v>
      </c>
      <c r="BD98">
        <v>778974.18399844808</v>
      </c>
      <c r="BE98">
        <v>408002.24048030173</v>
      </c>
      <c r="BF98">
        <v>568339.52390101575</v>
      </c>
      <c r="BG98">
        <v>687198.47388577228</v>
      </c>
      <c r="BH98">
        <v>-140493.73188768612</v>
      </c>
      <c r="BI98">
        <v>-3260.594650639935</v>
      </c>
      <c r="BJ98">
        <v>46263401.9346371</v>
      </c>
      <c r="BK98">
        <v>41972874.571837872</v>
      </c>
      <c r="BL98">
        <v>26603168.372594744</v>
      </c>
      <c r="BM98">
        <v>24140398.413668841</v>
      </c>
      <c r="BN98">
        <v>11880435.599618251</v>
      </c>
      <c r="BO98">
        <v>13368228.099924287</v>
      </c>
      <c r="BP98">
        <v>5364585639.4092817</v>
      </c>
      <c r="BQ98">
        <v>12034993.797288846</v>
      </c>
      <c r="BR98">
        <v>13459201.315165218</v>
      </c>
      <c r="BS98">
        <v>4742470983.7221975</v>
      </c>
      <c r="BT98">
        <v>-530327.09346554044</v>
      </c>
      <c r="BU98">
        <v>-502989.1919863759</v>
      </c>
      <c r="BV98">
        <v>-1001293.4177522087</v>
      </c>
      <c r="BW98">
        <v>397279.5602114097</v>
      </c>
      <c r="BX98">
        <v>-5234303.4809092358</v>
      </c>
      <c r="BY98">
        <v>8111.7550969692684</v>
      </c>
      <c r="BZ98">
        <v>4884.7367039093488</v>
      </c>
      <c r="CA98">
        <v>2126.231450047213</v>
      </c>
      <c r="CB98">
        <v>-3173.0695220394664</v>
      </c>
      <c r="CC98">
        <v>608.88256794912274</v>
      </c>
      <c r="CD98">
        <v>-3946.9227872973493</v>
      </c>
      <c r="CE98">
        <v>-6123.2469714925364</v>
      </c>
      <c r="CF98">
        <v>-11694.992262363925</v>
      </c>
      <c r="CG98">
        <v>-13940.42604716988</v>
      </c>
      <c r="CH98">
        <v>-24543.174158464266</v>
      </c>
      <c r="CI98">
        <v>-26081.301708377374</v>
      </c>
      <c r="CJ98">
        <v>-145156114.42251438</v>
      </c>
      <c r="CK98" s="3">
        <v>274024906.94466901</v>
      </c>
      <c r="CL98">
        <v>1288573.4958847519</v>
      </c>
      <c r="CM98">
        <v>-2451202.3218410322</v>
      </c>
      <c r="CN98">
        <v>-24783.831708231181</v>
      </c>
      <c r="CO98">
        <v>47746.874532834256</v>
      </c>
      <c r="CP98">
        <v>-31885.24958280482</v>
      </c>
      <c r="CQ98">
        <v>61142.044058252235</v>
      </c>
      <c r="CR98">
        <v>-178707996.87143049</v>
      </c>
      <c r="CS98">
        <v>343127866.81788152</v>
      </c>
      <c r="CT98">
        <v>109455732.66096351</v>
      </c>
      <c r="CU98">
        <v>-208661386.87972242</v>
      </c>
      <c r="CV98">
        <v>3356893.4738967698</v>
      </c>
      <c r="CW98">
        <v>-6141814.6859572176</v>
      </c>
      <c r="CX98">
        <v>-5246.504356868556</v>
      </c>
      <c r="CY98">
        <v>8831.4719774998102</v>
      </c>
      <c r="CZ98">
        <v>-20402.957889097739</v>
      </c>
    </row>
    <row r="99" spans="1:104" x14ac:dyDescent="0.35">
      <c r="A99" t="s">
        <v>117</v>
      </c>
      <c r="B99">
        <v>-691114.67086482991</v>
      </c>
      <c r="C99">
        <v>53721.489221362513</v>
      </c>
      <c r="D99">
        <v>2617545.8079520664</v>
      </c>
      <c r="E99">
        <v>1033156.1571865269</v>
      </c>
      <c r="F99">
        <v>-1492286.4927655098</v>
      </c>
      <c r="G99">
        <v>1352982.5541342411</v>
      </c>
      <c r="H99">
        <v>-138684.23505120329</v>
      </c>
      <c r="I99">
        <v>1584868.9352407784</v>
      </c>
      <c r="J99">
        <v>1842521.6668993277</v>
      </c>
      <c r="K99">
        <v>698029.50669213233</v>
      </c>
      <c r="L99">
        <v>-1065638.9939067592</v>
      </c>
      <c r="M99">
        <v>1278455.338938622</v>
      </c>
      <c r="N99">
        <v>954308.67216630536</v>
      </c>
      <c r="O99">
        <v>2728343.9197775228</v>
      </c>
      <c r="P99">
        <v>621079.43363892008</v>
      </c>
      <c r="Y99">
        <v>-3050959.845513782</v>
      </c>
      <c r="Z99">
        <v>-315558.83690209629</v>
      </c>
      <c r="AA99">
        <v>494681.46305438183</v>
      </c>
      <c r="AB99">
        <v>-95900.520416851956</v>
      </c>
      <c r="AC99">
        <v>97850.200174800819</v>
      </c>
      <c r="AD99">
        <v>-3057825.9699978195</v>
      </c>
      <c r="AE99">
        <v>406988.26721219649</v>
      </c>
      <c r="AF99">
        <v>94824.421872354782</v>
      </c>
      <c r="AG99" s="3">
        <v>10036.809028316849</v>
      </c>
      <c r="AH99" s="3">
        <v>-3021.1668653097358</v>
      </c>
      <c r="AI99">
        <v>-1550.4942442074998</v>
      </c>
      <c r="AJ99">
        <v>26226.205168644261</v>
      </c>
      <c r="AK99">
        <v>3381.5889916428164</v>
      </c>
      <c r="AL99">
        <v>22808.297520435313</v>
      </c>
      <c r="AM99">
        <v>-14068111.686509894</v>
      </c>
      <c r="AN99">
        <v>29314130.466286536</v>
      </c>
      <c r="AO99">
        <v>-18946332.177744005</v>
      </c>
      <c r="AP99">
        <v>3858547.8449885026</v>
      </c>
      <c r="AQ99">
        <v>41785344.482954234</v>
      </c>
      <c r="AR99">
        <v>-5046979.6491369708</v>
      </c>
      <c r="AS99">
        <v>-36655604.372916162</v>
      </c>
      <c r="AT99">
        <v>102096450.48195794</v>
      </c>
      <c r="AU99">
        <v>-48826572.323124029</v>
      </c>
      <c r="AV99">
        <v>112387157.64926578</v>
      </c>
      <c r="AW99">
        <v>68119114.988166913</v>
      </c>
      <c r="AX99">
        <v>-56364358.223750092</v>
      </c>
      <c r="AY99">
        <v>-22717751.828119475</v>
      </c>
      <c r="AZ99">
        <v>13855265.203505956</v>
      </c>
      <c r="BA99">
        <v>62597551.765921295</v>
      </c>
      <c r="BB99">
        <v>8399254.267400546</v>
      </c>
      <c r="BC99">
        <v>-35328502.460306607</v>
      </c>
      <c r="BD99">
        <v>-1422683.493820637</v>
      </c>
      <c r="BE99">
        <v>-716570.63056356763</v>
      </c>
      <c r="BF99">
        <v>-1024468.1440880141</v>
      </c>
      <c r="BG99">
        <v>-1250263.0269114387</v>
      </c>
      <c r="BH99">
        <v>275892.20895789861</v>
      </c>
      <c r="BI99">
        <v>8695.0089428919182</v>
      </c>
      <c r="BJ99">
        <v>-88037836.225479364</v>
      </c>
      <c r="BK99">
        <v>-79833876.079224586</v>
      </c>
      <c r="BL99">
        <v>-50476233.984036721</v>
      </c>
      <c r="BM99">
        <v>-45802398.610386699</v>
      </c>
      <c r="BN99">
        <v>-22915962.963006407</v>
      </c>
      <c r="BO99">
        <v>-25960695.103766818</v>
      </c>
      <c r="BP99">
        <v>-10169573078.300591</v>
      </c>
      <c r="BQ99">
        <v>-23154278.604680907</v>
      </c>
      <c r="BR99">
        <v>-26077779.163473088</v>
      </c>
      <c r="BS99">
        <v>-8990301196.6863976</v>
      </c>
      <c r="BT99">
        <v>1025803.731672675</v>
      </c>
      <c r="BU99">
        <v>977471.12807101838</v>
      </c>
      <c r="BV99">
        <v>1891893.0327991061</v>
      </c>
      <c r="BW99">
        <v>-701245.41176167096</v>
      </c>
      <c r="BX99">
        <v>9824545.4617408924</v>
      </c>
      <c r="BY99">
        <v>-14881.574397785465</v>
      </c>
      <c r="BZ99">
        <v>-8812.2858480315263</v>
      </c>
      <c r="CA99">
        <v>-3238.8512092690521</v>
      </c>
      <c r="CB99">
        <v>6900.6131363165568</v>
      </c>
      <c r="CC99">
        <v>-918.30051688848221</v>
      </c>
      <c r="CD99">
        <v>7755.8407800799932</v>
      </c>
      <c r="CE99">
        <v>12010.397662775791</v>
      </c>
      <c r="CF99">
        <v>22716.816613169758</v>
      </c>
      <c r="CG99">
        <v>26400.543812927182</v>
      </c>
      <c r="CH99">
        <v>46966.122747988491</v>
      </c>
      <c r="CI99">
        <v>49355.45879155607</v>
      </c>
      <c r="CJ99">
        <v>275521403.62898397</v>
      </c>
      <c r="CK99" s="3">
        <v>-520157460.44124031</v>
      </c>
      <c r="CL99">
        <v>-2427703.1366152558</v>
      </c>
      <c r="CM99">
        <v>4618582.905570318</v>
      </c>
      <c r="CN99">
        <v>46978.032341432816</v>
      </c>
      <c r="CO99">
        <v>-90567.353838373878</v>
      </c>
      <c r="CP99">
        <v>60226.922346690822</v>
      </c>
      <c r="CQ99">
        <v>-115538.8558684202</v>
      </c>
      <c r="CR99">
        <v>339199032.60389113</v>
      </c>
      <c r="CS99">
        <v>-651410639.02740443</v>
      </c>
      <c r="CT99">
        <v>-208661386.87972242</v>
      </c>
      <c r="CU99">
        <v>398025987.28677511</v>
      </c>
      <c r="CV99">
        <v>-6191879.9627695782</v>
      </c>
      <c r="CW99">
        <v>11318774.396004945</v>
      </c>
      <c r="CX99">
        <v>10164.703744446757</v>
      </c>
      <c r="CY99">
        <v>-17170.987912439912</v>
      </c>
      <c r="CZ99">
        <v>38340.925494691131</v>
      </c>
    </row>
    <row r="100" spans="1:104" x14ac:dyDescent="0.35">
      <c r="A100" t="s">
        <v>160</v>
      </c>
      <c r="B100">
        <v>-302340.77806465363</v>
      </c>
      <c r="C100">
        <v>219603.06326000416</v>
      </c>
      <c r="D100">
        <v>41851.334108558782</v>
      </c>
      <c r="E100">
        <v>165728.08936932177</v>
      </c>
      <c r="F100">
        <v>91783.573787457062</v>
      </c>
      <c r="G100">
        <v>90063.075767170158</v>
      </c>
      <c r="H100">
        <v>117523.57674654461</v>
      </c>
      <c r="I100">
        <v>-1359.426035396692</v>
      </c>
      <c r="J100">
        <v>-30247.159006219947</v>
      </c>
      <c r="K100">
        <v>163189.95454678006</v>
      </c>
      <c r="L100">
        <v>-331646.11107032659</v>
      </c>
      <c r="M100">
        <v>-172979.92290213064</v>
      </c>
      <c r="N100">
        <v>-192683.73608850475</v>
      </c>
      <c r="O100">
        <v>-186331.54327954669</v>
      </c>
      <c r="P100">
        <v>14341.24835918051</v>
      </c>
      <c r="Y100">
        <v>422320.31322070101</v>
      </c>
      <c r="Z100">
        <v>-2425.2608173638437</v>
      </c>
      <c r="AA100">
        <v>-185011.4798245109</v>
      </c>
      <c r="AB100">
        <v>-40469.387892339531</v>
      </c>
      <c r="AC100">
        <v>-210549.84291986813</v>
      </c>
      <c r="AD100">
        <v>439849.2218457759</v>
      </c>
      <c r="AE100">
        <v>-79930.997969103963</v>
      </c>
      <c r="AF100">
        <v>-199507.12192058901</v>
      </c>
      <c r="AG100" s="3">
        <v>5743.0443314192371</v>
      </c>
      <c r="AH100" s="3">
        <v>7244.2734111660084</v>
      </c>
      <c r="AI100">
        <v>876.67173700842807</v>
      </c>
      <c r="AJ100">
        <v>279.30894008325373</v>
      </c>
      <c r="AK100">
        <v>1842.2353715573677</v>
      </c>
      <c r="AL100">
        <v>-377.61683198795885</v>
      </c>
      <c r="AM100">
        <v>2400831.7920799539</v>
      </c>
      <c r="AN100">
        <v>-4863963.2112790085</v>
      </c>
      <c r="AO100">
        <v>3854310.1916441163</v>
      </c>
      <c r="AP100">
        <v>-2050982.9783211686</v>
      </c>
      <c r="AQ100">
        <v>-4583792.3415762465</v>
      </c>
      <c r="AR100">
        <v>-2134285.6788124489</v>
      </c>
      <c r="AS100">
        <v>3392043.6816198966</v>
      </c>
      <c r="AT100">
        <v>-3404472.9992080368</v>
      </c>
      <c r="AU100">
        <v>2259599.1254169061</v>
      </c>
      <c r="AV100">
        <v>-7429605.478692689</v>
      </c>
      <c r="AW100">
        <v>-5326531.1392708691</v>
      </c>
      <c r="AX100">
        <v>-1295872.2124434216</v>
      </c>
      <c r="AY100">
        <v>7916010.5478415806</v>
      </c>
      <c r="AZ100">
        <v>-867110.68953594135</v>
      </c>
      <c r="BA100">
        <v>4170476.7380887526</v>
      </c>
      <c r="BB100">
        <v>3287885.442101785</v>
      </c>
      <c r="BC100">
        <v>14031876.624608619</v>
      </c>
      <c r="BD100">
        <v>97060.045229042167</v>
      </c>
      <c r="BE100">
        <v>55753.25665172642</v>
      </c>
      <c r="BF100">
        <v>77584.986687356708</v>
      </c>
      <c r="BG100">
        <v>54575.495934483522</v>
      </c>
      <c r="BH100">
        <v>-122363.24149449903</v>
      </c>
      <c r="BI100">
        <v>-2045.6740350875543</v>
      </c>
      <c r="BJ100">
        <v>12222396.222055655</v>
      </c>
      <c r="BK100">
        <v>12173700.3636155</v>
      </c>
      <c r="BL100">
        <v>1441053.4701705547</v>
      </c>
      <c r="BM100">
        <v>1842556.7788925504</v>
      </c>
      <c r="BN100">
        <v>-7534766.1250274265</v>
      </c>
      <c r="BO100">
        <v>-10698634.859385656</v>
      </c>
      <c r="BP100">
        <v>-537862237.11213648</v>
      </c>
      <c r="BQ100">
        <v>-6268270.1301143831</v>
      </c>
      <c r="BR100">
        <v>-8460259.7873124667</v>
      </c>
      <c r="BS100">
        <v>-455739528.45005178</v>
      </c>
      <c r="BT100">
        <v>-131609.35520095148</v>
      </c>
      <c r="BU100">
        <v>-176135.76482675489</v>
      </c>
      <c r="BV100">
        <v>195278.06010818138</v>
      </c>
      <c r="BW100">
        <v>11888.288764327428</v>
      </c>
      <c r="BX100">
        <v>-2532786.5035494016</v>
      </c>
      <c r="BY100">
        <v>1391.1325108061947</v>
      </c>
      <c r="BZ100">
        <v>-423.43658248173631</v>
      </c>
      <c r="CA100">
        <v>5269.6049951467166</v>
      </c>
      <c r="CB100">
        <v>4886.0355434810726</v>
      </c>
      <c r="CC100">
        <v>1313.4820442571252</v>
      </c>
      <c r="CD100">
        <v>-256.42258655757695</v>
      </c>
      <c r="CE100">
        <v>5358.1258797757773</v>
      </c>
      <c r="CF100">
        <v>4835.3368274252098</v>
      </c>
      <c r="CG100">
        <v>1499.7402719944987</v>
      </c>
      <c r="CH100">
        <v>3408.2119453721698</v>
      </c>
      <c r="CI100">
        <v>-1890.2808928556703</v>
      </c>
      <c r="CJ100">
        <v>-12220547.608203389</v>
      </c>
      <c r="CK100" s="3">
        <v>23221142.993536573</v>
      </c>
      <c r="CL100">
        <v>1315215.609396175</v>
      </c>
      <c r="CM100">
        <v>-2473131.5449628215</v>
      </c>
      <c r="CN100">
        <v>-7271.3074686578248</v>
      </c>
      <c r="CO100">
        <v>13898.838904480474</v>
      </c>
      <c r="CP100">
        <v>-7792.669773809328</v>
      </c>
      <c r="CQ100">
        <v>14855.263873639402</v>
      </c>
      <c r="CR100">
        <v>-26150080.709457055</v>
      </c>
      <c r="CS100">
        <v>50245993.637026601</v>
      </c>
      <c r="CT100">
        <v>3356893.4738967698</v>
      </c>
      <c r="CU100">
        <v>-6191879.9627695782</v>
      </c>
      <c r="CV100">
        <v>17297254.763979569</v>
      </c>
      <c r="CW100">
        <v>-32012239.061341319</v>
      </c>
      <c r="CX100">
        <v>5819.075178195304</v>
      </c>
      <c r="CY100">
        <v>-10852.042086500043</v>
      </c>
      <c r="CZ100">
        <v>-2075.3396475860627</v>
      </c>
    </row>
    <row r="101" spans="1:104" x14ac:dyDescent="0.35">
      <c r="A101" t="s">
        <v>161</v>
      </c>
      <c r="B101">
        <v>567751.29477831232</v>
      </c>
      <c r="C101">
        <v>-406492.56226628408</v>
      </c>
      <c r="D101">
        <v>-88122.728068159166</v>
      </c>
      <c r="E101">
        <v>-314372.29997506319</v>
      </c>
      <c r="F101">
        <v>-169921.42945035742</v>
      </c>
      <c r="G101">
        <v>-169860.8976701973</v>
      </c>
      <c r="H101">
        <v>-215564.37263187228</v>
      </c>
      <c r="I101">
        <v>-5546.1983835824558</v>
      </c>
      <c r="J101">
        <v>48286.05305368163</v>
      </c>
      <c r="K101">
        <v>-310105.14658494928</v>
      </c>
      <c r="L101">
        <v>621966.34726912261</v>
      </c>
      <c r="M101">
        <v>314149.5511548823</v>
      </c>
      <c r="N101">
        <v>349416.69550415047</v>
      </c>
      <c r="O101">
        <v>344181.93319560844</v>
      </c>
      <c r="P101">
        <v>-23143.394500230581</v>
      </c>
      <c r="Y101">
        <v>-763178.05239769351</v>
      </c>
      <c r="Z101">
        <v>5003.7457510507656</v>
      </c>
      <c r="AA101">
        <v>332227.0422593801</v>
      </c>
      <c r="AB101">
        <v>75092.016509023408</v>
      </c>
      <c r="AC101">
        <v>380154.75986748666</v>
      </c>
      <c r="AD101">
        <v>-796146.22028670169</v>
      </c>
      <c r="AE101">
        <v>135233.70150992562</v>
      </c>
      <c r="AF101">
        <v>358560.70532097941</v>
      </c>
      <c r="AG101" s="3">
        <v>-10415.335338639028</v>
      </c>
      <c r="AH101" s="3">
        <v>-13356.651583175722</v>
      </c>
      <c r="AI101">
        <v>-1588.7515225216275</v>
      </c>
      <c r="AJ101">
        <v>-596.98358586414895</v>
      </c>
      <c r="AK101">
        <v>-3373.6563436647912</v>
      </c>
      <c r="AL101">
        <v>649.00623988722953</v>
      </c>
      <c r="AM101">
        <v>-4387847.099474079</v>
      </c>
      <c r="AN101">
        <v>9283226.2460768726</v>
      </c>
      <c r="AO101">
        <v>-6829198.4166553458</v>
      </c>
      <c r="AP101">
        <v>3630342.3719116845</v>
      </c>
      <c r="AQ101">
        <v>8889055.5222550072</v>
      </c>
      <c r="AR101">
        <v>3922536.8936593067</v>
      </c>
      <c r="AS101">
        <v>-6312088.6872408437</v>
      </c>
      <c r="AT101">
        <v>6221189.7191420197</v>
      </c>
      <c r="AU101">
        <v>-3881618.9002340441</v>
      </c>
      <c r="AV101">
        <v>13985436.002211388</v>
      </c>
      <c r="AW101">
        <v>10059895.010112859</v>
      </c>
      <c r="AX101">
        <v>2340978.2104962878</v>
      </c>
      <c r="AY101">
        <v>-14729476.757608103</v>
      </c>
      <c r="AZ101">
        <v>1809606.5624704179</v>
      </c>
      <c r="BA101">
        <v>-7694883.8555684434</v>
      </c>
      <c r="BB101">
        <v>-6020203.1758129979</v>
      </c>
      <c r="BC101">
        <v>-25924913.830043714</v>
      </c>
      <c r="BD101">
        <v>-153540.70646323884</v>
      </c>
      <c r="BE101">
        <v>-76890.973230780408</v>
      </c>
      <c r="BF101">
        <v>-115154.17536193412</v>
      </c>
      <c r="BG101">
        <v>-73565.790803682001</v>
      </c>
      <c r="BH101">
        <v>236319.53344267872</v>
      </c>
      <c r="BI101">
        <v>3714.8659309338314</v>
      </c>
      <c r="BJ101">
        <v>-22707118.315974705</v>
      </c>
      <c r="BK101">
        <v>-22629694.028504334</v>
      </c>
      <c r="BL101">
        <v>-2567355.8881579991</v>
      </c>
      <c r="BM101">
        <v>-3322840.4379571984</v>
      </c>
      <c r="BN101">
        <v>13920436.854056079</v>
      </c>
      <c r="BO101">
        <v>19736399.971856412</v>
      </c>
      <c r="BP101">
        <v>1024341944.121496</v>
      </c>
      <c r="BQ101">
        <v>11591507.38709078</v>
      </c>
      <c r="BR101">
        <v>15636456.548744176</v>
      </c>
      <c r="BS101">
        <v>870987052.73619986</v>
      </c>
      <c r="BT101">
        <v>236884.17958024523</v>
      </c>
      <c r="BU101">
        <v>323158.66146571684</v>
      </c>
      <c r="BV101">
        <v>-373510.14299317676</v>
      </c>
      <c r="BW101">
        <v>2897.213796713083</v>
      </c>
      <c r="BX101">
        <v>4909683.0775616178</v>
      </c>
      <c r="BY101">
        <v>-2808.593662844185</v>
      </c>
      <c r="BZ101">
        <v>573.94784798538376</v>
      </c>
      <c r="CA101">
        <v>-10051.886113393628</v>
      </c>
      <c r="CB101">
        <v>-9289.9303911215393</v>
      </c>
      <c r="CC101">
        <v>-2643.0208241258019</v>
      </c>
      <c r="CD101">
        <v>295.35769675572834</v>
      </c>
      <c r="CE101">
        <v>-10201.815995583151</v>
      </c>
      <c r="CF101">
        <v>-9194.1915753904614</v>
      </c>
      <c r="CG101">
        <v>-2721.2455782227744</v>
      </c>
      <c r="CH101">
        <v>-6297.3163288351188</v>
      </c>
      <c r="CI101">
        <v>3736.822643212512</v>
      </c>
      <c r="CJ101">
        <v>21618603.317271754</v>
      </c>
      <c r="CK101" s="3">
        <v>-41112651.744957224</v>
      </c>
      <c r="CL101">
        <v>-2420933.8900824692</v>
      </c>
      <c r="CM101">
        <v>4554587.1331256535</v>
      </c>
      <c r="CN101">
        <v>13501.629261603061</v>
      </c>
      <c r="CO101">
        <v>-25809.415124866326</v>
      </c>
      <c r="CP101">
        <v>14441.153312671255</v>
      </c>
      <c r="CQ101">
        <v>-27531.597390604118</v>
      </c>
      <c r="CR101">
        <v>47703602.487276793</v>
      </c>
      <c r="CS101">
        <v>-91670118.270549104</v>
      </c>
      <c r="CT101">
        <v>-6141814.6859572176</v>
      </c>
      <c r="CU101">
        <v>11318774.396004945</v>
      </c>
      <c r="CV101">
        <v>-32012239.061341319</v>
      </c>
      <c r="CW101">
        <v>59275063.978629552</v>
      </c>
      <c r="CX101">
        <v>-10825.729588343294</v>
      </c>
      <c r="CY101">
        <v>20206.985746415492</v>
      </c>
      <c r="CZ101">
        <v>4063.8523535662721</v>
      </c>
    </row>
    <row r="102" spans="1:104" x14ac:dyDescent="0.35">
      <c r="A102" t="s">
        <v>43</v>
      </c>
      <c r="B102">
        <v>49.25657875994127</v>
      </c>
      <c r="C102">
        <v>-44.632559620881615</v>
      </c>
      <c r="D102">
        <v>-284.74764990361751</v>
      </c>
      <c r="E102">
        <v>52.336356253245853</v>
      </c>
      <c r="F102">
        <v>246.8262430596784</v>
      </c>
      <c r="G102">
        <v>-60.665298419941735</v>
      </c>
      <c r="H102">
        <v>-124.28436237504408</v>
      </c>
      <c r="I102">
        <v>-226.78858270800856</v>
      </c>
      <c r="J102">
        <v>-256.53726426457962</v>
      </c>
      <c r="K102">
        <v>40.30127576292896</v>
      </c>
      <c r="L102">
        <v>63.156732071629534</v>
      </c>
      <c r="M102">
        <v>-428.40523626872073</v>
      </c>
      <c r="N102">
        <v>-713.75337251435496</v>
      </c>
      <c r="O102">
        <v>116.70289871848973</v>
      </c>
      <c r="P102">
        <v>939.99069567216316</v>
      </c>
      <c r="Y102">
        <v>915.46673826993481</v>
      </c>
      <c r="Z102">
        <v>51.450230549708188</v>
      </c>
      <c r="AA102">
        <v>-116.60003792072111</v>
      </c>
      <c r="AB102">
        <v>-45.082588779142569</v>
      </c>
      <c r="AC102">
        <v>-201.67590977054593</v>
      </c>
      <c r="AD102">
        <v>978.75989718071264</v>
      </c>
      <c r="AE102">
        <v>-184.72213568480728</v>
      </c>
      <c r="AF102">
        <v>-258.74916667091327</v>
      </c>
      <c r="AG102" s="3">
        <v>-2.0324914173662192</v>
      </c>
      <c r="AH102" s="3">
        <v>-4.1834923051890174</v>
      </c>
      <c r="AI102">
        <v>-0.68831602031685146</v>
      </c>
      <c r="AJ102">
        <v>0.81824499344656898</v>
      </c>
      <c r="AK102">
        <v>0.66446925805090717</v>
      </c>
      <c r="AL102">
        <v>2.5232998531015562</v>
      </c>
      <c r="AM102">
        <v>22125.340883500681</v>
      </c>
      <c r="AN102">
        <v>-13108.096330276938</v>
      </c>
      <c r="AO102">
        <v>32831.552408352436</v>
      </c>
      <c r="AP102">
        <v>-20827.076954257474</v>
      </c>
      <c r="AQ102">
        <v>-18817.030423376505</v>
      </c>
      <c r="AR102">
        <v>425.52435889083449</v>
      </c>
      <c r="AS102">
        <v>7916.0916043436509</v>
      </c>
      <c r="AT102">
        <v>12615.81745172867</v>
      </c>
      <c r="AU102">
        <v>-1240.7099920644653</v>
      </c>
      <c r="AV102">
        <v>3303.4983695982692</v>
      </c>
      <c r="AW102">
        <v>4364.4052301303163</v>
      </c>
      <c r="AX102">
        <v>-10246.79444931449</v>
      </c>
      <c r="AY102">
        <v>-13097.034343750034</v>
      </c>
      <c r="AZ102">
        <v>-10746.15180289855</v>
      </c>
      <c r="BA102">
        <v>2770.6242600632454</v>
      </c>
      <c r="BB102">
        <v>-3676.4909257545128</v>
      </c>
      <c r="BC102">
        <v>26469.518413706428</v>
      </c>
      <c r="BD102">
        <v>1082.9833911077646</v>
      </c>
      <c r="BE102">
        <v>1099.6019344799568</v>
      </c>
      <c r="BF102">
        <v>1179.6880332871397</v>
      </c>
      <c r="BG102">
        <v>1139.3646137150008</v>
      </c>
      <c r="BH102">
        <v>243.02742985881596</v>
      </c>
      <c r="BI102">
        <v>15.987766739536399</v>
      </c>
      <c r="BJ102">
        <v>4193.7550999833702</v>
      </c>
      <c r="BK102">
        <v>2170.3698787252661</v>
      </c>
      <c r="BL102">
        <v>3672.0508243034815</v>
      </c>
      <c r="BM102">
        <v>2113.4558265600867</v>
      </c>
      <c r="BN102">
        <v>4560.6526034510971</v>
      </c>
      <c r="BO102">
        <v>4736.8072594257546</v>
      </c>
      <c r="BP102">
        <v>968642.066381827</v>
      </c>
      <c r="BQ102">
        <v>4903.8629982592838</v>
      </c>
      <c r="BR102">
        <v>5503.743583332257</v>
      </c>
      <c r="BS102">
        <v>930325.63429994136</v>
      </c>
      <c r="BT102">
        <v>183.26519565391953</v>
      </c>
      <c r="BU102">
        <v>239.61214127139485</v>
      </c>
      <c r="BV102">
        <v>-259.18445896685381</v>
      </c>
      <c r="BW102">
        <v>1065.7222989855147</v>
      </c>
      <c r="BX102">
        <v>-11280.760522346753</v>
      </c>
      <c r="BY102">
        <v>21.747295873933169</v>
      </c>
      <c r="BZ102">
        <v>23.764487959165894</v>
      </c>
      <c r="CA102">
        <v>26.769022868303121</v>
      </c>
      <c r="CB102">
        <v>29.477453765423352</v>
      </c>
      <c r="CC102">
        <v>21.859929269643462</v>
      </c>
      <c r="CD102">
        <v>22.959922449336897</v>
      </c>
      <c r="CE102">
        <v>24.107796314394943</v>
      </c>
      <c r="CF102">
        <v>25.521675393576121</v>
      </c>
      <c r="CG102">
        <v>-34.448990254296532</v>
      </c>
      <c r="CH102">
        <v>-32.434169443983578</v>
      </c>
      <c r="CI102">
        <v>-26.679132614233904</v>
      </c>
      <c r="CJ102">
        <v>7059.5667966591618</v>
      </c>
      <c r="CK102" s="3">
        <v>-13668.790577168491</v>
      </c>
      <c r="CL102">
        <v>352.30531971788031</v>
      </c>
      <c r="CM102">
        <v>-662.35314425629667</v>
      </c>
      <c r="CN102">
        <v>-4.1961065857902646</v>
      </c>
      <c r="CO102">
        <v>8.433777291091614</v>
      </c>
      <c r="CP102">
        <v>-1.4312024169740754</v>
      </c>
      <c r="CQ102">
        <v>3.1924768620514445</v>
      </c>
      <c r="CR102">
        <v>36.49941135944367</v>
      </c>
      <c r="CS102">
        <v>328.41601351018841</v>
      </c>
      <c r="CT102">
        <v>-5246.504356868556</v>
      </c>
      <c r="CU102">
        <v>10164.703744446757</v>
      </c>
      <c r="CV102">
        <v>5819.075178195304</v>
      </c>
      <c r="CW102">
        <v>-10825.729588343294</v>
      </c>
      <c r="CX102">
        <v>63.478232497200452</v>
      </c>
      <c r="CY102">
        <v>-119.62878922858765</v>
      </c>
      <c r="CZ102">
        <v>-18.642323947825361</v>
      </c>
    </row>
    <row r="103" spans="1:104" x14ac:dyDescent="0.35">
      <c r="A103" t="s">
        <v>44</v>
      </c>
      <c r="B103">
        <v>-74.34685417557921</v>
      </c>
      <c r="C103">
        <v>85.197274936597424</v>
      </c>
      <c r="D103">
        <v>505.86656890190909</v>
      </c>
      <c r="E103">
        <v>-113.03607554808914</v>
      </c>
      <c r="F103">
        <v>-475.08381576986056</v>
      </c>
      <c r="G103">
        <v>114.41567735796433</v>
      </c>
      <c r="H103">
        <v>248.81822729173055</v>
      </c>
      <c r="I103">
        <v>413.35306883108757</v>
      </c>
      <c r="J103">
        <v>451.50239606576673</v>
      </c>
      <c r="K103">
        <v>-87.498767636748354</v>
      </c>
      <c r="L103">
        <v>-137.20161992058948</v>
      </c>
      <c r="M103">
        <v>773.53816639681429</v>
      </c>
      <c r="N103">
        <v>1295.3255777407649</v>
      </c>
      <c r="O103">
        <v>-233.13096231649942</v>
      </c>
      <c r="P103">
        <v>-1777.4603308915534</v>
      </c>
      <c r="Y103">
        <v>-1716.4431347592854</v>
      </c>
      <c r="Z103">
        <v>-104.27575408515501</v>
      </c>
      <c r="AA103">
        <v>211.91986535581634</v>
      </c>
      <c r="AB103">
        <v>85.222460366125205</v>
      </c>
      <c r="AC103">
        <v>371.9137487494649</v>
      </c>
      <c r="AD103">
        <v>-1838.8714761280064</v>
      </c>
      <c r="AE103">
        <v>338.3810980920934</v>
      </c>
      <c r="AF103">
        <v>476.94284135467075</v>
      </c>
      <c r="AG103" s="3">
        <v>4.8084134016820581</v>
      </c>
      <c r="AH103" s="3">
        <v>8.1417379612505236</v>
      </c>
      <c r="AI103">
        <v>1.3156846356396596</v>
      </c>
      <c r="AJ103">
        <v>-1.6224343168896165</v>
      </c>
      <c r="AK103">
        <v>-1.3333844358900635</v>
      </c>
      <c r="AL103">
        <v>-4.649300887074042</v>
      </c>
      <c r="AM103">
        <v>-41976.209075848848</v>
      </c>
      <c r="AN103">
        <v>25506.295585869091</v>
      </c>
      <c r="AO103">
        <v>-62293.332750568537</v>
      </c>
      <c r="AP103">
        <v>39038.018484151777</v>
      </c>
      <c r="AQ103">
        <v>36651.19004626089</v>
      </c>
      <c r="AR103">
        <v>-1049.5427905953729</v>
      </c>
      <c r="AS103">
        <v>-15235.243578510428</v>
      </c>
      <c r="AT103">
        <v>-22764.558816363511</v>
      </c>
      <c r="AU103">
        <v>1483.8140258111669</v>
      </c>
      <c r="AV103">
        <v>-6268.3231833347763</v>
      </c>
      <c r="AW103">
        <v>-8083.874363199041</v>
      </c>
      <c r="AX103">
        <v>19221.385349419055</v>
      </c>
      <c r="AY103">
        <v>25515.019420064044</v>
      </c>
      <c r="AZ103">
        <v>20386.485241011029</v>
      </c>
      <c r="BA103">
        <v>-4814.949318617947</v>
      </c>
      <c r="BB103">
        <v>7013.3758145238344</v>
      </c>
      <c r="BC103">
        <v>-47519.897199629719</v>
      </c>
      <c r="BD103">
        <v>-2033.8921941155088</v>
      </c>
      <c r="BE103">
        <v>-2058.8767991583795</v>
      </c>
      <c r="BF103">
        <v>-2209.0108383030761</v>
      </c>
      <c r="BG103">
        <v>-2129.6960038314201</v>
      </c>
      <c r="BH103">
        <v>-442.67609058288895</v>
      </c>
      <c r="BI103">
        <v>-27.709504933220583</v>
      </c>
      <c r="BJ103">
        <v>-8724.6620851113457</v>
      </c>
      <c r="BK103">
        <v>-4816.1281995478776</v>
      </c>
      <c r="BL103">
        <v>-7209.0943751526647</v>
      </c>
      <c r="BM103">
        <v>-4183.5680164134174</v>
      </c>
      <c r="BN103">
        <v>-8452.924638173854</v>
      </c>
      <c r="BO103">
        <v>-8774.4674235331058</v>
      </c>
      <c r="BP103">
        <v>-1857957.7566097991</v>
      </c>
      <c r="BQ103">
        <v>-9058.6877302869107</v>
      </c>
      <c r="BR103">
        <v>-10084.273466500998</v>
      </c>
      <c r="BS103">
        <v>-1767404.4358499036</v>
      </c>
      <c r="BT103">
        <v>-335.15335636361004</v>
      </c>
      <c r="BU103">
        <v>-435.74317396295766</v>
      </c>
      <c r="BV103">
        <v>469.46835202383761</v>
      </c>
      <c r="BW103">
        <v>-1993.3295133211516</v>
      </c>
      <c r="BX103">
        <v>22120.293397858044</v>
      </c>
      <c r="BY103">
        <v>-41.40323835803698</v>
      </c>
      <c r="BZ103">
        <v>-45.241541710712532</v>
      </c>
      <c r="CA103">
        <v>-50.871408316125709</v>
      </c>
      <c r="CB103">
        <v>-55.889423664506168</v>
      </c>
      <c r="CC103">
        <v>-41.302569692581592</v>
      </c>
      <c r="CD103">
        <v>-43.343096250013076</v>
      </c>
      <c r="CE103">
        <v>-45.513286811237847</v>
      </c>
      <c r="CF103">
        <v>-48.030112998152511</v>
      </c>
      <c r="CG103">
        <v>64.678913810210972</v>
      </c>
      <c r="CH103">
        <v>61.298144341748817</v>
      </c>
      <c r="CI103">
        <v>50.550728714521689</v>
      </c>
      <c r="CJ103">
        <v>-13367.128068951099</v>
      </c>
      <c r="CK103" s="3">
        <v>25984.305205833287</v>
      </c>
      <c r="CL103">
        <v>-659.99759537889315</v>
      </c>
      <c r="CM103">
        <v>1243.0492454560656</v>
      </c>
      <c r="CN103">
        <v>7.9877239813934482</v>
      </c>
      <c r="CO103">
        <v>-16.015269611488367</v>
      </c>
      <c r="CP103">
        <v>2.6291713648733883</v>
      </c>
      <c r="CQ103">
        <v>-5.8528565457306483</v>
      </c>
      <c r="CR103">
        <v>67.77795755714034</v>
      </c>
      <c r="CS103">
        <v>-754.17172770596915</v>
      </c>
      <c r="CT103">
        <v>8831.4719774998102</v>
      </c>
      <c r="CU103">
        <v>-17170.987912439912</v>
      </c>
      <c r="CV103">
        <v>-10852.042086500043</v>
      </c>
      <c r="CW103">
        <v>20206.985746415492</v>
      </c>
      <c r="CX103">
        <v>-119.62878922858765</v>
      </c>
      <c r="CY103">
        <v>225.80665535448659</v>
      </c>
      <c r="CZ103">
        <v>35.022292690933355</v>
      </c>
    </row>
    <row r="104" spans="1:104" x14ac:dyDescent="0.35">
      <c r="A104" t="s">
        <v>201</v>
      </c>
      <c r="B104">
        <v>-320.79049786008352</v>
      </c>
      <c r="C104">
        <v>283.60056822446978</v>
      </c>
      <c r="D104">
        <v>119.05781755408691</v>
      </c>
      <c r="E104">
        <v>54.563446799560886</v>
      </c>
      <c r="F104">
        <v>16.920438208188436</v>
      </c>
      <c r="G104">
        <v>95.284336374860501</v>
      </c>
      <c r="H104">
        <v>141.70369462824073</v>
      </c>
      <c r="I104">
        <v>62.046750159110424</v>
      </c>
      <c r="J104">
        <v>-132.53172317315182</v>
      </c>
      <c r="K104">
        <v>-132.62755140135943</v>
      </c>
      <c r="L104">
        <v>123.86242012442126</v>
      </c>
      <c r="M104">
        <v>328.41543726212194</v>
      </c>
      <c r="N104">
        <v>160.62332269348602</v>
      </c>
      <c r="O104">
        <v>760.09946252520183</v>
      </c>
      <c r="P104">
        <v>180.85695225528278</v>
      </c>
      <c r="Y104">
        <v>-1456.7971264029977</v>
      </c>
      <c r="Z104">
        <v>-5.7859788688415392</v>
      </c>
      <c r="AA104">
        <v>215.43778452224569</v>
      </c>
      <c r="AB104">
        <v>155.35789734369288</v>
      </c>
      <c r="AC104">
        <v>156.31653920613743</v>
      </c>
      <c r="AD104">
        <v>-1442.1239915875144</v>
      </c>
      <c r="AE104">
        <v>284.54989968811896</v>
      </c>
      <c r="AF104">
        <v>95.783363245775732</v>
      </c>
      <c r="AG104" s="3">
        <v>-3.3660796054581956</v>
      </c>
      <c r="AH104" s="3">
        <v>-8.5018495143596642</v>
      </c>
      <c r="AI104">
        <v>0.62049855372162721</v>
      </c>
      <c r="AJ104">
        <v>0.26154687362372908</v>
      </c>
      <c r="AK104">
        <v>1.5201077889301304</v>
      </c>
      <c r="AL104">
        <v>-5.0727294950595594</v>
      </c>
      <c r="AM104">
        <v>-20553.921275443208</v>
      </c>
      <c r="AN104">
        <v>29784.381789622381</v>
      </c>
      <c r="AO104">
        <v>-22183.951649960625</v>
      </c>
      <c r="AP104">
        <v>11729.734530997835</v>
      </c>
      <c r="AQ104">
        <v>39357.698174053003</v>
      </c>
      <c r="AR104">
        <v>-4561.4336694899248</v>
      </c>
      <c r="AS104">
        <v>-7570.5349713662281</v>
      </c>
      <c r="AT104">
        <v>16629.966674228519</v>
      </c>
      <c r="AU104">
        <v>-4440.1676116832323</v>
      </c>
      <c r="AV104">
        <v>23776.450215216224</v>
      </c>
      <c r="AW104">
        <v>21788.57886146579</v>
      </c>
      <c r="AX104">
        <v>8420.720286190699</v>
      </c>
      <c r="AY104">
        <v>-588.28123861929271</v>
      </c>
      <c r="AZ104">
        <v>-9027.1879141211703</v>
      </c>
      <c r="BA104">
        <v>-7283.268476969005</v>
      </c>
      <c r="BB104">
        <v>11488.075540019674</v>
      </c>
      <c r="BC104">
        <v>-10149.405835919924</v>
      </c>
      <c r="BD104">
        <v>-861.98424258277555</v>
      </c>
      <c r="BE104">
        <v>-584.81353086516913</v>
      </c>
      <c r="BF104">
        <v>-664.06970152971098</v>
      </c>
      <c r="BG104">
        <v>-777.12414825226062</v>
      </c>
      <c r="BH104">
        <v>108.3933191725578</v>
      </c>
      <c r="BI104">
        <v>-11.190736296899859</v>
      </c>
      <c r="BJ104">
        <v>-35877.785177233665</v>
      </c>
      <c r="BK104">
        <v>-31577.270687982982</v>
      </c>
      <c r="BL104">
        <v>-16860.793957183658</v>
      </c>
      <c r="BM104">
        <v>-14234.248759476943</v>
      </c>
      <c r="BN104">
        <v>-13695.151652115552</v>
      </c>
      <c r="BO104">
        <v>-16944.255541198221</v>
      </c>
      <c r="BP104">
        <v>-3893586.7042999594</v>
      </c>
      <c r="BQ104">
        <v>-13417.159861173235</v>
      </c>
      <c r="BR104">
        <v>-15762.733291960758</v>
      </c>
      <c r="BS104">
        <v>-3478231.1567097898</v>
      </c>
      <c r="BT104">
        <v>1.7725080639762119</v>
      </c>
      <c r="BU104">
        <v>31.854427710207037</v>
      </c>
      <c r="BV104">
        <v>215.46415192561577</v>
      </c>
      <c r="BW104">
        <v>-444.91199117736414</v>
      </c>
      <c r="BX104">
        <v>17637.451660430997</v>
      </c>
      <c r="BY104">
        <v>-29.422471101166426</v>
      </c>
      <c r="BZ104">
        <v>-33.275277680474865</v>
      </c>
      <c r="CA104">
        <v>-25.431558689306261</v>
      </c>
      <c r="CB104">
        <v>-29.401742982856884</v>
      </c>
      <c r="CC104">
        <v>-27.476313373271932</v>
      </c>
      <c r="CD104">
        <v>-27.105893009173787</v>
      </c>
      <c r="CE104">
        <v>-17.206408340761058</v>
      </c>
      <c r="CF104">
        <v>-19.9341038813699</v>
      </c>
      <c r="CG104">
        <v>101.29234487448785</v>
      </c>
      <c r="CH104">
        <v>79.590698319280207</v>
      </c>
      <c r="CI104">
        <v>92.468888452630651</v>
      </c>
      <c r="CJ104">
        <v>61762.166537196113</v>
      </c>
      <c r="CK104" s="3">
        <v>-117327.35541743616</v>
      </c>
      <c r="CL104">
        <v>-537.63134077514019</v>
      </c>
      <c r="CM104">
        <v>1049.0212611382278</v>
      </c>
      <c r="CN104">
        <v>10.61635973698818</v>
      </c>
      <c r="CO104">
        <v>-20.607508885938586</v>
      </c>
      <c r="CP104">
        <v>8.1309438855739611</v>
      </c>
      <c r="CQ104">
        <v>-15.570306428531453</v>
      </c>
      <c r="CR104">
        <v>70270.611493178905</v>
      </c>
      <c r="CS104">
        <v>-135858.64504687468</v>
      </c>
      <c r="CT104">
        <v>-20402.957889097739</v>
      </c>
      <c r="CU104">
        <v>38340.925494691131</v>
      </c>
      <c r="CV104">
        <v>-2075.3396475860627</v>
      </c>
      <c r="CW104">
        <v>4063.8523535662721</v>
      </c>
      <c r="CX104">
        <v>-18.642323947825361</v>
      </c>
      <c r="CY104">
        <v>35.022292690933355</v>
      </c>
      <c r="CZ104">
        <v>121.24901441554299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F7" sqref="F7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225</v>
      </c>
    </row>
    <row r="2" spans="1:10" x14ac:dyDescent="0.35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195</v>
      </c>
      <c r="B1">
        <v>256413</v>
      </c>
    </row>
    <row r="2" spans="1:2" x14ac:dyDescent="0.35">
      <c r="A2" t="s">
        <v>196</v>
      </c>
      <c r="B2">
        <v>51995</v>
      </c>
    </row>
    <row r="3" spans="1:2" x14ac:dyDescent="0.35">
      <c r="A3" t="s">
        <v>197</v>
      </c>
      <c r="B3">
        <v>664</v>
      </c>
    </row>
    <row r="4" spans="1:2" x14ac:dyDescent="0.35">
      <c r="A4" t="s">
        <v>198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650D-C3F7-4265-A186-17042ADEAB4B}">
  <dimension ref="A1:DB104"/>
  <sheetViews>
    <sheetView workbookViewId="0">
      <selection sqref="A1:XFD1048576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202</v>
      </c>
      <c r="CB1" t="s">
        <v>203</v>
      </c>
      <c r="CC1" t="s">
        <v>199</v>
      </c>
      <c r="CD1" t="s">
        <v>200</v>
      </c>
      <c r="CE1" t="s">
        <v>204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201</v>
      </c>
      <c r="CY1" t="s">
        <v>141</v>
      </c>
      <c r="CZ1" t="s">
        <v>166</v>
      </c>
    </row>
    <row r="2" spans="1:104" x14ac:dyDescent="0.35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133</v>
      </c>
      <c r="AM17"/>
    </row>
    <row r="18" spans="1:104" x14ac:dyDescent="0.35">
      <c r="A18" t="s">
        <v>134</v>
      </c>
      <c r="AM18"/>
    </row>
    <row r="19" spans="1:104" x14ac:dyDescent="0.35">
      <c r="A19" t="s">
        <v>135</v>
      </c>
      <c r="AM19"/>
    </row>
    <row r="20" spans="1:104" x14ac:dyDescent="0.35">
      <c r="A20" t="s">
        <v>136</v>
      </c>
      <c r="AM20"/>
    </row>
    <row r="21" spans="1:104" x14ac:dyDescent="0.35">
      <c r="A21" t="s">
        <v>137</v>
      </c>
      <c r="AM21"/>
    </row>
    <row r="22" spans="1:104" x14ac:dyDescent="0.35">
      <c r="A22" t="s">
        <v>138</v>
      </c>
      <c r="AM22"/>
    </row>
    <row r="23" spans="1:104" x14ac:dyDescent="0.35">
      <c r="A23" t="s">
        <v>139</v>
      </c>
      <c r="AM23"/>
    </row>
    <row r="24" spans="1:104" x14ac:dyDescent="0.35">
      <c r="A24" t="s">
        <v>142</v>
      </c>
      <c r="AM24"/>
    </row>
    <row r="25" spans="1:104" x14ac:dyDescent="0.35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202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203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199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200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204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205</v>
      </c>
    </row>
    <row r="95" spans="1:106" x14ac:dyDescent="0.35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201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227</v>
      </c>
      <c r="C1" t="s">
        <v>228</v>
      </c>
      <c r="D1" t="s">
        <v>229</v>
      </c>
      <c r="E1" t="s">
        <v>85</v>
      </c>
      <c r="F1" t="s">
        <v>22</v>
      </c>
      <c r="G1" t="s">
        <v>230</v>
      </c>
    </row>
    <row r="2" spans="1:7" x14ac:dyDescent="0.35">
      <c r="A2" t="s">
        <v>231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5">
      <c r="A3" t="s">
        <v>232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233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234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235</v>
      </c>
      <c r="B9">
        <f>G2*((1-B5)*D2+(1-C5)*(1-D2))</f>
        <v>0.39920943552015226</v>
      </c>
      <c r="C9">
        <f>B9/G2</f>
        <v>0.53013359469130383</v>
      </c>
    </row>
    <row r="11" spans="1:7" x14ac:dyDescent="0.35">
      <c r="A11" t="s">
        <v>236</v>
      </c>
      <c r="B11">
        <f>(B8+B9)/(F2+G2)</f>
        <v>0.59019788715857813</v>
      </c>
    </row>
    <row r="13" spans="1:7" x14ac:dyDescent="0.35">
      <c r="A13" t="s">
        <v>225</v>
      </c>
      <c r="B13">
        <f>MOMS!C59</f>
        <v>0.26712328767123289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topLeftCell="A91" workbookViewId="0">
      <selection activeCell="H59" sqref="H59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4" x14ac:dyDescent="0.35">
      <c r="B1" t="s">
        <v>123</v>
      </c>
      <c r="C1" t="s">
        <v>1</v>
      </c>
      <c r="D1" t="s">
        <v>254</v>
      </c>
    </row>
    <row r="2" spans="1:4" x14ac:dyDescent="0.35">
      <c r="A2" t="s">
        <v>124</v>
      </c>
      <c r="B2">
        <v>1</v>
      </c>
      <c r="C2">
        <v>12.15999517122788</v>
      </c>
    </row>
    <row r="3" spans="1:4" x14ac:dyDescent="0.35">
      <c r="A3" t="s">
        <v>125</v>
      </c>
      <c r="B3">
        <v>2</v>
      </c>
      <c r="C3">
        <v>-3.861997079160544</v>
      </c>
    </row>
    <row r="4" spans="1:4" x14ac:dyDescent="0.35">
      <c r="A4" t="s">
        <v>126</v>
      </c>
      <c r="B4">
        <v>3</v>
      </c>
      <c r="C4">
        <v>-3.0873847385719864</v>
      </c>
    </row>
    <row r="5" spans="1:4" x14ac:dyDescent="0.35">
      <c r="A5" t="s">
        <v>26</v>
      </c>
      <c r="B5">
        <v>4</v>
      </c>
      <c r="C5">
        <v>-3.0225488018735542</v>
      </c>
    </row>
    <row r="6" spans="1:4" x14ac:dyDescent="0.35">
      <c r="A6" t="s">
        <v>27</v>
      </c>
      <c r="B6">
        <v>5</v>
      </c>
      <c r="C6">
        <v>-0.11303417539098579</v>
      </c>
    </row>
    <row r="7" spans="1:4" x14ac:dyDescent="0.35">
      <c r="A7" t="s">
        <v>127</v>
      </c>
      <c r="B7">
        <v>6</v>
      </c>
      <c r="C7">
        <v>0.36030751060892358</v>
      </c>
    </row>
    <row r="8" spans="1:4" x14ac:dyDescent="0.35">
      <c r="A8" t="s">
        <v>24</v>
      </c>
      <c r="B8">
        <v>7</v>
      </c>
      <c r="C8">
        <v>8.6669121586366344</v>
      </c>
    </row>
    <row r="9" spans="1:4" x14ac:dyDescent="0.35">
      <c r="A9" t="s">
        <v>128</v>
      </c>
      <c r="B9">
        <v>8</v>
      </c>
      <c r="C9">
        <v>-1.8066067213854717</v>
      </c>
    </row>
    <row r="10" spans="1:4" x14ac:dyDescent="0.35">
      <c r="A10" t="s">
        <v>129</v>
      </c>
      <c r="B10">
        <v>9</v>
      </c>
      <c r="C10">
        <v>-1.8615985945475741</v>
      </c>
    </row>
    <row r="11" spans="1:4" x14ac:dyDescent="0.35">
      <c r="A11" t="s">
        <v>119</v>
      </c>
      <c r="B11">
        <v>10</v>
      </c>
      <c r="C11">
        <v>-2.3628717358738442</v>
      </c>
    </row>
    <row r="12" spans="1:4" x14ac:dyDescent="0.35">
      <c r="A12" t="s">
        <v>120</v>
      </c>
      <c r="B12">
        <v>11</v>
      </c>
      <c r="C12">
        <v>-0.11499820885638209</v>
      </c>
    </row>
    <row r="13" spans="1:4" x14ac:dyDescent="0.35">
      <c r="A13" t="s">
        <v>130</v>
      </c>
      <c r="B13">
        <v>12</v>
      </c>
      <c r="C13">
        <v>0.53125214244041696</v>
      </c>
    </row>
    <row r="14" spans="1:4" x14ac:dyDescent="0.35">
      <c r="A14" t="s">
        <v>131</v>
      </c>
      <c r="B14">
        <v>13</v>
      </c>
      <c r="C14">
        <v>-2.6967358682803724</v>
      </c>
    </row>
    <row r="15" spans="1:4" x14ac:dyDescent="0.35">
      <c r="A15" t="s">
        <v>121</v>
      </c>
      <c r="B15">
        <v>14</v>
      </c>
      <c r="C15">
        <v>-2.7084940999921852</v>
      </c>
    </row>
    <row r="16" spans="1:4" x14ac:dyDescent="0.35">
      <c r="A16" t="s">
        <v>122</v>
      </c>
      <c r="B16">
        <v>15</v>
      </c>
      <c r="C16">
        <v>-0.29730104993288531</v>
      </c>
    </row>
    <row r="17" spans="1:4" x14ac:dyDescent="0.35">
      <c r="A17" t="s">
        <v>132</v>
      </c>
      <c r="B17">
        <v>16</v>
      </c>
      <c r="C17">
        <v>0.37207329147337387</v>
      </c>
    </row>
    <row r="18" spans="1:4" x14ac:dyDescent="0.35">
      <c r="A18" t="s">
        <v>133</v>
      </c>
      <c r="B18">
        <v>17</v>
      </c>
      <c r="C18">
        <v>1.858023032880175E-3</v>
      </c>
    </row>
    <row r="19" spans="1:4" x14ac:dyDescent="0.35">
      <c r="A19" t="s">
        <v>134</v>
      </c>
      <c r="B19">
        <v>18</v>
      </c>
      <c r="C19">
        <v>1.8814014327029097E-3</v>
      </c>
    </row>
    <row r="20" spans="1:4" x14ac:dyDescent="0.35">
      <c r="A20" t="s">
        <v>135</v>
      </c>
      <c r="B20">
        <v>19</v>
      </c>
      <c r="C20">
        <v>1.9666306282818055E-3</v>
      </c>
    </row>
    <row r="21" spans="1:4" x14ac:dyDescent="0.35">
      <c r="A21" t="s">
        <v>136</v>
      </c>
      <c r="B21">
        <v>20</v>
      </c>
      <c r="C21">
        <v>1.9010739631001277E-3</v>
      </c>
    </row>
    <row r="22" spans="1:4" x14ac:dyDescent="0.35">
      <c r="A22" t="s">
        <v>137</v>
      </c>
      <c r="B22">
        <v>21</v>
      </c>
      <c r="C22">
        <v>9.9917849898722749E-4</v>
      </c>
    </row>
    <row r="23" spans="1:4" x14ac:dyDescent="0.35">
      <c r="A23" t="s">
        <v>138</v>
      </c>
      <c r="B23">
        <v>22</v>
      </c>
      <c r="C23">
        <v>1.0295415592160683E-3</v>
      </c>
    </row>
    <row r="24" spans="1:4" x14ac:dyDescent="0.35">
      <c r="A24" t="s">
        <v>40</v>
      </c>
      <c r="B24">
        <v>23</v>
      </c>
      <c r="C24">
        <v>127.55650702409324</v>
      </c>
    </row>
    <row r="25" spans="1:4" x14ac:dyDescent="0.35">
      <c r="A25" t="s">
        <v>139</v>
      </c>
      <c r="B25">
        <v>24</v>
      </c>
      <c r="C25">
        <v>12</v>
      </c>
    </row>
    <row r="26" spans="1:4" x14ac:dyDescent="0.35">
      <c r="A26" t="s">
        <v>140</v>
      </c>
      <c r="B26">
        <v>25</v>
      </c>
      <c r="C26">
        <v>152.82676676750708</v>
      </c>
    </row>
    <row r="27" spans="1:4" x14ac:dyDescent="0.35">
      <c r="A27" t="s">
        <v>141</v>
      </c>
      <c r="B27">
        <v>26</v>
      </c>
      <c r="C27">
        <v>19570.859179726365</v>
      </c>
    </row>
    <row r="28" spans="1:4" x14ac:dyDescent="0.35">
      <c r="A28" t="s">
        <v>142</v>
      </c>
      <c r="B28">
        <v>27</v>
      </c>
      <c r="C28">
        <v>159</v>
      </c>
    </row>
    <row r="29" spans="1:4" x14ac:dyDescent="0.35">
      <c r="A29" t="s">
        <v>37</v>
      </c>
      <c r="B29">
        <v>28</v>
      </c>
      <c r="C29">
        <v>12.44396883514832</v>
      </c>
      <c r="D29">
        <f>C29*1.60934</f>
        <v>20.026576805157596</v>
      </c>
    </row>
    <row r="30" spans="1:4" x14ac:dyDescent="0.35">
      <c r="A30" t="s">
        <v>38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5">
      <c r="A31" t="s">
        <v>39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5">
      <c r="A32" t="s">
        <v>143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5">
      <c r="A33" t="s">
        <v>144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5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5">
      <c r="A35" t="s">
        <v>145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5">
      <c r="A36" t="s">
        <v>146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5">
      <c r="A37" t="s">
        <v>41</v>
      </c>
      <c r="B37">
        <v>36</v>
      </c>
      <c r="C37">
        <v>51.619423226464122</v>
      </c>
      <c r="D37">
        <f>C37*1.60934^2</f>
        <v>133.69302783249751</v>
      </c>
    </row>
    <row r="38" spans="1:4" x14ac:dyDescent="0.35">
      <c r="A38" t="s">
        <v>42</v>
      </c>
      <c r="B38">
        <v>37</v>
      </c>
      <c r="C38">
        <v>47.767288868610905</v>
      </c>
      <c r="D38">
        <f>C38*1.60934^2</f>
        <v>123.71609524145379</v>
      </c>
    </row>
    <row r="39" spans="1:4" x14ac:dyDescent="0.35">
      <c r="A39" t="s">
        <v>147</v>
      </c>
      <c r="B39">
        <v>38</v>
      </c>
      <c r="C39">
        <v>9.652543979375891E-2</v>
      </c>
    </row>
    <row r="40" spans="1:4" x14ac:dyDescent="0.35">
      <c r="A40" t="s">
        <v>20</v>
      </c>
      <c r="B40">
        <v>39</v>
      </c>
      <c r="C40">
        <v>7.0380097359185795E-2</v>
      </c>
    </row>
    <row r="41" spans="1:4" x14ac:dyDescent="0.35">
      <c r="A41" t="s">
        <v>22</v>
      </c>
      <c r="B41">
        <v>40</v>
      </c>
      <c r="C41">
        <v>0.97377889090392133</v>
      </c>
    </row>
    <row r="42" spans="1:4" x14ac:dyDescent="0.35">
      <c r="A42" t="s">
        <v>21</v>
      </c>
      <c r="B42">
        <v>41</v>
      </c>
      <c r="C42">
        <v>-0.22074335511107743</v>
      </c>
    </row>
    <row r="43" spans="1:4" x14ac:dyDescent="0.35">
      <c r="A43" t="s">
        <v>148</v>
      </c>
      <c r="B43">
        <v>42</v>
      </c>
      <c r="C43">
        <v>0.93260040414320899</v>
      </c>
    </row>
    <row r="44" spans="1:4" x14ac:dyDescent="0.35">
      <c r="A44" t="s">
        <v>149</v>
      </c>
      <c r="B44">
        <v>43</v>
      </c>
      <c r="C44">
        <v>-0.25520335289941354</v>
      </c>
    </row>
    <row r="45" spans="1:4" x14ac:dyDescent="0.35">
      <c r="A45" t="s">
        <v>45</v>
      </c>
      <c r="B45">
        <v>44</v>
      </c>
      <c r="C45">
        <v>1873.126070137658</v>
      </c>
    </row>
    <row r="46" spans="1:4" x14ac:dyDescent="0.35">
      <c r="A46" t="s">
        <v>62</v>
      </c>
      <c r="B46">
        <v>45</v>
      </c>
      <c r="C46">
        <v>495.34145665939718</v>
      </c>
    </row>
    <row r="47" spans="1:4" x14ac:dyDescent="0.35">
      <c r="A47" t="s">
        <v>150</v>
      </c>
      <c r="B47">
        <v>46</v>
      </c>
      <c r="C47">
        <v>1965.336546713233</v>
      </c>
    </row>
    <row r="48" spans="1:4" x14ac:dyDescent="0.35">
      <c r="A48" t="s">
        <v>151</v>
      </c>
      <c r="B48">
        <v>47</v>
      </c>
      <c r="C48">
        <v>-151.6344770370616</v>
      </c>
    </row>
    <row r="49" spans="1:4" x14ac:dyDescent="0.35">
      <c r="A49" t="s">
        <v>152</v>
      </c>
      <c r="B49">
        <v>48</v>
      </c>
      <c r="C49">
        <v>593.16349855375722</v>
      </c>
    </row>
    <row r="50" spans="1:4" x14ac:dyDescent="0.35">
      <c r="A50" t="s">
        <v>153</v>
      </c>
      <c r="B50">
        <v>49</v>
      </c>
      <c r="C50">
        <v>188.31892785785749</v>
      </c>
    </row>
    <row r="51" spans="1:4" x14ac:dyDescent="0.35">
      <c r="A51" t="s">
        <v>46</v>
      </c>
      <c r="B51">
        <v>50</v>
      </c>
      <c r="C51">
        <v>2206.542127027375</v>
      </c>
    </row>
    <row r="52" spans="1:4" x14ac:dyDescent="0.35">
      <c r="A52" t="s">
        <v>47</v>
      </c>
      <c r="B52">
        <v>51</v>
      </c>
      <c r="C52">
        <v>63.102838742636663</v>
      </c>
    </row>
    <row r="53" spans="1:4" x14ac:dyDescent="0.35">
      <c r="A53" t="s">
        <v>23</v>
      </c>
      <c r="B53">
        <v>52</v>
      </c>
      <c r="C53">
        <v>-671.54653071480561</v>
      </c>
    </row>
    <row r="54" spans="1:4" x14ac:dyDescent="0.35">
      <c r="A54" t="s">
        <v>48</v>
      </c>
      <c r="B54">
        <v>53</v>
      </c>
      <c r="C54">
        <v>105.92467385866674</v>
      </c>
    </row>
    <row r="55" spans="1:4" x14ac:dyDescent="0.35">
      <c r="A55" t="s">
        <v>154</v>
      </c>
      <c r="B55">
        <v>54</v>
      </c>
      <c r="C55">
        <v>-617.09437937111409</v>
      </c>
    </row>
    <row r="56" spans="1:4" x14ac:dyDescent="0.35">
      <c r="A56" t="s">
        <v>155</v>
      </c>
      <c r="B56">
        <v>55</v>
      </c>
      <c r="C56">
        <v>-558.4590458999968</v>
      </c>
    </row>
    <row r="57" spans="1:4" x14ac:dyDescent="0.35">
      <c r="A57" t="s">
        <v>52</v>
      </c>
      <c r="B57">
        <v>56</v>
      </c>
      <c r="C57">
        <v>-604.50613192106164</v>
      </c>
    </row>
    <row r="58" spans="1:4" x14ac:dyDescent="0.35">
      <c r="A58" t="s">
        <v>53</v>
      </c>
      <c r="B58">
        <v>57</v>
      </c>
      <c r="C58">
        <v>-50.524167685204183</v>
      </c>
    </row>
    <row r="59" spans="1:4" x14ac:dyDescent="0.35">
      <c r="A59" t="s">
        <v>54</v>
      </c>
      <c r="B59">
        <v>58</v>
      </c>
      <c r="C59">
        <v>277.39608436846476</v>
      </c>
    </row>
    <row r="60" spans="1:4" x14ac:dyDescent="0.35">
      <c r="A60" t="s">
        <v>49</v>
      </c>
      <c r="B60">
        <v>59</v>
      </c>
      <c r="C60">
        <v>973.91420861085408</v>
      </c>
    </row>
    <row r="61" spans="1:4" x14ac:dyDescent="0.35">
      <c r="A61" t="s">
        <v>50</v>
      </c>
      <c r="B61">
        <v>60</v>
      </c>
      <c r="C61">
        <v>683.00321899695871</v>
      </c>
    </row>
    <row r="62" spans="1:4" x14ac:dyDescent="0.35">
      <c r="A62" t="s">
        <v>51</v>
      </c>
      <c r="B62">
        <v>61</v>
      </c>
      <c r="C62">
        <v>-109.15475557571985</v>
      </c>
    </row>
    <row r="63" spans="1:4" x14ac:dyDescent="0.35">
      <c r="A63" t="s">
        <v>55</v>
      </c>
      <c r="B63">
        <v>62</v>
      </c>
      <c r="C63">
        <v>10.749750534236171</v>
      </c>
      <c r="D63">
        <f>C63*1.60934</f>
        <v>17.300003524767639</v>
      </c>
    </row>
    <row r="64" spans="1:4" x14ac:dyDescent="0.35">
      <c r="A64" t="s">
        <v>56</v>
      </c>
      <c r="B64">
        <v>63</v>
      </c>
      <c r="C64">
        <v>10.20215423913753</v>
      </c>
      <c r="D64">
        <f>C64*1.60934</f>
        <v>16.418734903213593</v>
      </c>
    </row>
    <row r="65" spans="1:4" x14ac:dyDescent="0.35">
      <c r="A65" t="s">
        <v>156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5">
      <c r="A66" t="s">
        <v>157</v>
      </c>
      <c r="B66">
        <v>65</v>
      </c>
      <c r="C66">
        <v>10.173847774176989</v>
      </c>
      <c r="D66">
        <f t="shared" si="1"/>
        <v>16.373180176893996</v>
      </c>
    </row>
    <row r="67" spans="1:4" x14ac:dyDescent="0.35">
      <c r="A67" t="s">
        <v>57</v>
      </c>
      <c r="B67">
        <v>66</v>
      </c>
      <c r="C67">
        <v>10.2556641220316</v>
      </c>
      <c r="D67">
        <f t="shared" si="1"/>
        <v>16.504850498150336</v>
      </c>
    </row>
    <row r="68" spans="1:4" x14ac:dyDescent="0.35">
      <c r="A68" t="s">
        <v>58</v>
      </c>
      <c r="B68">
        <v>67</v>
      </c>
      <c r="C68">
        <v>9.7404941422592</v>
      </c>
      <c r="D68">
        <f t="shared" si="1"/>
        <v>15.675766842903421</v>
      </c>
    </row>
    <row r="69" spans="1:4" x14ac:dyDescent="0.35">
      <c r="A69" t="s">
        <v>59</v>
      </c>
      <c r="B69">
        <v>68</v>
      </c>
      <c r="C69">
        <v>1.157144280275159</v>
      </c>
      <c r="D69">
        <f t="shared" si="1"/>
        <v>1.8622385760180244</v>
      </c>
    </row>
    <row r="70" spans="1:4" x14ac:dyDescent="0.35">
      <c r="A70" t="s">
        <v>29</v>
      </c>
      <c r="B70">
        <v>69</v>
      </c>
      <c r="C70">
        <v>1.1368768064623165</v>
      </c>
      <c r="D70">
        <f>C70/1.60934</f>
        <v>0.70642425246518226</v>
      </c>
    </row>
    <row r="71" spans="1:4" x14ac:dyDescent="0.35">
      <c r="A71" t="s">
        <v>30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5">
      <c r="A72" t="s">
        <v>31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5">
      <c r="A73" t="s">
        <v>32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5">
      <c r="A74" t="s">
        <v>158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5">
      <c r="A75" t="s">
        <v>159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5">
      <c r="A76" t="s">
        <v>33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5">
      <c r="A77" t="s">
        <v>34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5">
      <c r="A78" t="s">
        <v>35</v>
      </c>
      <c r="B78">
        <v>77</v>
      </c>
      <c r="C78">
        <v>-7.94157992226146</v>
      </c>
      <c r="D78">
        <f t="shared" si="2"/>
        <v>-4.9346812496187633</v>
      </c>
    </row>
    <row r="79" spans="1:4" x14ac:dyDescent="0.35">
      <c r="A79" t="s">
        <v>36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5">
      <c r="A80" t="s">
        <v>116</v>
      </c>
      <c r="B80">
        <v>79</v>
      </c>
      <c r="C80">
        <v>-1.71230335362176</v>
      </c>
      <c r="D80">
        <f t="shared" si="2"/>
        <v>-1.0639786208145947</v>
      </c>
    </row>
    <row r="81" spans="1:4" x14ac:dyDescent="0.35">
      <c r="A81" t="s">
        <v>117</v>
      </c>
      <c r="B81">
        <v>80</v>
      </c>
      <c r="C81">
        <v>5.2860668593272644</v>
      </c>
      <c r="D81">
        <f t="shared" si="2"/>
        <v>3.2846178304940312</v>
      </c>
    </row>
    <row r="82" spans="1:4" x14ac:dyDescent="0.35">
      <c r="A82" t="s">
        <v>160</v>
      </c>
      <c r="B82">
        <v>81</v>
      </c>
      <c r="C82">
        <v>8.6070781124664784</v>
      </c>
      <c r="D82">
        <f t="shared" si="2"/>
        <v>5.3482036813019489</v>
      </c>
    </row>
    <row r="83" spans="1:4" x14ac:dyDescent="0.35">
      <c r="A83" t="s">
        <v>161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5">
      <c r="A84" t="s">
        <v>43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5">
      <c r="A85" t="s">
        <v>44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5">
      <c r="A86" t="s">
        <v>162</v>
      </c>
      <c r="B86">
        <v>85</v>
      </c>
      <c r="C86">
        <v>27.92188509805143</v>
      </c>
      <c r="D86">
        <f>C86*1.60934^2</f>
        <v>72.316990935221881</v>
      </c>
    </row>
    <row r="87" spans="1:4" x14ac:dyDescent="0.35">
      <c r="A87" t="s">
        <v>163</v>
      </c>
      <c r="B87">
        <v>86</v>
      </c>
      <c r="C87">
        <v>25.127687734127111</v>
      </c>
      <c r="D87">
        <f>C87*1.60934^2</f>
        <v>65.080088959279095</v>
      </c>
    </row>
    <row r="88" spans="1:4" x14ac:dyDescent="0.35">
      <c r="A88" t="s">
        <v>164</v>
      </c>
      <c r="B88">
        <v>87</v>
      </c>
      <c r="C88">
        <v>122.548474987894</v>
      </c>
    </row>
    <row r="89" spans="1:4" x14ac:dyDescent="0.35">
      <c r="A89" t="s">
        <v>165</v>
      </c>
      <c r="B89">
        <v>89</v>
      </c>
      <c r="C89">
        <v>142.5528382120342</v>
      </c>
    </row>
    <row r="90" spans="1:4" x14ac:dyDescent="0.35">
      <c r="A90" t="s">
        <v>166</v>
      </c>
      <c r="B90">
        <v>90</v>
      </c>
      <c r="C90">
        <v>18478.29340157317</v>
      </c>
    </row>
    <row r="91" spans="1:4" x14ac:dyDescent="0.35">
      <c r="A91" t="s">
        <v>199</v>
      </c>
      <c r="C91">
        <v>-0.23237462229539668</v>
      </c>
    </row>
    <row r="92" spans="1:4" x14ac:dyDescent="0.35">
      <c r="A92" t="s">
        <v>200</v>
      </c>
      <c r="C92">
        <v>-0.2885949120223249</v>
      </c>
    </row>
    <row r="93" spans="1:4" x14ac:dyDescent="0.35">
      <c r="A93" t="s">
        <v>201</v>
      </c>
      <c r="C93">
        <v>-0.26293418832561893</v>
      </c>
    </row>
    <row r="94" spans="1:4" x14ac:dyDescent="0.35">
      <c r="A94" t="s">
        <v>202</v>
      </c>
      <c r="C94">
        <v>-0.29549068412733248</v>
      </c>
    </row>
    <row r="95" spans="1:4" x14ac:dyDescent="0.35">
      <c r="A95" t="s">
        <v>203</v>
      </c>
      <c r="C95">
        <v>-0.34749104115171398</v>
      </c>
    </row>
    <row r="96" spans="1:4" x14ac:dyDescent="0.35">
      <c r="A96" t="s">
        <v>204</v>
      </c>
      <c r="C96">
        <v>-0.32539548393483481</v>
      </c>
    </row>
    <row r="97" spans="1:4" x14ac:dyDescent="0.35">
      <c r="A97" t="s">
        <v>167</v>
      </c>
      <c r="B97">
        <v>92</v>
      </c>
      <c r="C97">
        <v>-0.24229407501972869</v>
      </c>
    </row>
    <row r="98" spans="1:4" x14ac:dyDescent="0.35">
      <c r="A98" t="s">
        <v>168</v>
      </c>
      <c r="B98">
        <v>93</v>
      </c>
      <c r="C98">
        <v>-0.27005117509554516</v>
      </c>
    </row>
    <row r="99" spans="1:4" x14ac:dyDescent="0.35">
      <c r="A99" t="s">
        <v>118</v>
      </c>
      <c r="B99">
        <v>94</v>
      </c>
      <c r="C99">
        <v>-0.24397495405798156</v>
      </c>
    </row>
    <row r="100" spans="1:4" x14ac:dyDescent="0.35">
      <c r="A100" t="s">
        <v>169</v>
      </c>
      <c r="B100">
        <v>95</v>
      </c>
      <c r="C100">
        <v>-0.29782014109595623</v>
      </c>
    </row>
    <row r="101" spans="1:4" x14ac:dyDescent="0.35">
      <c r="A101" t="s">
        <v>170</v>
      </c>
      <c r="B101">
        <v>96</v>
      </c>
      <c r="C101">
        <v>-0.32810689174601754</v>
      </c>
    </row>
    <row r="102" spans="1:4" x14ac:dyDescent="0.35">
      <c r="A102" t="s">
        <v>171</v>
      </c>
      <c r="B102">
        <v>97</v>
      </c>
      <c r="C102">
        <v>-0.30802326104585137</v>
      </c>
    </row>
    <row r="103" spans="1:4" x14ac:dyDescent="0.35">
      <c r="A103" t="s">
        <v>172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5">
      <c r="A104" t="s">
        <v>173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PARSTEST</vt:lpstr>
      <vt:lpstr>PARS</vt:lpstr>
      <vt:lpstr>PARS4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W_psid_old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2022-08-05T00:19:21Z</dcterms:modified>
</cp:coreProperties>
</file>