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59" documentId="8_{1257A13C-7CDD-45B3-91A9-B5EE2763487A}" xr6:coauthVersionLast="47" xr6:coauthVersionMax="47" xr10:uidLastSave="{EEA54DEF-0992-4615-BD4D-3D63DBD002D2}"/>
  <bookViews>
    <workbookView xWindow="-108" yWindow="-108" windowWidth="23256" windowHeight="12576" firstSheet="1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11" i="3"/>
  <c r="E2" i="3"/>
  <c r="E3" i="3"/>
  <c r="E7" i="3"/>
  <c r="E34" i="3"/>
  <c r="E39" i="3"/>
  <c r="E40" i="3"/>
  <c r="E49" i="3"/>
  <c r="E50" i="3"/>
  <c r="E51" i="3"/>
  <c r="E52" i="3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X27" i="3"/>
  <c r="E27" i="3" s="1"/>
  <c r="X6" i="3"/>
  <c r="X17" i="3"/>
  <c r="E17" i="3" s="1"/>
  <c r="X29" i="3"/>
  <c r="E29" i="3" s="1"/>
  <c r="E41" i="3" s="1"/>
  <c r="X18" i="3"/>
  <c r="E18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49" i="3"/>
  <c r="F49" i="3"/>
  <c r="F21" i="3"/>
  <c r="X35" i="3"/>
  <c r="E35" i="3" s="1"/>
  <c r="X34" i="3"/>
  <c r="J34" i="3"/>
  <c r="S4" i="3"/>
  <c r="F4" i="11" s="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8" i="3"/>
  <c r="E8" i="3" s="1"/>
  <c r="X9" i="3"/>
  <c r="E9" i="3" s="1"/>
  <c r="E11" i="3" s="1"/>
  <c r="X10" i="3"/>
  <c r="E10" i="3" s="1"/>
  <c r="X26" i="3"/>
  <c r="E26" i="3" s="1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49" i="3"/>
  <c r="P49" i="3"/>
  <c r="E37" i="3" l="1"/>
  <c r="H16" i="1" s="1"/>
  <c r="C29" i="11"/>
  <c r="D29" i="11"/>
  <c r="U49" i="3"/>
  <c r="W49" i="3" s="1"/>
  <c r="F49" i="11"/>
  <c r="B24" i="11"/>
  <c r="U48" i="3"/>
  <c r="W48" i="3" s="1"/>
  <c r="C28" i="11"/>
  <c r="C6" i="11"/>
  <c r="B6" i="11" s="1"/>
  <c r="E49" i="14"/>
  <c r="B49" i="14" s="1"/>
  <c r="C49" i="14" s="1"/>
  <c r="I16" i="1"/>
  <c r="P6" i="3"/>
  <c r="S6" i="3"/>
  <c r="U6" i="3" s="1"/>
  <c r="W6" i="3" s="1"/>
  <c r="G48" i="3"/>
  <c r="F48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J28" i="3"/>
  <c r="J19" i="3"/>
  <c r="F45" i="3"/>
  <c r="F44" i="3"/>
  <c r="G12" i="3"/>
  <c r="F12" i="3"/>
  <c r="G11" i="3"/>
  <c r="G7" i="3"/>
  <c r="G2" i="3"/>
  <c r="F2" i="3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F19" i="1" l="1"/>
  <c r="H19" i="1" s="1"/>
  <c r="J19" i="1" s="1"/>
  <c r="D2" i="11"/>
  <c r="G44" i="3"/>
  <c r="G33" i="3"/>
  <c r="C2" i="11"/>
  <c r="G45" i="3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33" i="3"/>
  <c r="X13" i="3"/>
  <c r="C43" i="11"/>
  <c r="C50" i="11"/>
  <c r="C51" i="11"/>
  <c r="C52" i="11"/>
  <c r="C7" i="11"/>
  <c r="D7" i="11"/>
  <c r="D47" i="11"/>
  <c r="C47" i="1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1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5" i="3" s="1"/>
  <c r="E6" i="3" s="1"/>
  <c r="E46" i="11"/>
  <c r="U47" i="3"/>
  <c r="C5" i="11"/>
  <c r="D5" i="11"/>
  <c r="C42" i="1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3" i="11"/>
  <c r="B43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4" i="3" l="1"/>
  <c r="W44" i="3"/>
  <c r="B27" i="11"/>
  <c r="E27" i="11" s="1"/>
  <c r="V47" i="3"/>
  <c r="W47" i="3"/>
  <c r="V43" i="3"/>
  <c r="W43" i="3"/>
  <c r="B25" i="11"/>
  <c r="E25" i="11" s="1"/>
  <c r="J4" i="3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N47" i="10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24" i="8" l="1" a="1"/>
  <c r="AP24" i="8" s="1"/>
  <c r="AN22" i="10" s="1"/>
  <c r="D25" i="8" a="1"/>
  <c r="D25" i="8" s="1"/>
  <c r="B23" i="10" s="1"/>
  <c r="D46" i="8" a="1"/>
  <c r="D46" i="8" s="1"/>
  <c r="B44" i="10" s="1"/>
  <c r="D5" i="8" a="1"/>
  <c r="D5" i="8" s="1"/>
  <c r="B3" i="10" s="1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<sst xmlns="http://schemas.openxmlformats.org/spreadsheetml/2006/main" count="842" uniqueCount="283">
  <si>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</si>
  <si>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</si>
  <si>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</si>
  <si>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</si>
  <si>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</si>
  <si>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</si>
  <si>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</si>
  <si>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</si>
  <si>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</si>
  <si>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</si>
  <si>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</si>
  <si>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</si>
  <si>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</si>
  <si>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</si>
  <si>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</si>
  <si>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</si>
  <si>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</si>
  <si>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</si>
  <si>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</si>
  <si>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</si>
  <si>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</si>
  <si>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</si>
  <si>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</si>
  <si>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</si>
  <si>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</si>
  <si>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</si>
  <si>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</si>
  <si>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</si>
  <si>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</si>
  <si>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</si>
  <si>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</si>
  <si>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</si>
  <si>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</si>
  <si>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</si>
  <si>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</si>
  <si>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</si>
  <si>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</si>
  <si>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</si>
  <si>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</si>
  <si>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</si>
  <si>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</si>
  <si>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</si>
  <si>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</si>
  <si>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</si>
  <si>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</si>
  <si>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</si>
  <si>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</si>
  <si>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</si>
  <si>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</si>
  <si>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</si>
  <si>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</si>
  <si>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</si>
  <si>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</si>
  <si>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</si>
  <si>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</si>
  <si>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</si>
  <si>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</si>
  <si>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</si>
  <si>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</si>
  <si>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</si>
  <si>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</si>
  <si>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</si>
  <si>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</si>
  <si>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</si>
  <si>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</si>
  <si>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</si>
  <si>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</si>
  <si>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</si>
  <si>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</si>
  <si>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</si>
  <si>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</si>
  <si>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</si>
  <si>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</si>
  <si>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</si>
  <si>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</si>
  <si>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</si>
  <si>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</si>
  <si>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</si>
  <si>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</si>
  <si>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</si>
  <si>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</si>
  <si>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</si>
  <si>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</si>
  <si>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</si>
  <si>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</si>
  <si>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</si>
  <si>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</si>
  <si>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</si>
  <si>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</si>
  <si>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</si>
  <si>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</si>
  <si>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</si>
  <si>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</si>
  <si>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</si>
  <si>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</si>
  <si>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</si>
  <si>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</si>
  <si>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</si>
  <si>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</si>
  <si>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</si>
  <si>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</si>
  <si>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</si>
  <si>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</si>
  <si>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</si>
  <si>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</si>
  <si>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</si>
  <si>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</si>
  <si>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</si>
  <si>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</si>
  <si>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</si>
  <si>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</si>
  <si>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</si>
  <si>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</si>
  <si>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</si>
  <si>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</si>
  <si>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</si>
  <si>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</si>
  <si>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</si>
  <si>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</si>
  <si>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</si>
  <si>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</si>
  <si>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</si>
  <si>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</si>
  <si>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</si>
  <si>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</si>
  <si>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</si>
  <si>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</si>
  <si>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</si>
  <si>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</si>
  <si>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</si>
  <si>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</si>
  <si>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</si>
  <si>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</si>
  <si>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</si>
  <si>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</si>
  <si>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</si>
  <si>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</si>
  <si>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</si>
  <si>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</si>
  <si>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</si>
  <si>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</si>
  <si>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</si>
  <si>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</si>
  <si>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</si>
  <si>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</si>
  <si>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</si>
  <si>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</si>
  <si>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</si>
  <si>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</si>
  <si>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</si>
  <si>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</si>
  <si>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</si>
  <si>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</si>
  <si>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</si>
  <si>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</si>
  <si>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</si>
  <si>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</si>
  <si>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</si>
  <si>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</si>
  <si>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</si>
  <si>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</si>
  <si>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</si>
  <si>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</si>
  <si>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</si>
  <si>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</si>
  <si>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</si>
  <si>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</si>
  <si>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</si>
  <si>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</si>
  <si>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</si>
  <si>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</si>
  <si>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</si>
  <si>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</si>
  <si>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</si>
  <si>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</si>
  <si>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</si>
  <si>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</si>
  <si>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</si>
  <si>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</si>
  <si>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</si>
  <si>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</si>
  <si>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</si>
  <si>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</si>
  <si>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</si>
  <si>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</si>
  <si>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</si>
  <si>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</si>
  <si>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</si>
  <si>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</si>
  <si>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</si>
  <si>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</si>
  <si>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</si>
  <si>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</si>
  <si>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</si>
  <si>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</si>
  <si>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</si>
  <si>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</si>
  <si>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</si>
  <si>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</si>
  <si>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</si>
  <si>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</si>
  <si>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</si>
  <si>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</si>
  <si>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</si>
  <si>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</si>
  <si>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</si>
  <si>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</si>
  <si>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</si>
  <si>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</si>
  <si>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</si>
  <si>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</si>
  <si>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</si>
  <si>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</si>
  <si>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</si>
  <si>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</si>
  <si>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</si>
  <si>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</si>
  <si>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</si>
  <si>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</si>
  <si>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</si>
  <si>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</si>
  <si>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</si>
  <si>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</si>
  <si>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</si>
  <si>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</si>
  <si>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</si>
  <si>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</si>
  <si>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</si>
  <si>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</si>
  <si>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</si>
  <si>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</si>
  <si>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</si>
  <si>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</si>
  <si>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</si>
  <si>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</si>
  <si>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</si>
  <si>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</si>
  <si>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</si>
  <si>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</si>
  <si>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</si>
  <si>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</si>
  <si>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</si>
  <si>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</si>
  <si>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</si>
  <si>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</si>
  <si>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</si>
  <si>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</si>
  <si>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</si>
  <si>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</si>
  <si>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</si>
  <si>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</si>
  <si>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</si>
  <si>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</si>
  <si>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</si>
  <si>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</si>
  <si>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</si>
  <si>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</si>
  <si>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</si>
  <si>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</si>
  <si>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</si>
  <si>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</si>
  <si>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</si>
  <si>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</si>
  <si>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</si>
  <si>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</si>
  <si>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</si>
  <si>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</si>
  <si>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</si>
  <si>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</si>
  <si>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</si>
  <si>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</si>
  <si>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</si>
  <si>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</si>
  <si>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</si>
  <si>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</si>
  <si>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</si>
  <si>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</si>
  <si>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Home and marriage</t>
  </si>
  <si>
    <t>Space</t>
  </si>
  <si>
    <t>Sorting in space</t>
  </si>
  <si>
    <t>Sensitivity to job access</t>
  </si>
  <si>
    <t>NEVER APPEARS! Even with 10% threshold. Baffling. Move to 2</t>
  </si>
  <si>
    <t>Work, Home and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</si>
</sst>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19.506200863224791</v>
      </c>
      <c r="C2">
        <f>PARS!C2</f>
        <v>0</v>
      </c>
      <c r="D2">
        <f>PARS!D2</f>
        <v>0</v>
      </c>
      <c r="E2" t="b">
        <f t="shared" ref="E2:E51" si="0">AND(D2&gt;=B2,B2&gt;=C2,D2&gt;=C2)</f>
        <v>0</v>
      </c>
      <c r="F2">
        <f>VLOOKUP(A2,PARS!A:X,19,0)</f>
        <v>0</v>
      </c>
      <c r="G2">
        <v>0.32882499935764908</v>
      </c>
      <c r="H2">
        <f ca="1">RAND()</f>
        <v>0.5834079514890691</v>
      </c>
    </row>
    <row r="3" spans="1:9" x14ac:dyDescent="0.3">
      <c r="A3" t="s">
        <v>110</v>
      </c>
      <c r="B3">
        <f>PARS!B3*$I$7+G3*(1-$I$7)*C3+(1-G3)*(1-$I$7)*D3</f>
        <v>1.5051211461623278E-3</v>
      </c>
      <c r="C3">
        <f>PARS!C3</f>
        <v>0</v>
      </c>
      <c r="D3">
        <f>PARS!D3</f>
        <v>0</v>
      </c>
      <c r="E3" t="b">
        <f t="shared" si="0"/>
        <v>0</v>
      </c>
      <c r="F3">
        <f>VLOOKUP(A3,PARS!A:X,19,0)</f>
        <v>0</v>
      </c>
      <c r="G3">
        <v>7.8162524621697149E-2</v>
      </c>
      <c r="H3">
        <f t="shared" ref="H3:H52" ca="1" si="1">RAND()</f>
        <v>0.15432529907643588</v>
      </c>
    </row>
    <row r="4" spans="1:9" x14ac:dyDescent="0.3">
      <c r="A4" t="s">
        <v>74</v>
      </c>
      <c r="B4">
        <f>PARS!B4*$I$7+G4*(1-$I$7)*C4+(1-G4)*(1-$I$7)*D4</f>
        <v>0</v>
      </c>
      <c r="C4">
        <f>PARS!C4</f>
        <v>0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0.25658000829323435</v>
      </c>
    </row>
    <row r="5" spans="1:9" x14ac:dyDescent="0.3">
      <c r="A5" t="s">
        <v>75</v>
      </c>
      <c r="B5">
        <f>PARS!B5*$I$7+G5*(1-$I$7)*C5+(1-G5)*(1-$I$7)*D5</f>
        <v>0</v>
      </c>
      <c r="C5">
        <f>PARS!C5</f>
        <v>0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0.83609652207046814</v>
      </c>
    </row>
    <row r="6" spans="1:9" x14ac:dyDescent="0.3">
      <c r="A6" t="s">
        <v>246</v>
      </c>
      <c r="B6">
        <f>PARS!B6*$I$7+G6*(1-$I$7)*C6+(1-G6)*(1-$I$7)*D6</f>
        <v>79.2</v>
      </c>
      <c r="C6">
        <f>PARS!C6</f>
        <v>0</v>
      </c>
      <c r="D6">
        <f>PARS!D6</f>
        <v>0</v>
      </c>
      <c r="E6" t="b">
        <f t="shared" si="0"/>
        <v>0</v>
      </c>
      <c r="F6">
        <f>VLOOKUP(A6,PARS!A:X,19,0)</f>
        <v>0</v>
      </c>
      <c r="G6">
        <v>0.26515003711518037</v>
      </c>
      <c r="H6">
        <f t="shared" ca="1" si="1"/>
        <v>0.9774241055755547</v>
      </c>
      <c r="I6" t="s">
        <v>251</v>
      </c>
    </row>
    <row r="7" spans="1:9" x14ac:dyDescent="0.3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8.8525151090871335E-3</v>
      </c>
      <c r="I7">
        <v>0.8</v>
      </c>
    </row>
    <row r="8" spans="1:9" x14ac:dyDescent="0.3">
      <c r="A8" t="s">
        <v>73</v>
      </c>
      <c r="B8">
        <f>PARS!B8*$I$7+G8*(1-$I$7)*C8+(1-G8)*(1-$I$7)*D8</f>
        <v>-1.6281065429198396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0.64652814355908328</v>
      </c>
    </row>
    <row r="9" spans="1:9" x14ac:dyDescent="0.3">
      <c r="A9" t="s">
        <v>91</v>
      </c>
      <c r="B9">
        <f>PARS!B9*$I$7+G9*(1-$I$7)*C9+(1-G9)*(1-$I$7)*D9</f>
        <v>0.16091804612264479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2.5111485110639875E-2</v>
      </c>
    </row>
    <row r="10" spans="1:9" x14ac:dyDescent="0.3">
      <c r="A10" t="s">
        <v>92</v>
      </c>
      <c r="B10">
        <f>PARS!B10*$I$7+G10*(1-$I$7)*C10+(1-G10)*(1-$I$7)*D10</f>
        <v>0.71891877672620752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0.48424962225607937</v>
      </c>
    </row>
    <row r="11" spans="1:9" x14ac:dyDescent="0.3">
      <c r="A11" t="s">
        <v>97</v>
      </c>
      <c r="B11">
        <f>PARS!B11*$I$7+G11*(1-$I$7)*C11+(1-G11)*(1-$I$7)*D11</f>
        <v>0.15475479947616722</v>
      </c>
      <c r="C11">
        <f>PARS!C11</f>
        <v>0</v>
      </c>
      <c r="D11">
        <f>PARS!D11</f>
        <v>0</v>
      </c>
      <c r="E11" t="b">
        <f t="shared" si="0"/>
        <v>0</v>
      </c>
      <c r="F11">
        <f>VLOOKUP(A11,PARS!A:X,19,0)</f>
        <v>0</v>
      </c>
      <c r="G11">
        <v>0.78788074593846891</v>
      </c>
      <c r="H11">
        <f t="shared" ca="1" si="1"/>
        <v>0.25640598491356359</v>
      </c>
    </row>
    <row r="12" spans="1:9" x14ac:dyDescent="0.3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0.3310821232789869</v>
      </c>
    </row>
    <row r="13" spans="1:9" x14ac:dyDescent="0.3">
      <c r="A13" t="s">
        <v>93</v>
      </c>
      <c r="B13">
        <f>PARS!B13*$I$7+G13*(1-$I$7)*C13+(1-G13)*(1-$I$7)*D13</f>
        <v>-3.6572864842889449E-2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0.90125130304477019</v>
      </c>
    </row>
    <row r="14" spans="1:9" x14ac:dyDescent="0.3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0.25348863554593004</v>
      </c>
    </row>
    <row r="15" spans="1:9" x14ac:dyDescent="0.3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0.98671858031681703</v>
      </c>
    </row>
    <row r="16" spans="1:9" x14ac:dyDescent="0.3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0.87583336218510133</v>
      </c>
    </row>
    <row r="17" spans="1:8" x14ac:dyDescent="0.3">
      <c r="A17" t="s">
        <v>76</v>
      </c>
      <c r="B17">
        <f>PARS!B17*$I$7+G17*(1-$I$7)*C17+(1-G17)*(1-$I$7)*D17</f>
        <v>-1.4669295630491297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0.68181287391271628</v>
      </c>
    </row>
    <row r="18" spans="1:8" x14ac:dyDescent="0.3">
      <c r="A18" t="s">
        <v>95</v>
      </c>
      <c r="B18">
        <f>PARS!B18*$I$7+G18*(1-$I$7)*C18+(1-G18)*(1-$I$7)*D18</f>
        <v>0.88348500189279133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1.0774424413778627E-3</v>
      </c>
    </row>
    <row r="19" spans="1:8" x14ac:dyDescent="0.3">
      <c r="A19" t="s">
        <v>70</v>
      </c>
      <c r="B19">
        <f>PARS!B19*$I$7+G19*(1-$I$7)*C19+(1-G19)*(1-$I$7)*D19</f>
        <v>3.5313899115161655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0.81567557913241306</v>
      </c>
    </row>
    <row r="20" spans="1:8" x14ac:dyDescent="0.3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0.18635538756254033</v>
      </c>
    </row>
    <row r="21" spans="1:8" x14ac:dyDescent="0.3">
      <c r="A21" t="s">
        <v>72</v>
      </c>
      <c r="B21">
        <f>PARS!B21*$I$7+G21*(1-$I$7)*C21+(1-G21)*(1-$I$7)*D21</f>
        <v>-0.18382362582610881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0.9204871439041058</v>
      </c>
    </row>
    <row r="22" spans="1:8" x14ac:dyDescent="0.3">
      <c r="A22" t="s">
        <v>67</v>
      </c>
      <c r="B22">
        <f>PARS!B22*$I$7+G22*(1-$I$7)*C22+(1-G22)*(1-$I$7)*D22</f>
        <v>8.7595441982120409E-2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0.8268386614703962</v>
      </c>
    </row>
    <row r="23" spans="1:8" x14ac:dyDescent="0.3">
      <c r="A23" t="s">
        <v>78</v>
      </c>
      <c r="B23">
        <f>PARS!B23*$I$7+G23*(1-$I$7)*C23+(1-G23)*(1-$I$7)*D23</f>
        <v>-1.2609159458814547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0.27750319223286257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0.95722443550714453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0.6067462963914465</v>
      </c>
    </row>
    <row r="26" spans="1:8" x14ac:dyDescent="0.3">
      <c r="A26" t="s">
        <v>80</v>
      </c>
      <c r="B26">
        <f>PARS!B26*$I$7+G26*(1-$I$7)*C26+(1-G26)*(1-$I$7)*D26</f>
        <v>-1.0614914406199938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0.76833784423421969</v>
      </c>
    </row>
    <row r="27" spans="1:8" x14ac:dyDescent="0.3">
      <c r="A27" t="s">
        <v>81</v>
      </c>
      <c r="B27">
        <f>PARS!B27*$I$7+G27*(1-$I$7)*C27+(1-G27)*(1-$I$7)*D27</f>
        <v>0.9704554057176028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0.3726700611925442</v>
      </c>
    </row>
    <row r="28" spans="1:8" x14ac:dyDescent="0.3">
      <c r="A28" t="s">
        <v>99</v>
      </c>
      <c r="B28">
        <f>PARS!B28*$I$7+G28*(1-$I$7)*C28+(1-G28)*(1-$I$7)*D28</f>
        <v>1600</v>
      </c>
      <c r="C28">
        <f>PARS!C28</f>
        <v>0</v>
      </c>
      <c r="D28">
        <f>PARS!D28</f>
        <v>0</v>
      </c>
      <c r="E28" t="b">
        <f t="shared" si="0"/>
        <v>0</v>
      </c>
      <c r="F28">
        <f>VLOOKUP(A28,PARS!A:X,19,0)</f>
        <v>0</v>
      </c>
      <c r="G28">
        <v>0.4840617887354417</v>
      </c>
      <c r="H28">
        <f t="shared" ca="1" si="1"/>
        <v>0.69442626931358098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0.41398467470825551</v>
      </c>
    </row>
    <row r="30" spans="1:8" x14ac:dyDescent="0.3">
      <c r="A30" t="s">
        <v>85</v>
      </c>
      <c r="B30">
        <f>PARS!B30*$I$7+G30*(1-$I$7)*C30+(1-G30)*(1-$I$7)*D30</f>
        <v>0.83813073026542528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0.54633288062951046</v>
      </c>
    </row>
    <row r="31" spans="1:8" x14ac:dyDescent="0.3">
      <c r="A31" t="s">
        <v>82</v>
      </c>
      <c r="B31">
        <f>PARS!B31*$I$7+G31*(1-$I$7)*C31+(1-G31)*(1-$I$7)*D31</f>
        <v>1.5578142965726671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0.48042659572458601</v>
      </c>
    </row>
    <row r="32" spans="1:8" x14ac:dyDescent="0.3">
      <c r="A32" t="s">
        <v>83</v>
      </c>
      <c r="B32">
        <f>PARS!B32*$I$7+G32*(1-$I$7)*C32+(1-G32)*(1-$I$7)*D32</f>
        <v>0.45893212661739607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0.36378755942353092</v>
      </c>
    </row>
    <row r="33" spans="1:8" x14ac:dyDescent="0.3">
      <c r="A33" t="s">
        <v>84</v>
      </c>
      <c r="B33">
        <f>PARS!B33*$I$7+G33*(1-$I$7)*C33+(1-G33)*(1-$I$7)*D33</f>
        <v>0.56447839999999994</v>
      </c>
      <c r="C33">
        <f>PARS!C33</f>
        <v>0</v>
      </c>
      <c r="D33">
        <f>PARS!D33</f>
        <v>0</v>
      </c>
      <c r="E33" t="b">
        <f t="shared" si="0"/>
        <v>0</v>
      </c>
      <c r="F33">
        <f>VLOOKUP(A33,PARS!A:X,19,0)</f>
        <v>0</v>
      </c>
      <c r="G33">
        <v>0.57337517032149443</v>
      </c>
      <c r="H33">
        <f t="shared" ca="1" si="1"/>
        <v>0.67576158321879687</v>
      </c>
    </row>
    <row r="34" spans="1:8" x14ac:dyDescent="0.3">
      <c r="A34" t="s">
        <v>86</v>
      </c>
      <c r="B34">
        <f>PARS!B34*$I$7+G34*(1-$I$7)*C34+(1-G34)*(1-$I$7)*D34</f>
        <v>0.20491386028027683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0.4408926476858811</v>
      </c>
    </row>
    <row r="35" spans="1:8" x14ac:dyDescent="0.3">
      <c r="A35" t="s">
        <v>87</v>
      </c>
      <c r="B35">
        <f>PARS!B35*$I$7+G35*(1-$I$7)*C35+(1-G35)*(1-$I$7)*D35</f>
        <v>-1.0839988043891173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0.63210409965429937</v>
      </c>
    </row>
    <row r="36" spans="1:8" x14ac:dyDescent="0.3">
      <c r="A36" t="s">
        <v>88</v>
      </c>
      <c r="B36">
        <f>PARS!B36*$I$7+G36*(1-$I$7)*C36+(1-G36)*(1-$I$7)*D36</f>
        <v>1.3486541946663708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0.45376444653990911</v>
      </c>
    </row>
    <row r="37" spans="1:8" x14ac:dyDescent="0.3">
      <c r="A37" t="s">
        <v>101</v>
      </c>
      <c r="B37">
        <f>PARS!B37*$I$7+G37*(1-$I$7)*C37+(1-G37)*(1-$I$7)*D37</f>
        <v>1.8439039635035592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0.52041377846869541</v>
      </c>
    </row>
    <row r="38" spans="1:8" x14ac:dyDescent="0.3">
      <c r="A38" s="5" t="s">
        <v>68</v>
      </c>
      <c r="B38">
        <f>PARS!B38*$I$7+G38*(1-$I$7)*C38+(1-G38)*(1-$I$7)*D38</f>
        <v>0.18872914497476154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0.49483109499968148</v>
      </c>
    </row>
    <row r="39" spans="1:8" x14ac:dyDescent="0.3">
      <c r="A39" s="3" t="s">
        <v>106</v>
      </c>
      <c r="B39">
        <f>PARS!B39*$I$7+G39*(1-$I$7)*C39+(1-G39)*(1-$I$7)*D39</f>
        <v>1.3096000000000001</v>
      </c>
      <c r="C39">
        <f>PARS!C39</f>
        <v>0</v>
      </c>
      <c r="D39">
        <f>PARS!D39</f>
        <v>0</v>
      </c>
      <c r="E39" t="b">
        <f t="shared" si="0"/>
        <v>0</v>
      </c>
      <c r="F39">
        <f>VLOOKUP(A39,PARS!A:X,19,0)</f>
        <v>0</v>
      </c>
      <c r="G39">
        <v>0.11665325171847285</v>
      </c>
      <c r="H39">
        <f t="shared" ca="1" si="1"/>
        <v>0.32529169551487247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0.82106919481797036</v>
      </c>
    </row>
    <row r="41" spans="1:8" x14ac:dyDescent="0.3">
      <c r="A41" t="s">
        <v>108</v>
      </c>
      <c r="B41">
        <f>PARS!B41*$I$7+G41*(1-$I$7)*C41+(1-G41)*(1-$I$7)*D41</f>
        <v>0.8</v>
      </c>
      <c r="C41">
        <f>PARS!C41</f>
        <v>0</v>
      </c>
      <c r="D41">
        <f>PARS!D41</f>
        <v>0</v>
      </c>
      <c r="E41" t="b">
        <f t="shared" si="0"/>
        <v>0</v>
      </c>
      <c r="F41">
        <f>VLOOKUP(A41,PARS!A:X,19,0)</f>
        <v>0</v>
      </c>
      <c r="G41">
        <v>0.1320182023944263</v>
      </c>
      <c r="H41">
        <f t="shared" ca="1" si="1"/>
        <v>0.5618468272389544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0.19325575926401584</v>
      </c>
    </row>
    <row r="43" spans="1:8" x14ac:dyDescent="0.3">
      <c r="A43" t="s">
        <v>109</v>
      </c>
      <c r="B43">
        <f>PARS!B43*$I$7+G43*(1-$I$7)*C43+(1-G43)*(1-$I$7)*D43</f>
        <v>0.8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0.60394113393418281</v>
      </c>
    </row>
    <row r="44" spans="1:8" x14ac:dyDescent="0.3">
      <c r="A44" t="s">
        <v>89</v>
      </c>
      <c r="B44">
        <f>PARS!B44*$I$7+G44*(1-$I$7)*C44+(1-G44)*(1-$I$7)*D44</f>
        <v>0.11592000000000001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0.69299422418159895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0.28545679243470801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0.40798469831164674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0.47437930965342778</v>
      </c>
    </row>
    <row r="48" spans="1:8" x14ac:dyDescent="0.3">
      <c r="A48" t="s">
        <v>245</v>
      </c>
      <c r="B48">
        <f>PARS!B48*$I$7+G48*(1-$I$7)*C48+(1-G48)*(1-$I$7)*D48</f>
        <v>2.9600000000000004</v>
      </c>
      <c r="C48">
        <f>PARS!C48</f>
        <v>0</v>
      </c>
      <c r="D48">
        <f>PARS!D48</f>
        <v>0</v>
      </c>
      <c r="E48" t="b">
        <f t="shared" ref="E48" si="3">AND(D48&gt;=B48,B48&gt;=C48,D48&gt;=C48)</f>
        <v>0</v>
      </c>
      <c r="F48">
        <f>VLOOKUP(A48,PARS!A:X,19,0)</f>
        <v>0</v>
      </c>
      <c r="G48">
        <v>0.14761782707694227</v>
      </c>
      <c r="H48">
        <f t="shared" ca="1" si="1"/>
        <v>0.10402729611160211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0.40719405975938017</v>
      </c>
    </row>
    <row r="50" spans="1:8" x14ac:dyDescent="0.3">
      <c r="A50" t="s">
        <v>178</v>
      </c>
      <c r="B50">
        <f>PARS!B50*$I$7+G50*(1-$I$7)*C50+(1-G50)*(1-$I$7)*D50</f>
        <v>0.8188936</v>
      </c>
      <c r="C50">
        <f>PARS!C50</f>
        <v>0</v>
      </c>
      <c r="D50">
        <f>PARS!D50</f>
        <v>0</v>
      </c>
      <c r="E50" t="b">
        <f t="shared" si="0"/>
        <v>0</v>
      </c>
      <c r="F50">
        <f>VLOOKUP(A50,PARS!A:X,19,0)</f>
        <v>0</v>
      </c>
      <c r="G50">
        <v>0.65218464719258884</v>
      </c>
      <c r="H50">
        <f t="shared" ca="1" si="1"/>
        <v>0.71641438072973262</v>
      </c>
    </row>
    <row r="51" spans="1:8" x14ac:dyDescent="0.3">
      <c r="A51" t="s">
        <v>179</v>
      </c>
      <c r="B51">
        <f>PARS!B51*$I$7+G51*(1-$I$7)*C51+(1-G51)*(1-$I$7)*D51</f>
        <v>0.7435944000000001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0.1550438049692523</v>
      </c>
    </row>
    <row r="52" spans="1:8" x14ac:dyDescent="0.3">
      <c r="A52" t="s">
        <v>180</v>
      </c>
      <c r="B52">
        <f>PARS!B52*$I$7+G52*(1-$I$7)*C52+(1-G52)*(1-$I$7)*D52</f>
        <v>0.73768719999999999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0.95996734375533554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1"/>
  <sheetViews>
    <sheetView zoomScale="96" zoomScaleNormal="96" workbookViewId="0">
      <pane xSplit="1" ySplit="7" topLeftCell="B47" activePane="bottomRight" state="frozen"/>
      <selection pane="topRight" activeCell="B1" sqref="B1"/>
      <selection pane="bottomLeft" activeCell="A8" sqref="A8"/>
      <selection pane="bottomRight" activeCell="C65" sqref="C65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77</v>
      </c>
      <c r="B2" s="3">
        <f>'OUTSIDE MOMENT'!G27</f>
        <v>24.382751079030985</v>
      </c>
      <c r="C2">
        <v>0</v>
      </c>
      <c r="D2">
        <v>0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">
      <c r="A3" t="s">
        <v>110</v>
      </c>
      <c r="B3">
        <v>1.8814014327029097E-3</v>
      </c>
      <c r="C3">
        <v>0</v>
      </c>
      <c r="D3">
        <v>0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">
      <c r="A4" t="s">
        <v>74</v>
      </c>
      <c r="B4" s="7">
        <v>0</v>
      </c>
      <c r="C4">
        <v>0</v>
      </c>
      <c r="D4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 t="shared" si="1"/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">
      <c r="A5" t="s">
        <v>75</v>
      </c>
      <c r="B5" s="7">
        <v>0</v>
      </c>
      <c r="C5">
        <v>0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">
      <c r="A6" t="s">
        <v>246</v>
      </c>
      <c r="B6" s="7">
        <v>99</v>
      </c>
      <c r="C6">
        <v>0</v>
      </c>
      <c r="D6">
        <v>0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">
      <c r="A7" t="s">
        <v>105</v>
      </c>
      <c r="B7">
        <v>0</v>
      </c>
      <c r="C7"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hidden="1" x14ac:dyDescent="0.3">
      <c r="A8" t="s">
        <v>73</v>
      </c>
      <c r="B8">
        <v>-1.6272247041349499</v>
      </c>
      <c r="C8">
        <v>-1.7</v>
      </c>
      <c r="D8">
        <v>-1.6272247041349499</v>
      </c>
      <c r="E8" s="15">
        <f>X8</f>
        <v>0.19647409191330356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0.19647409191330356</v>
      </c>
    </row>
    <row r="9" spans="1:27" hidden="1" x14ac:dyDescent="0.3">
      <c r="A9" t="s">
        <v>91</v>
      </c>
      <c r="B9">
        <v>0.19344349934520899</v>
      </c>
      <c r="C9">
        <v>0</v>
      </c>
      <c r="D9">
        <v>0.19344349934520899</v>
      </c>
      <c r="E9" s="15">
        <f>X9</f>
        <v>1.2134208255434669</v>
      </c>
      <c r="F9">
        <v>0.85</v>
      </c>
      <c r="G9">
        <v>1.5</v>
      </c>
      <c r="H9">
        <v>5.1100000000000003</v>
      </c>
      <c r="I9">
        <v>1.1000000000000001</v>
      </c>
      <c r="J9">
        <f t="shared" si="6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1.2134208255434669</v>
      </c>
    </row>
    <row r="10" spans="1:27" hidden="1" x14ac:dyDescent="0.3">
      <c r="A10" t="s">
        <v>92</v>
      </c>
      <c r="B10" s="22">
        <v>0.72858791149304403</v>
      </c>
      <c r="C10">
        <v>0.40546510810816438</v>
      </c>
      <c r="D10">
        <v>0.72858791149304403</v>
      </c>
      <c r="E10" s="15">
        <f>X10</f>
        <v>2.0721524780726535</v>
      </c>
      <c r="F10">
        <v>2</v>
      </c>
      <c r="G10">
        <v>9</v>
      </c>
      <c r="H10">
        <v>5.12</v>
      </c>
      <c r="I10">
        <v>1.1000000000000001</v>
      </c>
      <c r="J10">
        <f t="shared" si="6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2.0721524780726535</v>
      </c>
    </row>
    <row r="11" spans="1:27" x14ac:dyDescent="0.3">
      <c r="A11" t="s">
        <v>97</v>
      </c>
      <c r="B11">
        <f>B9</f>
        <v>0.19344349934520899</v>
      </c>
      <c r="C11">
        <v>0</v>
      </c>
      <c r="D11">
        <v>0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hidden="1" x14ac:dyDescent="0.3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hidden="1" x14ac:dyDescent="0.3">
      <c r="A13" t="s">
        <v>93</v>
      </c>
      <c r="B13">
        <v>0</v>
      </c>
      <c r="C13"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hidden="1" x14ac:dyDescent="0.3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hidden="1" x14ac:dyDescent="0.3">
      <c r="A15" t="s">
        <v>98</v>
      </c>
      <c r="B15">
        <v>0</v>
      </c>
      <c r="C15"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hidden="1" x14ac:dyDescent="0.3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hidden="1" x14ac:dyDescent="0.3">
      <c r="A17" t="s">
        <v>76</v>
      </c>
      <c r="B17">
        <v>-1.4605138180998201</v>
      </c>
      <c r="C17">
        <v>-1.5141277326297755</v>
      </c>
      <c r="D17">
        <v>-1.4605138180998201</v>
      </c>
      <c r="E17" s="15">
        <f>X17</f>
        <v>-0.23211697817935592</v>
      </c>
      <c r="F17">
        <v>-0.27</v>
      </c>
      <c r="G17">
        <v>-0.2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-0.23211697817935592</v>
      </c>
    </row>
    <row r="18" spans="1:28" hidden="1" x14ac:dyDescent="0.3">
      <c r="A18" t="s">
        <v>67</v>
      </c>
      <c r="B18">
        <v>0.89480390637532103</v>
      </c>
      <c r="C18">
        <v>0.5</v>
      </c>
      <c r="D18">
        <v>0.89480390637532103</v>
      </c>
      <c r="E18" s="15">
        <f>X18</f>
        <v>24.468559295668197</v>
      </c>
      <c r="F18">
        <v>14.5</v>
      </c>
      <c r="G18">
        <v>18.5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24.468559295668197</v>
      </c>
    </row>
    <row r="19" spans="1:28" hidden="1" x14ac:dyDescent="0.3">
      <c r="A19" t="s">
        <v>78</v>
      </c>
      <c r="B19">
        <v>3.9884274379650999</v>
      </c>
      <c r="C19">
        <v>1</v>
      </c>
      <c r="D19">
        <v>3.9884274379650999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1.9520485704192854</v>
      </c>
    </row>
    <row r="20" spans="1:28" x14ac:dyDescent="0.3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hidden="1" x14ac:dyDescent="0.3">
      <c r="A21" t="s">
        <v>189</v>
      </c>
      <c r="B21">
        <v>-0.18050373460861199</v>
      </c>
      <c r="C21">
        <v>-0.35</v>
      </c>
      <c r="D21">
        <v>-0.18050373460861199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-0.18050373460861199</v>
      </c>
      <c r="AB21" s="14"/>
    </row>
    <row r="22" spans="1:28" hidden="1" x14ac:dyDescent="0.3">
      <c r="A22" t="s">
        <v>80</v>
      </c>
      <c r="B22">
        <v>0.10465686243403</v>
      </c>
      <c r="C22">
        <v>0</v>
      </c>
      <c r="D22">
        <v>0.10465686243403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0.10465686243403</v>
      </c>
    </row>
    <row r="23" spans="1:28" hidden="1" x14ac:dyDescent="0.3">
      <c r="A23" t="s">
        <v>81</v>
      </c>
      <c r="B23">
        <v>-1.0885052113448099</v>
      </c>
      <c r="C23">
        <v>-2.3025850929940455</v>
      </c>
      <c r="D23">
        <v>-1.0885052113448099</v>
      </c>
      <c r="E23" s="15">
        <f>X23</f>
        <v>0.33671944211435217</v>
      </c>
      <c r="F23">
        <v>0.3</v>
      </c>
      <c r="G23">
        <v>2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0.33671944211435217</v>
      </c>
    </row>
    <row r="24" spans="1:28" x14ac:dyDescent="0.3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">
      <c r="A25" t="s">
        <v>102</v>
      </c>
      <c r="B25">
        <v>0</v>
      </c>
      <c r="C25"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hidden="1" x14ac:dyDescent="0.3">
      <c r="A26" t="s">
        <v>95</v>
      </c>
      <c r="B26">
        <v>-0.99547769679109299</v>
      </c>
      <c r="C26">
        <v>-2.3025850929940455</v>
      </c>
      <c r="D26">
        <v>-0.99547769679109299</v>
      </c>
      <c r="E26" s="15">
        <f>X26</f>
        <v>0.36954687101866945</v>
      </c>
      <c r="F26">
        <v>0.3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0.36954687101866945</v>
      </c>
    </row>
    <row r="27" spans="1:28" hidden="1" x14ac:dyDescent="0.3">
      <c r="A27" t="s">
        <v>70</v>
      </c>
      <c r="B27">
        <v>0.99764673942462401</v>
      </c>
      <c r="C27">
        <v>-2.3025850929940455</v>
      </c>
      <c r="D27">
        <v>0.99764673942462401</v>
      </c>
      <c r="E27" s="15">
        <f>X27</f>
        <v>2.7118925237973301</v>
      </c>
      <c r="F27">
        <v>5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2.7118925237973301</v>
      </c>
    </row>
    <row r="28" spans="1:28" x14ac:dyDescent="0.3">
      <c r="A28" s="6" t="s">
        <v>71</v>
      </c>
      <c r="B28">
        <v>2000</v>
      </c>
      <c r="C28">
        <v>0</v>
      </c>
      <c r="D28">
        <v>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">
      <c r="A29" t="s">
        <v>72</v>
      </c>
      <c r="B29">
        <v>0</v>
      </c>
      <c r="C29"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hidden="1" x14ac:dyDescent="0.3">
      <c r="A30" t="s">
        <v>85</v>
      </c>
      <c r="B30">
        <v>0.88460225834958095</v>
      </c>
      <c r="C30">
        <v>0</v>
      </c>
      <c r="D30">
        <v>0.88460225834958095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2.4220208613054854</v>
      </c>
    </row>
    <row r="31" spans="1:28" hidden="1" x14ac:dyDescent="0.3">
      <c r="A31" t="s">
        <v>82</v>
      </c>
      <c r="B31">
        <v>1.5924995553218699</v>
      </c>
      <c r="C31">
        <v>0.58778666490211906</v>
      </c>
      <c r="D31">
        <v>1.5924995553218699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4.9160214515932923</v>
      </c>
    </row>
    <row r="32" spans="1:28" hidden="1" x14ac:dyDescent="0.3">
      <c r="A32" t="s">
        <v>83</v>
      </c>
      <c r="B32">
        <v>0.50501025734424898</v>
      </c>
      <c r="C32">
        <v>-1.3862943611198906</v>
      </c>
      <c r="D32">
        <v>0.50501025734424898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0.62363603584491722</v>
      </c>
    </row>
    <row r="33" spans="1:24" x14ac:dyDescent="0.3">
      <c r="A33" t="s">
        <v>84</v>
      </c>
      <c r="B33">
        <v>0.70559799999999995</v>
      </c>
      <c r="C33">
        <v>0</v>
      </c>
      <c r="D33">
        <v>0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hidden="1" x14ac:dyDescent="0.3">
      <c r="A34" t="s">
        <v>86</v>
      </c>
      <c r="B34" s="3">
        <v>0.24085606632549</v>
      </c>
      <c r="C34">
        <v>0</v>
      </c>
      <c r="D34">
        <v>0.24085606632549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8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9">U34-N34</f>
        <v>1</v>
      </c>
      <c r="W34">
        <f t="shared" si="7"/>
        <v>1</v>
      </c>
      <c r="X34">
        <f>B34</f>
        <v>0.24085606632549</v>
      </c>
    </row>
    <row r="35" spans="1:24" hidden="1" x14ac:dyDescent="0.3">
      <c r="A35" t="s">
        <v>87</v>
      </c>
      <c r="B35">
        <v>-0.99677828313049399</v>
      </c>
      <c r="C35">
        <v>-2.3025850929940455</v>
      </c>
      <c r="D35">
        <v>-0.99677828313049399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8"/>
        <v>1</v>
      </c>
      <c r="S35">
        <f t="shared" si="1"/>
        <v>1</v>
      </c>
      <c r="T35">
        <v>1</v>
      </c>
      <c r="U35">
        <f t="shared" si="2"/>
        <v>1</v>
      </c>
      <c r="V35">
        <f t="shared" si="9"/>
        <v>1</v>
      </c>
      <c r="W35">
        <f t="shared" si="7"/>
        <v>1</v>
      </c>
      <c r="X35">
        <f>EXP(B35)</f>
        <v>0.3690665558198527</v>
      </c>
    </row>
    <row r="36" spans="1:24" hidden="1" x14ac:dyDescent="0.3">
      <c r="A36" t="s">
        <v>88</v>
      </c>
      <c r="B36">
        <v>1.71227865973578</v>
      </c>
      <c r="C36">
        <v>-6.9077552789821368</v>
      </c>
      <c r="D36">
        <v>1.71227865973578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8"/>
        <v>1</v>
      </c>
      <c r="S36">
        <f t="shared" si="1"/>
        <v>1</v>
      </c>
      <c r="T36">
        <v>0</v>
      </c>
      <c r="U36">
        <f>S36+N36+Q36+M36</f>
        <v>1</v>
      </c>
      <c r="V36">
        <f t="shared" si="9"/>
        <v>1</v>
      </c>
      <c r="W36">
        <f t="shared" si="7"/>
        <v>1</v>
      </c>
      <c r="X36">
        <f>EXP(B36)</f>
        <v>5.5415744644187992</v>
      </c>
    </row>
    <row r="37" spans="1:24" hidden="1" x14ac:dyDescent="0.3">
      <c r="A37" t="s">
        <v>101</v>
      </c>
      <c r="B37">
        <v>2.0039828232760502</v>
      </c>
      <c r="C37">
        <v>-6.9077552789821368</v>
      </c>
      <c r="D37">
        <v>2.0039828232760502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8"/>
        <v>1</v>
      </c>
      <c r="S37">
        <f t="shared" si="1"/>
        <v>1</v>
      </c>
      <c r="T37">
        <v>0</v>
      </c>
      <c r="U37">
        <f t="shared" si="2"/>
        <v>1</v>
      </c>
      <c r="V37">
        <f t="shared" si="9"/>
        <v>1</v>
      </c>
      <c r="W37">
        <f t="shared" si="7"/>
        <v>1</v>
      </c>
      <c r="X37">
        <f>EXP(B37)</f>
        <v>7.4185440872923563</v>
      </c>
    </row>
    <row r="38" spans="1:24" hidden="1" x14ac:dyDescent="0.3">
      <c r="A38" s="5" t="s">
        <v>68</v>
      </c>
      <c r="B38">
        <v>0.19920026416348099</v>
      </c>
      <c r="C38">
        <v>-4.0005334613699206E-2</v>
      </c>
      <c r="D38">
        <v>0.19920026416348099</v>
      </c>
      <c r="E38" s="15">
        <f>X38</f>
        <v>0.54963604156036339</v>
      </c>
      <c r="F38">
        <v>0.49</v>
      </c>
      <c r="G38">
        <v>0.7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8"/>
        <v>1</v>
      </c>
      <c r="S38">
        <f t="shared" si="1"/>
        <v>1</v>
      </c>
      <c r="T38">
        <v>0</v>
      </c>
      <c r="U38">
        <f t="shared" si="2"/>
        <v>1</v>
      </c>
      <c r="V38">
        <f t="shared" si="9"/>
        <v>1</v>
      </c>
      <c r="W38">
        <f t="shared" si="7"/>
        <v>1</v>
      </c>
      <c r="X38">
        <f>1/(1+EXP(-B38))</f>
        <v>0.54963604156036339</v>
      </c>
    </row>
    <row r="39" spans="1:24" x14ac:dyDescent="0.3">
      <c r="A39" t="s">
        <v>107</v>
      </c>
      <c r="B39">
        <v>1.637</v>
      </c>
      <c r="C39">
        <v>0</v>
      </c>
      <c r="D39">
        <v>0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8"/>
        <v>1</v>
      </c>
      <c r="S39">
        <f t="shared" si="1"/>
        <v>0</v>
      </c>
      <c r="T39">
        <v>0</v>
      </c>
      <c r="U39">
        <f t="shared" si="2"/>
        <v>1</v>
      </c>
      <c r="V39">
        <f t="shared" si="9"/>
        <v>1</v>
      </c>
      <c r="W39">
        <f t="shared" si="7"/>
        <v>1</v>
      </c>
    </row>
    <row r="40" spans="1:24" x14ac:dyDescent="0.3">
      <c r="A40" t="s">
        <v>108</v>
      </c>
      <c r="B40">
        <v>0</v>
      </c>
      <c r="C40"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8"/>
        <v>1</v>
      </c>
      <c r="S40">
        <f t="shared" si="1"/>
        <v>0</v>
      </c>
      <c r="T40">
        <v>0</v>
      </c>
      <c r="U40">
        <f t="shared" si="2"/>
        <v>0</v>
      </c>
      <c r="V40">
        <f t="shared" si="9"/>
        <v>0</v>
      </c>
      <c r="W40" s="12">
        <v>0</v>
      </c>
    </row>
    <row r="41" spans="1:24" x14ac:dyDescent="0.3">
      <c r="A41" s="3" t="s">
        <v>106</v>
      </c>
      <c r="B41" s="3">
        <v>1</v>
      </c>
      <c r="C41">
        <v>0</v>
      </c>
      <c r="D41">
        <v>0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8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9"/>
        <v>0</v>
      </c>
      <c r="W41">
        <f t="shared" si="7"/>
        <v>0</v>
      </c>
      <c r="X41" s="3"/>
    </row>
    <row r="42" spans="1:24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1"/>
        <v>0</v>
      </c>
      <c r="T42">
        <v>0</v>
      </c>
      <c r="U42">
        <f t="shared" si="2"/>
        <v>1</v>
      </c>
      <c r="V42">
        <f t="shared" si="9"/>
        <v>0</v>
      </c>
      <c r="W42">
        <f t="shared" ref="W42:W60" si="10">U42-N42</f>
        <v>0</v>
      </c>
    </row>
    <row r="43" spans="1:24" s="3" customFormat="1" x14ac:dyDescent="0.3">
      <c r="A43" t="s">
        <v>109</v>
      </c>
      <c r="B43">
        <v>1</v>
      </c>
      <c r="C43">
        <v>0</v>
      </c>
      <c r="D43">
        <v>0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8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9"/>
        <v>0</v>
      </c>
      <c r="W43">
        <f t="shared" si="10"/>
        <v>0</v>
      </c>
      <c r="X43"/>
    </row>
    <row r="44" spans="1:24" x14ac:dyDescent="0.3">
      <c r="A44" t="s">
        <v>89</v>
      </c>
      <c r="B44">
        <v>0.1449</v>
      </c>
      <c r="C44">
        <v>0</v>
      </c>
      <c r="D44">
        <v>0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8"/>
        <v>1</v>
      </c>
      <c r="S44">
        <f t="shared" si="1"/>
        <v>0</v>
      </c>
      <c r="T44">
        <v>0</v>
      </c>
      <c r="U44">
        <f t="shared" si="2"/>
        <v>0</v>
      </c>
      <c r="V44">
        <f t="shared" si="9"/>
        <v>0</v>
      </c>
      <c r="W44">
        <f t="shared" si="10"/>
        <v>0</v>
      </c>
    </row>
    <row r="45" spans="1:24" x14ac:dyDescent="0.3">
      <c r="A45" t="s">
        <v>90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1"/>
        <v>0</v>
      </c>
      <c r="T45">
        <v>0</v>
      </c>
      <c r="U45">
        <f t="shared" si="2"/>
        <v>0</v>
      </c>
      <c r="V45">
        <f t="shared" si="9"/>
        <v>0</v>
      </c>
      <c r="W45">
        <f t="shared" si="10"/>
        <v>0</v>
      </c>
    </row>
    <row r="46" spans="1:24" x14ac:dyDescent="0.3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8"/>
        <v>1</v>
      </c>
      <c r="S46">
        <f t="shared" si="1"/>
        <v>0</v>
      </c>
      <c r="T46">
        <v>0</v>
      </c>
      <c r="U46">
        <f t="shared" si="2"/>
        <v>0</v>
      </c>
      <c r="V46">
        <f t="shared" si="9"/>
        <v>0</v>
      </c>
      <c r="W46">
        <f t="shared" si="10"/>
        <v>0</v>
      </c>
    </row>
    <row r="47" spans="1:24" x14ac:dyDescent="0.3">
      <c r="A47" t="s">
        <v>103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1"/>
        <v>0</v>
      </c>
      <c r="T47">
        <v>0</v>
      </c>
      <c r="U47">
        <f t="shared" si="2"/>
        <v>0</v>
      </c>
      <c r="V47">
        <f t="shared" si="9"/>
        <v>0</v>
      </c>
      <c r="W47">
        <f t="shared" si="10"/>
        <v>0</v>
      </c>
    </row>
    <row r="48" spans="1:24" x14ac:dyDescent="0.3">
      <c r="A48" t="s">
        <v>245</v>
      </c>
      <c r="B48" s="15">
        <v>3.7</v>
      </c>
      <c r="C48">
        <v>0</v>
      </c>
      <c r="D48">
        <v>0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8"/>
        <v>0</v>
      </c>
      <c r="S48">
        <f>SUM(O48:R48)</f>
        <v>0</v>
      </c>
      <c r="T48">
        <v>0</v>
      </c>
      <c r="U48">
        <f>SUM(P48:S48)</f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247</v>
      </c>
      <c r="B49" s="13">
        <v>0</v>
      </c>
      <c r="C49">
        <v>0</v>
      </c>
      <c r="D49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8"/>
        <v>1</v>
      </c>
      <c r="S49">
        <f>L49-Q49</f>
        <v>0</v>
      </c>
      <c r="T49">
        <v>0</v>
      </c>
      <c r="U49">
        <f>S49+N49+Q49+M49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178</v>
      </c>
      <c r="B50">
        <v>1.023617</v>
      </c>
      <c r="C50">
        <v>0</v>
      </c>
      <c r="D50">
        <v>0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8"/>
        <v>1</v>
      </c>
      <c r="S50">
        <f>L50-Q50</f>
        <v>0</v>
      </c>
      <c r="T50">
        <v>0</v>
      </c>
      <c r="U50">
        <f>S50+N50+Q50+M50</f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179</v>
      </c>
      <c r="B51">
        <v>0.92949300000000001</v>
      </c>
      <c r="C51">
        <v>0</v>
      </c>
      <c r="D51">
        <v>0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8"/>
        <v>1</v>
      </c>
      <c r="S51">
        <f>L51-Q51</f>
        <v>0</v>
      </c>
      <c r="T51">
        <v>0</v>
      </c>
      <c r="U51">
        <f>S51+N51+Q51+M51</f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180</v>
      </c>
      <c r="B52">
        <v>0.92210899999999996</v>
      </c>
      <c r="C52">
        <v>0</v>
      </c>
      <c r="D52">
        <v>0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8"/>
        <v>1</v>
      </c>
      <c r="S52">
        <f>L52-Q52</f>
        <v>0</v>
      </c>
      <c r="T52">
        <v>0</v>
      </c>
      <c r="U52">
        <f>S52+N52+Q52+M52</f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255</v>
      </c>
      <c r="B53">
        <v>0</v>
      </c>
      <c r="C53">
        <v>0</v>
      </c>
      <c r="D53">
        <v>0</v>
      </c>
      <c r="O53">
        <v>1</v>
      </c>
      <c r="P53">
        <f t="shared" ref="P53:P60" si="11">SUM(L53:O53)</f>
        <v>1</v>
      </c>
      <c r="S53">
        <f t="shared" ref="S53:S60" si="12">L53-Q53</f>
        <v>0</v>
      </c>
      <c r="T53">
        <v>0</v>
      </c>
      <c r="U53">
        <f t="shared" ref="U53:U60" si="13">S53+N53+Q53+M53</f>
        <v>0</v>
      </c>
      <c r="V53">
        <f t="shared" ref="V53:V60" si="14">U53-N53</f>
        <v>0</v>
      </c>
      <c r="W53">
        <f t="shared" si="10"/>
        <v>0</v>
      </c>
    </row>
    <row r="54" spans="1:23" x14ac:dyDescent="0.3">
      <c r="A54" t="s">
        <v>256</v>
      </c>
      <c r="B54">
        <v>1</v>
      </c>
      <c r="C54">
        <v>1</v>
      </c>
      <c r="D54">
        <v>1</v>
      </c>
      <c r="O54">
        <v>1</v>
      </c>
      <c r="P54">
        <f t="shared" si="11"/>
        <v>1</v>
      </c>
      <c r="S54">
        <f t="shared" si="12"/>
        <v>0</v>
      </c>
      <c r="T54">
        <v>0</v>
      </c>
      <c r="U54">
        <f t="shared" si="13"/>
        <v>0</v>
      </c>
      <c r="V54">
        <f t="shared" si="14"/>
        <v>0</v>
      </c>
      <c r="W54">
        <f t="shared" si="10"/>
        <v>0</v>
      </c>
    </row>
    <row r="55" spans="1:23" x14ac:dyDescent="0.3">
      <c r="A55" t="s">
        <v>242</v>
      </c>
      <c r="B55">
        <v>1</v>
      </c>
      <c r="D55">
        <v>1</v>
      </c>
      <c r="O55">
        <v>1</v>
      </c>
      <c r="P55">
        <f t="shared" si="11"/>
        <v>1</v>
      </c>
      <c r="S55">
        <f t="shared" si="12"/>
        <v>0</v>
      </c>
      <c r="T55">
        <v>0</v>
      </c>
      <c r="U55">
        <f t="shared" si="13"/>
        <v>0</v>
      </c>
      <c r="V55">
        <f t="shared" si="14"/>
        <v>0</v>
      </c>
      <c r="W55">
        <f t="shared" si="10"/>
        <v>0</v>
      </c>
    </row>
    <row r="56" spans="1:23" x14ac:dyDescent="0.3">
      <c r="A56" t="s">
        <v>263</v>
      </c>
      <c r="B56">
        <v>1</v>
      </c>
      <c r="D56">
        <v>1</v>
      </c>
      <c r="O56">
        <v>1</v>
      </c>
      <c r="P56">
        <f t="shared" si="11"/>
        <v>1</v>
      </c>
      <c r="S56">
        <f t="shared" si="12"/>
        <v>0</v>
      </c>
      <c r="T56">
        <v>0</v>
      </c>
      <c r="U56">
        <f t="shared" si="13"/>
        <v>0</v>
      </c>
      <c r="V56">
        <f t="shared" si="14"/>
        <v>0</v>
      </c>
      <c r="W56">
        <f t="shared" si="10"/>
        <v>0</v>
      </c>
    </row>
    <row r="57" spans="1:23" x14ac:dyDescent="0.3">
      <c r="A57" t="s">
        <v>264</v>
      </c>
      <c r="B57">
        <v>0</v>
      </c>
      <c r="D57">
        <v>0</v>
      </c>
      <c r="O57">
        <v>1</v>
      </c>
      <c r="P57">
        <f t="shared" si="11"/>
        <v>1</v>
      </c>
      <c r="S57">
        <f t="shared" si="12"/>
        <v>0</v>
      </c>
      <c r="T57">
        <v>0</v>
      </c>
      <c r="U57">
        <f t="shared" si="13"/>
        <v>0</v>
      </c>
      <c r="V57">
        <f t="shared" si="14"/>
        <v>0</v>
      </c>
      <c r="W57">
        <f t="shared" si="10"/>
        <v>0</v>
      </c>
    </row>
    <row r="58" spans="1:23" x14ac:dyDescent="0.3">
      <c r="A58" t="s">
        <v>265</v>
      </c>
      <c r="B58">
        <v>0</v>
      </c>
      <c r="D58">
        <v>0</v>
      </c>
      <c r="O58">
        <v>1</v>
      </c>
      <c r="P58">
        <f t="shared" si="11"/>
        <v>1</v>
      </c>
      <c r="S58">
        <f t="shared" si="12"/>
        <v>0</v>
      </c>
      <c r="T58">
        <v>0</v>
      </c>
      <c r="U58">
        <f t="shared" si="13"/>
        <v>0</v>
      </c>
      <c r="V58">
        <f t="shared" si="14"/>
        <v>0</v>
      </c>
      <c r="W58">
        <f t="shared" si="10"/>
        <v>0</v>
      </c>
    </row>
    <row r="59" spans="1:23" x14ac:dyDescent="0.3">
      <c r="A59" t="s">
        <v>266</v>
      </c>
      <c r="B59">
        <v>5.1813471502590662</v>
      </c>
      <c r="D59">
        <v>5.1813471502590662</v>
      </c>
      <c r="O59">
        <v>1</v>
      </c>
      <c r="P59">
        <f t="shared" si="11"/>
        <v>1</v>
      </c>
      <c r="S59">
        <f t="shared" si="12"/>
        <v>0</v>
      </c>
      <c r="T59">
        <v>0</v>
      </c>
      <c r="U59">
        <f t="shared" si="13"/>
        <v>0</v>
      </c>
      <c r="V59">
        <f t="shared" si="14"/>
        <v>0</v>
      </c>
      <c r="W59">
        <f t="shared" si="10"/>
        <v>0</v>
      </c>
    </row>
    <row r="60" spans="1:23" x14ac:dyDescent="0.3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1"/>
        <v>1</v>
      </c>
      <c r="S60">
        <f t="shared" si="12"/>
        <v>0</v>
      </c>
      <c r="T60">
        <v>0</v>
      </c>
      <c r="U60">
        <f t="shared" si="13"/>
        <v>1</v>
      </c>
      <c r="V60">
        <f t="shared" si="14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0" xr:uid="{D6333A1E-4CCC-47DA-98C3-E7945B8628B8}">
    <filterColumn colId="11">
      <filters blank="1">
        <filter val="0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L60"/>
  <sheetViews>
    <sheetView tabSelected="1" topLeftCell="A16" workbookViewId="0">
      <selection activeCell="J51" sqref="J51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2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2</v>
      </c>
    </row>
    <row r="12" spans="1:12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2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2</v>
      </c>
    </row>
    <row r="15" spans="1:12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2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3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3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3</v>
      </c>
    </row>
    <row r="23" spans="1:12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3</v>
      </c>
    </row>
    <row r="25" spans="1:12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3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4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4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4</v>
      </c>
    </row>
    <row r="30" spans="1:12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4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5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5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5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5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5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5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5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5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5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5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5</v>
      </c>
    </row>
    <row r="44" spans="1:12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L44" t="s">
        <v>220</v>
      </c>
    </row>
    <row r="45" spans="1:12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4</v>
      </c>
      <c r="L48" t="s">
        <v>259</v>
      </c>
    </row>
    <row r="49" spans="1:12" hidden="1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J50">
        <v>2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3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3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4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4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2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2</v>
      </c>
    </row>
    <row r="57" spans="1:12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filterColumn colId="3">
      <filters blank="1">
        <filter val="1"/>
      </filters>
    </filterColumn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C8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 t="s">
        <v>276</v>
      </c>
    </row>
    <row r="2" spans="1:3" x14ac:dyDescent="0.3">
      <c r="A2">
        <v>2</v>
      </c>
      <c r="B2" t="s">
        <v>282</v>
      </c>
    </row>
    <row r="3" spans="1:3" x14ac:dyDescent="0.3">
      <c r="B3" t="s">
        <v>277</v>
      </c>
      <c r="C3" t="s">
        <v>281</v>
      </c>
    </row>
    <row r="4" spans="1:3" x14ac:dyDescent="0.3">
      <c r="A4">
        <v>3</v>
      </c>
      <c r="B4" t="s">
        <v>278</v>
      </c>
    </row>
    <row r="5" spans="1:3" x14ac:dyDescent="0.3">
      <c r="A5">
        <v>4</v>
      </c>
      <c r="B5" t="s">
        <v>279</v>
      </c>
    </row>
    <row r="6" spans="1:3" x14ac:dyDescent="0.3">
      <c r="A6">
        <v>5</v>
      </c>
      <c r="B6" t="s">
        <v>280</v>
      </c>
    </row>
    <row r="7" spans="1:3" x14ac:dyDescent="0.3">
      <c r="A7">
        <v>7</v>
      </c>
    </row>
    <row r="8" spans="1:3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2023-04-17T23:15:00Z</dcterms:modified>
</cp:coreProperties>
</file>