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user/Documents/repositories/tza-V20/data/power-plants/"/>
    </mc:Choice>
  </mc:AlternateContent>
  <xr:revisionPtr revIDLastSave="0" documentId="13_ncr:1_{BE0686B1-D93C-B14B-BC0C-C4A44360547A}" xr6:coauthVersionLast="47" xr6:coauthVersionMax="47" xr10:uidLastSave="{00000000-0000-0000-0000-000000000000}"/>
  <bookViews>
    <workbookView xWindow="0" yWindow="0" windowWidth="38400" windowHeight="21600" xr2:uid="{9189665D-D17D-EF4D-85B0-DA83D4B48E95}"/>
  </bookViews>
  <sheets>
    <sheet name="Sheet1" sheetId="1" r:id="rId1"/>
  </sheets>
  <definedNames>
    <definedName name="_xlnm._FilterDatabase" localSheetId="0" hidden="1">Sheet1!$B$1:$K$1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" i="1" l="1"/>
  <c r="BB33" i="1"/>
  <c r="BC33" i="1"/>
  <c r="BD33" i="1"/>
  <c r="BE33" i="1"/>
  <c r="BF33" i="1"/>
  <c r="BB34" i="1"/>
  <c r="BC34" i="1"/>
  <c r="BD34" i="1"/>
  <c r="BE34" i="1"/>
  <c r="BF34" i="1"/>
  <c r="BB35" i="1"/>
  <c r="BC35" i="1"/>
  <c r="BD35" i="1"/>
  <c r="BE35" i="1"/>
  <c r="BF35" i="1"/>
  <c r="BB36" i="1"/>
  <c r="BC36" i="1"/>
  <c r="BD36" i="1"/>
  <c r="BE36" i="1"/>
  <c r="BF36" i="1"/>
  <c r="BB37" i="1"/>
  <c r="BC37" i="1"/>
  <c r="BD37" i="1"/>
  <c r="BE37" i="1"/>
  <c r="BF37" i="1"/>
  <c r="BB38" i="1"/>
  <c r="BC38" i="1"/>
  <c r="BD38" i="1"/>
  <c r="BE38" i="1"/>
  <c r="BF38" i="1"/>
  <c r="BB39" i="1"/>
  <c r="BC39" i="1"/>
  <c r="BD39" i="1"/>
  <c r="BE39" i="1"/>
  <c r="BF39" i="1"/>
  <c r="BB40" i="1"/>
  <c r="BC40" i="1"/>
  <c r="BD40" i="1"/>
  <c r="BE40" i="1"/>
  <c r="BF40" i="1"/>
  <c r="BA3" i="1"/>
  <c r="BB3" i="1"/>
  <c r="BC3" i="1"/>
  <c r="BD3" i="1"/>
  <c r="BE3" i="1"/>
  <c r="BF3" i="1"/>
  <c r="BA4" i="1"/>
  <c r="BB4" i="1"/>
  <c r="BC4" i="1"/>
  <c r="BD4" i="1"/>
  <c r="BE4" i="1"/>
  <c r="BF4" i="1"/>
  <c r="BA5" i="1"/>
  <c r="BB5" i="1"/>
  <c r="BC5" i="1"/>
  <c r="BD5" i="1"/>
  <c r="BE5" i="1"/>
  <c r="BF5" i="1"/>
  <c r="BA6" i="1"/>
  <c r="BB6" i="1"/>
  <c r="BC6" i="1"/>
  <c r="BD6" i="1"/>
  <c r="BE6" i="1"/>
  <c r="BF6" i="1"/>
  <c r="BA7" i="1"/>
  <c r="BB7" i="1"/>
  <c r="BC7" i="1"/>
  <c r="BD7" i="1"/>
  <c r="BE7" i="1"/>
  <c r="BF7" i="1"/>
  <c r="BA8" i="1"/>
  <c r="BB8" i="1"/>
  <c r="BC8" i="1"/>
  <c r="BD8" i="1"/>
  <c r="BE8" i="1"/>
  <c r="BF8" i="1"/>
  <c r="BA9" i="1"/>
  <c r="BB9" i="1"/>
  <c r="BC9" i="1"/>
  <c r="BD9" i="1"/>
  <c r="BE9" i="1"/>
  <c r="BF9" i="1"/>
  <c r="BA10" i="1"/>
  <c r="BB10" i="1"/>
  <c r="BC10" i="1"/>
  <c r="BD10" i="1"/>
  <c r="BE10" i="1"/>
  <c r="BF10" i="1"/>
  <c r="BA11" i="1"/>
  <c r="BB11" i="1"/>
  <c r="BC11" i="1"/>
  <c r="BD11" i="1"/>
  <c r="BE11" i="1"/>
  <c r="BF11" i="1"/>
  <c r="BA12" i="1"/>
  <c r="BB12" i="1"/>
  <c r="BC12" i="1"/>
  <c r="BD12" i="1"/>
  <c r="BE12" i="1"/>
  <c r="BF12" i="1"/>
  <c r="BA13" i="1"/>
  <c r="BB13" i="1"/>
  <c r="BC13" i="1"/>
  <c r="BD13" i="1"/>
  <c r="BE13" i="1"/>
  <c r="BF13" i="1"/>
  <c r="BA14" i="1"/>
  <c r="BB14" i="1"/>
  <c r="BC14" i="1"/>
  <c r="BD14" i="1"/>
  <c r="BE14" i="1"/>
  <c r="BF14" i="1"/>
  <c r="BA15" i="1"/>
  <c r="BB15" i="1"/>
  <c r="BC15" i="1"/>
  <c r="BD15" i="1"/>
  <c r="BE15" i="1"/>
  <c r="BF15" i="1"/>
  <c r="BA16" i="1"/>
  <c r="BB16" i="1"/>
  <c r="BC16" i="1"/>
  <c r="BD16" i="1"/>
  <c r="BE16" i="1"/>
  <c r="BF16" i="1"/>
  <c r="BA17" i="1"/>
  <c r="BB17" i="1"/>
  <c r="BC17" i="1"/>
  <c r="BD17" i="1"/>
  <c r="BE17" i="1"/>
  <c r="BF17" i="1"/>
  <c r="BA18" i="1"/>
  <c r="BB18" i="1"/>
  <c r="BC18" i="1"/>
  <c r="BD18" i="1"/>
  <c r="BE18" i="1"/>
  <c r="BF18" i="1"/>
  <c r="BA19" i="1"/>
  <c r="BB19" i="1"/>
  <c r="BC19" i="1"/>
  <c r="BD19" i="1"/>
  <c r="BE19" i="1"/>
  <c r="BF19" i="1"/>
  <c r="BA20" i="1"/>
  <c r="BB20" i="1"/>
  <c r="BC20" i="1"/>
  <c r="BD20" i="1"/>
  <c r="BE20" i="1"/>
  <c r="BF20" i="1"/>
  <c r="BA21" i="1"/>
  <c r="BB21" i="1"/>
  <c r="BC21" i="1"/>
  <c r="BD21" i="1"/>
  <c r="BE21" i="1"/>
  <c r="BF21" i="1"/>
  <c r="BA22" i="1"/>
  <c r="BB22" i="1"/>
  <c r="BC22" i="1"/>
  <c r="BD22" i="1"/>
  <c r="BE22" i="1"/>
  <c r="BF22" i="1"/>
  <c r="BA23" i="1"/>
  <c r="BB23" i="1"/>
  <c r="BC23" i="1"/>
  <c r="BD23" i="1"/>
  <c r="BE23" i="1"/>
  <c r="BF23" i="1"/>
  <c r="BA24" i="1"/>
  <c r="BB24" i="1"/>
  <c r="BC24" i="1"/>
  <c r="BD24" i="1"/>
  <c r="BE24" i="1"/>
  <c r="BF24" i="1"/>
  <c r="BA25" i="1"/>
  <c r="BB25" i="1"/>
  <c r="BC25" i="1"/>
  <c r="BD25" i="1"/>
  <c r="BE25" i="1"/>
  <c r="BF25" i="1"/>
  <c r="BA26" i="1"/>
  <c r="BB26" i="1"/>
  <c r="BC26" i="1"/>
  <c r="BD26" i="1"/>
  <c r="BE26" i="1"/>
  <c r="BF26" i="1"/>
  <c r="BA27" i="1"/>
  <c r="BB27" i="1"/>
  <c r="BC27" i="1"/>
  <c r="BD27" i="1"/>
  <c r="BE27" i="1"/>
  <c r="BF27" i="1"/>
  <c r="BA28" i="1"/>
  <c r="BB28" i="1"/>
  <c r="BC28" i="1"/>
  <c r="BD28" i="1"/>
  <c r="BE28" i="1"/>
  <c r="BF28" i="1"/>
  <c r="BA29" i="1"/>
  <c r="BB29" i="1"/>
  <c r="BC29" i="1"/>
  <c r="BD29" i="1"/>
  <c r="BE29" i="1"/>
  <c r="BF29" i="1"/>
  <c r="BB2" i="1"/>
  <c r="BC2" i="1"/>
  <c r="BD2" i="1"/>
  <c r="BE2" i="1"/>
  <c r="BF2" i="1"/>
  <c r="AT34" i="1"/>
  <c r="AU34" i="1"/>
  <c r="AV34" i="1"/>
  <c r="AW34" i="1"/>
  <c r="AX34" i="1"/>
  <c r="AY34" i="1"/>
  <c r="AT35" i="1"/>
  <c r="BA35" i="1" s="1"/>
  <c r="AU35" i="1"/>
  <c r="AV35" i="1"/>
  <c r="AW35" i="1"/>
  <c r="AX35" i="1"/>
  <c r="AY35" i="1"/>
  <c r="AT36" i="1"/>
  <c r="AU36" i="1"/>
  <c r="AV36" i="1"/>
  <c r="AW36" i="1"/>
  <c r="AX36" i="1"/>
  <c r="AY36" i="1"/>
  <c r="AT37" i="1"/>
  <c r="AU37" i="1"/>
  <c r="AV37" i="1"/>
  <c r="AW37" i="1"/>
  <c r="AX37" i="1"/>
  <c r="AY37" i="1"/>
  <c r="AT38" i="1"/>
  <c r="AU38" i="1"/>
  <c r="AV38" i="1"/>
  <c r="AW38" i="1"/>
  <c r="AX38" i="1"/>
  <c r="AY38" i="1"/>
  <c r="AT39" i="1"/>
  <c r="BA39" i="1" s="1"/>
  <c r="AU39" i="1"/>
  <c r="AV39" i="1"/>
  <c r="AW39" i="1"/>
  <c r="AX39" i="1"/>
  <c r="AY39" i="1"/>
  <c r="AT40" i="1"/>
  <c r="BA40" i="1" s="1"/>
  <c r="AU40" i="1"/>
  <c r="AV40" i="1"/>
  <c r="AW40" i="1"/>
  <c r="AX40" i="1"/>
  <c r="AY40" i="1"/>
  <c r="AU33" i="1"/>
  <c r="AV33" i="1"/>
  <c r="AW33" i="1"/>
  <c r="AX33" i="1"/>
  <c r="AY33" i="1"/>
  <c r="AT33" i="1"/>
  <c r="BA33" i="1" s="1"/>
  <c r="BA38" i="1"/>
  <c r="BA37" i="1"/>
  <c r="BA36" i="1"/>
  <c r="BA34" i="1"/>
  <c r="AT3" i="1"/>
  <c r="AU3" i="1"/>
  <c r="AV3" i="1"/>
  <c r="AW3" i="1"/>
  <c r="AX3" i="1"/>
  <c r="AY3" i="1"/>
  <c r="AT4" i="1"/>
  <c r="AU4" i="1"/>
  <c r="AV4" i="1"/>
  <c r="AW4" i="1"/>
  <c r="AX4" i="1"/>
  <c r="AY4" i="1"/>
  <c r="AT5" i="1"/>
  <c r="AU5" i="1"/>
  <c r="AV5" i="1"/>
  <c r="AW5" i="1"/>
  <c r="AX5" i="1"/>
  <c r="AY5" i="1"/>
  <c r="AT6" i="1"/>
  <c r="AU6" i="1"/>
  <c r="AV6" i="1"/>
  <c r="AW6" i="1"/>
  <c r="AX6" i="1"/>
  <c r="AY6" i="1"/>
  <c r="AT7" i="1"/>
  <c r="AU7" i="1"/>
  <c r="AV7" i="1"/>
  <c r="AW7" i="1"/>
  <c r="AX7" i="1"/>
  <c r="AY7" i="1"/>
  <c r="AT8" i="1"/>
  <c r="AU8" i="1"/>
  <c r="AV8" i="1"/>
  <c r="AW8" i="1"/>
  <c r="AX8" i="1"/>
  <c r="AY8" i="1"/>
  <c r="AT9" i="1"/>
  <c r="AU9" i="1"/>
  <c r="AV9" i="1"/>
  <c r="AW9" i="1"/>
  <c r="AX9" i="1"/>
  <c r="AY9" i="1"/>
  <c r="AT10" i="1"/>
  <c r="AU10" i="1"/>
  <c r="AV10" i="1"/>
  <c r="AW10" i="1"/>
  <c r="AX10" i="1"/>
  <c r="AY10" i="1"/>
  <c r="AT11" i="1"/>
  <c r="AU11" i="1"/>
  <c r="AV11" i="1"/>
  <c r="AW11" i="1"/>
  <c r="AX11" i="1"/>
  <c r="AY11" i="1"/>
  <c r="AT12" i="1"/>
  <c r="AU12" i="1"/>
  <c r="AV12" i="1"/>
  <c r="AW12" i="1"/>
  <c r="AX12" i="1"/>
  <c r="AY12" i="1"/>
  <c r="AT13" i="1"/>
  <c r="AU13" i="1"/>
  <c r="AV13" i="1"/>
  <c r="AW13" i="1"/>
  <c r="AX13" i="1"/>
  <c r="AY13" i="1"/>
  <c r="AT14" i="1"/>
  <c r="AU14" i="1"/>
  <c r="AV14" i="1"/>
  <c r="AW14" i="1"/>
  <c r="AX14" i="1"/>
  <c r="AY14" i="1"/>
  <c r="AT15" i="1"/>
  <c r="AU15" i="1"/>
  <c r="AV15" i="1"/>
  <c r="AW15" i="1"/>
  <c r="AX15" i="1"/>
  <c r="AY15" i="1"/>
  <c r="AT16" i="1"/>
  <c r="AU16" i="1"/>
  <c r="AV16" i="1"/>
  <c r="AW16" i="1"/>
  <c r="AX16" i="1"/>
  <c r="AY16" i="1"/>
  <c r="AT17" i="1"/>
  <c r="AU17" i="1"/>
  <c r="AV17" i="1"/>
  <c r="AW17" i="1"/>
  <c r="AX17" i="1"/>
  <c r="AY17" i="1"/>
  <c r="AT18" i="1"/>
  <c r="AU18" i="1"/>
  <c r="AV18" i="1"/>
  <c r="AW18" i="1"/>
  <c r="AX18" i="1"/>
  <c r="AY18" i="1"/>
  <c r="AT19" i="1"/>
  <c r="AU19" i="1"/>
  <c r="AV19" i="1"/>
  <c r="AW19" i="1"/>
  <c r="AX19" i="1"/>
  <c r="AY19" i="1"/>
  <c r="AT20" i="1"/>
  <c r="AU20" i="1"/>
  <c r="AV20" i="1"/>
  <c r="AW20" i="1"/>
  <c r="AX20" i="1"/>
  <c r="AY20" i="1"/>
  <c r="AT21" i="1"/>
  <c r="AU21" i="1"/>
  <c r="AV21" i="1"/>
  <c r="AW21" i="1"/>
  <c r="AX21" i="1"/>
  <c r="AY21" i="1"/>
  <c r="AT22" i="1"/>
  <c r="AU22" i="1"/>
  <c r="AV22" i="1"/>
  <c r="AW22" i="1"/>
  <c r="AX22" i="1"/>
  <c r="AY22" i="1"/>
  <c r="AT23" i="1"/>
  <c r="AU23" i="1"/>
  <c r="AV23" i="1"/>
  <c r="AW23" i="1"/>
  <c r="AX23" i="1"/>
  <c r="AY23" i="1"/>
  <c r="AT24" i="1"/>
  <c r="AU24" i="1"/>
  <c r="AV24" i="1"/>
  <c r="AW24" i="1"/>
  <c r="AX24" i="1"/>
  <c r="AY24" i="1"/>
  <c r="AT25" i="1"/>
  <c r="AU25" i="1"/>
  <c r="AV25" i="1"/>
  <c r="AW25" i="1"/>
  <c r="AX25" i="1"/>
  <c r="AY25" i="1"/>
  <c r="AT26" i="1"/>
  <c r="AU26" i="1"/>
  <c r="AV26" i="1"/>
  <c r="AW26" i="1"/>
  <c r="AX26" i="1"/>
  <c r="AY26" i="1"/>
  <c r="AT27" i="1"/>
  <c r="AU27" i="1"/>
  <c r="AV27" i="1"/>
  <c r="AW27" i="1"/>
  <c r="AX27" i="1"/>
  <c r="AY27" i="1"/>
  <c r="AT28" i="1"/>
  <c r="AU28" i="1"/>
  <c r="AV28" i="1"/>
  <c r="AW28" i="1"/>
  <c r="AX28" i="1"/>
  <c r="AY28" i="1"/>
  <c r="AT29" i="1"/>
  <c r="AU29" i="1"/>
  <c r="AV29" i="1"/>
  <c r="AW29" i="1"/>
  <c r="AX29" i="1"/>
  <c r="AY29" i="1"/>
  <c r="AU2" i="1"/>
  <c r="AV2" i="1"/>
  <c r="AW2" i="1"/>
  <c r="AX2" i="1"/>
  <c r="AY2" i="1"/>
  <c r="AT2" i="1"/>
  <c r="BA2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O11" i="1"/>
  <c r="V3" i="1"/>
  <c r="AD3" i="1"/>
  <c r="AL3" i="1"/>
  <c r="Q4" i="1"/>
  <c r="R4" i="1"/>
  <c r="Y4" i="1"/>
  <c r="Z4" i="1"/>
  <c r="AG4" i="1"/>
  <c r="AH4" i="1"/>
  <c r="AO4" i="1"/>
  <c r="AP4" i="1"/>
  <c r="P6" i="1"/>
  <c r="Q6" i="1"/>
  <c r="R6" i="1"/>
  <c r="X6" i="1"/>
  <c r="Y6" i="1"/>
  <c r="Z6" i="1"/>
  <c r="AF6" i="1"/>
  <c r="AG6" i="1"/>
  <c r="AH6" i="1"/>
  <c r="AN6" i="1"/>
  <c r="AO6" i="1"/>
  <c r="AP6" i="1"/>
  <c r="O7" i="1"/>
  <c r="Q7" i="1"/>
  <c r="S7" i="1"/>
  <c r="T7" i="1"/>
  <c r="U7" i="1"/>
  <c r="V7" i="1"/>
  <c r="Y7" i="1"/>
  <c r="AA7" i="1"/>
  <c r="AB7" i="1"/>
  <c r="AC7" i="1"/>
  <c r="AD7" i="1"/>
  <c r="AG7" i="1"/>
  <c r="AI7" i="1"/>
  <c r="AJ7" i="1"/>
  <c r="AK7" i="1"/>
  <c r="AL7" i="1"/>
  <c r="AO7" i="1"/>
  <c r="J26" i="1"/>
  <c r="J25" i="1"/>
  <c r="W7" i="1" s="1"/>
  <c r="J24" i="1"/>
  <c r="U6" i="1" s="1"/>
  <c r="J23" i="1"/>
  <c r="S6" i="1" s="1"/>
  <c r="J22" i="1"/>
  <c r="J21" i="1"/>
  <c r="J20" i="1"/>
  <c r="J19" i="1"/>
  <c r="AK5" i="1" s="1"/>
  <c r="J18" i="1"/>
  <c r="J17" i="1"/>
  <c r="O5" i="1" s="1"/>
  <c r="J16" i="1"/>
  <c r="S4" i="1" s="1"/>
  <c r="J15" i="1"/>
  <c r="J14" i="1"/>
  <c r="J13" i="1"/>
  <c r="J12" i="1"/>
  <c r="O3" i="1" s="1"/>
  <c r="J11" i="1"/>
  <c r="J10" i="1"/>
  <c r="J9" i="1"/>
  <c r="J8" i="1"/>
  <c r="J7" i="1"/>
  <c r="J6" i="1"/>
  <c r="J5" i="1"/>
  <c r="J4" i="1"/>
  <c r="J3" i="1"/>
  <c r="S2" i="1" s="1"/>
  <c r="J2" i="1"/>
  <c r="T2" i="1" s="1"/>
  <c r="R2" i="1" l="1"/>
  <c r="Q2" i="1"/>
  <c r="AJ5" i="1"/>
  <c r="AB5" i="1"/>
  <c r="T5" i="1"/>
  <c r="AN4" i="1"/>
  <c r="AF4" i="1"/>
  <c r="X4" i="1"/>
  <c r="P4" i="1"/>
  <c r="AJ3" i="1"/>
  <c r="AB3" i="1"/>
  <c r="T3" i="1"/>
  <c r="O2" i="1"/>
  <c r="AD5" i="1"/>
  <c r="AH2" i="1"/>
  <c r="U5" i="1"/>
  <c r="AG2" i="1"/>
  <c r="AN2" i="1"/>
  <c r="X2" i="1"/>
  <c r="AM6" i="1"/>
  <c r="W6" i="1"/>
  <c r="O6" i="1"/>
  <c r="AI5" i="1"/>
  <c r="AA5" i="1"/>
  <c r="S5" i="1"/>
  <c r="AM4" i="1"/>
  <c r="AE4" i="1"/>
  <c r="W4" i="1"/>
  <c r="O4" i="1"/>
  <c r="AI3" i="1"/>
  <c r="AA3" i="1"/>
  <c r="S3" i="1"/>
  <c r="AL5" i="1"/>
  <c r="AP2" i="1"/>
  <c r="AC5" i="1"/>
  <c r="AK3" i="1"/>
  <c r="AF2" i="1"/>
  <c r="P2" i="1"/>
  <c r="AE6" i="1"/>
  <c r="AM2" i="1"/>
  <c r="AE2" i="1"/>
  <c r="W2" i="1"/>
  <c r="AP7" i="1"/>
  <c r="AH7" i="1"/>
  <c r="Z7" i="1"/>
  <c r="R7" i="1"/>
  <c r="AL6" i="1"/>
  <c r="AD6" i="1"/>
  <c r="V6" i="1"/>
  <c r="AP5" i="1"/>
  <c r="AH5" i="1"/>
  <c r="Z5" i="1"/>
  <c r="R5" i="1"/>
  <c r="AL4" i="1"/>
  <c r="AD4" i="1"/>
  <c r="V4" i="1"/>
  <c r="AP3" i="1"/>
  <c r="AH3" i="1"/>
  <c r="Z3" i="1"/>
  <c r="R3" i="1"/>
  <c r="AA2" i="1"/>
  <c r="Z2" i="1"/>
  <c r="AC3" i="1"/>
  <c r="AO2" i="1"/>
  <c r="AD2" i="1"/>
  <c r="V2" i="1"/>
  <c r="AK6" i="1"/>
  <c r="AC6" i="1"/>
  <c r="AO5" i="1"/>
  <c r="AG5" i="1"/>
  <c r="Y5" i="1"/>
  <c r="Q5" i="1"/>
  <c r="AK4" i="1"/>
  <c r="AC4" i="1"/>
  <c r="U4" i="1"/>
  <c r="AO3" i="1"/>
  <c r="AG3" i="1"/>
  <c r="Y3" i="1"/>
  <c r="Q3" i="1"/>
  <c r="AI2" i="1"/>
  <c r="V5" i="1"/>
  <c r="U3" i="1"/>
  <c r="Y2" i="1"/>
  <c r="AL2" i="1"/>
  <c r="AK2" i="1"/>
  <c r="AC2" i="1"/>
  <c r="U2" i="1"/>
  <c r="AN7" i="1"/>
  <c r="AF7" i="1"/>
  <c r="X7" i="1"/>
  <c r="P7" i="1"/>
  <c r="AJ6" i="1"/>
  <c r="AB6" i="1"/>
  <c r="T6" i="1"/>
  <c r="AN5" i="1"/>
  <c r="AF5" i="1"/>
  <c r="X5" i="1"/>
  <c r="P5" i="1"/>
  <c r="AJ4" i="1"/>
  <c r="AB4" i="1"/>
  <c r="T4" i="1"/>
  <c r="AN3" i="1"/>
  <c r="AF3" i="1"/>
  <c r="X3" i="1"/>
  <c r="P3" i="1"/>
  <c r="AJ2" i="1"/>
  <c r="AB2" i="1"/>
  <c r="AM7" i="1"/>
  <c r="AE7" i="1"/>
  <c r="AI6" i="1"/>
  <c r="AA6" i="1"/>
  <c r="AM5" i="1"/>
  <c r="AE5" i="1"/>
  <c r="W5" i="1"/>
  <c r="AI4" i="1"/>
  <c r="AA4" i="1"/>
  <c r="AM3" i="1"/>
  <c r="AE3" i="1"/>
  <c r="W3" i="1"/>
</calcChain>
</file>

<file path=xl/sharedStrings.xml><?xml version="1.0" encoding="utf-8"?>
<sst xmlns="http://schemas.openxmlformats.org/spreadsheetml/2006/main" count="228" uniqueCount="62">
  <si>
    <t>Country</t>
  </si>
  <si>
    <t>Region (Admin-1)</t>
  </si>
  <si>
    <t>System</t>
  </si>
  <si>
    <t>plant_name</t>
  </si>
  <si>
    <t>Capacity (MW/MWh)</t>
  </si>
  <si>
    <t>Type</t>
  </si>
  <si>
    <t>Technology</t>
  </si>
  <si>
    <t>Status</t>
  </si>
  <si>
    <t>Start Year</t>
  </si>
  <si>
    <t>End Year</t>
  </si>
  <si>
    <t>Asset Life (years)</t>
  </si>
  <si>
    <t>MDG</t>
  </si>
  <si>
    <t>MDG-TL</t>
  </si>
  <si>
    <t>Generation</t>
  </si>
  <si>
    <t>Imaloto Coal power station</t>
  </si>
  <si>
    <t>Coal</t>
  </si>
  <si>
    <t>planned</t>
  </si>
  <si>
    <t>MDG-MA</t>
  </si>
  <si>
    <t>Andranotakatra wind farm</t>
  </si>
  <si>
    <t>wind-onshore</t>
  </si>
  <si>
    <t>Wind</t>
  </si>
  <si>
    <t>Ehoala wind farm</t>
  </si>
  <si>
    <t>Hydro</t>
  </si>
  <si>
    <t>hydro-unspecified</t>
  </si>
  <si>
    <t>operating</t>
  </si>
  <si>
    <t>photovoltaic-unspecified</t>
  </si>
  <si>
    <t>Solar</t>
  </si>
  <si>
    <t>Oil</t>
  </si>
  <si>
    <t>coal-subcritical</t>
  </si>
  <si>
    <t>oil-internal-combustion-engine</t>
  </si>
  <si>
    <t>year</t>
  </si>
  <si>
    <t>Tsarazaza</t>
  </si>
  <si>
    <t>Ankevirato Hydroelectric Power Station[2]</t>
  </si>
  <si>
    <t>Andekaleka Hydroelectric Power Station</t>
  </si>
  <si>
    <t>Andekaleka</t>
  </si>
  <si>
    <t>Antelomita Hydroelectric Power Station</t>
  </si>
  <si>
    <t>Anjeva Gara</t>
  </si>
  <si>
    <t>Farahantsana Hydroelectric Power Station</t>
  </si>
  <si>
    <t>Mandraka Power Station</t>
  </si>
  <si>
    <t>Mandraka</t>
  </si>
  <si>
    <t>Mahitsy[1]</t>
  </si>
  <si>
    <t>Volobe Hydroelectric Power Station</t>
  </si>
  <si>
    <t>Ranomafana Hydroelectric Power Station</t>
  </si>
  <si>
    <t>Antetezambato Central</t>
  </si>
  <si>
    <t>Sahofika Hydroelectric Power Station</t>
  </si>
  <si>
    <t>Antananarivo Mixed Hydrosolar Power Station</t>
  </si>
  <si>
    <t>Ambohimanambola Thermal power station</t>
  </si>
  <si>
    <t>Mandroseza Power Plant</t>
  </si>
  <si>
    <t>bioenergy-unspecified</t>
  </si>
  <si>
    <t>Noor I Thermal Power Station</t>
  </si>
  <si>
    <t>Noor II Thermal Power Station</t>
  </si>
  <si>
    <t>Andaingo Thermal Power Station</t>
  </si>
  <si>
    <t>Bioenergy</t>
  </si>
  <si>
    <t>Ambatolampy Solar Power Station</t>
  </si>
  <si>
    <t>Centrale Solaire d’Andranotakatra</t>
  </si>
  <si>
    <t>Centrale Solaire d’Ambavahadinilakaka (Ihorombe)</t>
  </si>
  <si>
    <t>Sambava Solar Power Station</t>
  </si>
  <si>
    <t>Tanambao Verrerie Solar-hybride central</t>
  </si>
  <si>
    <t>Access Solar Power Station</t>
  </si>
  <si>
    <t>Ambatovy Nickel power station</t>
  </si>
  <si>
    <t>EXISTING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</si>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</sst>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 applyFill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74F4-2765-A540-807C-E0B9ADB9B465}">
  <dimension ref="A1:BH60"/>
  <sheetViews>
    <sheetView tabSelected="1" topLeftCell="AX1" zoomScale="140" zoomScaleNormal="140" workbookViewId="0">
      <selection activeCell="BH2" sqref="BH2"/>
    </sheetView>
  </sheetViews>
  <sheetFormatPr baseColWidth="10" defaultRowHeight="16" x14ac:dyDescent="0.2"/>
  <cols>
    <col min="1" max="1" width="8.83203125" style="2" bestFit="1" customWidth="1"/>
    <col min="2" max="2" width="17" style="2" hidden="1" customWidth="1"/>
    <col min="3" max="3" width="10.1640625" style="2" customWidth="1"/>
    <col min="4" max="4" width="34.83203125" style="2" customWidth="1"/>
    <col min="5" max="5" width="19" style="2" bestFit="1" customWidth="1"/>
    <col min="6" max="6" width="40.33203125" style="2" bestFit="1" customWidth="1"/>
    <col min="7" max="7" width="11.6640625" style="2" bestFit="1" customWidth="1"/>
    <col min="8" max="8" width="10.5" style="2" bestFit="1" customWidth="1"/>
    <col min="9" max="10" width="11.5" style="2" bestFit="1" customWidth="1"/>
    <col min="11" max="11" width="16.83203125" style="2" bestFit="1" customWidth="1"/>
    <col min="12" max="13" width="10.83203125" style="2"/>
    <col min="14" max="14" width="29.5" style="2" bestFit="1" customWidth="1"/>
    <col min="15" max="42" width="11" style="2" bestFit="1" customWidth="1"/>
    <col min="43" max="44" width="10.83203125" style="2"/>
    <col min="45" max="45" width="5.83203125" style="2" bestFit="1" customWidth="1"/>
    <col min="46" max="50" width="16.6640625" style="8" customWidth="1"/>
    <col min="51" max="51" width="16.6640625" style="2" customWidth="1"/>
    <col min="52" max="52" width="10.83203125" style="2"/>
    <col min="53" max="57" width="19.83203125" style="2" customWidth="1"/>
    <col min="58" max="16384" width="10.83203125" style="2"/>
  </cols>
  <sheetData>
    <row r="1" spans="1: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6" t="s">
        <v>5</v>
      </c>
      <c r="O1" s="6">
        <v>2023</v>
      </c>
      <c r="P1" s="6">
        <v>2024</v>
      </c>
      <c r="Q1" s="6">
        <v>2025</v>
      </c>
      <c r="R1" s="6">
        <v>2026</v>
      </c>
      <c r="S1" s="6">
        <v>2027</v>
      </c>
      <c r="T1" s="6">
        <v>2028</v>
      </c>
      <c r="U1" s="6">
        <v>2029</v>
      </c>
      <c r="V1" s="6">
        <v>2030</v>
      </c>
      <c r="W1" s="6">
        <v>2031</v>
      </c>
      <c r="X1" s="6">
        <v>2032</v>
      </c>
      <c r="Y1" s="6">
        <v>2033</v>
      </c>
      <c r="Z1" s="6">
        <v>2034</v>
      </c>
      <c r="AA1" s="6">
        <v>2035</v>
      </c>
      <c r="AB1" s="6">
        <v>2036</v>
      </c>
      <c r="AC1" s="6">
        <v>2037</v>
      </c>
      <c r="AD1" s="6">
        <v>2038</v>
      </c>
      <c r="AE1" s="6">
        <v>2039</v>
      </c>
      <c r="AF1" s="6">
        <v>2040</v>
      </c>
      <c r="AG1" s="6">
        <v>2041</v>
      </c>
      <c r="AH1" s="6">
        <v>2042</v>
      </c>
      <c r="AI1" s="6">
        <v>2043</v>
      </c>
      <c r="AJ1" s="6">
        <v>2044</v>
      </c>
      <c r="AK1" s="6">
        <v>2045</v>
      </c>
      <c r="AL1" s="6">
        <v>2046</v>
      </c>
      <c r="AM1" s="6">
        <v>2047</v>
      </c>
      <c r="AN1" s="6">
        <v>2048</v>
      </c>
      <c r="AO1" s="6">
        <v>2049</v>
      </c>
      <c r="AP1" s="7">
        <v>2050</v>
      </c>
      <c r="AR1" s="1" t="s">
        <v>60</v>
      </c>
      <c r="AS1" s="9" t="s">
        <v>30</v>
      </c>
      <c r="AT1" s="1" t="s">
        <v>23</v>
      </c>
      <c r="AU1" s="1" t="s">
        <v>29</v>
      </c>
      <c r="AV1" s="1" t="s">
        <v>48</v>
      </c>
      <c r="AW1" s="1" t="s">
        <v>25</v>
      </c>
      <c r="AX1" s="1" t="s">
        <v>28</v>
      </c>
      <c r="AY1" s="1" t="s">
        <v>19</v>
      </c>
      <c r="BA1" s="1" t="s">
        <v>23</v>
      </c>
      <c r="BB1" s="1" t="s">
        <v>29</v>
      </c>
      <c r="BC1" s="1" t="s">
        <v>48</v>
      </c>
      <c r="BD1" s="1" t="s">
        <v>25</v>
      </c>
      <c r="BE1" s="1" t="s">
        <v>28</v>
      </c>
      <c r="BF1" s="1" t="s">
        <v>19</v>
      </c>
    </row>
    <row r="2" spans="1:60" x14ac:dyDescent="0.2">
      <c r="A2" s="11" t="s">
        <v>11</v>
      </c>
      <c r="B2" s="2" t="s">
        <v>34</v>
      </c>
      <c r="C2" s="11" t="s">
        <v>13</v>
      </c>
      <c r="D2" s="2" t="s">
        <v>33</v>
      </c>
      <c r="E2" s="12">
        <v>91</v>
      </c>
      <c r="F2" s="2" t="s">
        <v>23</v>
      </c>
      <c r="G2" s="2" t="s">
        <v>22</v>
      </c>
      <c r="H2" s="2" t="s">
        <v>24</v>
      </c>
      <c r="I2" s="4">
        <v>40909</v>
      </c>
      <c r="J2" s="13">
        <f>DATE(YEAR(I2)+K2,MONTH(I2),DAY(I2))</f>
        <v>77433</v>
      </c>
      <c r="K2" s="2">
        <v>100</v>
      </c>
      <c r="N2" s="2" t="s">
        <v>23</v>
      </c>
      <c r="O2" s="5">
        <f>SUMIFS($E$2:$E$26,$F$2:$F$26,$N2,$I$2:$I$26,"&lt;="&amp;DATE(O$1,1,1),$J$2:$J$26,"&gt;="&amp;DATE(O$1,1,1),$H$2:$H$26,"operating")</f>
        <v>711.4</v>
      </c>
      <c r="P2" s="5">
        <f t="shared" ref="P2:AP7" si="0">SUMIFS($E$2:$E$26,$F$2:$F$26,$N2,$I$2:$I$26,"&lt;="&amp;DATE(P$1,1,1),$J$2:$J$26,"&gt;="&amp;DATE(P$1,1,1),$H$2:$H$26,"operating")</f>
        <v>711.4</v>
      </c>
      <c r="Q2" s="5">
        <f t="shared" si="0"/>
        <v>711.4</v>
      </c>
      <c r="R2" s="5">
        <f t="shared" si="0"/>
        <v>711.4</v>
      </c>
      <c r="S2" s="5">
        <f t="shared" si="0"/>
        <v>711.4</v>
      </c>
      <c r="T2" s="5">
        <f t="shared" si="0"/>
        <v>711.4</v>
      </c>
      <c r="U2" s="5">
        <f t="shared" si="0"/>
        <v>711.4</v>
      </c>
      <c r="V2" s="5">
        <f t="shared" si="0"/>
        <v>711.4</v>
      </c>
      <c r="W2" s="5">
        <f t="shared" si="0"/>
        <v>711.4</v>
      </c>
      <c r="X2" s="5">
        <f t="shared" si="0"/>
        <v>711.4</v>
      </c>
      <c r="Y2" s="5">
        <f t="shared" si="0"/>
        <v>711.4</v>
      </c>
      <c r="Z2" s="5">
        <f t="shared" si="0"/>
        <v>711.4</v>
      </c>
      <c r="AA2" s="5">
        <f t="shared" si="0"/>
        <v>711.4</v>
      </c>
      <c r="AB2" s="5">
        <f t="shared" si="0"/>
        <v>711.4</v>
      </c>
      <c r="AC2" s="5">
        <f t="shared" si="0"/>
        <v>711.4</v>
      </c>
      <c r="AD2" s="5">
        <f t="shared" si="0"/>
        <v>711.4</v>
      </c>
      <c r="AE2" s="5">
        <f t="shared" si="0"/>
        <v>711.4</v>
      </c>
      <c r="AF2" s="5">
        <f t="shared" si="0"/>
        <v>711.4</v>
      </c>
      <c r="AG2" s="5">
        <f t="shared" si="0"/>
        <v>711.4</v>
      </c>
      <c r="AH2" s="5">
        <f t="shared" si="0"/>
        <v>711.4</v>
      </c>
      <c r="AI2" s="5">
        <f t="shared" si="0"/>
        <v>711.4</v>
      </c>
      <c r="AJ2" s="5">
        <f t="shared" si="0"/>
        <v>711.4</v>
      </c>
      <c r="AK2" s="5">
        <f t="shared" si="0"/>
        <v>711.4</v>
      </c>
      <c r="AL2" s="5">
        <f t="shared" si="0"/>
        <v>711.4</v>
      </c>
      <c r="AM2" s="5">
        <f t="shared" si="0"/>
        <v>711.4</v>
      </c>
      <c r="AN2" s="5">
        <f t="shared" si="0"/>
        <v>711.4</v>
      </c>
      <c r="AO2" s="5">
        <f t="shared" si="0"/>
        <v>711.4</v>
      </c>
      <c r="AP2" s="5">
        <f t="shared" si="0"/>
        <v>711.4</v>
      </c>
      <c r="AS2" s="10">
        <v>2023</v>
      </c>
      <c r="AT2" s="8">
        <f>INDEX($O$2:$AP$7,MATCH(AT$1,$N$2:$N$7,0),MATCH($AS2,$O$1:$AP$1,0))</f>
        <v>711.4</v>
      </c>
      <c r="AU2" s="8">
        <f t="shared" ref="AU2:AY17" si="1">INDEX($O$2:$AP$7,MATCH(AU$1,$N$2:$N$7,0),MATCH($AS2,$O$1:$AP$1,0))</f>
        <v>221</v>
      </c>
      <c r="AV2" s="8">
        <f t="shared" si="1"/>
        <v>75</v>
      </c>
      <c r="AW2" s="8">
        <f t="shared" si="1"/>
        <v>60.22</v>
      </c>
      <c r="AX2" s="8">
        <f t="shared" si="1"/>
        <v>150</v>
      </c>
      <c r="AY2" s="8">
        <f t="shared" si="1"/>
        <v>0</v>
      </c>
      <c r="BA2" s="2" t="str">
        <f>$AS2&amp;": "&amp;ROUND(AT2/1000,3)</f>
        <v>2023: 0.711</v>
      </c>
      <c r="BB2" s="2" t="str">
        <f t="shared" ref="BB2:BF2" si="2">$AS2&amp;": "&amp;ROUND(AU2/1000,3)</f>
        <v>2023: 0.221</v>
      </c>
      <c r="BC2" s="2" t="str">
        <f t="shared" si="2"/>
        <v>2023: 0.075</v>
      </c>
      <c r="BD2" s="2" t="str">
        <f t="shared" si="2"/>
        <v>2023: 0.06</v>
      </c>
      <c r="BE2" s="2" t="str">
        <f t="shared" si="2"/>
        <v>2023: 0.15</v>
      </c>
      <c r="BF2" s="2" t="str">
        <f t="shared" si="2"/>
        <v>2023: 0</v>
      </c>
      <c r="BH2" s="2">
        <f>822/(AT2*8760/1000)</f>
        <v>0.13190275012420041</v>
      </c>
    </row>
    <row r="3" spans="1:60" x14ac:dyDescent="0.2">
      <c r="A3" s="11" t="s">
        <v>11</v>
      </c>
      <c r="B3" s="2" t="s">
        <v>36</v>
      </c>
      <c r="C3" s="11" t="s">
        <v>13</v>
      </c>
      <c r="D3" s="2" t="s">
        <v>35</v>
      </c>
      <c r="E3" s="12">
        <v>8.4</v>
      </c>
      <c r="F3" s="2" t="s">
        <v>23</v>
      </c>
      <c r="G3" s="2" t="s">
        <v>22</v>
      </c>
      <c r="H3" s="2" t="s">
        <v>24</v>
      </c>
      <c r="I3" s="4">
        <v>18994</v>
      </c>
      <c r="J3" s="13">
        <f t="shared" ref="J3:J16" si="3">DATE(YEAR(I3)+K3,MONTH(I3),DAY(I3))</f>
        <v>55519</v>
      </c>
      <c r="K3" s="2">
        <v>100</v>
      </c>
      <c r="N3" s="2" t="s">
        <v>29</v>
      </c>
      <c r="O3" s="5">
        <f t="shared" ref="O3:O7" si="4">SUMIFS($E$2:$E$26,$F$2:$F$26,$N3,$I$2:$I$26,"&lt;="&amp;DATE(O$1,1,1),$J$2:$J$26,"&gt;="&amp;DATE(O$1,1,1),$H$2:$H$26,"operating")</f>
        <v>221</v>
      </c>
      <c r="P3" s="5">
        <f t="shared" si="0"/>
        <v>221</v>
      </c>
      <c r="Q3" s="5">
        <f t="shared" si="0"/>
        <v>221</v>
      </c>
      <c r="R3" s="5">
        <f t="shared" si="0"/>
        <v>221</v>
      </c>
      <c r="S3" s="5">
        <f t="shared" si="0"/>
        <v>221</v>
      </c>
      <c r="T3" s="5">
        <f t="shared" si="0"/>
        <v>221</v>
      </c>
      <c r="U3" s="5">
        <f t="shared" si="0"/>
        <v>221</v>
      </c>
      <c r="V3" s="5">
        <f t="shared" si="0"/>
        <v>221</v>
      </c>
      <c r="W3" s="5">
        <f t="shared" si="0"/>
        <v>221</v>
      </c>
      <c r="X3" s="5">
        <f t="shared" si="0"/>
        <v>221</v>
      </c>
      <c r="Y3" s="5">
        <f t="shared" si="0"/>
        <v>221</v>
      </c>
      <c r="Z3" s="5">
        <f t="shared" si="0"/>
        <v>221</v>
      </c>
      <c r="AA3" s="5">
        <f t="shared" si="0"/>
        <v>221</v>
      </c>
      <c r="AB3" s="5">
        <f t="shared" si="0"/>
        <v>221</v>
      </c>
      <c r="AC3" s="5">
        <f t="shared" si="0"/>
        <v>221</v>
      </c>
      <c r="AD3" s="5">
        <f t="shared" si="0"/>
        <v>221</v>
      </c>
      <c r="AE3" s="5">
        <f t="shared" si="0"/>
        <v>221</v>
      </c>
      <c r="AF3" s="5">
        <f t="shared" si="0"/>
        <v>221</v>
      </c>
      <c r="AG3" s="5">
        <f t="shared" si="0"/>
        <v>221</v>
      </c>
      <c r="AH3" s="5">
        <f t="shared" si="0"/>
        <v>221</v>
      </c>
      <c r="AI3" s="5">
        <f t="shared" si="0"/>
        <v>221</v>
      </c>
      <c r="AJ3" s="5">
        <f t="shared" si="0"/>
        <v>221</v>
      </c>
      <c r="AK3" s="5">
        <f t="shared" si="0"/>
        <v>221</v>
      </c>
      <c r="AL3" s="5">
        <f t="shared" si="0"/>
        <v>221</v>
      </c>
      <c r="AM3" s="5">
        <f t="shared" si="0"/>
        <v>221</v>
      </c>
      <c r="AN3" s="5">
        <f t="shared" si="0"/>
        <v>221</v>
      </c>
      <c r="AO3" s="5">
        <f t="shared" si="0"/>
        <v>221</v>
      </c>
      <c r="AP3" s="5">
        <f t="shared" si="0"/>
        <v>221</v>
      </c>
      <c r="AS3" s="10">
        <v>2024</v>
      </c>
      <c r="AT3" s="8">
        <f t="shared" ref="AT3:AY29" si="5">INDEX($O$2:$AP$7,MATCH(AT$1,$N$2:$N$7,0),MATCH($AS3,$O$1:$AP$1,0))</f>
        <v>711.4</v>
      </c>
      <c r="AU3" s="8">
        <f t="shared" si="1"/>
        <v>221</v>
      </c>
      <c r="AV3" s="8">
        <f t="shared" si="1"/>
        <v>75</v>
      </c>
      <c r="AW3" s="8">
        <f t="shared" si="1"/>
        <v>60.22</v>
      </c>
      <c r="AX3" s="8">
        <f t="shared" si="1"/>
        <v>150</v>
      </c>
      <c r="AY3" s="8">
        <f t="shared" si="1"/>
        <v>0</v>
      </c>
      <c r="BA3" s="2" t="str">
        <f t="shared" ref="BA3:BA29" si="6">$AS3&amp;": "&amp;ROUND(AT3/1000,3)</f>
        <v>2024: 0.711</v>
      </c>
      <c r="BB3" s="2" t="str">
        <f t="shared" ref="BB3:BB29" si="7">$AS3&amp;": "&amp;ROUND(AU3/1000,3)</f>
        <v>2024: 0.221</v>
      </c>
      <c r="BC3" s="2" t="str">
        <f t="shared" ref="BC3:BC29" si="8">$AS3&amp;": "&amp;ROUND(AV3/1000,3)</f>
        <v>2024: 0.075</v>
      </c>
      <c r="BD3" s="2" t="str">
        <f t="shared" ref="BD3:BD29" si="9">$AS3&amp;": "&amp;ROUND(AW3/1000,3)</f>
        <v>2024: 0.06</v>
      </c>
      <c r="BE3" s="2" t="str">
        <f t="shared" ref="BE3:BE29" si="10">$AS3&amp;": "&amp;ROUND(AX3/1000,3)</f>
        <v>2024: 0.15</v>
      </c>
      <c r="BF3" s="2" t="str">
        <f t="shared" ref="BF3:BF29" si="11">$AS3&amp;": "&amp;ROUND(AY3/1000,3)</f>
        <v>2024: 0</v>
      </c>
    </row>
    <row r="4" spans="1:60" x14ac:dyDescent="0.2">
      <c r="A4" s="11" t="s">
        <v>11</v>
      </c>
      <c r="B4" s="2" t="s">
        <v>40</v>
      </c>
      <c r="C4" s="11" t="s">
        <v>13</v>
      </c>
      <c r="D4" s="2" t="s">
        <v>37</v>
      </c>
      <c r="E4" s="12">
        <v>28</v>
      </c>
      <c r="F4" s="2" t="s">
        <v>23</v>
      </c>
      <c r="G4" s="2" t="s">
        <v>22</v>
      </c>
      <c r="H4" s="2" t="s">
        <v>24</v>
      </c>
      <c r="I4" s="4">
        <v>44562</v>
      </c>
      <c r="J4" s="13">
        <f t="shared" si="3"/>
        <v>81086</v>
      </c>
      <c r="K4" s="2">
        <v>100</v>
      </c>
      <c r="N4" s="2" t="s">
        <v>48</v>
      </c>
      <c r="O4" s="5">
        <f t="shared" si="4"/>
        <v>75</v>
      </c>
      <c r="P4" s="5">
        <f t="shared" si="0"/>
        <v>75</v>
      </c>
      <c r="Q4" s="5">
        <f t="shared" si="0"/>
        <v>75</v>
      </c>
      <c r="R4" s="5">
        <f t="shared" si="0"/>
        <v>75</v>
      </c>
      <c r="S4" s="5">
        <f t="shared" si="0"/>
        <v>75</v>
      </c>
      <c r="T4" s="5">
        <f t="shared" si="0"/>
        <v>75</v>
      </c>
      <c r="U4" s="5">
        <f t="shared" si="0"/>
        <v>75</v>
      </c>
      <c r="V4" s="5">
        <f t="shared" si="0"/>
        <v>75</v>
      </c>
      <c r="W4" s="5">
        <f t="shared" si="0"/>
        <v>75</v>
      </c>
      <c r="X4" s="5">
        <f t="shared" si="0"/>
        <v>75</v>
      </c>
      <c r="Y4" s="5">
        <f t="shared" si="0"/>
        <v>75</v>
      </c>
      <c r="Z4" s="5">
        <f t="shared" si="0"/>
        <v>75</v>
      </c>
      <c r="AA4" s="5">
        <f t="shared" si="0"/>
        <v>75</v>
      </c>
      <c r="AB4" s="5">
        <f t="shared" si="0"/>
        <v>75</v>
      </c>
      <c r="AC4" s="5">
        <f t="shared" si="0"/>
        <v>75</v>
      </c>
      <c r="AD4" s="5">
        <f t="shared" si="0"/>
        <v>75</v>
      </c>
      <c r="AE4" s="5">
        <f t="shared" si="0"/>
        <v>75</v>
      </c>
      <c r="AF4" s="5">
        <f t="shared" si="0"/>
        <v>75</v>
      </c>
      <c r="AG4" s="5">
        <f t="shared" si="0"/>
        <v>75</v>
      </c>
      <c r="AH4" s="5">
        <f t="shared" si="0"/>
        <v>75</v>
      </c>
      <c r="AI4" s="5">
        <f t="shared" si="0"/>
        <v>75</v>
      </c>
      <c r="AJ4" s="5">
        <f t="shared" si="0"/>
        <v>75</v>
      </c>
      <c r="AK4" s="5">
        <f t="shared" si="0"/>
        <v>75</v>
      </c>
      <c r="AL4" s="5">
        <f t="shared" si="0"/>
        <v>75</v>
      </c>
      <c r="AM4" s="5">
        <f t="shared" si="0"/>
        <v>75</v>
      </c>
      <c r="AN4" s="5">
        <f t="shared" si="0"/>
        <v>75</v>
      </c>
      <c r="AO4" s="5">
        <f t="shared" si="0"/>
        <v>75</v>
      </c>
      <c r="AP4" s="5">
        <f t="shared" si="0"/>
        <v>75</v>
      </c>
      <c r="AS4" s="10">
        <v>2025</v>
      </c>
      <c r="AT4" s="8">
        <f t="shared" si="5"/>
        <v>711.4</v>
      </c>
      <c r="AU4" s="8">
        <f t="shared" si="1"/>
        <v>221</v>
      </c>
      <c r="AV4" s="8">
        <f t="shared" si="1"/>
        <v>75</v>
      </c>
      <c r="AW4" s="8">
        <f t="shared" si="1"/>
        <v>60.22</v>
      </c>
      <c r="AX4" s="8">
        <f t="shared" si="1"/>
        <v>150</v>
      </c>
      <c r="AY4" s="8">
        <f t="shared" si="1"/>
        <v>0</v>
      </c>
      <c r="BA4" s="2" t="str">
        <f t="shared" si="6"/>
        <v>2025: 0.711</v>
      </c>
      <c r="BB4" s="2" t="str">
        <f t="shared" si="7"/>
        <v>2025: 0.221</v>
      </c>
      <c r="BC4" s="2" t="str">
        <f t="shared" si="8"/>
        <v>2025: 0.075</v>
      </c>
      <c r="BD4" s="2" t="str">
        <f t="shared" si="9"/>
        <v>2025: 0.06</v>
      </c>
      <c r="BE4" s="2" t="str">
        <f t="shared" si="10"/>
        <v>2025: 0.15</v>
      </c>
      <c r="BF4" s="2" t="str">
        <f t="shared" si="11"/>
        <v>2025: 0</v>
      </c>
    </row>
    <row r="5" spans="1:60" x14ac:dyDescent="0.2">
      <c r="A5" s="11" t="s">
        <v>11</v>
      </c>
      <c r="B5" s="2" t="s">
        <v>39</v>
      </c>
      <c r="C5" s="11" t="s">
        <v>13</v>
      </c>
      <c r="D5" s="2" t="s">
        <v>38</v>
      </c>
      <c r="E5" s="12">
        <v>24</v>
      </c>
      <c r="F5" s="2" t="s">
        <v>23</v>
      </c>
      <c r="G5" s="2" t="s">
        <v>22</v>
      </c>
      <c r="H5" s="2" t="s">
        <v>24</v>
      </c>
      <c r="I5" s="4">
        <v>20455</v>
      </c>
      <c r="J5" s="13">
        <f t="shared" si="3"/>
        <v>56980</v>
      </c>
      <c r="K5" s="2">
        <v>100</v>
      </c>
      <c r="N5" s="2" t="s">
        <v>25</v>
      </c>
      <c r="O5" s="5">
        <f t="shared" si="4"/>
        <v>60.22</v>
      </c>
      <c r="P5" s="5">
        <f t="shared" si="0"/>
        <v>60.22</v>
      </c>
      <c r="Q5" s="5">
        <f t="shared" si="0"/>
        <v>60.22</v>
      </c>
      <c r="R5" s="5">
        <f t="shared" si="0"/>
        <v>60.22</v>
      </c>
      <c r="S5" s="5">
        <f t="shared" si="0"/>
        <v>60.22</v>
      </c>
      <c r="T5" s="5">
        <f t="shared" si="0"/>
        <v>60.22</v>
      </c>
      <c r="U5" s="5">
        <f t="shared" si="0"/>
        <v>60.22</v>
      </c>
      <c r="V5" s="5">
        <f t="shared" si="0"/>
        <v>60.22</v>
      </c>
      <c r="W5" s="5">
        <f t="shared" si="0"/>
        <v>60.22</v>
      </c>
      <c r="X5" s="5">
        <f t="shared" si="0"/>
        <v>60.22</v>
      </c>
      <c r="Y5" s="5">
        <f t="shared" si="0"/>
        <v>60.22</v>
      </c>
      <c r="Z5" s="5">
        <f t="shared" si="0"/>
        <v>60.22</v>
      </c>
      <c r="AA5" s="5">
        <f t="shared" si="0"/>
        <v>60.22</v>
      </c>
      <c r="AB5" s="5">
        <f t="shared" si="0"/>
        <v>60.22</v>
      </c>
      <c r="AC5" s="5">
        <f t="shared" si="0"/>
        <v>60.22</v>
      </c>
      <c r="AD5" s="5">
        <f t="shared" si="0"/>
        <v>60.22</v>
      </c>
      <c r="AE5" s="5">
        <f t="shared" si="0"/>
        <v>60.22</v>
      </c>
      <c r="AF5" s="5">
        <f t="shared" si="0"/>
        <v>60.22</v>
      </c>
      <c r="AG5" s="5">
        <f t="shared" si="0"/>
        <v>60.22</v>
      </c>
      <c r="AH5" s="5">
        <f t="shared" si="0"/>
        <v>60.22</v>
      </c>
      <c r="AI5" s="5">
        <f t="shared" si="0"/>
        <v>20.22</v>
      </c>
      <c r="AJ5" s="5">
        <f t="shared" si="0"/>
        <v>20.22</v>
      </c>
      <c r="AK5" s="5">
        <f t="shared" si="0"/>
        <v>20.22</v>
      </c>
      <c r="AL5" s="5">
        <f t="shared" si="0"/>
        <v>20.22</v>
      </c>
      <c r="AM5" s="5">
        <f t="shared" si="0"/>
        <v>20.22</v>
      </c>
      <c r="AN5" s="5">
        <f t="shared" si="0"/>
        <v>20.22</v>
      </c>
      <c r="AO5" s="5">
        <f t="shared" si="0"/>
        <v>20.22</v>
      </c>
      <c r="AP5" s="5">
        <f t="shared" si="0"/>
        <v>20.22</v>
      </c>
      <c r="AS5" s="10">
        <v>2026</v>
      </c>
      <c r="AT5" s="8">
        <f t="shared" si="5"/>
        <v>711.4</v>
      </c>
      <c r="AU5" s="8">
        <f t="shared" si="1"/>
        <v>221</v>
      </c>
      <c r="AV5" s="8">
        <f t="shared" si="1"/>
        <v>75</v>
      </c>
      <c r="AW5" s="8">
        <f t="shared" si="1"/>
        <v>60.22</v>
      </c>
      <c r="AX5" s="8">
        <f t="shared" si="1"/>
        <v>150</v>
      </c>
      <c r="AY5" s="8">
        <f t="shared" si="1"/>
        <v>0</v>
      </c>
      <c r="BA5" s="2" t="str">
        <f t="shared" si="6"/>
        <v>2026: 0.711</v>
      </c>
      <c r="BB5" s="2" t="str">
        <f t="shared" si="7"/>
        <v>2026: 0.221</v>
      </c>
      <c r="BC5" s="2" t="str">
        <f t="shared" si="8"/>
        <v>2026: 0.075</v>
      </c>
      <c r="BD5" s="2" t="str">
        <f t="shared" si="9"/>
        <v>2026: 0.06</v>
      </c>
      <c r="BE5" s="2" t="str">
        <f t="shared" si="10"/>
        <v>2026: 0.15</v>
      </c>
      <c r="BF5" s="2" t="str">
        <f t="shared" si="11"/>
        <v>2026: 0</v>
      </c>
    </row>
    <row r="6" spans="1:60" x14ac:dyDescent="0.2">
      <c r="A6" s="11" t="s">
        <v>11</v>
      </c>
      <c r="B6" s="2" t="s">
        <v>31</v>
      </c>
      <c r="C6" s="11" t="s">
        <v>13</v>
      </c>
      <c r="D6" s="2" t="s">
        <v>32</v>
      </c>
      <c r="E6" s="12">
        <v>560</v>
      </c>
      <c r="F6" s="2" t="s">
        <v>23</v>
      </c>
      <c r="G6" s="2" t="s">
        <v>22</v>
      </c>
      <c r="H6" s="2" t="s">
        <v>24</v>
      </c>
      <c r="I6" s="4">
        <v>44927</v>
      </c>
      <c r="J6" s="13">
        <f t="shared" si="3"/>
        <v>81451</v>
      </c>
      <c r="K6" s="2">
        <v>100</v>
      </c>
      <c r="N6" s="2" t="s">
        <v>28</v>
      </c>
      <c r="O6" s="5">
        <f t="shared" si="4"/>
        <v>150</v>
      </c>
      <c r="P6" s="5">
        <f t="shared" si="0"/>
        <v>150</v>
      </c>
      <c r="Q6" s="5">
        <f t="shared" si="0"/>
        <v>150</v>
      </c>
      <c r="R6" s="5">
        <f t="shared" si="0"/>
        <v>150</v>
      </c>
      <c r="S6" s="5">
        <f t="shared" si="0"/>
        <v>150</v>
      </c>
      <c r="T6" s="5">
        <f t="shared" si="0"/>
        <v>150</v>
      </c>
      <c r="U6" s="5">
        <f t="shared" si="0"/>
        <v>150</v>
      </c>
      <c r="V6" s="5">
        <f t="shared" si="0"/>
        <v>150</v>
      </c>
      <c r="W6" s="5">
        <f t="shared" si="0"/>
        <v>150</v>
      </c>
      <c r="X6" s="5">
        <f t="shared" si="0"/>
        <v>150</v>
      </c>
      <c r="Y6" s="5">
        <f t="shared" si="0"/>
        <v>150</v>
      </c>
      <c r="Z6" s="5">
        <f t="shared" si="0"/>
        <v>150</v>
      </c>
      <c r="AA6" s="5">
        <f t="shared" si="0"/>
        <v>150</v>
      </c>
      <c r="AB6" s="5">
        <f t="shared" si="0"/>
        <v>150</v>
      </c>
      <c r="AC6" s="5">
        <f t="shared" si="0"/>
        <v>150</v>
      </c>
      <c r="AD6" s="5">
        <f t="shared" si="0"/>
        <v>150</v>
      </c>
      <c r="AE6" s="5">
        <f t="shared" si="0"/>
        <v>150</v>
      </c>
      <c r="AF6" s="5">
        <f t="shared" si="0"/>
        <v>150</v>
      </c>
      <c r="AG6" s="5">
        <f t="shared" si="0"/>
        <v>150</v>
      </c>
      <c r="AH6" s="5">
        <f t="shared" si="0"/>
        <v>30</v>
      </c>
      <c r="AI6" s="5">
        <f t="shared" si="0"/>
        <v>30</v>
      </c>
      <c r="AJ6" s="5">
        <f t="shared" si="0"/>
        <v>30</v>
      </c>
      <c r="AK6" s="5">
        <f t="shared" si="0"/>
        <v>30</v>
      </c>
      <c r="AL6" s="5">
        <f t="shared" si="0"/>
        <v>30</v>
      </c>
      <c r="AM6" s="5">
        <f t="shared" si="0"/>
        <v>30</v>
      </c>
      <c r="AN6" s="5">
        <f t="shared" si="0"/>
        <v>30</v>
      </c>
      <c r="AO6" s="5">
        <f t="shared" si="0"/>
        <v>30</v>
      </c>
      <c r="AP6" s="5">
        <f t="shared" si="0"/>
        <v>30</v>
      </c>
      <c r="AS6" s="10">
        <v>2027</v>
      </c>
      <c r="AT6" s="8">
        <f t="shared" si="5"/>
        <v>711.4</v>
      </c>
      <c r="AU6" s="8">
        <f t="shared" si="1"/>
        <v>221</v>
      </c>
      <c r="AV6" s="8">
        <f t="shared" si="1"/>
        <v>75</v>
      </c>
      <c r="AW6" s="8">
        <f t="shared" si="1"/>
        <v>60.22</v>
      </c>
      <c r="AX6" s="8">
        <f t="shared" si="1"/>
        <v>150</v>
      </c>
      <c r="AY6" s="8">
        <f t="shared" si="1"/>
        <v>0</v>
      </c>
      <c r="BA6" s="2" t="str">
        <f t="shared" si="6"/>
        <v>2027: 0.711</v>
      </c>
      <c r="BB6" s="2" t="str">
        <f t="shared" si="7"/>
        <v>2027: 0.221</v>
      </c>
      <c r="BC6" s="2" t="str">
        <f t="shared" si="8"/>
        <v>2027: 0.075</v>
      </c>
      <c r="BD6" s="2" t="str">
        <f t="shared" si="9"/>
        <v>2027: 0.06</v>
      </c>
      <c r="BE6" s="2" t="str">
        <f t="shared" si="10"/>
        <v>2027: 0.15</v>
      </c>
      <c r="BF6" s="2" t="str">
        <f t="shared" si="11"/>
        <v>2027: 0</v>
      </c>
    </row>
    <row r="7" spans="1:60" x14ac:dyDescent="0.2">
      <c r="A7" s="11" t="s">
        <v>11</v>
      </c>
      <c r="B7" s="2" t="s">
        <v>31</v>
      </c>
      <c r="C7" s="11" t="s">
        <v>13</v>
      </c>
      <c r="D7" s="2" t="s">
        <v>41</v>
      </c>
      <c r="E7" s="3">
        <v>120</v>
      </c>
      <c r="F7" s="2" t="s">
        <v>23</v>
      </c>
      <c r="G7" s="2" t="s">
        <v>22</v>
      </c>
      <c r="H7" s="2" t="s">
        <v>16</v>
      </c>
      <c r="I7" s="4">
        <v>46388</v>
      </c>
      <c r="J7" s="13">
        <f t="shared" si="3"/>
        <v>82912</v>
      </c>
      <c r="K7" s="2">
        <v>100</v>
      </c>
      <c r="N7" s="2" t="s">
        <v>19</v>
      </c>
      <c r="O7" s="5">
        <f t="shared" si="4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S7" s="10">
        <v>2028</v>
      </c>
      <c r="AT7" s="8">
        <f t="shared" si="5"/>
        <v>711.4</v>
      </c>
      <c r="AU7" s="8">
        <f t="shared" si="1"/>
        <v>221</v>
      </c>
      <c r="AV7" s="8">
        <f t="shared" si="1"/>
        <v>75</v>
      </c>
      <c r="AW7" s="8">
        <f t="shared" si="1"/>
        <v>60.22</v>
      </c>
      <c r="AX7" s="8">
        <f t="shared" si="1"/>
        <v>150</v>
      </c>
      <c r="AY7" s="8">
        <f t="shared" si="1"/>
        <v>0</v>
      </c>
      <c r="BA7" s="2" t="str">
        <f t="shared" si="6"/>
        <v>2028: 0.711</v>
      </c>
      <c r="BB7" s="2" t="str">
        <f t="shared" si="7"/>
        <v>2028: 0.221</v>
      </c>
      <c r="BC7" s="2" t="str">
        <f t="shared" si="8"/>
        <v>2028: 0.075</v>
      </c>
      <c r="BD7" s="2" t="str">
        <f t="shared" si="9"/>
        <v>2028: 0.06</v>
      </c>
      <c r="BE7" s="2" t="str">
        <f t="shared" si="10"/>
        <v>2028: 0.15</v>
      </c>
      <c r="BF7" s="2" t="str">
        <f t="shared" si="11"/>
        <v>2028: 0</v>
      </c>
    </row>
    <row r="8" spans="1:60" x14ac:dyDescent="0.2">
      <c r="A8" s="11" t="s">
        <v>11</v>
      </c>
      <c r="B8" s="2" t="s">
        <v>31</v>
      </c>
      <c r="C8" s="11" t="s">
        <v>13</v>
      </c>
      <c r="D8" s="2" t="s">
        <v>43</v>
      </c>
      <c r="E8" s="3">
        <v>140</v>
      </c>
      <c r="F8" s="2" t="s">
        <v>23</v>
      </c>
      <c r="G8" s="2" t="s">
        <v>22</v>
      </c>
      <c r="H8" s="2" t="s">
        <v>16</v>
      </c>
      <c r="I8" s="4">
        <v>47484</v>
      </c>
      <c r="J8" s="13">
        <f>DATE(YEAR(I8)+K8,MONTH(I8),DAY(I8))</f>
        <v>84008</v>
      </c>
      <c r="K8" s="2">
        <v>100</v>
      </c>
      <c r="N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10">
        <v>2029</v>
      </c>
      <c r="AT8" s="8">
        <f t="shared" si="5"/>
        <v>711.4</v>
      </c>
      <c r="AU8" s="8">
        <f t="shared" si="1"/>
        <v>221</v>
      </c>
      <c r="AV8" s="8">
        <f t="shared" si="1"/>
        <v>75</v>
      </c>
      <c r="AW8" s="8">
        <f t="shared" si="1"/>
        <v>60.22</v>
      </c>
      <c r="AX8" s="8">
        <f t="shared" si="1"/>
        <v>150</v>
      </c>
      <c r="AY8" s="8">
        <f t="shared" si="1"/>
        <v>0</v>
      </c>
      <c r="BA8" s="2" t="str">
        <f t="shared" si="6"/>
        <v>2029: 0.711</v>
      </c>
      <c r="BB8" s="2" t="str">
        <f t="shared" si="7"/>
        <v>2029: 0.221</v>
      </c>
      <c r="BC8" s="2" t="str">
        <f t="shared" si="8"/>
        <v>2029: 0.075</v>
      </c>
      <c r="BD8" s="2" t="str">
        <f t="shared" si="9"/>
        <v>2029: 0.06</v>
      </c>
      <c r="BE8" s="2" t="str">
        <f t="shared" si="10"/>
        <v>2029: 0.15</v>
      </c>
      <c r="BF8" s="2" t="str">
        <f t="shared" si="11"/>
        <v>2029: 0</v>
      </c>
    </row>
    <row r="9" spans="1:60" x14ac:dyDescent="0.2">
      <c r="A9" s="11" t="s">
        <v>11</v>
      </c>
      <c r="B9" s="2" t="s">
        <v>31</v>
      </c>
      <c r="C9" s="11" t="s">
        <v>13</v>
      </c>
      <c r="D9" s="2" t="s">
        <v>44</v>
      </c>
      <c r="E9" s="3">
        <v>205</v>
      </c>
      <c r="F9" s="2" t="s">
        <v>23</v>
      </c>
      <c r="G9" s="2" t="s">
        <v>22</v>
      </c>
      <c r="H9" s="2" t="s">
        <v>16</v>
      </c>
      <c r="I9" s="4">
        <v>45292</v>
      </c>
      <c r="J9" s="13">
        <f t="shared" si="3"/>
        <v>81816</v>
      </c>
      <c r="K9" s="2">
        <v>100</v>
      </c>
      <c r="N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S9" s="10">
        <v>2030</v>
      </c>
      <c r="AT9" s="8">
        <f t="shared" si="5"/>
        <v>711.4</v>
      </c>
      <c r="AU9" s="8">
        <f t="shared" si="1"/>
        <v>221</v>
      </c>
      <c r="AV9" s="8">
        <f t="shared" si="1"/>
        <v>75</v>
      </c>
      <c r="AW9" s="8">
        <f t="shared" si="1"/>
        <v>60.22</v>
      </c>
      <c r="AX9" s="8">
        <f t="shared" si="1"/>
        <v>150</v>
      </c>
      <c r="AY9" s="8">
        <f t="shared" si="1"/>
        <v>0</v>
      </c>
      <c r="BA9" s="2" t="str">
        <f t="shared" si="6"/>
        <v>2030: 0.711</v>
      </c>
      <c r="BB9" s="2" t="str">
        <f t="shared" si="7"/>
        <v>2030: 0.221</v>
      </c>
      <c r="BC9" s="2" t="str">
        <f t="shared" si="8"/>
        <v>2030: 0.075</v>
      </c>
      <c r="BD9" s="2" t="str">
        <f t="shared" si="9"/>
        <v>2030: 0.06</v>
      </c>
      <c r="BE9" s="2" t="str">
        <f t="shared" si="10"/>
        <v>2030: 0.15</v>
      </c>
      <c r="BF9" s="2" t="str">
        <f t="shared" si="11"/>
        <v>2030: 0</v>
      </c>
    </row>
    <row r="10" spans="1:60" ht="15" customHeight="1" x14ac:dyDescent="0.2">
      <c r="A10" s="11" t="s">
        <v>11</v>
      </c>
      <c r="B10" s="2" t="s">
        <v>31</v>
      </c>
      <c r="C10" s="11" t="s">
        <v>13</v>
      </c>
      <c r="D10" s="2" t="s">
        <v>45</v>
      </c>
      <c r="E10" s="3">
        <v>35</v>
      </c>
      <c r="F10" s="2" t="s">
        <v>23</v>
      </c>
      <c r="G10" s="2" t="s">
        <v>22</v>
      </c>
      <c r="H10" s="2" t="s">
        <v>16</v>
      </c>
      <c r="I10" s="4">
        <v>46023</v>
      </c>
      <c r="J10" s="13">
        <f t="shared" si="3"/>
        <v>82547</v>
      </c>
      <c r="K10" s="2">
        <v>100</v>
      </c>
      <c r="N10" s="6" t="s">
        <v>5</v>
      </c>
      <c r="O10" s="6">
        <v>2023</v>
      </c>
      <c r="P10" s="6">
        <v>2024</v>
      </c>
      <c r="Q10" s="6">
        <v>2025</v>
      </c>
      <c r="R10" s="6">
        <v>2026</v>
      </c>
      <c r="S10" s="6">
        <v>2027</v>
      </c>
      <c r="T10" s="6">
        <v>2028</v>
      </c>
      <c r="U10" s="6">
        <v>2029</v>
      </c>
      <c r="V10" s="6">
        <v>2030</v>
      </c>
      <c r="W10" s="6">
        <v>2031</v>
      </c>
      <c r="X10" s="6">
        <v>2032</v>
      </c>
      <c r="Y10" s="6">
        <v>2033</v>
      </c>
      <c r="Z10" s="6">
        <v>2034</v>
      </c>
      <c r="AA10" s="6">
        <v>2035</v>
      </c>
      <c r="AB10" s="6">
        <v>2036</v>
      </c>
      <c r="AC10" s="6">
        <v>2037</v>
      </c>
      <c r="AD10" s="6">
        <v>2038</v>
      </c>
      <c r="AE10" s="6">
        <v>2039</v>
      </c>
      <c r="AF10" s="6">
        <v>2040</v>
      </c>
      <c r="AG10" s="6">
        <v>2041</v>
      </c>
      <c r="AH10" s="6">
        <v>2042</v>
      </c>
      <c r="AI10" s="6">
        <v>2043</v>
      </c>
      <c r="AJ10" s="6">
        <v>2044</v>
      </c>
      <c r="AK10" s="6">
        <v>2045</v>
      </c>
      <c r="AL10" s="6">
        <v>2046</v>
      </c>
      <c r="AM10" s="6">
        <v>2047</v>
      </c>
      <c r="AN10" s="6">
        <v>2048</v>
      </c>
      <c r="AO10" s="6">
        <v>2049</v>
      </c>
      <c r="AP10" s="7">
        <v>2050</v>
      </c>
      <c r="AS10" s="10">
        <v>2031</v>
      </c>
      <c r="AT10" s="8">
        <f t="shared" si="5"/>
        <v>711.4</v>
      </c>
      <c r="AU10" s="8">
        <f t="shared" si="1"/>
        <v>221</v>
      </c>
      <c r="AV10" s="8">
        <f t="shared" si="1"/>
        <v>75</v>
      </c>
      <c r="AW10" s="8">
        <f t="shared" si="1"/>
        <v>60.22</v>
      </c>
      <c r="AX10" s="8">
        <f t="shared" si="1"/>
        <v>150</v>
      </c>
      <c r="AY10" s="8">
        <f t="shared" si="1"/>
        <v>0</v>
      </c>
      <c r="BA10" s="2" t="str">
        <f t="shared" si="6"/>
        <v>2031: 0.711</v>
      </c>
      <c r="BB10" s="2" t="str">
        <f t="shared" si="7"/>
        <v>2031: 0.221</v>
      </c>
      <c r="BC10" s="2" t="str">
        <f t="shared" si="8"/>
        <v>2031: 0.075</v>
      </c>
      <c r="BD10" s="2" t="str">
        <f t="shared" si="9"/>
        <v>2031: 0.06</v>
      </c>
      <c r="BE10" s="2" t="str">
        <f t="shared" si="10"/>
        <v>2031: 0.15</v>
      </c>
      <c r="BF10" s="2" t="str">
        <f t="shared" si="11"/>
        <v>2031: 0</v>
      </c>
    </row>
    <row r="11" spans="1:60" x14ac:dyDescent="0.2">
      <c r="A11" s="11" t="s">
        <v>11</v>
      </c>
      <c r="B11" s="2" t="s">
        <v>31</v>
      </c>
      <c r="C11" s="11" t="s">
        <v>13</v>
      </c>
      <c r="D11" s="2" t="s">
        <v>42</v>
      </c>
      <c r="E11" s="3">
        <v>64</v>
      </c>
      <c r="F11" s="2" t="s">
        <v>23</v>
      </c>
      <c r="G11" s="2" t="s">
        <v>22</v>
      </c>
      <c r="H11" s="2" t="s">
        <v>16</v>
      </c>
      <c r="I11" s="4">
        <v>47484</v>
      </c>
      <c r="J11" s="13">
        <f t="shared" si="3"/>
        <v>84008</v>
      </c>
      <c r="K11" s="2">
        <v>100</v>
      </c>
      <c r="N11" s="2" t="s">
        <v>23</v>
      </c>
      <c r="O11" s="5">
        <f>SUMIFS($E$2:$E$26,$F$2:$F$26,$N11,$I$2:$I$26,"="&amp;DATE(O$1,1,1),$H$2:$H$26,"planned")</f>
        <v>0</v>
      </c>
      <c r="P11" s="5">
        <f t="shared" ref="P11:AP16" si="12">SUMIFS($E$2:$E$26,$F$2:$F$26,$N11,$I$2:$I$26,"="&amp;DATE(P$1,1,1),$H$2:$H$26,"planned")</f>
        <v>205</v>
      </c>
      <c r="Q11" s="5">
        <f t="shared" si="12"/>
        <v>0</v>
      </c>
      <c r="R11" s="5">
        <f t="shared" si="12"/>
        <v>35</v>
      </c>
      <c r="S11" s="5">
        <f t="shared" si="12"/>
        <v>120</v>
      </c>
      <c r="T11" s="5">
        <f t="shared" si="12"/>
        <v>0</v>
      </c>
      <c r="U11" s="5">
        <f t="shared" si="12"/>
        <v>0</v>
      </c>
      <c r="V11" s="5">
        <f t="shared" si="12"/>
        <v>204</v>
      </c>
      <c r="W11" s="5">
        <f t="shared" si="12"/>
        <v>0</v>
      </c>
      <c r="X11" s="5">
        <f t="shared" si="12"/>
        <v>0</v>
      </c>
      <c r="Y11" s="5">
        <f t="shared" si="12"/>
        <v>0</v>
      </c>
      <c r="Z11" s="5">
        <f t="shared" si="12"/>
        <v>0</v>
      </c>
      <c r="AA11" s="5">
        <f t="shared" si="12"/>
        <v>0</v>
      </c>
      <c r="AB11" s="5">
        <f t="shared" si="12"/>
        <v>0</v>
      </c>
      <c r="AC11" s="5">
        <f t="shared" si="12"/>
        <v>0</v>
      </c>
      <c r="AD11" s="5">
        <f t="shared" si="12"/>
        <v>0</v>
      </c>
      <c r="AE11" s="5">
        <f t="shared" si="12"/>
        <v>0</v>
      </c>
      <c r="AF11" s="5">
        <f t="shared" si="12"/>
        <v>0</v>
      </c>
      <c r="AG11" s="5">
        <f t="shared" si="12"/>
        <v>0</v>
      </c>
      <c r="AH11" s="5">
        <f t="shared" si="12"/>
        <v>0</v>
      </c>
      <c r="AI11" s="5">
        <f t="shared" si="12"/>
        <v>0</v>
      </c>
      <c r="AJ11" s="5">
        <f t="shared" si="12"/>
        <v>0</v>
      </c>
      <c r="AK11" s="5">
        <f t="shared" si="12"/>
        <v>0</v>
      </c>
      <c r="AL11" s="5">
        <f t="shared" si="12"/>
        <v>0</v>
      </c>
      <c r="AM11" s="5">
        <f t="shared" si="12"/>
        <v>0</v>
      </c>
      <c r="AN11" s="5">
        <f t="shared" si="12"/>
        <v>0</v>
      </c>
      <c r="AO11" s="5">
        <f t="shared" si="12"/>
        <v>0</v>
      </c>
      <c r="AP11" s="5">
        <f t="shared" si="12"/>
        <v>0</v>
      </c>
      <c r="AS11" s="10">
        <v>2032</v>
      </c>
      <c r="AT11" s="8">
        <f t="shared" si="5"/>
        <v>711.4</v>
      </c>
      <c r="AU11" s="8">
        <f t="shared" si="1"/>
        <v>221</v>
      </c>
      <c r="AV11" s="8">
        <f t="shared" si="1"/>
        <v>75</v>
      </c>
      <c r="AW11" s="8">
        <f t="shared" si="1"/>
        <v>60.22</v>
      </c>
      <c r="AX11" s="8">
        <f t="shared" si="1"/>
        <v>150</v>
      </c>
      <c r="AY11" s="8">
        <f t="shared" si="1"/>
        <v>0</v>
      </c>
      <c r="BA11" s="2" t="str">
        <f t="shared" si="6"/>
        <v>2032: 0.711</v>
      </c>
      <c r="BB11" s="2" t="str">
        <f t="shared" si="7"/>
        <v>2032: 0.221</v>
      </c>
      <c r="BC11" s="2" t="str">
        <f t="shared" si="8"/>
        <v>2032: 0.075</v>
      </c>
      <c r="BD11" s="2" t="str">
        <f t="shared" si="9"/>
        <v>2032: 0.06</v>
      </c>
      <c r="BE11" s="2" t="str">
        <f t="shared" si="10"/>
        <v>2032: 0.15</v>
      </c>
      <c r="BF11" s="2" t="str">
        <f t="shared" si="11"/>
        <v>2032: 0</v>
      </c>
    </row>
    <row r="12" spans="1:60" x14ac:dyDescent="0.2">
      <c r="A12" s="11" t="s">
        <v>11</v>
      </c>
      <c r="B12" s="2" t="s">
        <v>31</v>
      </c>
      <c r="C12" s="11" t="s">
        <v>13</v>
      </c>
      <c r="D12" s="2" t="s">
        <v>46</v>
      </c>
      <c r="E12" s="3">
        <v>105</v>
      </c>
      <c r="F12" s="2" t="s">
        <v>29</v>
      </c>
      <c r="G12" s="2" t="s">
        <v>27</v>
      </c>
      <c r="H12" s="2" t="s">
        <v>24</v>
      </c>
      <c r="I12" s="4">
        <v>44927</v>
      </c>
      <c r="J12" s="13">
        <f t="shared" si="3"/>
        <v>63190</v>
      </c>
      <c r="K12" s="2">
        <v>50</v>
      </c>
      <c r="N12" s="2" t="s">
        <v>29</v>
      </c>
      <c r="O12" s="5">
        <f t="shared" ref="O12:O15" si="13">SUMIFS($E$2:$E$26,$F$2:$F$26,$N12,$I$2:$I$26,"="&amp;DATE(O$1,1,1),$H$2:$H$26,"planned")</f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  <c r="AH12" s="5">
        <f t="shared" si="12"/>
        <v>0</v>
      </c>
      <c r="AI12" s="5">
        <f t="shared" si="12"/>
        <v>0</v>
      </c>
      <c r="AJ12" s="5">
        <f t="shared" si="12"/>
        <v>0</v>
      </c>
      <c r="AK12" s="5">
        <f t="shared" si="12"/>
        <v>0</v>
      </c>
      <c r="AL12" s="5">
        <f t="shared" si="12"/>
        <v>0</v>
      </c>
      <c r="AM12" s="5">
        <f t="shared" si="12"/>
        <v>0</v>
      </c>
      <c r="AN12" s="5">
        <f t="shared" si="12"/>
        <v>0</v>
      </c>
      <c r="AO12" s="5">
        <f t="shared" si="12"/>
        <v>0</v>
      </c>
      <c r="AP12" s="5">
        <f t="shared" si="12"/>
        <v>0</v>
      </c>
      <c r="AS12" s="10">
        <v>2033</v>
      </c>
      <c r="AT12" s="8">
        <f t="shared" si="5"/>
        <v>711.4</v>
      </c>
      <c r="AU12" s="8">
        <f t="shared" si="1"/>
        <v>221</v>
      </c>
      <c r="AV12" s="8">
        <f t="shared" si="1"/>
        <v>75</v>
      </c>
      <c r="AW12" s="8">
        <f t="shared" si="1"/>
        <v>60.22</v>
      </c>
      <c r="AX12" s="8">
        <f t="shared" si="1"/>
        <v>150</v>
      </c>
      <c r="AY12" s="8">
        <f t="shared" si="1"/>
        <v>0</v>
      </c>
      <c r="BA12" s="2" t="str">
        <f t="shared" si="6"/>
        <v>2033: 0.711</v>
      </c>
      <c r="BB12" s="2" t="str">
        <f t="shared" si="7"/>
        <v>2033: 0.221</v>
      </c>
      <c r="BC12" s="2" t="str">
        <f t="shared" si="8"/>
        <v>2033: 0.075</v>
      </c>
      <c r="BD12" s="2" t="str">
        <f t="shared" si="9"/>
        <v>2033: 0.06</v>
      </c>
      <c r="BE12" s="2" t="str">
        <f t="shared" si="10"/>
        <v>2033: 0.15</v>
      </c>
      <c r="BF12" s="2" t="str">
        <f t="shared" si="11"/>
        <v>2033: 0</v>
      </c>
    </row>
    <row r="13" spans="1:60" x14ac:dyDescent="0.2">
      <c r="A13" s="11" t="s">
        <v>11</v>
      </c>
      <c r="B13" s="2" t="s">
        <v>31</v>
      </c>
      <c r="C13" s="11" t="s">
        <v>13</v>
      </c>
      <c r="D13" s="2" t="s">
        <v>47</v>
      </c>
      <c r="E13" s="3">
        <v>40</v>
      </c>
      <c r="F13" s="2" t="s">
        <v>29</v>
      </c>
      <c r="G13" s="2" t="s">
        <v>27</v>
      </c>
      <c r="H13" s="2" t="s">
        <v>24</v>
      </c>
      <c r="I13" s="4">
        <v>44927</v>
      </c>
      <c r="J13" s="13">
        <f t="shared" si="3"/>
        <v>63190</v>
      </c>
      <c r="K13" s="2">
        <v>50</v>
      </c>
      <c r="N13" s="2" t="s">
        <v>48</v>
      </c>
      <c r="O13" s="5">
        <f t="shared" si="13"/>
        <v>0</v>
      </c>
      <c r="P13" s="5">
        <f t="shared" si="12"/>
        <v>0</v>
      </c>
      <c r="Q13" s="5">
        <f t="shared" si="12"/>
        <v>0</v>
      </c>
      <c r="R13" s="5">
        <f t="shared" si="12"/>
        <v>0</v>
      </c>
      <c r="S13" s="5">
        <f t="shared" si="12"/>
        <v>0</v>
      </c>
      <c r="T13" s="5">
        <f t="shared" si="12"/>
        <v>0</v>
      </c>
      <c r="U13" s="5">
        <f t="shared" si="12"/>
        <v>0</v>
      </c>
      <c r="V13" s="5">
        <f t="shared" si="12"/>
        <v>0</v>
      </c>
      <c r="W13" s="5">
        <f t="shared" si="12"/>
        <v>0</v>
      </c>
      <c r="X13" s="5">
        <f t="shared" si="12"/>
        <v>0</v>
      </c>
      <c r="Y13" s="5">
        <f t="shared" si="12"/>
        <v>0</v>
      </c>
      <c r="Z13" s="5">
        <f t="shared" si="12"/>
        <v>0</v>
      </c>
      <c r="AA13" s="5">
        <f t="shared" si="12"/>
        <v>0</v>
      </c>
      <c r="AB13" s="5">
        <f t="shared" si="12"/>
        <v>0</v>
      </c>
      <c r="AC13" s="5">
        <f t="shared" si="12"/>
        <v>0</v>
      </c>
      <c r="AD13" s="5">
        <f t="shared" si="12"/>
        <v>0</v>
      </c>
      <c r="AE13" s="5">
        <f t="shared" si="12"/>
        <v>0</v>
      </c>
      <c r="AF13" s="5">
        <f t="shared" si="12"/>
        <v>0</v>
      </c>
      <c r="AG13" s="5">
        <f t="shared" si="12"/>
        <v>0</v>
      </c>
      <c r="AH13" s="5">
        <f t="shared" si="12"/>
        <v>0</v>
      </c>
      <c r="AI13" s="5">
        <f t="shared" si="12"/>
        <v>0</v>
      </c>
      <c r="AJ13" s="5">
        <f t="shared" si="12"/>
        <v>0</v>
      </c>
      <c r="AK13" s="5">
        <f t="shared" si="12"/>
        <v>0</v>
      </c>
      <c r="AL13" s="5">
        <f t="shared" si="12"/>
        <v>0</v>
      </c>
      <c r="AM13" s="5">
        <f t="shared" si="12"/>
        <v>0</v>
      </c>
      <c r="AN13" s="5">
        <f t="shared" si="12"/>
        <v>0</v>
      </c>
      <c r="AO13" s="5">
        <f t="shared" si="12"/>
        <v>0</v>
      </c>
      <c r="AP13" s="5">
        <f t="shared" si="12"/>
        <v>0</v>
      </c>
      <c r="AS13" s="10">
        <v>2034</v>
      </c>
      <c r="AT13" s="8">
        <f t="shared" si="5"/>
        <v>711.4</v>
      </c>
      <c r="AU13" s="8">
        <f t="shared" si="1"/>
        <v>221</v>
      </c>
      <c r="AV13" s="8">
        <f t="shared" si="1"/>
        <v>75</v>
      </c>
      <c r="AW13" s="8">
        <f t="shared" si="1"/>
        <v>60.22</v>
      </c>
      <c r="AX13" s="8">
        <f t="shared" si="1"/>
        <v>150</v>
      </c>
      <c r="AY13" s="8">
        <f t="shared" si="1"/>
        <v>0</v>
      </c>
      <c r="BA13" s="2" t="str">
        <f t="shared" si="6"/>
        <v>2034: 0.711</v>
      </c>
      <c r="BB13" s="2" t="str">
        <f t="shared" si="7"/>
        <v>2034: 0.221</v>
      </c>
      <c r="BC13" s="2" t="str">
        <f t="shared" si="8"/>
        <v>2034: 0.075</v>
      </c>
      <c r="BD13" s="2" t="str">
        <f t="shared" si="9"/>
        <v>2034: 0.06</v>
      </c>
      <c r="BE13" s="2" t="str">
        <f t="shared" si="10"/>
        <v>2034: 0.15</v>
      </c>
      <c r="BF13" s="2" t="str">
        <f t="shared" si="11"/>
        <v>2034: 0</v>
      </c>
    </row>
    <row r="14" spans="1:60" x14ac:dyDescent="0.2">
      <c r="A14" s="11" t="s">
        <v>11</v>
      </c>
      <c r="B14" s="2" t="s">
        <v>31</v>
      </c>
      <c r="C14" s="11" t="s">
        <v>13</v>
      </c>
      <c r="D14" s="2" t="s">
        <v>49</v>
      </c>
      <c r="E14" s="3">
        <v>48</v>
      </c>
      <c r="F14" s="2" t="s">
        <v>29</v>
      </c>
      <c r="G14" s="2" t="s">
        <v>27</v>
      </c>
      <c r="H14" s="2" t="s">
        <v>24</v>
      </c>
      <c r="I14" s="4">
        <v>43101</v>
      </c>
      <c r="J14" s="13">
        <f t="shared" si="3"/>
        <v>61363</v>
      </c>
      <c r="K14" s="2">
        <v>50</v>
      </c>
      <c r="N14" s="2" t="s">
        <v>25</v>
      </c>
      <c r="O14" s="5">
        <f t="shared" si="13"/>
        <v>0</v>
      </c>
      <c r="P14" s="5">
        <f t="shared" si="12"/>
        <v>0</v>
      </c>
      <c r="Q14" s="5">
        <f t="shared" si="12"/>
        <v>25</v>
      </c>
      <c r="R14" s="5">
        <f t="shared" si="12"/>
        <v>0</v>
      </c>
      <c r="S14" s="5">
        <f t="shared" si="12"/>
        <v>0</v>
      </c>
      <c r="T14" s="5">
        <f t="shared" si="12"/>
        <v>0</v>
      </c>
      <c r="U14" s="5">
        <f t="shared" si="12"/>
        <v>0</v>
      </c>
      <c r="V14" s="5">
        <f t="shared" si="12"/>
        <v>0</v>
      </c>
      <c r="W14" s="5">
        <f t="shared" si="12"/>
        <v>0</v>
      </c>
      <c r="X14" s="5">
        <f t="shared" si="12"/>
        <v>0</v>
      </c>
      <c r="Y14" s="5">
        <f t="shared" si="12"/>
        <v>0</v>
      </c>
      <c r="Z14" s="5">
        <f t="shared" si="12"/>
        <v>0</v>
      </c>
      <c r="AA14" s="5">
        <f t="shared" si="12"/>
        <v>0</v>
      </c>
      <c r="AB14" s="5">
        <f t="shared" si="12"/>
        <v>0</v>
      </c>
      <c r="AC14" s="5">
        <f t="shared" si="12"/>
        <v>0</v>
      </c>
      <c r="AD14" s="5">
        <f t="shared" si="12"/>
        <v>0</v>
      </c>
      <c r="AE14" s="5">
        <f t="shared" si="12"/>
        <v>0</v>
      </c>
      <c r="AF14" s="5">
        <f t="shared" si="12"/>
        <v>0</v>
      </c>
      <c r="AG14" s="5">
        <f t="shared" si="12"/>
        <v>0</v>
      </c>
      <c r="AH14" s="5">
        <f t="shared" si="12"/>
        <v>0</v>
      </c>
      <c r="AI14" s="5">
        <f t="shared" si="12"/>
        <v>0</v>
      </c>
      <c r="AJ14" s="5">
        <f t="shared" si="12"/>
        <v>0</v>
      </c>
      <c r="AK14" s="5">
        <f t="shared" si="12"/>
        <v>0</v>
      </c>
      <c r="AL14" s="5">
        <f t="shared" si="12"/>
        <v>0</v>
      </c>
      <c r="AM14" s="5">
        <f t="shared" si="12"/>
        <v>0</v>
      </c>
      <c r="AN14" s="5">
        <f t="shared" si="12"/>
        <v>0</v>
      </c>
      <c r="AO14" s="5">
        <f t="shared" si="12"/>
        <v>0</v>
      </c>
      <c r="AP14" s="5">
        <f t="shared" si="12"/>
        <v>0</v>
      </c>
      <c r="AS14" s="10">
        <v>2035</v>
      </c>
      <c r="AT14" s="8">
        <f t="shared" si="5"/>
        <v>711.4</v>
      </c>
      <c r="AU14" s="8">
        <f t="shared" si="1"/>
        <v>221</v>
      </c>
      <c r="AV14" s="8">
        <f t="shared" si="1"/>
        <v>75</v>
      </c>
      <c r="AW14" s="8">
        <f t="shared" si="1"/>
        <v>60.22</v>
      </c>
      <c r="AX14" s="8">
        <f t="shared" si="1"/>
        <v>150</v>
      </c>
      <c r="AY14" s="8">
        <f t="shared" si="1"/>
        <v>0</v>
      </c>
      <c r="BA14" s="2" t="str">
        <f t="shared" si="6"/>
        <v>2035: 0.711</v>
      </c>
      <c r="BB14" s="2" t="str">
        <f t="shared" si="7"/>
        <v>2035: 0.221</v>
      </c>
      <c r="BC14" s="2" t="str">
        <f t="shared" si="8"/>
        <v>2035: 0.075</v>
      </c>
      <c r="BD14" s="2" t="str">
        <f t="shared" si="9"/>
        <v>2035: 0.06</v>
      </c>
      <c r="BE14" s="2" t="str">
        <f t="shared" si="10"/>
        <v>2035: 0.15</v>
      </c>
      <c r="BF14" s="2" t="str">
        <f t="shared" si="11"/>
        <v>2035: 0</v>
      </c>
    </row>
    <row r="15" spans="1:60" x14ac:dyDescent="0.2">
      <c r="A15" s="11" t="s">
        <v>11</v>
      </c>
      <c r="B15" s="2" t="s">
        <v>31</v>
      </c>
      <c r="C15" s="11" t="s">
        <v>13</v>
      </c>
      <c r="D15" s="2" t="s">
        <v>50</v>
      </c>
      <c r="E15" s="3">
        <v>28</v>
      </c>
      <c r="F15" s="2" t="s">
        <v>29</v>
      </c>
      <c r="G15" s="2" t="s">
        <v>27</v>
      </c>
      <c r="H15" s="2" t="s">
        <v>24</v>
      </c>
      <c r="I15" s="4">
        <v>43101</v>
      </c>
      <c r="J15" s="13">
        <f t="shared" si="3"/>
        <v>61363</v>
      </c>
      <c r="K15" s="2">
        <v>50</v>
      </c>
      <c r="N15" s="2" t="s">
        <v>28</v>
      </c>
      <c r="O15" s="5">
        <f t="shared" si="13"/>
        <v>0</v>
      </c>
      <c r="P15" s="5">
        <f t="shared" si="12"/>
        <v>0</v>
      </c>
      <c r="Q15" s="5">
        <f t="shared" si="12"/>
        <v>0</v>
      </c>
      <c r="R15" s="5">
        <f t="shared" si="12"/>
        <v>0</v>
      </c>
      <c r="S15" s="5">
        <f t="shared" si="12"/>
        <v>0</v>
      </c>
      <c r="T15" s="5">
        <f t="shared" si="12"/>
        <v>0</v>
      </c>
      <c r="U15" s="5">
        <f t="shared" si="12"/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s="5">
        <f t="shared" si="12"/>
        <v>0</v>
      </c>
      <c r="Z15" s="5">
        <f t="shared" si="12"/>
        <v>0</v>
      </c>
      <c r="AA15" s="5">
        <f t="shared" si="12"/>
        <v>0</v>
      </c>
      <c r="AB15" s="5">
        <f t="shared" si="12"/>
        <v>0</v>
      </c>
      <c r="AC15" s="5">
        <f t="shared" si="12"/>
        <v>0</v>
      </c>
      <c r="AD15" s="5">
        <f t="shared" si="12"/>
        <v>0</v>
      </c>
      <c r="AE15" s="5">
        <f t="shared" si="12"/>
        <v>0</v>
      </c>
      <c r="AF15" s="5">
        <f t="shared" si="12"/>
        <v>0</v>
      </c>
      <c r="AG15" s="5">
        <f t="shared" si="12"/>
        <v>0</v>
      </c>
      <c r="AH15" s="5">
        <f t="shared" si="12"/>
        <v>0</v>
      </c>
      <c r="AI15" s="5">
        <f t="shared" si="12"/>
        <v>0</v>
      </c>
      <c r="AJ15" s="5">
        <f t="shared" si="12"/>
        <v>0</v>
      </c>
      <c r="AK15" s="5">
        <f t="shared" si="12"/>
        <v>0</v>
      </c>
      <c r="AL15" s="5">
        <f t="shared" si="12"/>
        <v>0</v>
      </c>
      <c r="AM15" s="5">
        <f t="shared" si="12"/>
        <v>0</v>
      </c>
      <c r="AN15" s="5">
        <f t="shared" si="12"/>
        <v>0</v>
      </c>
      <c r="AO15" s="5">
        <f t="shared" si="12"/>
        <v>0</v>
      </c>
      <c r="AP15" s="5">
        <f t="shared" si="12"/>
        <v>0</v>
      </c>
      <c r="AS15" s="10">
        <v>2036</v>
      </c>
      <c r="AT15" s="8">
        <f t="shared" si="5"/>
        <v>711.4</v>
      </c>
      <c r="AU15" s="8">
        <f t="shared" si="1"/>
        <v>221</v>
      </c>
      <c r="AV15" s="8">
        <f t="shared" si="1"/>
        <v>75</v>
      </c>
      <c r="AW15" s="8">
        <f t="shared" si="1"/>
        <v>60.22</v>
      </c>
      <c r="AX15" s="8">
        <f t="shared" si="1"/>
        <v>150</v>
      </c>
      <c r="AY15" s="8">
        <f t="shared" si="1"/>
        <v>0</v>
      </c>
      <c r="BA15" s="2" t="str">
        <f t="shared" si="6"/>
        <v>2036: 0.711</v>
      </c>
      <c r="BB15" s="2" t="str">
        <f t="shared" si="7"/>
        <v>2036: 0.221</v>
      </c>
      <c r="BC15" s="2" t="str">
        <f t="shared" si="8"/>
        <v>2036: 0.075</v>
      </c>
      <c r="BD15" s="2" t="str">
        <f t="shared" si="9"/>
        <v>2036: 0.06</v>
      </c>
      <c r="BE15" s="2" t="str">
        <f t="shared" si="10"/>
        <v>2036: 0.15</v>
      </c>
      <c r="BF15" s="2" t="str">
        <f t="shared" si="11"/>
        <v>2036: 0</v>
      </c>
    </row>
    <row r="16" spans="1:60" x14ac:dyDescent="0.2">
      <c r="A16" s="11" t="s">
        <v>11</v>
      </c>
      <c r="B16" s="2" t="s">
        <v>31</v>
      </c>
      <c r="C16" s="11" t="s">
        <v>13</v>
      </c>
      <c r="D16" s="2" t="s">
        <v>51</v>
      </c>
      <c r="E16" s="3">
        <v>75</v>
      </c>
      <c r="F16" s="2" t="s">
        <v>48</v>
      </c>
      <c r="G16" s="2" t="s">
        <v>52</v>
      </c>
      <c r="H16" s="2" t="s">
        <v>24</v>
      </c>
      <c r="I16" s="4">
        <v>40909</v>
      </c>
      <c r="J16" s="13">
        <f t="shared" si="3"/>
        <v>59172</v>
      </c>
      <c r="K16" s="2">
        <v>50</v>
      </c>
      <c r="N16" s="2" t="s">
        <v>19</v>
      </c>
      <c r="O16" s="5">
        <f>SUMIFS($E$2:$E$26,$F$2:$F$26,$N16,$I$2:$I$26,"="&amp;DATE(O$1,1,1),$H$2:$H$26,"planned")</f>
        <v>0</v>
      </c>
      <c r="P16" s="5">
        <f t="shared" si="12"/>
        <v>12</v>
      </c>
      <c r="Q16" s="5">
        <f t="shared" si="12"/>
        <v>0</v>
      </c>
      <c r="R16" s="5">
        <f t="shared" si="12"/>
        <v>0</v>
      </c>
      <c r="S16" s="5">
        <f t="shared" si="12"/>
        <v>0</v>
      </c>
      <c r="T16" s="5">
        <f t="shared" si="12"/>
        <v>0</v>
      </c>
      <c r="U16" s="5">
        <f t="shared" si="12"/>
        <v>0</v>
      </c>
      <c r="V16" s="5">
        <f t="shared" si="12"/>
        <v>240</v>
      </c>
      <c r="W16" s="5">
        <f t="shared" si="12"/>
        <v>0</v>
      </c>
      <c r="X16" s="5">
        <f t="shared" si="12"/>
        <v>0</v>
      </c>
      <c r="Y16" s="5">
        <f t="shared" si="12"/>
        <v>0</v>
      </c>
      <c r="Z16" s="5">
        <f t="shared" si="12"/>
        <v>0</v>
      </c>
      <c r="AA16" s="5">
        <f t="shared" si="12"/>
        <v>0</v>
      </c>
      <c r="AB16" s="5">
        <f t="shared" si="12"/>
        <v>0</v>
      </c>
      <c r="AC16" s="5">
        <f t="shared" si="12"/>
        <v>0</v>
      </c>
      <c r="AD16" s="5">
        <f t="shared" si="12"/>
        <v>0</v>
      </c>
      <c r="AE16" s="5">
        <f t="shared" si="12"/>
        <v>0</v>
      </c>
      <c r="AF16" s="5">
        <f t="shared" si="12"/>
        <v>0</v>
      </c>
      <c r="AG16" s="5">
        <f t="shared" si="12"/>
        <v>0</v>
      </c>
      <c r="AH16" s="5">
        <f t="shared" si="12"/>
        <v>0</v>
      </c>
      <c r="AI16" s="5">
        <f t="shared" si="12"/>
        <v>0</v>
      </c>
      <c r="AJ16" s="5">
        <f t="shared" si="12"/>
        <v>0</v>
      </c>
      <c r="AK16" s="5">
        <f t="shared" si="12"/>
        <v>0</v>
      </c>
      <c r="AL16" s="5">
        <f t="shared" si="12"/>
        <v>0</v>
      </c>
      <c r="AM16" s="5">
        <f t="shared" si="12"/>
        <v>0</v>
      </c>
      <c r="AN16" s="5">
        <f t="shared" si="12"/>
        <v>0</v>
      </c>
      <c r="AO16" s="5">
        <f t="shared" si="12"/>
        <v>0</v>
      </c>
      <c r="AP16" s="5">
        <f t="shared" si="12"/>
        <v>0</v>
      </c>
      <c r="AS16" s="10">
        <v>2037</v>
      </c>
      <c r="AT16" s="8">
        <f t="shared" si="5"/>
        <v>711.4</v>
      </c>
      <c r="AU16" s="8">
        <f t="shared" si="1"/>
        <v>221</v>
      </c>
      <c r="AV16" s="8">
        <f t="shared" si="1"/>
        <v>75</v>
      </c>
      <c r="AW16" s="8">
        <f t="shared" si="1"/>
        <v>60.22</v>
      </c>
      <c r="AX16" s="8">
        <f t="shared" si="1"/>
        <v>150</v>
      </c>
      <c r="AY16" s="8">
        <f t="shared" si="1"/>
        <v>0</v>
      </c>
      <c r="BA16" s="2" t="str">
        <f t="shared" si="6"/>
        <v>2037: 0.711</v>
      </c>
      <c r="BB16" s="2" t="str">
        <f t="shared" si="7"/>
        <v>2037: 0.221</v>
      </c>
      <c r="BC16" s="2" t="str">
        <f t="shared" si="8"/>
        <v>2037: 0.075</v>
      </c>
      <c r="BD16" s="2" t="str">
        <f t="shared" si="9"/>
        <v>2037: 0.06</v>
      </c>
      <c r="BE16" s="2" t="str">
        <f t="shared" si="10"/>
        <v>2037: 0.15</v>
      </c>
      <c r="BF16" s="2" t="str">
        <f t="shared" si="11"/>
        <v>2037: 0</v>
      </c>
    </row>
    <row r="17" spans="1:58" x14ac:dyDescent="0.2">
      <c r="A17" s="11" t="s">
        <v>11</v>
      </c>
      <c r="B17" s="2" t="s">
        <v>31</v>
      </c>
      <c r="C17" s="11" t="s">
        <v>13</v>
      </c>
      <c r="D17" s="2" t="s">
        <v>53</v>
      </c>
      <c r="E17" s="2">
        <v>40</v>
      </c>
      <c r="F17" s="2" t="s">
        <v>25</v>
      </c>
      <c r="G17" s="2" t="s">
        <v>26</v>
      </c>
      <c r="H17" s="2" t="s">
        <v>24</v>
      </c>
      <c r="I17" s="4">
        <v>40909</v>
      </c>
      <c r="J17" s="13">
        <f>DATE(YEAR(I17)+K17,MONTH(I17),DAY(I17))</f>
        <v>51867</v>
      </c>
      <c r="K17" s="2">
        <v>30</v>
      </c>
      <c r="N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S17" s="10">
        <v>2038</v>
      </c>
      <c r="AT17" s="8">
        <f t="shared" si="5"/>
        <v>711.4</v>
      </c>
      <c r="AU17" s="8">
        <f t="shared" si="1"/>
        <v>221</v>
      </c>
      <c r="AV17" s="8">
        <f t="shared" si="1"/>
        <v>75</v>
      </c>
      <c r="AW17" s="8">
        <f t="shared" si="1"/>
        <v>60.22</v>
      </c>
      <c r="AX17" s="8">
        <f t="shared" si="1"/>
        <v>150</v>
      </c>
      <c r="AY17" s="8">
        <f t="shared" si="1"/>
        <v>0</v>
      </c>
      <c r="BA17" s="2" t="str">
        <f t="shared" si="6"/>
        <v>2038: 0.711</v>
      </c>
      <c r="BB17" s="2" t="str">
        <f t="shared" si="7"/>
        <v>2038: 0.221</v>
      </c>
      <c r="BC17" s="2" t="str">
        <f t="shared" si="8"/>
        <v>2038: 0.075</v>
      </c>
      <c r="BD17" s="2" t="str">
        <f t="shared" si="9"/>
        <v>2038: 0.06</v>
      </c>
      <c r="BE17" s="2" t="str">
        <f t="shared" si="10"/>
        <v>2038: 0.15</v>
      </c>
      <c r="BF17" s="2" t="str">
        <f t="shared" si="11"/>
        <v>2038: 0</v>
      </c>
    </row>
    <row r="18" spans="1:58" x14ac:dyDescent="0.2">
      <c r="A18" s="11" t="s">
        <v>11</v>
      </c>
      <c r="B18" s="2" t="s">
        <v>31</v>
      </c>
      <c r="C18" s="11" t="s">
        <v>13</v>
      </c>
      <c r="D18" s="2" t="s">
        <v>58</v>
      </c>
      <c r="E18" s="2">
        <v>25</v>
      </c>
      <c r="F18" s="2" t="s">
        <v>25</v>
      </c>
      <c r="G18" s="2" t="s">
        <v>26</v>
      </c>
      <c r="H18" s="2" t="s">
        <v>16</v>
      </c>
      <c r="I18" s="4">
        <v>45658</v>
      </c>
      <c r="J18" s="13">
        <f>DATE(YEAR(I18)+K18,MONTH(I18),DAY(I18))</f>
        <v>56615</v>
      </c>
      <c r="K18" s="2">
        <v>30</v>
      </c>
      <c r="N1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10">
        <v>2039</v>
      </c>
      <c r="AT18" s="8">
        <f t="shared" si="5"/>
        <v>711.4</v>
      </c>
      <c r="AU18" s="8">
        <f t="shared" si="5"/>
        <v>221</v>
      </c>
      <c r="AV18" s="8">
        <f t="shared" si="5"/>
        <v>75</v>
      </c>
      <c r="AW18" s="8">
        <f t="shared" si="5"/>
        <v>60.22</v>
      </c>
      <c r="AX18" s="8">
        <f t="shared" si="5"/>
        <v>150</v>
      </c>
      <c r="AY18" s="8">
        <f t="shared" si="5"/>
        <v>0</v>
      </c>
      <c r="BA18" s="2" t="str">
        <f t="shared" si="6"/>
        <v>2039: 0.711</v>
      </c>
      <c r="BB18" s="2" t="str">
        <f t="shared" si="7"/>
        <v>2039: 0.221</v>
      </c>
      <c r="BC18" s="2" t="str">
        <f t="shared" si="8"/>
        <v>2039: 0.075</v>
      </c>
      <c r="BD18" s="2" t="str">
        <f t="shared" si="9"/>
        <v>2039: 0.06</v>
      </c>
      <c r="BE18" s="2" t="str">
        <f t="shared" si="10"/>
        <v>2039: 0.15</v>
      </c>
      <c r="BF18" s="2" t="str">
        <f t="shared" si="11"/>
        <v>2039: 0</v>
      </c>
    </row>
    <row r="19" spans="1:58" x14ac:dyDescent="0.2">
      <c r="A19" s="11" t="s">
        <v>11</v>
      </c>
      <c r="B19" s="2" t="s">
        <v>31</v>
      </c>
      <c r="C19" s="11" t="s">
        <v>13</v>
      </c>
      <c r="D19" s="2" t="s">
        <v>54</v>
      </c>
      <c r="E19" s="2">
        <v>1.25</v>
      </c>
      <c r="F19" s="2" t="s">
        <v>25</v>
      </c>
      <c r="G19" s="2" t="s">
        <v>26</v>
      </c>
      <c r="H19" s="2" t="s">
        <v>24</v>
      </c>
      <c r="I19" s="4">
        <v>44562</v>
      </c>
      <c r="J19" s="13">
        <f>DATE(YEAR(I19)+K19,MONTH(I19),DAY(I19))</f>
        <v>55519</v>
      </c>
      <c r="K19" s="2">
        <v>30</v>
      </c>
      <c r="N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S19" s="10">
        <v>2040</v>
      </c>
      <c r="AT19" s="8">
        <f t="shared" si="5"/>
        <v>711.4</v>
      </c>
      <c r="AU19" s="8">
        <f t="shared" si="5"/>
        <v>221</v>
      </c>
      <c r="AV19" s="8">
        <f t="shared" si="5"/>
        <v>75</v>
      </c>
      <c r="AW19" s="8">
        <f t="shared" si="5"/>
        <v>60.22</v>
      </c>
      <c r="AX19" s="8">
        <f t="shared" si="5"/>
        <v>150</v>
      </c>
      <c r="AY19" s="8">
        <f t="shared" si="5"/>
        <v>0</v>
      </c>
      <c r="BA19" s="2" t="str">
        <f t="shared" si="6"/>
        <v>2040: 0.711</v>
      </c>
      <c r="BB19" s="2" t="str">
        <f t="shared" si="7"/>
        <v>2040: 0.221</v>
      </c>
      <c r="BC19" s="2" t="str">
        <f t="shared" si="8"/>
        <v>2040: 0.075</v>
      </c>
      <c r="BD19" s="2" t="str">
        <f t="shared" si="9"/>
        <v>2040: 0.06</v>
      </c>
      <c r="BE19" s="2" t="str">
        <f t="shared" si="10"/>
        <v>2040: 0.15</v>
      </c>
      <c r="BF19" s="2" t="str">
        <f t="shared" si="11"/>
        <v>2040: 0</v>
      </c>
    </row>
    <row r="20" spans="1:58" x14ac:dyDescent="0.2">
      <c r="A20" s="11" t="s">
        <v>11</v>
      </c>
      <c r="B20" s="2" t="s">
        <v>31</v>
      </c>
      <c r="C20" s="11" t="s">
        <v>13</v>
      </c>
      <c r="D20" s="2" t="s">
        <v>55</v>
      </c>
      <c r="E20" s="2">
        <v>0.47</v>
      </c>
      <c r="F20" s="2" t="s">
        <v>25</v>
      </c>
      <c r="G20" s="2" t="s">
        <v>26</v>
      </c>
      <c r="H20" s="2" t="s">
        <v>24</v>
      </c>
      <c r="I20" s="4">
        <v>44562</v>
      </c>
      <c r="J20" s="13">
        <f>DATE(YEAR(I20)+K20,MONTH(I20),DAY(I20))</f>
        <v>55519</v>
      </c>
      <c r="K20" s="2">
        <v>30</v>
      </c>
      <c r="N2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S20" s="10">
        <v>2041</v>
      </c>
      <c r="AT20" s="8">
        <f t="shared" si="5"/>
        <v>711.4</v>
      </c>
      <c r="AU20" s="8">
        <f t="shared" si="5"/>
        <v>221</v>
      </c>
      <c r="AV20" s="8">
        <f t="shared" si="5"/>
        <v>75</v>
      </c>
      <c r="AW20" s="8">
        <f t="shared" si="5"/>
        <v>60.22</v>
      </c>
      <c r="AX20" s="8">
        <f t="shared" si="5"/>
        <v>150</v>
      </c>
      <c r="AY20" s="8">
        <f t="shared" si="5"/>
        <v>0</v>
      </c>
      <c r="BA20" s="2" t="str">
        <f t="shared" si="6"/>
        <v>2041: 0.711</v>
      </c>
      <c r="BB20" s="2" t="str">
        <f t="shared" si="7"/>
        <v>2041: 0.221</v>
      </c>
      <c r="BC20" s="2" t="str">
        <f t="shared" si="8"/>
        <v>2041: 0.075</v>
      </c>
      <c r="BD20" s="2" t="str">
        <f t="shared" si="9"/>
        <v>2041: 0.06</v>
      </c>
      <c r="BE20" s="2" t="str">
        <f t="shared" si="10"/>
        <v>2041: 0.15</v>
      </c>
      <c r="BF20" s="2" t="str">
        <f t="shared" si="11"/>
        <v>2041: 0</v>
      </c>
    </row>
    <row r="21" spans="1:58" x14ac:dyDescent="0.2">
      <c r="A21" s="11" t="s">
        <v>11</v>
      </c>
      <c r="B21" s="2" t="s">
        <v>31</v>
      </c>
      <c r="C21" s="11" t="s">
        <v>13</v>
      </c>
      <c r="D21" s="2" t="s">
        <v>56</v>
      </c>
      <c r="E21" s="2">
        <v>0.5</v>
      </c>
      <c r="F21" s="2" t="s">
        <v>25</v>
      </c>
      <c r="G21" s="2" t="s">
        <v>26</v>
      </c>
      <c r="H21" s="2" t="s">
        <v>24</v>
      </c>
      <c r="I21" s="4">
        <v>44562</v>
      </c>
      <c r="J21" s="13">
        <f>DATE(YEAR(I21)+K21,MONTH(I21),DAY(I21))</f>
        <v>55519</v>
      </c>
      <c r="K21" s="2">
        <v>30</v>
      </c>
      <c r="N2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S21" s="10">
        <v>2042</v>
      </c>
      <c r="AT21" s="8">
        <f t="shared" si="5"/>
        <v>711.4</v>
      </c>
      <c r="AU21" s="8">
        <f t="shared" si="5"/>
        <v>221</v>
      </c>
      <c r="AV21" s="8">
        <f t="shared" si="5"/>
        <v>75</v>
      </c>
      <c r="AW21" s="8">
        <f t="shared" si="5"/>
        <v>60.22</v>
      </c>
      <c r="AX21" s="8">
        <f t="shared" si="5"/>
        <v>30</v>
      </c>
      <c r="AY21" s="8">
        <f t="shared" si="5"/>
        <v>0</v>
      </c>
      <c r="BA21" s="2" t="str">
        <f t="shared" si="6"/>
        <v>2042: 0.711</v>
      </c>
      <c r="BB21" s="2" t="str">
        <f t="shared" si="7"/>
        <v>2042: 0.221</v>
      </c>
      <c r="BC21" s="2" t="str">
        <f t="shared" si="8"/>
        <v>2042: 0.075</v>
      </c>
      <c r="BD21" s="2" t="str">
        <f t="shared" si="9"/>
        <v>2042: 0.06</v>
      </c>
      <c r="BE21" s="2" t="str">
        <f t="shared" si="10"/>
        <v>2042: 0.03</v>
      </c>
      <c r="BF21" s="2" t="str">
        <f t="shared" si="11"/>
        <v>2042: 0</v>
      </c>
    </row>
    <row r="22" spans="1:58" x14ac:dyDescent="0.2">
      <c r="A22" s="11" t="s">
        <v>11</v>
      </c>
      <c r="B22" s="2" t="s">
        <v>31</v>
      </c>
      <c r="C22" s="11" t="s">
        <v>13</v>
      </c>
      <c r="D22" s="2" t="s">
        <v>57</v>
      </c>
      <c r="E22" s="2">
        <v>18</v>
      </c>
      <c r="F22" s="2" t="s">
        <v>25</v>
      </c>
      <c r="G22" s="2" t="s">
        <v>26</v>
      </c>
      <c r="H22" s="2" t="s">
        <v>24</v>
      </c>
      <c r="I22" s="4">
        <v>44197</v>
      </c>
      <c r="J22" s="13">
        <f>DATE(YEAR(I22)+K22,MONTH(I22),DAY(I22))</f>
        <v>55154</v>
      </c>
      <c r="K22" s="2">
        <v>30</v>
      </c>
      <c r="N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S22" s="10">
        <v>2043</v>
      </c>
      <c r="AT22" s="8">
        <f t="shared" si="5"/>
        <v>711.4</v>
      </c>
      <c r="AU22" s="8">
        <f t="shared" si="5"/>
        <v>221</v>
      </c>
      <c r="AV22" s="8">
        <f t="shared" si="5"/>
        <v>75</v>
      </c>
      <c r="AW22" s="8">
        <f t="shared" si="5"/>
        <v>20.22</v>
      </c>
      <c r="AX22" s="8">
        <f t="shared" si="5"/>
        <v>30</v>
      </c>
      <c r="AY22" s="8">
        <f t="shared" si="5"/>
        <v>0</v>
      </c>
      <c r="BA22" s="2" t="str">
        <f t="shared" si="6"/>
        <v>2043: 0.711</v>
      </c>
      <c r="BB22" s="2" t="str">
        <f t="shared" si="7"/>
        <v>2043: 0.221</v>
      </c>
      <c r="BC22" s="2" t="str">
        <f t="shared" si="8"/>
        <v>2043: 0.075</v>
      </c>
      <c r="BD22" s="2" t="str">
        <f t="shared" si="9"/>
        <v>2043: 0.02</v>
      </c>
      <c r="BE22" s="2" t="str">
        <f t="shared" si="10"/>
        <v>2043: 0.03</v>
      </c>
      <c r="BF22" s="2" t="str">
        <f t="shared" si="11"/>
        <v>2043: 0</v>
      </c>
    </row>
    <row r="23" spans="1:58" x14ac:dyDescent="0.2">
      <c r="A23" s="11" t="s">
        <v>11</v>
      </c>
      <c r="B23" s="2" t="s">
        <v>31</v>
      </c>
      <c r="C23" s="11" t="s">
        <v>13</v>
      </c>
      <c r="D23" s="2" t="s">
        <v>59</v>
      </c>
      <c r="E23" s="2">
        <v>120</v>
      </c>
      <c r="F23" s="2" t="s">
        <v>28</v>
      </c>
      <c r="G23" s="2" t="s">
        <v>15</v>
      </c>
      <c r="H23" s="2" t="s">
        <v>24</v>
      </c>
      <c r="I23" s="4">
        <v>40544</v>
      </c>
      <c r="J23" s="13">
        <f>DATE(YEAR(I23)+K23,MONTH(I23),DAY(I23))</f>
        <v>51502</v>
      </c>
      <c r="K23" s="2">
        <v>30</v>
      </c>
      <c r="N23"/>
      <c r="AS23" s="10">
        <v>2044</v>
      </c>
      <c r="AT23" s="8">
        <f t="shared" si="5"/>
        <v>711.4</v>
      </c>
      <c r="AU23" s="8">
        <f t="shared" si="5"/>
        <v>221</v>
      </c>
      <c r="AV23" s="8">
        <f t="shared" si="5"/>
        <v>75</v>
      </c>
      <c r="AW23" s="8">
        <f t="shared" si="5"/>
        <v>20.22</v>
      </c>
      <c r="AX23" s="8">
        <f t="shared" si="5"/>
        <v>30</v>
      </c>
      <c r="AY23" s="8">
        <f t="shared" si="5"/>
        <v>0</v>
      </c>
      <c r="BA23" s="2" t="str">
        <f t="shared" si="6"/>
        <v>2044: 0.711</v>
      </c>
      <c r="BB23" s="2" t="str">
        <f t="shared" si="7"/>
        <v>2044: 0.221</v>
      </c>
      <c r="BC23" s="2" t="str">
        <f t="shared" si="8"/>
        <v>2044: 0.075</v>
      </c>
      <c r="BD23" s="2" t="str">
        <f t="shared" si="9"/>
        <v>2044: 0.02</v>
      </c>
      <c r="BE23" s="2" t="str">
        <f t="shared" si="10"/>
        <v>2044: 0.03</v>
      </c>
      <c r="BF23" s="2" t="str">
        <f t="shared" si="11"/>
        <v>2044: 0</v>
      </c>
    </row>
    <row r="24" spans="1:58" x14ac:dyDescent="0.2">
      <c r="A24" s="2" t="s">
        <v>11</v>
      </c>
      <c r="B24" s="2" t="s">
        <v>12</v>
      </c>
      <c r="C24" s="2" t="s">
        <v>13</v>
      </c>
      <c r="D24" s="2" t="s">
        <v>14</v>
      </c>
      <c r="E24" s="3">
        <v>30</v>
      </c>
      <c r="F24" s="2" t="s">
        <v>28</v>
      </c>
      <c r="G24" s="2" t="s">
        <v>15</v>
      </c>
      <c r="H24" s="2" t="s">
        <v>24</v>
      </c>
      <c r="I24" s="4">
        <v>44197</v>
      </c>
      <c r="J24" s="4">
        <f>DATE(YEAR(I24)+K24,MONTH(I24),DAY(I24))</f>
        <v>62459</v>
      </c>
      <c r="K24" s="2">
        <v>50</v>
      </c>
      <c r="N24"/>
      <c r="AS24" s="10">
        <v>2045</v>
      </c>
      <c r="AT24" s="8">
        <f t="shared" si="5"/>
        <v>711.4</v>
      </c>
      <c r="AU24" s="8">
        <f t="shared" si="5"/>
        <v>221</v>
      </c>
      <c r="AV24" s="8">
        <f t="shared" si="5"/>
        <v>75</v>
      </c>
      <c r="AW24" s="8">
        <f t="shared" si="5"/>
        <v>20.22</v>
      </c>
      <c r="AX24" s="8">
        <f t="shared" si="5"/>
        <v>30</v>
      </c>
      <c r="AY24" s="8">
        <f t="shared" si="5"/>
        <v>0</v>
      </c>
      <c r="BA24" s="2" t="str">
        <f t="shared" si="6"/>
        <v>2045: 0.711</v>
      </c>
      <c r="BB24" s="2" t="str">
        <f t="shared" si="7"/>
        <v>2045: 0.221</v>
      </c>
      <c r="BC24" s="2" t="str">
        <f t="shared" si="8"/>
        <v>2045: 0.075</v>
      </c>
      <c r="BD24" s="2" t="str">
        <f t="shared" si="9"/>
        <v>2045: 0.02</v>
      </c>
      <c r="BE24" s="2" t="str">
        <f t="shared" si="10"/>
        <v>2045: 0.03</v>
      </c>
      <c r="BF24" s="2" t="str">
        <f t="shared" si="11"/>
        <v>2045: 0</v>
      </c>
    </row>
    <row r="25" spans="1:58" x14ac:dyDescent="0.2">
      <c r="A25" s="2" t="s">
        <v>11</v>
      </c>
      <c r="B25" s="2" t="s">
        <v>12</v>
      </c>
      <c r="C25" s="2" t="s">
        <v>13</v>
      </c>
      <c r="D25" s="2" t="s">
        <v>21</v>
      </c>
      <c r="E25" s="3">
        <v>12</v>
      </c>
      <c r="F25" s="2" t="s">
        <v>19</v>
      </c>
      <c r="G25" s="2" t="s">
        <v>20</v>
      </c>
      <c r="H25" s="2" t="s">
        <v>16</v>
      </c>
      <c r="I25" s="4">
        <v>45292</v>
      </c>
      <c r="J25" s="4">
        <f>DATE(YEAR(I25)+K25,MONTH(I25),DAY(I25))</f>
        <v>56250</v>
      </c>
      <c r="K25" s="2">
        <v>30</v>
      </c>
      <c r="N25"/>
      <c r="AS25" s="10">
        <v>2046</v>
      </c>
      <c r="AT25" s="8">
        <f t="shared" si="5"/>
        <v>711.4</v>
      </c>
      <c r="AU25" s="8">
        <f t="shared" si="5"/>
        <v>221</v>
      </c>
      <c r="AV25" s="8">
        <f t="shared" si="5"/>
        <v>75</v>
      </c>
      <c r="AW25" s="8">
        <f t="shared" si="5"/>
        <v>20.22</v>
      </c>
      <c r="AX25" s="8">
        <f t="shared" si="5"/>
        <v>30</v>
      </c>
      <c r="AY25" s="8">
        <f t="shared" si="5"/>
        <v>0</v>
      </c>
      <c r="BA25" s="2" t="str">
        <f t="shared" si="6"/>
        <v>2046: 0.711</v>
      </c>
      <c r="BB25" s="2" t="str">
        <f t="shared" si="7"/>
        <v>2046: 0.221</v>
      </c>
      <c r="BC25" s="2" t="str">
        <f t="shared" si="8"/>
        <v>2046: 0.075</v>
      </c>
      <c r="BD25" s="2" t="str">
        <f t="shared" si="9"/>
        <v>2046: 0.02</v>
      </c>
      <c r="BE25" s="2" t="str">
        <f t="shared" si="10"/>
        <v>2046: 0.03</v>
      </c>
      <c r="BF25" s="2" t="str">
        <f t="shared" si="11"/>
        <v>2046: 0</v>
      </c>
    </row>
    <row r="26" spans="1:58" x14ac:dyDescent="0.2">
      <c r="A26" s="11" t="s">
        <v>11</v>
      </c>
      <c r="B26" s="11" t="s">
        <v>17</v>
      </c>
      <c r="C26" s="11" t="s">
        <v>13</v>
      </c>
      <c r="D26" s="11" t="s">
        <v>18</v>
      </c>
      <c r="E26" s="12">
        <v>240</v>
      </c>
      <c r="F26" s="11" t="s">
        <v>19</v>
      </c>
      <c r="G26" s="11" t="s">
        <v>20</v>
      </c>
      <c r="H26" s="11" t="s">
        <v>16</v>
      </c>
      <c r="I26" s="13">
        <v>47484</v>
      </c>
      <c r="J26" s="13">
        <f>DATE(YEAR(I26)+K26,MONTH(I26),DAY(I26))</f>
        <v>58441</v>
      </c>
      <c r="K26" s="11">
        <v>30</v>
      </c>
      <c r="N26"/>
      <c r="AS26" s="10">
        <v>2047</v>
      </c>
      <c r="AT26" s="8">
        <f t="shared" si="5"/>
        <v>711.4</v>
      </c>
      <c r="AU26" s="8">
        <f t="shared" si="5"/>
        <v>221</v>
      </c>
      <c r="AV26" s="8">
        <f t="shared" si="5"/>
        <v>75</v>
      </c>
      <c r="AW26" s="8">
        <f t="shared" si="5"/>
        <v>20.22</v>
      </c>
      <c r="AX26" s="8">
        <f t="shared" si="5"/>
        <v>30</v>
      </c>
      <c r="AY26" s="8">
        <f t="shared" si="5"/>
        <v>0</v>
      </c>
      <c r="BA26" s="2" t="str">
        <f t="shared" si="6"/>
        <v>2047: 0.711</v>
      </c>
      <c r="BB26" s="2" t="str">
        <f t="shared" si="7"/>
        <v>2047: 0.221</v>
      </c>
      <c r="BC26" s="2" t="str">
        <f t="shared" si="8"/>
        <v>2047: 0.075</v>
      </c>
      <c r="BD26" s="2" t="str">
        <f t="shared" si="9"/>
        <v>2047: 0.02</v>
      </c>
      <c r="BE26" s="2" t="str">
        <f t="shared" si="10"/>
        <v>2047: 0.03</v>
      </c>
      <c r="BF26" s="2" t="str">
        <f t="shared" si="11"/>
        <v>2047: 0</v>
      </c>
    </row>
    <row r="27" spans="1:58" x14ac:dyDescent="0.2">
      <c r="AS27" s="10">
        <v>2048</v>
      </c>
      <c r="AT27" s="8">
        <f t="shared" si="5"/>
        <v>711.4</v>
      </c>
      <c r="AU27" s="8">
        <f t="shared" si="5"/>
        <v>221</v>
      </c>
      <c r="AV27" s="8">
        <f t="shared" si="5"/>
        <v>75</v>
      </c>
      <c r="AW27" s="8">
        <f t="shared" si="5"/>
        <v>20.22</v>
      </c>
      <c r="AX27" s="8">
        <f t="shared" si="5"/>
        <v>30</v>
      </c>
      <c r="AY27" s="8">
        <f t="shared" si="5"/>
        <v>0</v>
      </c>
      <c r="BA27" s="2" t="str">
        <f t="shared" si="6"/>
        <v>2048: 0.711</v>
      </c>
      <c r="BB27" s="2" t="str">
        <f t="shared" si="7"/>
        <v>2048: 0.221</v>
      </c>
      <c r="BC27" s="2" t="str">
        <f t="shared" si="8"/>
        <v>2048: 0.075</v>
      </c>
      <c r="BD27" s="2" t="str">
        <f t="shared" si="9"/>
        <v>2048: 0.02</v>
      </c>
      <c r="BE27" s="2" t="str">
        <f t="shared" si="10"/>
        <v>2048: 0.03</v>
      </c>
      <c r="BF27" s="2" t="str">
        <f t="shared" si="11"/>
        <v>2048: 0</v>
      </c>
    </row>
    <row r="28" spans="1:58" x14ac:dyDescent="0.2">
      <c r="AS28" s="10">
        <v>2049</v>
      </c>
      <c r="AT28" s="8">
        <f t="shared" si="5"/>
        <v>711.4</v>
      </c>
      <c r="AU28" s="8">
        <f t="shared" si="5"/>
        <v>221</v>
      </c>
      <c r="AV28" s="8">
        <f t="shared" si="5"/>
        <v>75</v>
      </c>
      <c r="AW28" s="8">
        <f t="shared" si="5"/>
        <v>20.22</v>
      </c>
      <c r="AX28" s="8">
        <f t="shared" si="5"/>
        <v>30</v>
      </c>
      <c r="AY28" s="8">
        <f t="shared" si="5"/>
        <v>0</v>
      </c>
      <c r="BA28" s="2" t="str">
        <f t="shared" si="6"/>
        <v>2049: 0.711</v>
      </c>
      <c r="BB28" s="2" t="str">
        <f t="shared" si="7"/>
        <v>2049: 0.221</v>
      </c>
      <c r="BC28" s="2" t="str">
        <f t="shared" si="8"/>
        <v>2049: 0.075</v>
      </c>
      <c r="BD28" s="2" t="str">
        <f t="shared" si="9"/>
        <v>2049: 0.02</v>
      </c>
      <c r="BE28" s="2" t="str">
        <f t="shared" si="10"/>
        <v>2049: 0.03</v>
      </c>
      <c r="BF28" s="2" t="str">
        <f t="shared" si="11"/>
        <v>2049: 0</v>
      </c>
    </row>
    <row r="29" spans="1:58" x14ac:dyDescent="0.2">
      <c r="AS29" s="10">
        <v>2050</v>
      </c>
      <c r="AT29" s="8">
        <f t="shared" si="5"/>
        <v>711.4</v>
      </c>
      <c r="AU29" s="8">
        <f t="shared" si="5"/>
        <v>221</v>
      </c>
      <c r="AV29" s="8">
        <f t="shared" si="5"/>
        <v>75</v>
      </c>
      <c r="AW29" s="8">
        <f t="shared" si="5"/>
        <v>20.22</v>
      </c>
      <c r="AX29" s="8">
        <f t="shared" si="5"/>
        <v>30</v>
      </c>
      <c r="AY29" s="8">
        <f t="shared" si="5"/>
        <v>0</v>
      </c>
      <c r="BA29" s="2" t="str">
        <f t="shared" si="6"/>
        <v>2050: 0.711</v>
      </c>
      <c r="BB29" s="2" t="str">
        <f t="shared" si="7"/>
        <v>2050: 0.221</v>
      </c>
      <c r="BC29" s="2" t="str">
        <f t="shared" si="8"/>
        <v>2050: 0.075</v>
      </c>
      <c r="BD29" s="2" t="str">
        <f t="shared" si="9"/>
        <v>2050: 0.02</v>
      </c>
      <c r="BE29" s="2" t="str">
        <f t="shared" si="10"/>
        <v>2050: 0.03</v>
      </c>
      <c r="BF29" s="2" t="str">
        <f t="shared" si="11"/>
        <v>2050: 0</v>
      </c>
    </row>
    <row r="30" spans="1:58" x14ac:dyDescent="0.2">
      <c r="A30" s="11"/>
      <c r="C30" s="11"/>
      <c r="E30" s="12"/>
      <c r="I30" s="4"/>
      <c r="J30" s="13"/>
    </row>
    <row r="31" spans="1:58" x14ac:dyDescent="0.2">
      <c r="A31" s="11"/>
      <c r="C31" s="11"/>
      <c r="E31" s="12"/>
      <c r="I31" s="4"/>
      <c r="J31" s="13"/>
    </row>
    <row r="32" spans="1:58" x14ac:dyDescent="0.2">
      <c r="A32" s="11"/>
      <c r="C32" s="11"/>
      <c r="E32" s="12"/>
      <c r="I32" s="4"/>
      <c r="J32" s="13"/>
      <c r="AR32" s="1" t="s">
        <v>61</v>
      </c>
      <c r="AS32" s="9" t="s">
        <v>30</v>
      </c>
      <c r="AT32" s="1" t="s">
        <v>23</v>
      </c>
      <c r="AU32" s="1" t="s">
        <v>29</v>
      </c>
      <c r="AV32" s="1" t="s">
        <v>48</v>
      </c>
      <c r="AW32" s="1" t="s">
        <v>25</v>
      </c>
      <c r="AX32" s="1" t="s">
        <v>28</v>
      </c>
      <c r="AY32" s="1" t="s">
        <v>19</v>
      </c>
      <c r="BA32" s="1" t="s">
        <v>23</v>
      </c>
      <c r="BB32" s="1" t="s">
        <v>29</v>
      </c>
      <c r="BC32" s="1" t="s">
        <v>48</v>
      </c>
      <c r="BD32" s="1" t="s">
        <v>25</v>
      </c>
      <c r="BE32" s="1" t="s">
        <v>28</v>
      </c>
      <c r="BF32" s="1" t="s">
        <v>19</v>
      </c>
    </row>
    <row r="33" spans="1:58" x14ac:dyDescent="0.2">
      <c r="A33" s="11"/>
      <c r="C33" s="11"/>
      <c r="E33" s="12"/>
      <c r="I33" s="4"/>
      <c r="J33" s="13"/>
      <c r="AS33" s="10">
        <v>2023</v>
      </c>
      <c r="AT33" s="8">
        <f>INDEX($O$11:$AP$16,MATCH(AT$1,$N$11:$N$16,0),MATCH($AS33,$O$10:$AP$10,0))</f>
        <v>0</v>
      </c>
      <c r="AU33" s="8">
        <f t="shared" ref="AU33:AY48" si="14">INDEX($O$11:$AP$16,MATCH(AU$1,$N$11:$N$16,0),MATCH($AS33,$O$10:$AP$10,0))</f>
        <v>0</v>
      </c>
      <c r="AV33" s="8">
        <f t="shared" si="14"/>
        <v>0</v>
      </c>
      <c r="AW33" s="8">
        <f t="shared" si="14"/>
        <v>0</v>
      </c>
      <c r="AX33" s="8">
        <f t="shared" si="14"/>
        <v>0</v>
      </c>
      <c r="AY33" s="8">
        <f t="shared" si="14"/>
        <v>0</v>
      </c>
      <c r="BA33" s="2" t="str">
        <f>$AS33&amp;": "&amp;ROUND(AT33/1000,3)</f>
        <v>2023: 0</v>
      </c>
      <c r="BB33" s="2" t="str">
        <f t="shared" ref="BB33:BF40" si="15">$AS33&amp;": "&amp;ROUND(AU33/1000,3)</f>
        <v>2023: 0</v>
      </c>
      <c r="BC33" s="2" t="str">
        <f t="shared" si="15"/>
        <v>2023: 0</v>
      </c>
      <c r="BD33" s="2" t="str">
        <f t="shared" si="15"/>
        <v>2023: 0</v>
      </c>
      <c r="BE33" s="2" t="str">
        <f t="shared" si="15"/>
        <v>2023: 0</v>
      </c>
      <c r="BF33" s="2" t="str">
        <f t="shared" si="15"/>
        <v>2023: 0</v>
      </c>
    </row>
    <row r="34" spans="1:58" x14ac:dyDescent="0.2">
      <c r="A34" s="11"/>
      <c r="C34" s="11"/>
      <c r="E34" s="12"/>
      <c r="I34" s="4"/>
      <c r="J34" s="13"/>
      <c r="AS34" s="10">
        <v>2024</v>
      </c>
      <c r="AT34" s="8">
        <f t="shared" ref="AT34:AY60" si="16">INDEX($O$11:$AP$16,MATCH(AT$1,$N$11:$N$16,0),MATCH($AS34,$O$10:$AP$10,0))</f>
        <v>205</v>
      </c>
      <c r="AU34" s="8">
        <f t="shared" si="14"/>
        <v>0</v>
      </c>
      <c r="AV34" s="8">
        <f t="shared" si="14"/>
        <v>0</v>
      </c>
      <c r="AW34" s="8">
        <f t="shared" si="14"/>
        <v>0</v>
      </c>
      <c r="AX34" s="8">
        <f t="shared" si="14"/>
        <v>0</v>
      </c>
      <c r="AY34" s="8">
        <f t="shared" si="14"/>
        <v>12</v>
      </c>
      <c r="BA34" s="2" t="str">
        <f>$AS34&amp;": "&amp;ROUND(AT34/1000,3)</f>
        <v>2024: 0.205</v>
      </c>
      <c r="BB34" s="2" t="str">
        <f t="shared" si="15"/>
        <v>2024: 0</v>
      </c>
      <c r="BC34" s="2" t="str">
        <f t="shared" si="15"/>
        <v>2024: 0</v>
      </c>
      <c r="BD34" s="2" t="str">
        <f t="shared" si="15"/>
        <v>2024: 0</v>
      </c>
      <c r="BE34" s="2" t="str">
        <f t="shared" si="15"/>
        <v>2024: 0</v>
      </c>
      <c r="BF34" s="2" t="str">
        <f t="shared" si="15"/>
        <v>2024: 0.012</v>
      </c>
    </row>
    <row r="35" spans="1:58" x14ac:dyDescent="0.2">
      <c r="A35" s="11"/>
      <c r="C35" s="11"/>
      <c r="E35" s="3"/>
      <c r="I35" s="4"/>
      <c r="J35" s="13"/>
      <c r="AS35" s="10">
        <v>2025</v>
      </c>
      <c r="AT35" s="8">
        <f t="shared" si="16"/>
        <v>0</v>
      </c>
      <c r="AU35" s="8">
        <f t="shared" si="14"/>
        <v>0</v>
      </c>
      <c r="AV35" s="8">
        <f t="shared" si="14"/>
        <v>0</v>
      </c>
      <c r="AW35" s="8">
        <f t="shared" si="14"/>
        <v>25</v>
      </c>
      <c r="AX35" s="8">
        <f t="shared" si="14"/>
        <v>0</v>
      </c>
      <c r="AY35" s="8">
        <f t="shared" si="14"/>
        <v>0</v>
      </c>
      <c r="BA35" s="2" t="str">
        <f>$AS35&amp;": "&amp;ROUND(AT35/1000,3)</f>
        <v>2025: 0</v>
      </c>
      <c r="BB35" s="2" t="str">
        <f t="shared" si="15"/>
        <v>2025: 0</v>
      </c>
      <c r="BC35" s="2" t="str">
        <f t="shared" si="15"/>
        <v>2025: 0</v>
      </c>
      <c r="BD35" s="2" t="str">
        <f t="shared" si="15"/>
        <v>2025: 0.025</v>
      </c>
      <c r="BE35" s="2" t="str">
        <f t="shared" si="15"/>
        <v>2025: 0</v>
      </c>
      <c r="BF35" s="2" t="str">
        <f t="shared" si="15"/>
        <v>2025: 0</v>
      </c>
    </row>
    <row r="36" spans="1:58" x14ac:dyDescent="0.2">
      <c r="A36" s="11"/>
      <c r="C36" s="11"/>
      <c r="E36" s="3"/>
      <c r="I36" s="4"/>
      <c r="J36" s="13"/>
      <c r="AS36" s="10">
        <v>2026</v>
      </c>
      <c r="AT36" s="8">
        <f t="shared" si="16"/>
        <v>35</v>
      </c>
      <c r="AU36" s="8">
        <f t="shared" si="14"/>
        <v>0</v>
      </c>
      <c r="AV36" s="8">
        <f t="shared" si="14"/>
        <v>0</v>
      </c>
      <c r="AW36" s="8">
        <f t="shared" si="14"/>
        <v>0</v>
      </c>
      <c r="AX36" s="8">
        <f t="shared" si="14"/>
        <v>0</v>
      </c>
      <c r="AY36" s="8">
        <f t="shared" si="14"/>
        <v>0</v>
      </c>
      <c r="BA36" s="2" t="str">
        <f>$AS36&amp;": "&amp;ROUND(AT36/1000,3)</f>
        <v>2026: 0.035</v>
      </c>
      <c r="BB36" s="2" t="str">
        <f t="shared" si="15"/>
        <v>2026: 0</v>
      </c>
      <c r="BC36" s="2" t="str">
        <f t="shared" si="15"/>
        <v>2026: 0</v>
      </c>
      <c r="BD36" s="2" t="str">
        <f t="shared" si="15"/>
        <v>2026: 0</v>
      </c>
      <c r="BE36" s="2" t="str">
        <f t="shared" si="15"/>
        <v>2026: 0</v>
      </c>
      <c r="BF36" s="2" t="str">
        <f t="shared" si="15"/>
        <v>2026: 0</v>
      </c>
    </row>
    <row r="37" spans="1:58" x14ac:dyDescent="0.2">
      <c r="A37" s="11"/>
      <c r="C37" s="11"/>
      <c r="E37" s="3"/>
      <c r="I37" s="4"/>
      <c r="J37" s="13"/>
      <c r="AS37" s="10">
        <v>2027</v>
      </c>
      <c r="AT37" s="8">
        <f t="shared" si="16"/>
        <v>120</v>
      </c>
      <c r="AU37" s="8">
        <f t="shared" si="14"/>
        <v>0</v>
      </c>
      <c r="AV37" s="8">
        <f t="shared" si="14"/>
        <v>0</v>
      </c>
      <c r="AW37" s="8">
        <f t="shared" si="14"/>
        <v>0</v>
      </c>
      <c r="AX37" s="8">
        <f t="shared" si="14"/>
        <v>0</v>
      </c>
      <c r="AY37" s="8">
        <f t="shared" si="14"/>
        <v>0</v>
      </c>
      <c r="BA37" s="2" t="str">
        <f>$AS37&amp;": "&amp;ROUND(AT37/1000,3)</f>
        <v>2027: 0.12</v>
      </c>
      <c r="BB37" s="2" t="str">
        <f t="shared" si="15"/>
        <v>2027: 0</v>
      </c>
      <c r="BC37" s="2" t="str">
        <f t="shared" si="15"/>
        <v>2027: 0</v>
      </c>
      <c r="BD37" s="2" t="str">
        <f t="shared" si="15"/>
        <v>2027: 0</v>
      </c>
      <c r="BE37" s="2" t="str">
        <f t="shared" si="15"/>
        <v>2027: 0</v>
      </c>
      <c r="BF37" s="2" t="str">
        <f t="shared" si="15"/>
        <v>2027: 0</v>
      </c>
    </row>
    <row r="38" spans="1:58" x14ac:dyDescent="0.2">
      <c r="A38" s="11"/>
      <c r="C38" s="11"/>
      <c r="E38" s="3"/>
      <c r="I38" s="4"/>
      <c r="J38" s="13"/>
      <c r="AS38" s="10">
        <v>2028</v>
      </c>
      <c r="AT38" s="8">
        <f t="shared" si="16"/>
        <v>0</v>
      </c>
      <c r="AU38" s="8">
        <f t="shared" si="14"/>
        <v>0</v>
      </c>
      <c r="AV38" s="8">
        <f t="shared" si="14"/>
        <v>0</v>
      </c>
      <c r="AW38" s="8">
        <f t="shared" si="14"/>
        <v>0</v>
      </c>
      <c r="AX38" s="8">
        <f t="shared" si="14"/>
        <v>0</v>
      </c>
      <c r="AY38" s="8">
        <f t="shared" si="14"/>
        <v>0</v>
      </c>
      <c r="BA38" s="2" t="str">
        <f>$AS38&amp;": "&amp;ROUND(AT38/1000,3)</f>
        <v>2028: 0</v>
      </c>
      <c r="BB38" s="2" t="str">
        <f t="shared" si="15"/>
        <v>2028: 0</v>
      </c>
      <c r="BC38" s="2" t="str">
        <f t="shared" si="15"/>
        <v>2028: 0</v>
      </c>
      <c r="BD38" s="2" t="str">
        <f t="shared" si="15"/>
        <v>2028: 0</v>
      </c>
      <c r="BE38" s="2" t="str">
        <f t="shared" si="15"/>
        <v>2028: 0</v>
      </c>
      <c r="BF38" s="2" t="str">
        <f t="shared" si="15"/>
        <v>2028: 0</v>
      </c>
    </row>
    <row r="39" spans="1:58" x14ac:dyDescent="0.2">
      <c r="A39" s="11"/>
      <c r="C39" s="11"/>
      <c r="E39" s="3"/>
      <c r="I39" s="4"/>
      <c r="J39" s="13"/>
      <c r="AS39" s="10">
        <v>2029</v>
      </c>
      <c r="AT39" s="8">
        <f t="shared" si="16"/>
        <v>0</v>
      </c>
      <c r="AU39" s="8">
        <f t="shared" si="14"/>
        <v>0</v>
      </c>
      <c r="AV39" s="8">
        <f t="shared" si="14"/>
        <v>0</v>
      </c>
      <c r="AW39" s="8">
        <f t="shared" si="14"/>
        <v>0</v>
      </c>
      <c r="AX39" s="8">
        <f t="shared" si="14"/>
        <v>0</v>
      </c>
      <c r="AY39" s="8">
        <f t="shared" si="14"/>
        <v>0</v>
      </c>
      <c r="BA39" s="2" t="str">
        <f>$AS39&amp;": "&amp;ROUND(AT39/1000,3)</f>
        <v>2029: 0</v>
      </c>
      <c r="BB39" s="2" t="str">
        <f t="shared" si="15"/>
        <v>2029: 0</v>
      </c>
      <c r="BC39" s="2" t="str">
        <f t="shared" si="15"/>
        <v>2029: 0</v>
      </c>
      <c r="BD39" s="2" t="str">
        <f t="shared" si="15"/>
        <v>2029: 0</v>
      </c>
      <c r="BE39" s="2" t="str">
        <f t="shared" si="15"/>
        <v>2029: 0</v>
      </c>
      <c r="BF39" s="2" t="str">
        <f t="shared" si="15"/>
        <v>2029: 0</v>
      </c>
    </row>
    <row r="40" spans="1:58" x14ac:dyDescent="0.2">
      <c r="A40" s="11"/>
      <c r="C40" s="11"/>
      <c r="E40" s="3"/>
      <c r="I40" s="4"/>
      <c r="J40" s="13"/>
      <c r="AS40" s="10">
        <v>2030</v>
      </c>
      <c r="AT40" s="8">
        <f t="shared" si="16"/>
        <v>204</v>
      </c>
      <c r="AU40" s="8">
        <f t="shared" si="14"/>
        <v>0</v>
      </c>
      <c r="AV40" s="8">
        <f t="shared" si="14"/>
        <v>0</v>
      </c>
      <c r="AW40" s="8">
        <f t="shared" si="14"/>
        <v>0</v>
      </c>
      <c r="AX40" s="8">
        <f t="shared" si="14"/>
        <v>0</v>
      </c>
      <c r="AY40" s="8">
        <f t="shared" si="14"/>
        <v>240</v>
      </c>
      <c r="BA40" s="2" t="str">
        <f>$AS40&amp;": "&amp;ROUND(AT40/1000,3)</f>
        <v>2030: 0.204</v>
      </c>
      <c r="BB40" s="2" t="str">
        <f t="shared" si="15"/>
        <v>2030: 0</v>
      </c>
      <c r="BC40" s="2" t="str">
        <f t="shared" si="15"/>
        <v>2030: 0</v>
      </c>
      <c r="BD40" s="2" t="str">
        <f t="shared" si="15"/>
        <v>2030: 0</v>
      </c>
      <c r="BE40" s="2" t="str">
        <f t="shared" si="15"/>
        <v>2030: 0</v>
      </c>
      <c r="BF40" s="2" t="str">
        <f t="shared" si="15"/>
        <v>2030: 0.24</v>
      </c>
    </row>
    <row r="41" spans="1:58" x14ac:dyDescent="0.2">
      <c r="A41" s="11"/>
      <c r="C41" s="11"/>
      <c r="E41" s="3"/>
      <c r="I41" s="4"/>
      <c r="J41" s="13"/>
      <c r="AS41" s="10"/>
      <c r="AY41" s="8"/>
    </row>
    <row r="42" spans="1:58" x14ac:dyDescent="0.2">
      <c r="A42" s="11"/>
      <c r="C42" s="11"/>
      <c r="E42" s="3"/>
      <c r="I42" s="4"/>
      <c r="J42" s="13"/>
      <c r="AS42" s="10"/>
      <c r="AY42" s="8"/>
    </row>
    <row r="43" spans="1:58" x14ac:dyDescent="0.2">
      <c r="A43" s="11"/>
      <c r="C43" s="11"/>
      <c r="E43" s="3"/>
      <c r="I43" s="4"/>
      <c r="J43" s="13"/>
      <c r="AS43" s="10"/>
      <c r="AY43" s="8"/>
    </row>
    <row r="44" spans="1:58" x14ac:dyDescent="0.2">
      <c r="A44" s="11"/>
      <c r="C44" s="11"/>
      <c r="E44" s="3"/>
      <c r="I44" s="4"/>
      <c r="J44" s="13"/>
      <c r="AS44" s="10"/>
      <c r="AY44" s="8"/>
    </row>
    <row r="45" spans="1:58" x14ac:dyDescent="0.2">
      <c r="A45" s="11"/>
      <c r="C45" s="11"/>
      <c r="I45" s="4"/>
      <c r="J45" s="13"/>
      <c r="AS45" s="10"/>
      <c r="AY45" s="8"/>
    </row>
    <row r="46" spans="1:58" x14ac:dyDescent="0.2">
      <c r="A46" s="11"/>
      <c r="C46" s="11"/>
      <c r="I46" s="4"/>
      <c r="J46" s="13"/>
      <c r="AS46" s="10"/>
      <c r="AY46" s="8"/>
    </row>
    <row r="47" spans="1:58" x14ac:dyDescent="0.2">
      <c r="A47" s="11"/>
      <c r="C47" s="11"/>
      <c r="I47" s="4"/>
      <c r="J47" s="13"/>
      <c r="AS47" s="10"/>
      <c r="AY47" s="8"/>
    </row>
    <row r="48" spans="1:58" x14ac:dyDescent="0.2">
      <c r="A48" s="11"/>
      <c r="C48" s="11"/>
      <c r="I48" s="4"/>
      <c r="J48" s="13"/>
      <c r="AS48" s="10"/>
      <c r="AY48" s="8"/>
    </row>
    <row r="49" spans="1:51" x14ac:dyDescent="0.2">
      <c r="A49" s="11"/>
      <c r="C49" s="11"/>
      <c r="I49" s="4"/>
      <c r="J49" s="13"/>
      <c r="AS49" s="10"/>
      <c r="AY49" s="8"/>
    </row>
    <row r="50" spans="1:51" x14ac:dyDescent="0.2">
      <c r="A50" s="11"/>
      <c r="C50" s="11"/>
      <c r="I50" s="4"/>
      <c r="J50" s="13"/>
      <c r="AS50" s="10"/>
      <c r="AY50" s="8"/>
    </row>
    <row r="51" spans="1:51" x14ac:dyDescent="0.2">
      <c r="A51" s="11"/>
      <c r="C51" s="11"/>
      <c r="I51" s="4"/>
      <c r="J51" s="13"/>
      <c r="AS51" s="10"/>
      <c r="AY51" s="8"/>
    </row>
    <row r="52" spans="1:51" x14ac:dyDescent="0.2">
      <c r="E52" s="3"/>
      <c r="I52" s="4"/>
      <c r="J52" s="4"/>
      <c r="AS52" s="10"/>
      <c r="AY52" s="8"/>
    </row>
    <row r="53" spans="1:51" x14ac:dyDescent="0.2">
      <c r="E53" s="3"/>
      <c r="I53" s="4"/>
      <c r="J53" s="4"/>
      <c r="AS53" s="10"/>
      <c r="AY53" s="8"/>
    </row>
    <row r="54" spans="1:51" x14ac:dyDescent="0.2">
      <c r="A54" s="11"/>
      <c r="B54" s="11"/>
      <c r="C54" s="11"/>
      <c r="D54" s="11"/>
      <c r="E54" s="12"/>
      <c r="F54" s="11"/>
      <c r="G54" s="11"/>
      <c r="H54" s="11"/>
      <c r="I54" s="13"/>
      <c r="J54" s="13"/>
      <c r="K54" s="11"/>
      <c r="AS54" s="10"/>
      <c r="AY54" s="8"/>
    </row>
    <row r="55" spans="1:51" x14ac:dyDescent="0.2">
      <c r="AS55" s="10"/>
      <c r="AY55" s="8"/>
    </row>
    <row r="56" spans="1:51" x14ac:dyDescent="0.2">
      <c r="AS56" s="10"/>
      <c r="AY56" s="8"/>
    </row>
    <row r="57" spans="1:51" x14ac:dyDescent="0.2">
      <c r="AS57" s="10"/>
      <c r="AY57" s="8"/>
    </row>
    <row r="58" spans="1:51" x14ac:dyDescent="0.2">
      <c r="AS58" s="10"/>
      <c r="AY58" s="8"/>
    </row>
    <row r="59" spans="1:51" x14ac:dyDescent="0.2">
      <c r="AS59" s="10"/>
      <c r="AY59" s="8"/>
    </row>
    <row r="60" spans="1:51" x14ac:dyDescent="0.2">
      <c r="AS60" s="10"/>
      <c r="AY60" s="8"/>
    </row>
  </sheetData>
  <sortState xmlns:xlrd2="http://schemas.microsoft.com/office/spreadsheetml/2017/richdata2" ref="A2:K22">
    <sortCondition ref="G2:G22"/>
    <sortCondition ref="I2:I2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Shivakumar</dc:creator>
  <cp:lastModifiedBy>Abhishek Shivakumar</cp:lastModifiedBy>
  <dcterms:created xsi:type="dcterms:W3CDTF">2024-09-23T13:38:25Z</dcterms:created>
  <dcterms:modified xsi:type="dcterms:W3CDTF">2024-09-30T21:44:17Z</dcterms:modified>
</cp:coreProperties>
</file>