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752587\projects\especificacoes-portal-transparencia\espec002_remuneracao-servidores\static\"/>
    </mc:Choice>
  </mc:AlternateContent>
  <bookViews>
    <workbookView xWindow="0" yWindow="0" windowWidth="28800" windowHeight="12300" tabRatio="722" activeTab="1"/>
  </bookViews>
  <sheets>
    <sheet name="Planilha1" sheetId="24" r:id="rId1"/>
    <sheet name="situacao-funcional" sheetId="14" r:id="rId2"/>
    <sheet name="historico-recebimentos" sheetId="28" r:id="rId3"/>
    <sheet name="formulario-detalhamento" sheetId="3" r:id="rId4"/>
    <sheet name="historico" sheetId="17" r:id="rId5"/>
    <sheet name="historico (3)" sheetId="26" r:id="rId6"/>
    <sheet name="historico (4)" sheetId="27" r:id="rId7"/>
    <sheet name="2.historico-remun-2015v2" sheetId="7" state="hidden" r:id="rId8"/>
  </sheets>
  <calcPr calcId="162913"/>
</workbook>
</file>

<file path=xl/calcChain.xml><?xml version="1.0" encoding="utf-8"?>
<calcChain xmlns="http://schemas.openxmlformats.org/spreadsheetml/2006/main">
  <c r="F6" i="28" l="1"/>
  <c r="G9" i="28"/>
  <c r="I9" i="28"/>
  <c r="F9" i="28"/>
  <c r="G8" i="28"/>
  <c r="I8" i="28"/>
  <c r="G7" i="28"/>
  <c r="I7" i="28"/>
  <c r="G6" i="28"/>
  <c r="I6" i="28"/>
  <c r="G8" i="27"/>
  <c r="I8" i="27"/>
  <c r="F8" i="27"/>
  <c r="I7" i="27"/>
  <c r="G7" i="27"/>
  <c r="I6" i="27"/>
  <c r="G6" i="27"/>
  <c r="F5" i="27"/>
  <c r="G5" i="27"/>
  <c r="I5" i="27"/>
  <c r="G8" i="26"/>
  <c r="I8" i="26"/>
  <c r="F8" i="26"/>
  <c r="I7" i="26"/>
  <c r="G7" i="26"/>
  <c r="I6" i="26"/>
  <c r="G6" i="26"/>
  <c r="F5" i="26"/>
  <c r="G5" i="26"/>
  <c r="I5" i="26"/>
  <c r="E2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F8" i="17"/>
  <c r="F5" i="17"/>
  <c r="G5" i="3"/>
  <c r="D14" i="3"/>
  <c r="D10" i="3"/>
  <c r="D5" i="3"/>
  <c r="G8" i="17"/>
  <c r="G7" i="17"/>
  <c r="G6" i="17"/>
  <c r="G5" i="17"/>
  <c r="I8" i="17"/>
  <c r="I7" i="17"/>
  <c r="I5" i="17"/>
  <c r="I6" i="17"/>
</calcChain>
</file>

<file path=xl/sharedStrings.xml><?xml version="1.0" encoding="utf-8"?>
<sst xmlns="http://schemas.openxmlformats.org/spreadsheetml/2006/main" count="285" uniqueCount="153">
  <si>
    <t>Mês/Ano</t>
  </si>
  <si>
    <t>IRRF</t>
  </si>
  <si>
    <t>Set/2019</t>
  </si>
  <si>
    <t>Ago/2019</t>
  </si>
  <si>
    <t>Jul/2019</t>
  </si>
  <si>
    <t>Remuneração Básica Bruta</t>
  </si>
  <si>
    <t>Férias</t>
  </si>
  <si>
    <t>Gratificação Natalina</t>
  </si>
  <si>
    <t>Férias Prêmio</t>
  </si>
  <si>
    <t>Demais Eventuais</t>
  </si>
  <si>
    <t>Contribuição Previdenciária</t>
  </si>
  <si>
    <t>Demais Deduções</t>
  </si>
  <si>
    <t>Remuneração Após Deduções</t>
  </si>
  <si>
    <t>Cargo Comissão</t>
  </si>
  <si>
    <t>Jetons Administração Direta</t>
  </si>
  <si>
    <t>Jetons Empresas</t>
  </si>
  <si>
    <t>Descontos</t>
  </si>
  <si>
    <t>Histórico da Remuneração</t>
  </si>
  <si>
    <t>Prêmio de Produtividade</t>
  </si>
  <si>
    <t>Abate Teto</t>
  </si>
  <si>
    <t>Vencimentos</t>
  </si>
  <si>
    <t>Nome</t>
  </si>
  <si>
    <t>Identidade Funcional</t>
  </si>
  <si>
    <t>Carga horária</t>
  </si>
  <si>
    <t>Situação do Servidor</t>
  </si>
  <si>
    <t>Cargo Efetivo</t>
  </si>
  <si>
    <t>Instituição Exercício</t>
  </si>
  <si>
    <t>Unid. Admin. de Exercício</t>
  </si>
  <si>
    <t>Apostila (Sim/Não)</t>
  </si>
  <si>
    <t>Outros Valores</t>
  </si>
  <si>
    <t>Deduções</t>
  </si>
  <si>
    <t>Dez/2019</t>
  </si>
  <si>
    <t>Nov/2019</t>
  </si>
  <si>
    <t>Out/2019</t>
  </si>
  <si>
    <t>Jussara Andrea Silva</t>
  </si>
  <si>
    <t>Atrasados</t>
  </si>
  <si>
    <t>-</t>
  </si>
  <si>
    <t>Secretaria da Fazenda</t>
  </si>
  <si>
    <t>Não</t>
  </si>
  <si>
    <t>AF/1º NIVEL BH-1</t>
  </si>
  <si>
    <t>Salário, Vencimento, Soldo</t>
  </si>
  <si>
    <t>Adicional por Tempo de Serviço</t>
  </si>
  <si>
    <t>Gratificação de outras verbas de natureza permanente</t>
  </si>
  <si>
    <t>Abono Permanência</t>
  </si>
  <si>
    <t>Remuneração</t>
  </si>
  <si>
    <t>Transporte</t>
  </si>
  <si>
    <t>Outras Indenizações</t>
  </si>
  <si>
    <t>Alimentação</t>
  </si>
  <si>
    <t>Imposto de Renda Retido na Fonte</t>
  </si>
  <si>
    <t>Natureza</t>
  </si>
  <si>
    <t>Desconto de vale-transporte</t>
  </si>
  <si>
    <t>Desconto de pagamento indevido em meses anteriores</t>
  </si>
  <si>
    <t>Composição das Deduções (R$)</t>
  </si>
  <si>
    <t>Composição da Remuneração (R$)</t>
  </si>
  <si>
    <t>Remuneração Bruta</t>
  </si>
  <si>
    <t>Indenizações</t>
  </si>
  <si>
    <t>Vantagens</t>
  </si>
  <si>
    <t>Remuneração Líquida</t>
  </si>
  <si>
    <t>Outubro/2019</t>
  </si>
  <si>
    <t>JUSSARA ANDREA SILVA</t>
  </si>
  <si>
    <t>ATIVO</t>
  </si>
  <si>
    <t>GESTOR FAZENDARIO</t>
  </si>
  <si>
    <t>Na interface atual do portal, os jetons de empresas não são agrupados sobre o label histórico de remuneração</t>
  </si>
  <si>
    <t>http://transparencia.mg.gov.br/estado-pessoal/remuneracao-dos-servidores/remuneracao-filtros/201911/Marco%20Aur%C3%A9lio%20Barcelos/0/0/0/4120994/2256/0</t>
  </si>
  <si>
    <t>Histórico Recebimentos</t>
  </si>
  <si>
    <t>Eventual</t>
  </si>
  <si>
    <t>Básica</t>
  </si>
  <si>
    <t>Composição Remuneração</t>
  </si>
  <si>
    <t>jetons</t>
  </si>
  <si>
    <t>Jetons</t>
  </si>
  <si>
    <t>* Na remuneração líquida não estão incluídos os valores referentes aos jetons empresas</t>
  </si>
  <si>
    <t>* Guias para cálculos estilo demonstrações contábeis?</t>
  </si>
  <si>
    <t>* Tooltip mês/ano informa que não corresponde necesseriamente ao mês de pagamento?</t>
  </si>
  <si>
    <t>judic</t>
  </si>
  <si>
    <t>situacao_funcional</t>
  </si>
  <si>
    <t>masp</t>
  </si>
  <si>
    <t>nome</t>
  </si>
  <si>
    <t>descsitser</t>
  </si>
  <si>
    <t>nmefet</t>
  </si>
  <si>
    <t>tem_apost</t>
  </si>
  <si>
    <t>desccomi</t>
  </si>
  <si>
    <t>descinst</t>
  </si>
  <si>
    <t>descunid</t>
  </si>
  <si>
    <t>carga_hora</t>
  </si>
  <si>
    <t>basica</t>
  </si>
  <si>
    <t>remuner</t>
  </si>
  <si>
    <t>eventual</t>
  </si>
  <si>
    <t>ferias</t>
  </si>
  <si>
    <t>decter</t>
  </si>
  <si>
    <t>premio</t>
  </si>
  <si>
    <t>feriasprem</t>
  </si>
  <si>
    <t>descontos</t>
  </si>
  <si>
    <t>ir</t>
  </si>
  <si>
    <t>prev</t>
  </si>
  <si>
    <t>teto</t>
  </si>
  <si>
    <t>campo_calculado</t>
  </si>
  <si>
    <t>rem_pos</t>
  </si>
  <si>
    <t>bdmg</t>
  </si>
  <si>
    <t>cemig</t>
  </si>
  <si>
    <t>codemig</t>
  </si>
  <si>
    <t>cohab</t>
  </si>
  <si>
    <t>copasa</t>
  </si>
  <si>
    <t>emater</t>
  </si>
  <si>
    <t>epamig</t>
  </si>
  <si>
    <t>funpemg</t>
  </si>
  <si>
    <t>gasmig</t>
  </si>
  <si>
    <t>mgi</t>
  </si>
  <si>
    <t>mgs</t>
  </si>
  <si>
    <t>prodemge</t>
  </si>
  <si>
    <t>prominas</t>
  </si>
  <si>
    <t>emip</t>
  </si>
  <si>
    <t>Descontos
(-)</t>
  </si>
  <si>
    <t>Básica
(+)</t>
  </si>
  <si>
    <t>Jetons Empresas
(+)</t>
  </si>
  <si>
    <t>Remuneração Bruta
(=)</t>
  </si>
  <si>
    <t>Remuneração Líquida
(=)</t>
  </si>
  <si>
    <t>Apostila (sim/não)</t>
  </si>
  <si>
    <t>Cargo em Comissão</t>
  </si>
  <si>
    <t>Carga Horária</t>
  </si>
  <si>
    <t xml:space="preserve">Remuneração após deduções </t>
  </si>
  <si>
    <t>campoPlanilha</t>
  </si>
  <si>
    <t>ordemPlanilha</t>
  </si>
  <si>
    <t>label</t>
  </si>
  <si>
    <t>Decisão Judicial para não Publicar Remuneração</t>
  </si>
  <si>
    <t>ordemLabel</t>
  </si>
  <si>
    <t>categoriaLabel</t>
  </si>
  <si>
    <t>Prêmio Produtividade</t>
  </si>
  <si>
    <t>Férias Prêmio Valor</t>
  </si>
  <si>
    <t>Abate Teto Valor</t>
  </si>
  <si>
    <t>NA</t>
  </si>
  <si>
    <t>BDMG</t>
  </si>
  <si>
    <t>CEMIG</t>
  </si>
  <si>
    <t>CODEMIG</t>
  </si>
  <si>
    <t>COHAB</t>
  </si>
  <si>
    <t>COPASA</t>
  </si>
  <si>
    <t>EMATER</t>
  </si>
  <si>
    <t>EPAMIG</t>
  </si>
  <si>
    <t>FUNPEMG</t>
  </si>
  <si>
    <t>GASMIG</t>
  </si>
  <si>
    <t>MGI</t>
  </si>
  <si>
    <t>MGS</t>
  </si>
  <si>
    <t>PRODEMGE</t>
  </si>
  <si>
    <t>PROMINAS</t>
  </si>
  <si>
    <t>EMIP</t>
  </si>
  <si>
    <t>campoPortal</t>
  </si>
  <si>
    <t>Decisão Judicial - Teto Diferenciado (sim/não)</t>
  </si>
  <si>
    <t>Órgão Exercício</t>
  </si>
  <si>
    <t>alteracao</t>
  </si>
  <si>
    <t>Férias
(+)</t>
  </si>
  <si>
    <t>Gratificação Natalina
(+)</t>
  </si>
  <si>
    <t>Outros Valores
(+)</t>
  </si>
  <si>
    <t>Total</t>
  </si>
  <si>
    <t>Grat. Natalina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</si>
</sst>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(* #,##0.00_);_(* \(#,##0.00\);_(* &quot;-&quot;??_);_(@_)"/>
  </numFmts>
  <fonts count="1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sz val="11"/>
      <name val="Verdana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sz val="8"/>
      <color theme="1"/>
      <name val="Calibri"/>
      <family val="2"/>
      <scheme val="minor"/>
    </font>
    <font>
      <sz val="10"/>
      <color rgb="FFFF0000"/>
      <name val="Verdana"/>
      <family val="2"/>
    </font>
    <font>
      <sz val="8"/>
      <color rgb="FF333333"/>
      <name val="Verdana"/>
      <family val="2"/>
    </font>
    <font>
      <b/>
      <sz val="10"/>
      <color rgb="FFFF0000"/>
      <name val="Verdana"/>
      <family val="2"/>
    </font>
    <font>
      <sz val="2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7E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F0D8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/>
      <top style="thin">
        <color theme="2" tint="-0.499984740745262"/>
      </top>
      <bottom style="medium">
        <color theme="2" tint="-0.499984740745262"/>
      </bottom>
      <diagonal/>
    </border>
    <border>
      <left style="medium">
        <color theme="2" tint="-0.249977111117893"/>
      </left>
      <right/>
      <top/>
      <bottom/>
      <diagonal/>
    </border>
    <border>
      <left/>
      <right style="medium">
        <color theme="2" tint="-0.249977111117893"/>
      </right>
      <top/>
      <bottom/>
      <diagonal/>
    </border>
    <border>
      <left style="medium">
        <color theme="2" tint="-0.249977111117893"/>
      </left>
      <right/>
      <top/>
      <bottom style="medium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  <border>
      <left style="medium">
        <color rgb="FFDDDDDD"/>
      </left>
      <right/>
      <top/>
      <bottom/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/>
      <diagonal/>
    </border>
    <border>
      <left/>
      <right/>
      <top style="medium">
        <color theme="2" tint="-0.249977111117893"/>
      </top>
      <bottom/>
      <diagonal/>
    </border>
    <border>
      <left/>
      <right style="medium">
        <color theme="2" tint="-0.249977111117893"/>
      </right>
      <top style="medium">
        <color theme="2" tint="-0.249977111117893"/>
      </top>
      <bottom/>
      <diagonal/>
    </border>
    <border>
      <left style="medium">
        <color theme="2" tint="-0.499984740745262"/>
      </left>
      <right/>
      <top style="medium">
        <color rgb="FFC00000"/>
      </top>
      <bottom style="thin">
        <color theme="2" tint="-0.499984740745262"/>
      </bottom>
      <diagonal/>
    </border>
    <border>
      <left style="medium">
        <color indexed="64"/>
      </left>
      <right/>
      <top style="medium">
        <color rgb="FFC00000"/>
      </top>
      <bottom style="thin">
        <color theme="2" tint="-0.499984740745262"/>
      </bottom>
      <diagonal/>
    </border>
    <border>
      <left/>
      <right/>
      <top style="medium">
        <color rgb="FFC00000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rgb="FFC00000"/>
      </top>
      <bottom style="thin">
        <color theme="2" tint="-0.499984740745262"/>
      </bottom>
      <diagonal/>
    </border>
    <border>
      <left style="medium">
        <color indexed="64"/>
      </left>
      <right style="medium">
        <color theme="2" tint="-0.499984740745262"/>
      </right>
      <top style="medium">
        <color rgb="FFC00000"/>
      </top>
      <bottom/>
      <diagonal/>
    </border>
    <border>
      <left style="medium">
        <color indexed="64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thin">
        <color indexed="64"/>
      </bottom>
      <diagonal/>
    </border>
    <border>
      <left style="medium">
        <color indexed="64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indexed="64"/>
      </right>
      <top style="medium">
        <color rgb="FFFF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171" fontId="1" fillId="0" borderId="0" applyFont="0" applyFill="0" applyBorder="0" applyAlignment="0" applyProtection="0"/>
  </cellStyleXfs>
  <cellXfs count="130">
    <xf numFmtId="0" fontId="0" fillId="0" borderId="0" xfId="0"/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7" fontId="3" fillId="0" borderId="0" xfId="0" applyNumberFormat="1" applyFont="1" applyFill="1" applyAlignment="1">
      <alignment horizontal="left" vertical="center" wrapText="1"/>
    </xf>
    <xf numFmtId="17" fontId="4" fillId="2" borderId="37" xfId="0" applyNumberFormat="1" applyFont="1" applyFill="1" applyBorder="1" applyAlignment="1">
      <alignment horizontal="center" vertical="center" wrapText="1"/>
    </xf>
    <xf numFmtId="0" fontId="4" fillId="0" borderId="37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17" fontId="4" fillId="2" borderId="41" xfId="0" applyNumberFormat="1" applyFont="1" applyFill="1" applyBorder="1" applyAlignment="1">
      <alignment horizontal="center" vertical="center" wrapText="1"/>
    </xf>
    <xf numFmtId="17" fontId="4" fillId="2" borderId="42" xfId="0" applyNumberFormat="1" applyFont="1" applyFill="1" applyBorder="1" applyAlignment="1">
      <alignment horizontal="center" vertical="center" wrapText="1"/>
    </xf>
    <xf numFmtId="17" fontId="4" fillId="2" borderId="43" xfId="0" applyNumberFormat="1" applyFont="1" applyFill="1" applyBorder="1" applyAlignment="1">
      <alignment horizontal="center" vertical="center" wrapText="1"/>
    </xf>
    <xf numFmtId="171" fontId="4" fillId="0" borderId="37" xfId="2" applyFont="1" applyBorder="1" applyAlignment="1">
      <alignment vertical="center"/>
    </xf>
    <xf numFmtId="171" fontId="4" fillId="0" borderId="42" xfId="2" applyFont="1" applyBorder="1" applyAlignment="1">
      <alignment vertical="center"/>
    </xf>
    <xf numFmtId="171" fontId="4" fillId="0" borderId="44" xfId="2" applyFont="1" applyBorder="1" applyAlignment="1">
      <alignment vertical="center"/>
    </xf>
    <xf numFmtId="171" fontId="4" fillId="0" borderId="39" xfId="2" applyFont="1" applyBorder="1" applyAlignment="1">
      <alignment vertical="center"/>
    </xf>
    <xf numFmtId="171" fontId="4" fillId="0" borderId="45" xfId="2" applyFont="1" applyBorder="1" applyAlignment="1">
      <alignment vertical="center"/>
    </xf>
    <xf numFmtId="171" fontId="4" fillId="0" borderId="46" xfId="2" applyFont="1" applyBorder="1" applyAlignment="1">
      <alignment vertical="center"/>
    </xf>
    <xf numFmtId="171" fontId="13" fillId="0" borderId="43" xfId="2" applyFont="1" applyBorder="1" applyAlignment="1">
      <alignment vertical="center"/>
    </xf>
    <xf numFmtId="171" fontId="13" fillId="0" borderId="47" xfId="2" applyFont="1" applyBorder="1" applyAlignment="1">
      <alignment vertical="center"/>
    </xf>
    <xf numFmtId="171" fontId="13" fillId="0" borderId="44" xfId="2" applyFont="1" applyBorder="1" applyAlignment="1">
      <alignment vertical="center"/>
    </xf>
    <xf numFmtId="171" fontId="13" fillId="0" borderId="46" xfId="2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8" xfId="0" applyFont="1" applyBorder="1" applyAlignment="1">
      <alignment vertical="center"/>
    </xf>
    <xf numFmtId="0" fontId="8" fillId="3" borderId="48" xfId="0" applyFont="1" applyFill="1" applyBorder="1" applyAlignment="1">
      <alignment vertical="center"/>
    </xf>
    <xf numFmtId="0" fontId="14" fillId="3" borderId="48" xfId="0" applyFont="1" applyFill="1" applyBorder="1" applyAlignment="1">
      <alignment vertical="center"/>
    </xf>
    <xf numFmtId="17" fontId="9" fillId="0" borderId="49" xfId="0" quotePrefix="1" applyNumberFormat="1" applyFont="1" applyFill="1" applyBorder="1" applyAlignment="1">
      <alignment horizontal="left" vertical="center" wrapText="1"/>
    </xf>
    <xf numFmtId="17" fontId="9" fillId="0" borderId="50" xfId="0" quotePrefix="1" applyNumberFormat="1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71" fontId="4" fillId="0" borderId="1" xfId="2" applyFont="1" applyBorder="1" applyAlignment="1">
      <alignment vertical="center"/>
    </xf>
    <xf numFmtId="171" fontId="4" fillId="0" borderId="2" xfId="2" applyFont="1" applyBorder="1" applyAlignment="1">
      <alignment vertical="center"/>
    </xf>
    <xf numFmtId="171" fontId="4" fillId="0" borderId="3" xfId="2" applyFont="1" applyBorder="1" applyAlignment="1">
      <alignment vertical="center"/>
    </xf>
    <xf numFmtId="171" fontId="4" fillId="0" borderId="4" xfId="2" applyFont="1" applyBorder="1" applyAlignment="1">
      <alignment vertical="center"/>
    </xf>
    <xf numFmtId="171" fontId="4" fillId="0" borderId="5" xfId="2" applyFont="1" applyBorder="1" applyAlignment="1">
      <alignment vertical="center"/>
    </xf>
    <xf numFmtId="171" fontId="4" fillId="0" borderId="6" xfId="2" applyFont="1" applyBorder="1" applyAlignment="1">
      <alignment vertical="center"/>
    </xf>
    <xf numFmtId="171" fontId="4" fillId="0" borderId="7" xfId="2" applyFont="1" applyBorder="1" applyAlignment="1">
      <alignment vertical="center"/>
    </xf>
    <xf numFmtId="171" fontId="4" fillId="0" borderId="8" xfId="2" applyFont="1" applyBorder="1" applyAlignment="1">
      <alignment vertical="center"/>
    </xf>
    <xf numFmtId="171" fontId="4" fillId="0" borderId="9" xfId="2" applyFont="1" applyBorder="1" applyAlignment="1">
      <alignment vertical="center"/>
    </xf>
    <xf numFmtId="171" fontId="4" fillId="0" borderId="10" xfId="2" applyFont="1" applyBorder="1" applyAlignment="1">
      <alignment vertical="center"/>
    </xf>
    <xf numFmtId="17" fontId="4" fillId="2" borderId="11" xfId="0" applyNumberFormat="1" applyFont="1" applyFill="1" applyBorder="1" applyAlignment="1">
      <alignment horizontal="center" vertical="center" wrapText="1"/>
    </xf>
    <xf numFmtId="17" fontId="4" fillId="2" borderId="12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/>
    </xf>
    <xf numFmtId="49" fontId="5" fillId="0" borderId="0" xfId="0" quotePrefix="1" applyNumberFormat="1" applyFont="1" applyFill="1" applyBorder="1" applyAlignment="1">
      <alignment horizontal="left" vertical="center" wrapText="1"/>
    </xf>
    <xf numFmtId="171" fontId="13" fillId="0" borderId="0" xfId="2" applyFont="1" applyBorder="1" applyAlignment="1">
      <alignment vertical="center"/>
    </xf>
    <xf numFmtId="171" fontId="4" fillId="0" borderId="0" xfId="2" applyFont="1" applyBorder="1" applyAlignment="1">
      <alignment vertical="center"/>
    </xf>
    <xf numFmtId="171" fontId="4" fillId="0" borderId="13" xfId="2" applyFont="1" applyBorder="1" applyAlignment="1">
      <alignment vertical="center"/>
    </xf>
    <xf numFmtId="171" fontId="4" fillId="0" borderId="14" xfId="2" applyFont="1" applyBorder="1" applyAlignment="1">
      <alignment vertical="center"/>
    </xf>
    <xf numFmtId="171" fontId="4" fillId="0" borderId="12" xfId="2" applyFont="1" applyBorder="1" applyAlignment="1">
      <alignment vertical="center"/>
    </xf>
    <xf numFmtId="171" fontId="4" fillId="0" borderId="15" xfId="2" applyFont="1" applyBorder="1" applyAlignment="1">
      <alignment vertical="center"/>
    </xf>
    <xf numFmtId="171" fontId="4" fillId="0" borderId="11" xfId="2" applyFont="1" applyBorder="1" applyAlignment="1">
      <alignment vertical="center"/>
    </xf>
    <xf numFmtId="171" fontId="4" fillId="0" borderId="16" xfId="2" applyFont="1" applyBorder="1" applyAlignment="1">
      <alignment vertical="center"/>
    </xf>
    <xf numFmtId="171" fontId="4" fillId="0" borderId="17" xfId="2" applyFont="1" applyBorder="1" applyAlignment="1">
      <alignment vertical="center"/>
    </xf>
    <xf numFmtId="171" fontId="4" fillId="0" borderId="18" xfId="2" applyFont="1" applyBorder="1" applyAlignment="1">
      <alignment vertical="center"/>
    </xf>
    <xf numFmtId="49" fontId="15" fillId="0" borderId="10" xfId="0" quotePrefix="1" applyNumberFormat="1" applyFont="1" applyFill="1" applyBorder="1" applyAlignment="1">
      <alignment horizontal="left" vertical="center" wrapText="1"/>
    </xf>
    <xf numFmtId="49" fontId="15" fillId="0" borderId="6" xfId="0" quotePrefix="1" applyNumberFormat="1" applyFont="1" applyFill="1" applyBorder="1" applyAlignment="1">
      <alignment horizontal="left" vertical="center" wrapText="1"/>
    </xf>
    <xf numFmtId="49" fontId="15" fillId="0" borderId="7" xfId="0" quotePrefix="1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justify"/>
    </xf>
    <xf numFmtId="2" fontId="6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2" fontId="7" fillId="2" borderId="0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49" fontId="15" fillId="0" borderId="0" xfId="0" applyNumberFormat="1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17" fontId="5" fillId="2" borderId="5" xfId="0" applyNumberFormat="1" applyFont="1" applyFill="1" applyBorder="1" applyAlignment="1">
      <alignment horizontal="center" vertical="center" wrapText="1"/>
    </xf>
    <xf numFmtId="0" fontId="7" fillId="2" borderId="51" xfId="0" applyFont="1" applyFill="1" applyBorder="1" applyAlignment="1">
      <alignment vertical="center"/>
    </xf>
    <xf numFmtId="2" fontId="7" fillId="2" borderId="52" xfId="0" applyNumberFormat="1" applyFont="1" applyFill="1" applyBorder="1" applyAlignment="1">
      <alignment vertical="center"/>
    </xf>
    <xf numFmtId="0" fontId="6" fillId="0" borderId="51" xfId="0" applyFont="1" applyBorder="1" applyAlignment="1">
      <alignment vertical="center"/>
    </xf>
    <xf numFmtId="2" fontId="6" fillId="0" borderId="52" xfId="0" applyNumberFormat="1" applyFont="1" applyBorder="1" applyAlignment="1">
      <alignment vertical="center"/>
    </xf>
    <xf numFmtId="0" fontId="7" fillId="4" borderId="51" xfId="0" applyFont="1" applyFill="1" applyBorder="1" applyAlignment="1">
      <alignment horizontal="center" vertical="center"/>
    </xf>
    <xf numFmtId="0" fontId="0" fillId="0" borderId="52" xfId="0" applyFill="1" applyBorder="1" applyAlignment="1">
      <alignment vertical="center"/>
    </xf>
    <xf numFmtId="0" fontId="0" fillId="0" borderId="52" xfId="0" applyBorder="1" applyAlignment="1">
      <alignment vertical="center"/>
    </xf>
    <xf numFmtId="0" fontId="6" fillId="0" borderId="53" xfId="0" applyFont="1" applyBorder="1" applyAlignment="1">
      <alignment vertical="center"/>
    </xf>
    <xf numFmtId="0" fontId="6" fillId="0" borderId="54" xfId="0" applyFont="1" applyBorder="1" applyAlignment="1">
      <alignment vertical="center"/>
    </xf>
    <xf numFmtId="2" fontId="6" fillId="0" borderId="54" xfId="0" applyNumberFormat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11" fillId="0" borderId="0" xfId="1"/>
    <xf numFmtId="17" fontId="4" fillId="2" borderId="5" xfId="0" applyNumberFormat="1" applyFont="1" applyFill="1" applyBorder="1" applyAlignment="1">
      <alignment horizontal="center" vertical="center" wrapText="1"/>
    </xf>
    <xf numFmtId="17" fontId="4" fillId="2" borderId="28" xfId="0" applyNumberFormat="1" applyFont="1" applyFill="1" applyBorder="1" applyAlignment="1">
      <alignment horizontal="center" vertical="center" wrapText="1"/>
    </xf>
    <xf numFmtId="171" fontId="4" fillId="0" borderId="29" xfId="2" applyFont="1" applyBorder="1" applyAlignment="1">
      <alignment vertical="center"/>
    </xf>
    <xf numFmtId="171" fontId="4" fillId="0" borderId="27" xfId="2" applyFont="1" applyBorder="1" applyAlignment="1">
      <alignment vertical="center"/>
    </xf>
    <xf numFmtId="171" fontId="4" fillId="0" borderId="28" xfId="2" applyFont="1" applyBorder="1" applyAlignment="1">
      <alignment vertical="center"/>
    </xf>
    <xf numFmtId="17" fontId="4" fillId="2" borderId="32" xfId="0" applyNumberFormat="1" applyFont="1" applyFill="1" applyBorder="1" applyAlignment="1">
      <alignment horizontal="center" vertical="center" wrapText="1"/>
    </xf>
    <xf numFmtId="171" fontId="4" fillId="0" borderId="33" xfId="2" applyFont="1" applyBorder="1" applyAlignment="1">
      <alignment vertical="center"/>
    </xf>
    <xf numFmtId="171" fontId="4" fillId="0" borderId="34" xfId="2" applyFont="1" applyBorder="1" applyAlignment="1">
      <alignment vertical="center"/>
    </xf>
    <xf numFmtId="171" fontId="4" fillId="0" borderId="32" xfId="2" applyFont="1" applyBorder="1" applyAlignment="1">
      <alignment vertical="center"/>
    </xf>
    <xf numFmtId="0" fontId="16" fillId="5" borderId="56" xfId="0" applyFont="1" applyFill="1" applyBorder="1" applyAlignment="1">
      <alignment horizontal="center" vertical="center" wrapText="1"/>
    </xf>
    <xf numFmtId="0" fontId="16" fillId="5" borderId="0" xfId="0" applyFont="1" applyFill="1" applyBorder="1" applyAlignment="1">
      <alignment horizontal="center" vertical="center" wrapText="1"/>
    </xf>
    <xf numFmtId="17" fontId="5" fillId="2" borderId="69" xfId="0" applyNumberFormat="1" applyFont="1" applyFill="1" applyBorder="1" applyAlignment="1">
      <alignment horizontal="center" vertical="center" wrapText="1"/>
    </xf>
    <xf numFmtId="17" fontId="5" fillId="2" borderId="25" xfId="0" applyNumberFormat="1" applyFont="1" applyFill="1" applyBorder="1" applyAlignment="1">
      <alignment horizontal="center" vertical="center" wrapText="1"/>
    </xf>
    <xf numFmtId="17" fontId="5" fillId="2" borderId="7" xfId="0" applyNumberFormat="1" applyFont="1" applyFill="1" applyBorder="1" applyAlignment="1">
      <alignment horizontal="center" vertical="center" wrapText="1"/>
    </xf>
    <xf numFmtId="17" fontId="5" fillId="2" borderId="72" xfId="0" applyNumberFormat="1" applyFont="1" applyFill="1" applyBorder="1" applyAlignment="1">
      <alignment horizontal="center" vertical="center" wrapText="1"/>
    </xf>
    <xf numFmtId="17" fontId="5" fillId="2" borderId="26" xfId="0" applyNumberFormat="1" applyFont="1" applyFill="1" applyBorder="1" applyAlignment="1">
      <alignment horizontal="center" vertical="center" wrapText="1"/>
    </xf>
    <xf numFmtId="17" fontId="5" fillId="2" borderId="18" xfId="0" applyNumberFormat="1" applyFont="1" applyFill="1" applyBorder="1" applyAlignment="1">
      <alignment horizontal="center" vertical="center" wrapText="1"/>
    </xf>
    <xf numFmtId="17" fontId="5" fillId="2" borderId="70" xfId="0" applyNumberFormat="1" applyFont="1" applyFill="1" applyBorder="1" applyAlignment="1">
      <alignment horizontal="center" vertical="center" wrapText="1"/>
    </xf>
    <xf numFmtId="17" fontId="5" fillId="2" borderId="71" xfId="0" applyNumberFormat="1" applyFont="1" applyFill="1" applyBorder="1" applyAlignment="1">
      <alignment horizontal="center" vertical="center" wrapText="1"/>
    </xf>
    <xf numFmtId="17" fontId="5" fillId="2" borderId="35" xfId="0" applyNumberFormat="1" applyFont="1" applyFill="1" applyBorder="1" applyAlignment="1">
      <alignment horizontal="center" vertical="center" wrapText="1"/>
    </xf>
    <xf numFmtId="17" fontId="5" fillId="2" borderId="36" xfId="0" applyNumberFormat="1" applyFont="1" applyFill="1" applyBorder="1" applyAlignment="1">
      <alignment horizontal="center" vertical="center" wrapText="1"/>
    </xf>
    <xf numFmtId="17" fontId="5" fillId="2" borderId="30" xfId="0" applyNumberFormat="1" applyFont="1" applyFill="1" applyBorder="1" applyAlignment="1">
      <alignment horizontal="center" vertical="center" wrapText="1"/>
    </xf>
    <xf numFmtId="17" fontId="5" fillId="2" borderId="31" xfId="0" applyNumberFormat="1" applyFont="1" applyFill="1" applyBorder="1" applyAlignment="1">
      <alignment horizontal="center" vertical="center" wrapText="1"/>
    </xf>
    <xf numFmtId="17" fontId="5" fillId="2" borderId="27" xfId="0" applyNumberFormat="1" applyFont="1" applyFill="1" applyBorder="1" applyAlignment="1">
      <alignment horizontal="center" vertical="center" wrapText="1"/>
    </xf>
    <xf numFmtId="17" fontId="5" fillId="2" borderId="4" xfId="0" applyNumberFormat="1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49" fontId="7" fillId="0" borderId="57" xfId="0" applyNumberFormat="1" applyFont="1" applyBorder="1" applyAlignment="1">
      <alignment horizontal="center" vertical="center"/>
    </xf>
    <xf numFmtId="49" fontId="7" fillId="0" borderId="58" xfId="0" applyNumberFormat="1" applyFont="1" applyBorder="1" applyAlignment="1">
      <alignment horizontal="center" vertical="center"/>
    </xf>
    <xf numFmtId="49" fontId="7" fillId="0" borderId="59" xfId="0" applyNumberFormat="1" applyFont="1" applyBorder="1" applyAlignment="1">
      <alignment horizontal="center" vertical="center"/>
    </xf>
    <xf numFmtId="0" fontId="7" fillId="4" borderId="60" xfId="0" applyFont="1" applyFill="1" applyBorder="1" applyAlignment="1">
      <alignment horizontal="center" vertical="center"/>
    </xf>
    <xf numFmtId="0" fontId="7" fillId="4" borderId="61" xfId="0" applyFont="1" applyFill="1" applyBorder="1" applyAlignment="1">
      <alignment horizontal="center" vertical="center"/>
    </xf>
    <xf numFmtId="0" fontId="7" fillId="4" borderId="62" xfId="0" applyFont="1" applyFill="1" applyBorder="1" applyAlignment="1">
      <alignment horizontal="center" vertical="center"/>
    </xf>
    <xf numFmtId="17" fontId="5" fillId="2" borderId="19" xfId="0" applyNumberFormat="1" applyFont="1" applyFill="1" applyBorder="1" applyAlignment="1">
      <alignment horizontal="center" vertical="center" wrapText="1"/>
    </xf>
    <xf numFmtId="17" fontId="5" fillId="2" borderId="20" xfId="0" applyNumberFormat="1" applyFont="1" applyFill="1" applyBorder="1" applyAlignment="1">
      <alignment horizontal="center" vertical="center" wrapText="1"/>
    </xf>
    <xf numFmtId="17" fontId="5" fillId="2" borderId="22" xfId="0" applyNumberFormat="1" applyFont="1" applyFill="1" applyBorder="1" applyAlignment="1">
      <alignment horizontal="center" vertical="center" wrapText="1"/>
    </xf>
    <xf numFmtId="17" fontId="5" fillId="2" borderId="21" xfId="0" applyNumberFormat="1" applyFont="1" applyFill="1" applyBorder="1" applyAlignment="1">
      <alignment horizontal="center" vertical="center" wrapText="1"/>
    </xf>
    <xf numFmtId="17" fontId="5" fillId="2" borderId="5" xfId="0" applyNumberFormat="1" applyFont="1" applyFill="1" applyBorder="1" applyAlignment="1">
      <alignment horizontal="center" vertical="center" wrapText="1"/>
    </xf>
    <xf numFmtId="17" fontId="5" fillId="2" borderId="23" xfId="0" applyNumberFormat="1" applyFont="1" applyFill="1" applyBorder="1" applyAlignment="1">
      <alignment horizontal="center" vertical="center" wrapText="1"/>
    </xf>
    <xf numFmtId="17" fontId="5" fillId="2" borderId="24" xfId="0" applyNumberFormat="1" applyFont="1" applyFill="1" applyBorder="1" applyAlignment="1">
      <alignment horizontal="center" vertical="center" wrapText="1"/>
    </xf>
    <xf numFmtId="17" fontId="5" fillId="2" borderId="63" xfId="0" applyNumberFormat="1" applyFont="1" applyFill="1" applyBorder="1" applyAlignment="1">
      <alignment horizontal="center" vertical="center" wrapText="1"/>
    </xf>
    <xf numFmtId="17" fontId="5" fillId="2" borderId="49" xfId="0" applyNumberFormat="1" applyFont="1" applyFill="1" applyBorder="1" applyAlignment="1">
      <alignment horizontal="center" vertical="center" wrapText="1"/>
    </xf>
    <xf numFmtId="17" fontId="5" fillId="2" borderId="64" xfId="0" applyNumberFormat="1" applyFont="1" applyFill="1" applyBorder="1" applyAlignment="1">
      <alignment horizontal="center" vertical="center" wrapText="1"/>
    </xf>
    <xf numFmtId="17" fontId="5" fillId="2" borderId="65" xfId="0" applyNumberFormat="1" applyFont="1" applyFill="1" applyBorder="1" applyAlignment="1">
      <alignment horizontal="center" vertical="center" wrapText="1"/>
    </xf>
    <xf numFmtId="17" fontId="5" fillId="2" borderId="66" xfId="0" applyNumberFormat="1" applyFont="1" applyFill="1" applyBorder="1" applyAlignment="1">
      <alignment horizontal="center" vertical="center" wrapText="1"/>
    </xf>
    <xf numFmtId="17" fontId="5" fillId="2" borderId="67" xfId="0" applyNumberFormat="1" applyFont="1" applyFill="1" applyBorder="1" applyAlignment="1">
      <alignment horizontal="center" vertical="center" wrapText="1"/>
    </xf>
    <xf numFmtId="17" fontId="5" fillId="2" borderId="68" xfId="0" applyNumberFormat="1" applyFont="1" applyFill="1" applyBorder="1" applyAlignment="1">
      <alignment horizontal="center" vertical="center" wrapText="1"/>
    </xf>
    <xf numFmtId="17" fontId="5" fillId="2" borderId="44" xfId="0" applyNumberFormat="1" applyFont="1" applyFill="1" applyBorder="1" applyAlignment="1">
      <alignment horizontal="center" vertical="center" wrapText="1"/>
    </xf>
  </cellXfs>
  <cellStyles count="3">
    <cellStyle name="Hiperlink" xfId="1" builtinId="8"/>
    <cellStyle name="Normal" xfId="0" builtinId="0"/>
    <cellStyle name="Vírgula" xfId="2" builtinId="3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0" formatCode="General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19050</xdr:colOff>
      <xdr:row>2</xdr:row>
      <xdr:rowOff>19050</xdr:rowOff>
    </xdr:to>
    <xdr:pic>
      <xdr:nvPicPr>
        <xdr:cNvPr id="11498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850"/>
          <a:ext cx="9220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701386</xdr:colOff>
      <xdr:row>1</xdr:row>
      <xdr:rowOff>51954</xdr:rowOff>
    </xdr:from>
    <xdr:to>
      <xdr:col>4</xdr:col>
      <xdr:colOff>1324841</xdr:colOff>
      <xdr:row>1</xdr:row>
      <xdr:rowOff>337704</xdr:rowOff>
    </xdr:to>
    <xdr:sp macro="" textlink="">
      <xdr:nvSpPr>
        <xdr:cNvPr id="4" name="CaixaDeTexto 3"/>
        <xdr:cNvSpPr txBox="1"/>
      </xdr:nvSpPr>
      <xdr:spPr>
        <a:xfrm>
          <a:off x="2720686" y="51954"/>
          <a:ext cx="476683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Situação Funcional -  (Outubro/2019)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1371600</xdr:colOff>
      <xdr:row>4</xdr:row>
      <xdr:rowOff>295275</xdr:rowOff>
    </xdr:from>
    <xdr:to>
      <xdr:col>2</xdr:col>
      <xdr:colOff>1562100</xdr:colOff>
      <xdr:row>5</xdr:row>
      <xdr:rowOff>0</xdr:rowOff>
    </xdr:to>
    <xdr:pic>
      <xdr:nvPicPr>
        <xdr:cNvPr id="26631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8002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4</xdr:row>
      <xdr:rowOff>323850</xdr:rowOff>
    </xdr:from>
    <xdr:to>
      <xdr:col>1</xdr:col>
      <xdr:colOff>1200150</xdr:colOff>
      <xdr:row>5</xdr:row>
      <xdr:rowOff>19050</xdr:rowOff>
    </xdr:to>
    <xdr:pic>
      <xdr:nvPicPr>
        <xdr:cNvPr id="26632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1828800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1381125</xdr:colOff>
      <xdr:row>4</xdr:row>
      <xdr:rowOff>304800</xdr:rowOff>
    </xdr:from>
    <xdr:to>
      <xdr:col>5</xdr:col>
      <xdr:colOff>1571625</xdr:colOff>
      <xdr:row>5</xdr:row>
      <xdr:rowOff>9525</xdr:rowOff>
    </xdr:to>
    <xdr:pic>
      <xdr:nvPicPr>
        <xdr:cNvPr id="26633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8100" y="180975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1143000</xdr:colOff>
      <xdr:row>4</xdr:row>
      <xdr:rowOff>295275</xdr:rowOff>
    </xdr:from>
    <xdr:to>
      <xdr:col>9</xdr:col>
      <xdr:colOff>1333500</xdr:colOff>
      <xdr:row>5</xdr:row>
      <xdr:rowOff>0</xdr:rowOff>
    </xdr:to>
    <xdr:pic>
      <xdr:nvPicPr>
        <xdr:cNvPr id="26634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5450" y="18002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1143000</xdr:colOff>
      <xdr:row>4</xdr:row>
      <xdr:rowOff>304800</xdr:rowOff>
    </xdr:from>
    <xdr:to>
      <xdr:col>6</xdr:col>
      <xdr:colOff>1333500</xdr:colOff>
      <xdr:row>5</xdr:row>
      <xdr:rowOff>9525</xdr:rowOff>
    </xdr:to>
    <xdr:pic>
      <xdr:nvPicPr>
        <xdr:cNvPr id="26635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80975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1181100</xdr:colOff>
      <xdr:row>4</xdr:row>
      <xdr:rowOff>314325</xdr:rowOff>
    </xdr:from>
    <xdr:to>
      <xdr:col>8</xdr:col>
      <xdr:colOff>0</xdr:colOff>
      <xdr:row>5</xdr:row>
      <xdr:rowOff>19050</xdr:rowOff>
    </xdr:to>
    <xdr:pic>
      <xdr:nvPicPr>
        <xdr:cNvPr id="26636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192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1381125</xdr:colOff>
      <xdr:row>4</xdr:row>
      <xdr:rowOff>295275</xdr:rowOff>
    </xdr:from>
    <xdr:to>
      <xdr:col>3</xdr:col>
      <xdr:colOff>1571625</xdr:colOff>
      <xdr:row>5</xdr:row>
      <xdr:rowOff>0</xdr:rowOff>
    </xdr:to>
    <xdr:pic>
      <xdr:nvPicPr>
        <xdr:cNvPr id="26637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18002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1390650</xdr:colOff>
      <xdr:row>4</xdr:row>
      <xdr:rowOff>295275</xdr:rowOff>
    </xdr:from>
    <xdr:to>
      <xdr:col>4</xdr:col>
      <xdr:colOff>1581150</xdr:colOff>
      <xdr:row>5</xdr:row>
      <xdr:rowOff>0</xdr:rowOff>
    </xdr:to>
    <xdr:pic>
      <xdr:nvPicPr>
        <xdr:cNvPr id="26638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18002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1143000</xdr:colOff>
      <xdr:row>4</xdr:row>
      <xdr:rowOff>323850</xdr:rowOff>
    </xdr:from>
    <xdr:to>
      <xdr:col>8</xdr:col>
      <xdr:colOff>1333500</xdr:colOff>
      <xdr:row>5</xdr:row>
      <xdr:rowOff>28575</xdr:rowOff>
    </xdr:to>
    <xdr:pic>
      <xdr:nvPicPr>
        <xdr:cNvPr id="26639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8288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</xdr:col>
      <xdr:colOff>0</xdr:colOff>
      <xdr:row>2</xdr:row>
      <xdr:rowOff>28575</xdr:rowOff>
    </xdr:to>
    <xdr:sp macro="" textlink="">
      <xdr:nvSpPr>
        <xdr:cNvPr id="6" name="Multiplicar 5"/>
        <xdr:cNvSpPr/>
      </xdr:nvSpPr>
      <xdr:spPr>
        <a:xfrm>
          <a:off x="8601075" y="542925"/>
          <a:ext cx="180975" cy="228600"/>
        </a:xfrm>
        <a:prstGeom prst="mathMultiply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6</xdr:col>
      <xdr:colOff>1876425</xdr:colOff>
      <xdr:row>1</xdr:row>
      <xdr:rowOff>47625</xdr:rowOff>
    </xdr:from>
    <xdr:to>
      <xdr:col>6</xdr:col>
      <xdr:colOff>2057400</xdr:colOff>
      <xdr:row>2</xdr:row>
      <xdr:rowOff>28575</xdr:rowOff>
    </xdr:to>
    <xdr:sp macro="" textlink="">
      <xdr:nvSpPr>
        <xdr:cNvPr id="10" name="Multiplicar 9"/>
        <xdr:cNvSpPr/>
      </xdr:nvSpPr>
      <xdr:spPr>
        <a:xfrm>
          <a:off x="6835441" y="218072"/>
          <a:ext cx="0" cy="231608"/>
        </a:xfrm>
        <a:prstGeom prst="mathMultiply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1</xdr:col>
      <xdr:colOff>0</xdr:colOff>
      <xdr:row>8</xdr:row>
      <xdr:rowOff>47625</xdr:rowOff>
    </xdr:from>
    <xdr:to>
      <xdr:col>1</xdr:col>
      <xdr:colOff>0</xdr:colOff>
      <xdr:row>9</xdr:row>
      <xdr:rowOff>28575</xdr:rowOff>
    </xdr:to>
    <xdr:sp macro="" textlink="">
      <xdr:nvSpPr>
        <xdr:cNvPr id="12" name="Multiplicar 11"/>
        <xdr:cNvSpPr/>
      </xdr:nvSpPr>
      <xdr:spPr>
        <a:xfrm>
          <a:off x="13186611" y="218072"/>
          <a:ext cx="0" cy="231608"/>
        </a:xfrm>
        <a:prstGeom prst="mathMultiply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 editAs="oneCell">
    <xdr:from>
      <xdr:col>6</xdr:col>
      <xdr:colOff>361950</xdr:colOff>
      <xdr:row>1</xdr:row>
      <xdr:rowOff>85725</xdr:rowOff>
    </xdr:from>
    <xdr:to>
      <xdr:col>6</xdr:col>
      <xdr:colOff>609600</xdr:colOff>
      <xdr:row>1</xdr:row>
      <xdr:rowOff>333375</xdr:rowOff>
    </xdr:to>
    <xdr:pic>
      <xdr:nvPicPr>
        <xdr:cNvPr id="2421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25717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1371600</xdr:colOff>
      <xdr:row>3</xdr:row>
      <xdr:rowOff>295275</xdr:rowOff>
    </xdr:from>
    <xdr:to>
      <xdr:col>2</xdr:col>
      <xdr:colOff>1562100</xdr:colOff>
      <xdr:row>4</xdr:row>
      <xdr:rowOff>0</xdr:rowOff>
    </xdr:to>
    <xdr:pic>
      <xdr:nvPicPr>
        <xdr:cNvPr id="15195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3</xdr:row>
      <xdr:rowOff>323850</xdr:rowOff>
    </xdr:from>
    <xdr:to>
      <xdr:col>1</xdr:col>
      <xdr:colOff>1200150</xdr:colOff>
      <xdr:row>4</xdr:row>
      <xdr:rowOff>19050</xdr:rowOff>
    </xdr:to>
    <xdr:pic>
      <xdr:nvPicPr>
        <xdr:cNvPr id="15196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1733550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1381125</xdr:colOff>
      <xdr:row>3</xdr:row>
      <xdr:rowOff>304800</xdr:rowOff>
    </xdr:from>
    <xdr:to>
      <xdr:col>5</xdr:col>
      <xdr:colOff>1571625</xdr:colOff>
      <xdr:row>4</xdr:row>
      <xdr:rowOff>9525</xdr:rowOff>
    </xdr:to>
    <xdr:pic>
      <xdr:nvPicPr>
        <xdr:cNvPr id="15197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8100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1143000</xdr:colOff>
      <xdr:row>3</xdr:row>
      <xdr:rowOff>295275</xdr:rowOff>
    </xdr:from>
    <xdr:to>
      <xdr:col>9</xdr:col>
      <xdr:colOff>1333500</xdr:colOff>
      <xdr:row>3</xdr:row>
      <xdr:rowOff>533400</xdr:rowOff>
    </xdr:to>
    <xdr:pic>
      <xdr:nvPicPr>
        <xdr:cNvPr id="15198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545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1162050</xdr:colOff>
      <xdr:row>3</xdr:row>
      <xdr:rowOff>295275</xdr:rowOff>
    </xdr:from>
    <xdr:to>
      <xdr:col>8</xdr:col>
      <xdr:colOff>1352550</xdr:colOff>
      <xdr:row>4</xdr:row>
      <xdr:rowOff>0</xdr:rowOff>
    </xdr:to>
    <xdr:pic>
      <xdr:nvPicPr>
        <xdr:cNvPr id="15199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290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1143000</xdr:colOff>
      <xdr:row>3</xdr:row>
      <xdr:rowOff>304800</xdr:rowOff>
    </xdr:from>
    <xdr:to>
      <xdr:col>6</xdr:col>
      <xdr:colOff>1333500</xdr:colOff>
      <xdr:row>4</xdr:row>
      <xdr:rowOff>9525</xdr:rowOff>
    </xdr:to>
    <xdr:pic>
      <xdr:nvPicPr>
        <xdr:cNvPr id="15200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1152525</xdr:colOff>
      <xdr:row>3</xdr:row>
      <xdr:rowOff>304800</xdr:rowOff>
    </xdr:from>
    <xdr:to>
      <xdr:col>7</xdr:col>
      <xdr:colOff>1343025</xdr:colOff>
      <xdr:row>4</xdr:row>
      <xdr:rowOff>9525</xdr:rowOff>
    </xdr:to>
    <xdr:pic>
      <xdr:nvPicPr>
        <xdr:cNvPr id="15201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1390650</xdr:colOff>
      <xdr:row>2</xdr:row>
      <xdr:rowOff>295275</xdr:rowOff>
    </xdr:from>
    <xdr:to>
      <xdr:col>5</xdr:col>
      <xdr:colOff>1581150</xdr:colOff>
      <xdr:row>3</xdr:row>
      <xdr:rowOff>38100</xdr:rowOff>
    </xdr:to>
    <xdr:pic>
      <xdr:nvPicPr>
        <xdr:cNvPr id="15202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12096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1371600</xdr:colOff>
      <xdr:row>3</xdr:row>
      <xdr:rowOff>295275</xdr:rowOff>
    </xdr:from>
    <xdr:to>
      <xdr:col>2</xdr:col>
      <xdr:colOff>1562100</xdr:colOff>
      <xdr:row>4</xdr:row>
      <xdr:rowOff>0</xdr:rowOff>
    </xdr:to>
    <xdr:pic>
      <xdr:nvPicPr>
        <xdr:cNvPr id="24585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3</xdr:row>
      <xdr:rowOff>323850</xdr:rowOff>
    </xdr:from>
    <xdr:to>
      <xdr:col>1</xdr:col>
      <xdr:colOff>1200150</xdr:colOff>
      <xdr:row>4</xdr:row>
      <xdr:rowOff>19050</xdr:rowOff>
    </xdr:to>
    <xdr:pic>
      <xdr:nvPicPr>
        <xdr:cNvPr id="24586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1733550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1381125</xdr:colOff>
      <xdr:row>3</xdr:row>
      <xdr:rowOff>304800</xdr:rowOff>
    </xdr:from>
    <xdr:to>
      <xdr:col>5</xdr:col>
      <xdr:colOff>1571625</xdr:colOff>
      <xdr:row>4</xdr:row>
      <xdr:rowOff>9525</xdr:rowOff>
    </xdr:to>
    <xdr:pic>
      <xdr:nvPicPr>
        <xdr:cNvPr id="24587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8100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1143000</xdr:colOff>
      <xdr:row>3</xdr:row>
      <xdr:rowOff>295275</xdr:rowOff>
    </xdr:from>
    <xdr:to>
      <xdr:col>9</xdr:col>
      <xdr:colOff>1333500</xdr:colOff>
      <xdr:row>4</xdr:row>
      <xdr:rowOff>0</xdr:rowOff>
    </xdr:to>
    <xdr:pic>
      <xdr:nvPicPr>
        <xdr:cNvPr id="24588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545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1162050</xdr:colOff>
      <xdr:row>3</xdr:row>
      <xdr:rowOff>295275</xdr:rowOff>
    </xdr:from>
    <xdr:to>
      <xdr:col>8</xdr:col>
      <xdr:colOff>1352550</xdr:colOff>
      <xdr:row>4</xdr:row>
      <xdr:rowOff>0</xdr:rowOff>
    </xdr:to>
    <xdr:pic>
      <xdr:nvPicPr>
        <xdr:cNvPr id="24589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290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1143000</xdr:colOff>
      <xdr:row>3</xdr:row>
      <xdr:rowOff>304800</xdr:rowOff>
    </xdr:from>
    <xdr:to>
      <xdr:col>6</xdr:col>
      <xdr:colOff>1333500</xdr:colOff>
      <xdr:row>4</xdr:row>
      <xdr:rowOff>9525</xdr:rowOff>
    </xdr:to>
    <xdr:pic>
      <xdr:nvPicPr>
        <xdr:cNvPr id="24590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1152525</xdr:colOff>
      <xdr:row>3</xdr:row>
      <xdr:rowOff>304800</xdr:rowOff>
    </xdr:from>
    <xdr:to>
      <xdr:col>7</xdr:col>
      <xdr:colOff>1343025</xdr:colOff>
      <xdr:row>4</xdr:row>
      <xdr:rowOff>9525</xdr:rowOff>
    </xdr:to>
    <xdr:pic>
      <xdr:nvPicPr>
        <xdr:cNvPr id="24591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1390650</xdr:colOff>
      <xdr:row>2</xdr:row>
      <xdr:rowOff>295275</xdr:rowOff>
    </xdr:from>
    <xdr:to>
      <xdr:col>5</xdr:col>
      <xdr:colOff>1581150</xdr:colOff>
      <xdr:row>3</xdr:row>
      <xdr:rowOff>38100</xdr:rowOff>
    </xdr:to>
    <xdr:pic>
      <xdr:nvPicPr>
        <xdr:cNvPr id="24592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12096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1371600</xdr:colOff>
      <xdr:row>3</xdr:row>
      <xdr:rowOff>295275</xdr:rowOff>
    </xdr:from>
    <xdr:to>
      <xdr:col>2</xdr:col>
      <xdr:colOff>1562100</xdr:colOff>
      <xdr:row>4</xdr:row>
      <xdr:rowOff>0</xdr:rowOff>
    </xdr:to>
    <xdr:pic>
      <xdr:nvPicPr>
        <xdr:cNvPr id="25609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1009650</xdr:colOff>
      <xdr:row>3</xdr:row>
      <xdr:rowOff>323850</xdr:rowOff>
    </xdr:from>
    <xdr:to>
      <xdr:col>1</xdr:col>
      <xdr:colOff>1200150</xdr:colOff>
      <xdr:row>4</xdr:row>
      <xdr:rowOff>19050</xdr:rowOff>
    </xdr:to>
    <xdr:pic>
      <xdr:nvPicPr>
        <xdr:cNvPr id="25610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1733550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1381125</xdr:colOff>
      <xdr:row>3</xdr:row>
      <xdr:rowOff>304800</xdr:rowOff>
    </xdr:from>
    <xdr:to>
      <xdr:col>5</xdr:col>
      <xdr:colOff>1571625</xdr:colOff>
      <xdr:row>4</xdr:row>
      <xdr:rowOff>9525</xdr:rowOff>
    </xdr:to>
    <xdr:pic>
      <xdr:nvPicPr>
        <xdr:cNvPr id="25611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8100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1143000</xdr:colOff>
      <xdr:row>3</xdr:row>
      <xdr:rowOff>295275</xdr:rowOff>
    </xdr:from>
    <xdr:to>
      <xdr:col>9</xdr:col>
      <xdr:colOff>1333500</xdr:colOff>
      <xdr:row>4</xdr:row>
      <xdr:rowOff>0</xdr:rowOff>
    </xdr:to>
    <xdr:pic>
      <xdr:nvPicPr>
        <xdr:cNvPr id="25612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545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1162050</xdr:colOff>
      <xdr:row>3</xdr:row>
      <xdr:rowOff>295275</xdr:rowOff>
    </xdr:from>
    <xdr:to>
      <xdr:col>8</xdr:col>
      <xdr:colOff>1352550</xdr:colOff>
      <xdr:row>4</xdr:row>
      <xdr:rowOff>0</xdr:rowOff>
    </xdr:to>
    <xdr:pic>
      <xdr:nvPicPr>
        <xdr:cNvPr id="25613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2900" y="17049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1143000</xdr:colOff>
      <xdr:row>3</xdr:row>
      <xdr:rowOff>304800</xdr:rowOff>
    </xdr:from>
    <xdr:to>
      <xdr:col>6</xdr:col>
      <xdr:colOff>1333500</xdr:colOff>
      <xdr:row>4</xdr:row>
      <xdr:rowOff>9525</xdr:rowOff>
    </xdr:to>
    <xdr:pic>
      <xdr:nvPicPr>
        <xdr:cNvPr id="25614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1152525</xdr:colOff>
      <xdr:row>3</xdr:row>
      <xdr:rowOff>304800</xdr:rowOff>
    </xdr:from>
    <xdr:to>
      <xdr:col>7</xdr:col>
      <xdr:colOff>1343025</xdr:colOff>
      <xdr:row>4</xdr:row>
      <xdr:rowOff>9525</xdr:rowOff>
    </xdr:to>
    <xdr:pic>
      <xdr:nvPicPr>
        <xdr:cNvPr id="25615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17145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1143000</xdr:colOff>
      <xdr:row>2</xdr:row>
      <xdr:rowOff>285750</xdr:rowOff>
    </xdr:from>
    <xdr:to>
      <xdr:col>6</xdr:col>
      <xdr:colOff>1333500</xdr:colOff>
      <xdr:row>3</xdr:row>
      <xdr:rowOff>28575</xdr:rowOff>
    </xdr:to>
    <xdr:pic>
      <xdr:nvPicPr>
        <xdr:cNvPr id="25616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120015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</xdr:row>
      <xdr:rowOff>238125</xdr:rowOff>
    </xdr:from>
    <xdr:to>
      <xdr:col>2</xdr:col>
      <xdr:colOff>1390650</xdr:colOff>
      <xdr:row>2</xdr:row>
      <xdr:rowOff>476250</xdr:rowOff>
    </xdr:to>
    <xdr:pic>
      <xdr:nvPicPr>
        <xdr:cNvPr id="21731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2192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952500</xdr:colOff>
      <xdr:row>1</xdr:row>
      <xdr:rowOff>419100</xdr:rowOff>
    </xdr:from>
    <xdr:to>
      <xdr:col>1</xdr:col>
      <xdr:colOff>1143000</xdr:colOff>
      <xdr:row>2</xdr:row>
      <xdr:rowOff>152400</xdr:rowOff>
    </xdr:to>
    <xdr:pic>
      <xdr:nvPicPr>
        <xdr:cNvPr id="21732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904875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762000</xdr:colOff>
      <xdr:row>2</xdr:row>
      <xdr:rowOff>180975</xdr:rowOff>
    </xdr:from>
    <xdr:to>
      <xdr:col>3</xdr:col>
      <xdr:colOff>952500</xdr:colOff>
      <xdr:row>2</xdr:row>
      <xdr:rowOff>419100</xdr:rowOff>
    </xdr:to>
    <xdr:pic>
      <xdr:nvPicPr>
        <xdr:cNvPr id="21733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116205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1104900</xdr:colOff>
      <xdr:row>2</xdr:row>
      <xdr:rowOff>247650</xdr:rowOff>
    </xdr:from>
    <xdr:to>
      <xdr:col>5</xdr:col>
      <xdr:colOff>1295400</xdr:colOff>
      <xdr:row>2</xdr:row>
      <xdr:rowOff>485775</xdr:rowOff>
    </xdr:to>
    <xdr:pic>
      <xdr:nvPicPr>
        <xdr:cNvPr id="21734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2287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847725</xdr:colOff>
      <xdr:row>2</xdr:row>
      <xdr:rowOff>266700</xdr:rowOff>
    </xdr:from>
    <xdr:to>
      <xdr:col>4</xdr:col>
      <xdr:colOff>1038225</xdr:colOff>
      <xdr:row>2</xdr:row>
      <xdr:rowOff>504825</xdr:rowOff>
    </xdr:to>
    <xdr:pic>
      <xdr:nvPicPr>
        <xdr:cNvPr id="21735" name="Imagem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477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323850</xdr:rowOff>
    </xdr:from>
    <xdr:to>
      <xdr:col>7</xdr:col>
      <xdr:colOff>990600</xdr:colOff>
      <xdr:row>3</xdr:row>
      <xdr:rowOff>19050</xdr:rowOff>
    </xdr:to>
    <xdr:pic>
      <xdr:nvPicPr>
        <xdr:cNvPr id="21736" name="Imagem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1304925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1114425</xdr:colOff>
      <xdr:row>2</xdr:row>
      <xdr:rowOff>190500</xdr:rowOff>
    </xdr:from>
    <xdr:to>
      <xdr:col>6</xdr:col>
      <xdr:colOff>1304925</xdr:colOff>
      <xdr:row>2</xdr:row>
      <xdr:rowOff>428625</xdr:rowOff>
    </xdr:to>
    <xdr:pic>
      <xdr:nvPicPr>
        <xdr:cNvPr id="21737" name="Imagem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11715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895350</xdr:colOff>
      <xdr:row>2</xdr:row>
      <xdr:rowOff>247650</xdr:rowOff>
    </xdr:from>
    <xdr:to>
      <xdr:col>8</xdr:col>
      <xdr:colOff>1085850</xdr:colOff>
      <xdr:row>2</xdr:row>
      <xdr:rowOff>485775</xdr:rowOff>
    </xdr:to>
    <xdr:pic>
      <xdr:nvPicPr>
        <xdr:cNvPr id="21738" name="Imagem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5" y="12287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885825</xdr:colOff>
      <xdr:row>2</xdr:row>
      <xdr:rowOff>266700</xdr:rowOff>
    </xdr:from>
    <xdr:to>
      <xdr:col>11</xdr:col>
      <xdr:colOff>1066800</xdr:colOff>
      <xdr:row>2</xdr:row>
      <xdr:rowOff>495300</xdr:rowOff>
    </xdr:to>
    <xdr:pic>
      <xdr:nvPicPr>
        <xdr:cNvPr id="21739" name="Imagem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4525" y="1247775"/>
          <a:ext cx="1809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1104900</xdr:colOff>
      <xdr:row>2</xdr:row>
      <xdr:rowOff>257175</xdr:rowOff>
    </xdr:from>
    <xdr:to>
      <xdr:col>11</xdr:col>
      <xdr:colOff>9525</xdr:colOff>
      <xdr:row>2</xdr:row>
      <xdr:rowOff>495300</xdr:rowOff>
    </xdr:to>
    <xdr:pic>
      <xdr:nvPicPr>
        <xdr:cNvPr id="21740" name="Imagem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7725" y="123825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733425</xdr:colOff>
      <xdr:row>2</xdr:row>
      <xdr:rowOff>171450</xdr:rowOff>
    </xdr:from>
    <xdr:to>
      <xdr:col>9</xdr:col>
      <xdr:colOff>923925</xdr:colOff>
      <xdr:row>2</xdr:row>
      <xdr:rowOff>409575</xdr:rowOff>
    </xdr:to>
    <xdr:pic>
      <xdr:nvPicPr>
        <xdr:cNvPr id="21741" name="Imagem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1525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895350</xdr:colOff>
      <xdr:row>2</xdr:row>
      <xdr:rowOff>161925</xdr:rowOff>
    </xdr:from>
    <xdr:to>
      <xdr:col>12</xdr:col>
      <xdr:colOff>1085850</xdr:colOff>
      <xdr:row>2</xdr:row>
      <xdr:rowOff>400050</xdr:rowOff>
    </xdr:to>
    <xdr:pic>
      <xdr:nvPicPr>
        <xdr:cNvPr id="21742" name="Imagem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8475" y="11430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1009650</xdr:colOff>
      <xdr:row>2</xdr:row>
      <xdr:rowOff>9525</xdr:rowOff>
    </xdr:from>
    <xdr:to>
      <xdr:col>14</xdr:col>
      <xdr:colOff>1200150</xdr:colOff>
      <xdr:row>2</xdr:row>
      <xdr:rowOff>247650</xdr:rowOff>
    </xdr:to>
    <xdr:pic>
      <xdr:nvPicPr>
        <xdr:cNvPr id="21743" name="Imagem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1625" y="9906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914400</xdr:colOff>
      <xdr:row>2</xdr:row>
      <xdr:rowOff>95250</xdr:rowOff>
    </xdr:from>
    <xdr:to>
      <xdr:col>13</xdr:col>
      <xdr:colOff>1104900</xdr:colOff>
      <xdr:row>2</xdr:row>
      <xdr:rowOff>333375</xdr:rowOff>
    </xdr:to>
    <xdr:pic>
      <xdr:nvPicPr>
        <xdr:cNvPr id="21744" name="Imagem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950" y="10763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1:G37" totalsRowShown="0" headerRowDxfId="0">
  <autoFilter ref="A1:G37"/>
  <sortState ref="A2:G37">
    <sortCondition ref="F2"/>
  </sortState>
  <tableColumns count="7">
    <tableColumn id="1" name="ordemPlanilha"/>
    <tableColumn id="2" name="campoPlanilha"/>
    <tableColumn id="3" name="campoPortal"/>
    <tableColumn id="4" name="label"/>
    <tableColumn id="7" name="alteracao" dataDxfId="1">
      <calculatedColumnFormula>C2&lt;&gt;D2</calculatedColumnFormula>
    </tableColumn>
    <tableColumn id="5" name="ordemLabel"/>
    <tableColumn id="6" name="categoriaLab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transparencia.mg.gov.br/estado-pessoal/remuneracao-dos-servidores/remuneracao-filtros/201911/Marco%20Aur%C3%A9lio%20Barcelos/0/0/0/4120994/2256/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workbookViewId="0">
      <selection activeCell="D14" sqref="D14"/>
    </sheetView>
  </sheetViews>
  <sheetFormatPr defaultRowHeight="12.75" x14ac:dyDescent="0.2"/>
  <cols>
    <col min="1" max="1" width="16.85546875" bestFit="1" customWidth="1"/>
    <col min="2" max="2" width="17.140625" bestFit="1" customWidth="1"/>
    <col min="3" max="3" width="42.5703125" bestFit="1" customWidth="1"/>
    <col min="4" max="4" width="39.7109375" bestFit="1" customWidth="1"/>
    <col min="5" max="5" width="14.28515625" bestFit="1" customWidth="1"/>
    <col min="6" max="7" width="17.140625" bestFit="1" customWidth="1"/>
  </cols>
  <sheetData>
    <row r="1" spans="1:7" x14ac:dyDescent="0.2">
      <c r="A1" s="65" t="s">
        <v>121</v>
      </c>
      <c r="B1" s="65" t="s">
        <v>120</v>
      </c>
      <c r="C1" s="65" t="s">
        <v>144</v>
      </c>
      <c r="D1" s="65" t="s">
        <v>122</v>
      </c>
      <c r="E1" s="65" t="s">
        <v>147</v>
      </c>
      <c r="F1" s="65" t="s">
        <v>124</v>
      </c>
      <c r="G1" s="65" t="s">
        <v>125</v>
      </c>
    </row>
    <row r="2" spans="1:7" x14ac:dyDescent="0.2">
      <c r="A2">
        <v>2</v>
      </c>
      <c r="B2" t="s">
        <v>76</v>
      </c>
      <c r="C2" t="s">
        <v>21</v>
      </c>
      <c r="D2" t="s">
        <v>21</v>
      </c>
      <c r="E2" t="b">
        <f t="shared" ref="E2:E37" si="0">C2&lt;&gt;D2</f>
        <v>0</v>
      </c>
      <c r="F2">
        <v>1</v>
      </c>
      <c r="G2" t="s">
        <v>74</v>
      </c>
    </row>
    <row r="3" spans="1:7" x14ac:dyDescent="0.2">
      <c r="A3">
        <v>1</v>
      </c>
      <c r="B3" t="s">
        <v>75</v>
      </c>
      <c r="C3" t="s">
        <v>22</v>
      </c>
      <c r="D3" t="s">
        <v>22</v>
      </c>
      <c r="E3" t="b">
        <f t="shared" si="0"/>
        <v>0</v>
      </c>
      <c r="F3">
        <v>2</v>
      </c>
      <c r="G3" t="s">
        <v>74</v>
      </c>
    </row>
    <row r="4" spans="1:7" x14ac:dyDescent="0.2">
      <c r="A4">
        <v>3</v>
      </c>
      <c r="B4" t="s">
        <v>77</v>
      </c>
      <c r="C4" t="s">
        <v>24</v>
      </c>
      <c r="D4" t="s">
        <v>24</v>
      </c>
      <c r="E4" t="b">
        <f t="shared" si="0"/>
        <v>0</v>
      </c>
      <c r="F4">
        <v>3</v>
      </c>
      <c r="G4" t="s">
        <v>74</v>
      </c>
    </row>
    <row r="5" spans="1:7" x14ac:dyDescent="0.2">
      <c r="A5">
        <v>4</v>
      </c>
      <c r="B5" t="s">
        <v>78</v>
      </c>
      <c r="C5" t="s">
        <v>25</v>
      </c>
      <c r="D5" t="s">
        <v>25</v>
      </c>
      <c r="E5" t="b">
        <f t="shared" si="0"/>
        <v>0</v>
      </c>
      <c r="F5">
        <v>4</v>
      </c>
      <c r="G5" t="s">
        <v>74</v>
      </c>
    </row>
    <row r="6" spans="1:7" x14ac:dyDescent="0.2">
      <c r="A6">
        <v>5</v>
      </c>
      <c r="B6" t="s">
        <v>79</v>
      </c>
      <c r="C6" t="s">
        <v>116</v>
      </c>
      <c r="D6" t="s">
        <v>116</v>
      </c>
      <c r="E6" t="b">
        <f t="shared" si="0"/>
        <v>0</v>
      </c>
      <c r="F6">
        <v>5</v>
      </c>
      <c r="G6" t="s">
        <v>74</v>
      </c>
    </row>
    <row r="7" spans="1:7" x14ac:dyDescent="0.2">
      <c r="A7">
        <v>6</v>
      </c>
      <c r="B7" t="s">
        <v>80</v>
      </c>
      <c r="C7" t="s">
        <v>13</v>
      </c>
      <c r="D7" t="s">
        <v>117</v>
      </c>
      <c r="E7" t="b">
        <f t="shared" si="0"/>
        <v>1</v>
      </c>
      <c r="F7">
        <v>6</v>
      </c>
      <c r="G7" t="s">
        <v>74</v>
      </c>
    </row>
    <row r="8" spans="1:7" x14ac:dyDescent="0.2">
      <c r="A8">
        <v>7</v>
      </c>
      <c r="B8" t="s">
        <v>81</v>
      </c>
      <c r="C8" t="s">
        <v>26</v>
      </c>
      <c r="D8" t="s">
        <v>146</v>
      </c>
      <c r="E8" t="b">
        <f t="shared" si="0"/>
        <v>1</v>
      </c>
      <c r="F8">
        <v>7</v>
      </c>
      <c r="G8" t="s">
        <v>74</v>
      </c>
    </row>
    <row r="9" spans="1:7" x14ac:dyDescent="0.2">
      <c r="A9">
        <v>8</v>
      </c>
      <c r="B9" t="s">
        <v>82</v>
      </c>
      <c r="C9" t="s">
        <v>27</v>
      </c>
      <c r="D9" t="s">
        <v>27</v>
      </c>
      <c r="E9" t="b">
        <f t="shared" si="0"/>
        <v>0</v>
      </c>
      <c r="F9">
        <v>8</v>
      </c>
      <c r="G9" t="s">
        <v>74</v>
      </c>
    </row>
    <row r="10" spans="1:7" x14ac:dyDescent="0.2">
      <c r="A10">
        <v>9</v>
      </c>
      <c r="B10" t="s">
        <v>83</v>
      </c>
      <c r="C10" t="s">
        <v>118</v>
      </c>
      <c r="D10" t="s">
        <v>118</v>
      </c>
      <c r="E10" t="b">
        <f t="shared" si="0"/>
        <v>0</v>
      </c>
      <c r="F10">
        <v>9</v>
      </c>
      <c r="G10" t="s">
        <v>74</v>
      </c>
    </row>
    <row r="11" spans="1:7" x14ac:dyDescent="0.2">
      <c r="A11">
        <v>12</v>
      </c>
      <c r="B11" t="s">
        <v>73</v>
      </c>
      <c r="C11" s="65" t="s">
        <v>129</v>
      </c>
      <c r="D11" t="s">
        <v>145</v>
      </c>
      <c r="E11" t="b">
        <f t="shared" si="0"/>
        <v>1</v>
      </c>
      <c r="F11">
        <v>10</v>
      </c>
      <c r="G11" t="s">
        <v>74</v>
      </c>
    </row>
    <row r="12" spans="1:7" x14ac:dyDescent="0.2">
      <c r="A12">
        <v>10</v>
      </c>
      <c r="B12" t="s">
        <v>85</v>
      </c>
      <c r="C12" t="s">
        <v>5</v>
      </c>
      <c r="D12" t="s">
        <v>5</v>
      </c>
      <c r="E12" t="b">
        <f t="shared" si="0"/>
        <v>0</v>
      </c>
      <c r="F12">
        <v>11</v>
      </c>
      <c r="G12" t="s">
        <v>84</v>
      </c>
    </row>
    <row r="13" spans="1:7" x14ac:dyDescent="0.2">
      <c r="A13">
        <v>13</v>
      </c>
      <c r="B13" t="s">
        <v>87</v>
      </c>
      <c r="C13" t="s">
        <v>6</v>
      </c>
      <c r="D13" t="s">
        <v>6</v>
      </c>
      <c r="E13" t="b">
        <f t="shared" si="0"/>
        <v>0</v>
      </c>
      <c r="F13">
        <v>12</v>
      </c>
      <c r="G13" t="s">
        <v>86</v>
      </c>
    </row>
    <row r="14" spans="1:7" x14ac:dyDescent="0.2">
      <c r="A14">
        <v>14</v>
      </c>
      <c r="B14" t="s">
        <v>88</v>
      </c>
      <c r="C14" t="s">
        <v>7</v>
      </c>
      <c r="D14" t="s">
        <v>152</v>
      </c>
      <c r="E14" t="b">
        <f t="shared" si="0"/>
        <v>1</v>
      </c>
      <c r="F14">
        <v>13</v>
      </c>
      <c r="G14" t="s">
        <v>86</v>
      </c>
    </row>
    <row r="15" spans="1:7" x14ac:dyDescent="0.2">
      <c r="A15">
        <v>15</v>
      </c>
      <c r="B15" t="s">
        <v>89</v>
      </c>
      <c r="C15" t="s">
        <v>126</v>
      </c>
      <c r="D15" s="65" t="s">
        <v>18</v>
      </c>
      <c r="E15" s="65" t="b">
        <f t="shared" si="0"/>
        <v>1</v>
      </c>
      <c r="F15">
        <v>14</v>
      </c>
      <c r="G15" t="s">
        <v>86</v>
      </c>
    </row>
    <row r="16" spans="1:7" x14ac:dyDescent="0.2">
      <c r="A16">
        <v>16</v>
      </c>
      <c r="B16" t="s">
        <v>90</v>
      </c>
      <c r="C16" t="s">
        <v>127</v>
      </c>
      <c r="D16" t="s">
        <v>8</v>
      </c>
      <c r="E16" t="b">
        <f t="shared" si="0"/>
        <v>1</v>
      </c>
      <c r="F16">
        <v>15</v>
      </c>
      <c r="G16" t="s">
        <v>86</v>
      </c>
    </row>
    <row r="17" spans="1:7" x14ac:dyDescent="0.2">
      <c r="A17">
        <v>17</v>
      </c>
      <c r="B17" t="s">
        <v>68</v>
      </c>
      <c r="C17" s="65" t="s">
        <v>129</v>
      </c>
      <c r="D17" t="s">
        <v>14</v>
      </c>
      <c r="E17" t="b">
        <f t="shared" si="0"/>
        <v>1</v>
      </c>
      <c r="F17">
        <v>16</v>
      </c>
      <c r="G17" t="s">
        <v>86</v>
      </c>
    </row>
    <row r="18" spans="1:7" x14ac:dyDescent="0.2">
      <c r="A18">
        <v>18</v>
      </c>
      <c r="B18" t="s">
        <v>86</v>
      </c>
      <c r="C18" t="s">
        <v>9</v>
      </c>
      <c r="D18" t="s">
        <v>29</v>
      </c>
      <c r="E18" t="b">
        <f t="shared" si="0"/>
        <v>1</v>
      </c>
      <c r="F18">
        <v>17</v>
      </c>
      <c r="G18" t="s">
        <v>86</v>
      </c>
    </row>
    <row r="19" spans="1:7" x14ac:dyDescent="0.2">
      <c r="A19">
        <v>19</v>
      </c>
      <c r="B19" t="s">
        <v>92</v>
      </c>
      <c r="C19" t="s">
        <v>1</v>
      </c>
      <c r="D19" t="s">
        <v>1</v>
      </c>
      <c r="E19" t="b">
        <f t="shared" si="0"/>
        <v>0</v>
      </c>
      <c r="F19">
        <v>18</v>
      </c>
      <c r="G19" t="s">
        <v>91</v>
      </c>
    </row>
    <row r="20" spans="1:7" x14ac:dyDescent="0.2">
      <c r="A20">
        <v>20</v>
      </c>
      <c r="B20" t="s">
        <v>93</v>
      </c>
      <c r="C20" t="s">
        <v>10</v>
      </c>
      <c r="D20" t="s">
        <v>10</v>
      </c>
      <c r="E20" t="b">
        <f t="shared" si="0"/>
        <v>0</v>
      </c>
      <c r="F20">
        <v>19</v>
      </c>
      <c r="G20" t="s">
        <v>91</v>
      </c>
    </row>
    <row r="21" spans="1:7" x14ac:dyDescent="0.2">
      <c r="A21">
        <v>11</v>
      </c>
      <c r="B21" t="s">
        <v>94</v>
      </c>
      <c r="C21" t="s">
        <v>128</v>
      </c>
      <c r="D21" t="s">
        <v>19</v>
      </c>
      <c r="E21" t="b">
        <f t="shared" si="0"/>
        <v>1</v>
      </c>
      <c r="F21">
        <v>20</v>
      </c>
      <c r="G21" t="s">
        <v>91</v>
      </c>
    </row>
    <row r="22" spans="1:7" x14ac:dyDescent="0.2">
      <c r="A22">
        <v>21</v>
      </c>
      <c r="B22" t="s">
        <v>96</v>
      </c>
      <c r="C22" t="s">
        <v>12</v>
      </c>
      <c r="D22" t="s">
        <v>119</v>
      </c>
      <c r="E22" t="b">
        <f t="shared" si="0"/>
        <v>1</v>
      </c>
      <c r="F22">
        <v>21</v>
      </c>
      <c r="G22" t="s">
        <v>95</v>
      </c>
    </row>
    <row r="23" spans="1:7" x14ac:dyDescent="0.2">
      <c r="A23">
        <v>22</v>
      </c>
      <c r="B23" t="s">
        <v>97</v>
      </c>
      <c r="C23" t="s">
        <v>130</v>
      </c>
      <c r="D23" t="s">
        <v>130</v>
      </c>
      <c r="E23" t="b">
        <f t="shared" si="0"/>
        <v>0</v>
      </c>
      <c r="F23">
        <v>22</v>
      </c>
      <c r="G23" t="s">
        <v>68</v>
      </c>
    </row>
    <row r="24" spans="1:7" x14ac:dyDescent="0.2">
      <c r="A24">
        <v>23</v>
      </c>
      <c r="B24" t="s">
        <v>98</v>
      </c>
      <c r="C24" t="s">
        <v>131</v>
      </c>
      <c r="D24" t="s">
        <v>131</v>
      </c>
      <c r="E24" t="b">
        <f t="shared" si="0"/>
        <v>0</v>
      </c>
      <c r="F24">
        <v>23</v>
      </c>
      <c r="G24" t="s">
        <v>68</v>
      </c>
    </row>
    <row r="25" spans="1:7" x14ac:dyDescent="0.2">
      <c r="A25">
        <v>24</v>
      </c>
      <c r="B25" t="s">
        <v>99</v>
      </c>
      <c r="C25" t="s">
        <v>132</v>
      </c>
      <c r="D25" t="s">
        <v>132</v>
      </c>
      <c r="E25" t="b">
        <f t="shared" si="0"/>
        <v>0</v>
      </c>
      <c r="F25">
        <v>24</v>
      </c>
      <c r="G25" t="s">
        <v>68</v>
      </c>
    </row>
    <row r="26" spans="1:7" x14ac:dyDescent="0.2">
      <c r="A26">
        <v>25</v>
      </c>
      <c r="B26" t="s">
        <v>100</v>
      </c>
      <c r="C26" t="s">
        <v>133</v>
      </c>
      <c r="D26" t="s">
        <v>133</v>
      </c>
      <c r="E26" t="b">
        <f t="shared" si="0"/>
        <v>0</v>
      </c>
      <c r="F26">
        <v>25</v>
      </c>
      <c r="G26" t="s">
        <v>68</v>
      </c>
    </row>
    <row r="27" spans="1:7" x14ac:dyDescent="0.2">
      <c r="A27">
        <v>26</v>
      </c>
      <c r="B27" t="s">
        <v>101</v>
      </c>
      <c r="C27" t="s">
        <v>134</v>
      </c>
      <c r="D27" t="s">
        <v>134</v>
      </c>
      <c r="E27" t="b">
        <f t="shared" si="0"/>
        <v>0</v>
      </c>
      <c r="F27">
        <v>26</v>
      </c>
      <c r="G27" t="s">
        <v>68</v>
      </c>
    </row>
    <row r="28" spans="1:7" x14ac:dyDescent="0.2">
      <c r="A28">
        <v>27</v>
      </c>
      <c r="B28" t="s">
        <v>102</v>
      </c>
      <c r="C28" t="s">
        <v>135</v>
      </c>
      <c r="D28" t="s">
        <v>135</v>
      </c>
      <c r="E28" t="b">
        <f t="shared" si="0"/>
        <v>0</v>
      </c>
      <c r="F28">
        <v>27</v>
      </c>
      <c r="G28" t="s">
        <v>68</v>
      </c>
    </row>
    <row r="29" spans="1:7" x14ac:dyDescent="0.2">
      <c r="A29">
        <v>28</v>
      </c>
      <c r="B29" t="s">
        <v>103</v>
      </c>
      <c r="C29" t="s">
        <v>136</v>
      </c>
      <c r="D29" t="s">
        <v>136</v>
      </c>
      <c r="E29" t="b">
        <f t="shared" si="0"/>
        <v>0</v>
      </c>
      <c r="F29">
        <v>28</v>
      </c>
      <c r="G29" t="s">
        <v>68</v>
      </c>
    </row>
    <row r="30" spans="1:7" x14ac:dyDescent="0.2">
      <c r="A30">
        <v>29</v>
      </c>
      <c r="B30" t="s">
        <v>104</v>
      </c>
      <c r="C30" t="s">
        <v>137</v>
      </c>
      <c r="D30" t="s">
        <v>137</v>
      </c>
      <c r="E30" t="b">
        <f t="shared" si="0"/>
        <v>0</v>
      </c>
      <c r="F30">
        <v>29</v>
      </c>
      <c r="G30" t="s">
        <v>68</v>
      </c>
    </row>
    <row r="31" spans="1:7" x14ac:dyDescent="0.2">
      <c r="A31">
        <v>30</v>
      </c>
      <c r="B31" t="s">
        <v>105</v>
      </c>
      <c r="C31" t="s">
        <v>138</v>
      </c>
      <c r="D31" t="s">
        <v>138</v>
      </c>
      <c r="E31" t="b">
        <f t="shared" si="0"/>
        <v>0</v>
      </c>
      <c r="F31">
        <v>30</v>
      </c>
      <c r="G31" t="s">
        <v>68</v>
      </c>
    </row>
    <row r="32" spans="1:7" x14ac:dyDescent="0.2">
      <c r="A32">
        <v>31</v>
      </c>
      <c r="B32" t="s">
        <v>106</v>
      </c>
      <c r="C32" t="s">
        <v>139</v>
      </c>
      <c r="D32" t="s">
        <v>139</v>
      </c>
      <c r="E32" t="b">
        <f t="shared" si="0"/>
        <v>0</v>
      </c>
      <c r="F32">
        <v>31</v>
      </c>
      <c r="G32" t="s">
        <v>68</v>
      </c>
    </row>
    <row r="33" spans="1:7" x14ac:dyDescent="0.2">
      <c r="A33">
        <v>32</v>
      </c>
      <c r="B33" t="s">
        <v>107</v>
      </c>
      <c r="C33" t="s">
        <v>140</v>
      </c>
      <c r="D33" t="s">
        <v>140</v>
      </c>
      <c r="E33" t="b">
        <f t="shared" si="0"/>
        <v>0</v>
      </c>
      <c r="F33">
        <v>32</v>
      </c>
      <c r="G33" t="s">
        <v>68</v>
      </c>
    </row>
    <row r="34" spans="1:7" x14ac:dyDescent="0.2">
      <c r="A34">
        <v>33</v>
      </c>
      <c r="B34" t="s">
        <v>108</v>
      </c>
      <c r="C34" t="s">
        <v>141</v>
      </c>
      <c r="D34" t="s">
        <v>141</v>
      </c>
      <c r="E34" t="b">
        <f t="shared" si="0"/>
        <v>0</v>
      </c>
      <c r="F34">
        <v>33</v>
      </c>
      <c r="G34" t="s">
        <v>68</v>
      </c>
    </row>
    <row r="35" spans="1:7" x14ac:dyDescent="0.2">
      <c r="A35">
        <v>34</v>
      </c>
      <c r="B35" t="s">
        <v>109</v>
      </c>
      <c r="C35" t="s">
        <v>142</v>
      </c>
      <c r="D35" t="s">
        <v>142</v>
      </c>
      <c r="E35" t="b">
        <f t="shared" si="0"/>
        <v>0</v>
      </c>
      <c r="F35">
        <v>34</v>
      </c>
      <c r="G35" t="s">
        <v>68</v>
      </c>
    </row>
    <row r="36" spans="1:7" x14ac:dyDescent="0.2">
      <c r="A36">
        <v>35</v>
      </c>
      <c r="B36" t="s">
        <v>110</v>
      </c>
      <c r="C36" t="s">
        <v>143</v>
      </c>
      <c r="D36" t="s">
        <v>143</v>
      </c>
      <c r="E36" t="b">
        <f t="shared" si="0"/>
        <v>0</v>
      </c>
      <c r="F36">
        <v>35</v>
      </c>
      <c r="G36" t="s">
        <v>68</v>
      </c>
    </row>
    <row r="37" spans="1:7" x14ac:dyDescent="0.2">
      <c r="A37" s="65" t="s">
        <v>129</v>
      </c>
      <c r="B37" s="65" t="s">
        <v>129</v>
      </c>
      <c r="C37" s="65" t="s">
        <v>123</v>
      </c>
      <c r="D37" s="65" t="s">
        <v>129</v>
      </c>
      <c r="E37" s="65" t="b">
        <f t="shared" si="0"/>
        <v>1</v>
      </c>
      <c r="F37" s="65" t="s">
        <v>129</v>
      </c>
      <c r="G37" s="65" t="s">
        <v>129</v>
      </c>
    </row>
    <row r="41" spans="1:7" x14ac:dyDescent="0.2">
      <c r="A41" s="65" t="s">
        <v>62</v>
      </c>
    </row>
    <row r="42" spans="1:7" x14ac:dyDescent="0.2">
      <c r="A42" s="80" t="s">
        <v>63</v>
      </c>
    </row>
    <row r="43" spans="1:7" x14ac:dyDescent="0.2">
      <c r="A43" s="1"/>
    </row>
    <row r="44" spans="1:7" x14ac:dyDescent="0.2">
      <c r="A44" s="65" t="s">
        <v>70</v>
      </c>
    </row>
    <row r="45" spans="1:7" x14ac:dyDescent="0.2">
      <c r="A45" s="65" t="s">
        <v>71</v>
      </c>
    </row>
    <row r="47" spans="1:7" x14ac:dyDescent="0.2">
      <c r="A47" s="65" t="s">
        <v>72</v>
      </c>
    </row>
  </sheetData>
  <conditionalFormatting sqref="A1:G37">
    <cfRule type="cellIs" dxfId="2" priority="1" stopIfTrue="1" operator="equal">
      <formula>"NA"</formula>
    </cfRule>
  </conditionalFormatting>
  <hyperlinks>
    <hyperlink ref="A42" r:id="rId1"/>
  </hyperlinks>
  <pageMargins left="0.511811024" right="0.511811024" top="0.78740157499999996" bottom="0.78740157499999996" header="0.31496062000000002" footer="0.31496062000000002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showGridLines="0" tabSelected="1" zoomScale="110" zoomScaleNormal="110" workbookViewId="0">
      <selection activeCell="B9" sqref="B9"/>
    </sheetView>
  </sheetViews>
  <sheetFormatPr defaultRowHeight="12.75" x14ac:dyDescent="0.2"/>
  <cols>
    <col min="2" max="2" width="39.7109375" customWidth="1"/>
    <col min="3" max="3" width="30.5703125" customWidth="1"/>
    <col min="4" max="4" width="39.7109375" bestFit="1" customWidth="1"/>
    <col min="5" max="5" width="28" customWidth="1"/>
  </cols>
  <sheetData>
    <row r="1" spans="2:5" ht="25.5" customHeight="1" x14ac:dyDescent="0.2">
      <c r="B1" s="29"/>
    </row>
    <row r="2" spans="2:5" ht="30" customHeight="1" x14ac:dyDescent="0.2"/>
    <row r="3" spans="2:5" s="22" customFormat="1" ht="18.75" customHeight="1" x14ac:dyDescent="0.2">
      <c r="B3" s="24" t="s">
        <v>21</v>
      </c>
      <c r="C3" s="23" t="s">
        <v>59</v>
      </c>
      <c r="D3" s="24" t="s">
        <v>22</v>
      </c>
      <c r="E3" s="23">
        <v>2811149</v>
      </c>
    </row>
    <row r="4" spans="2:5" s="22" customFormat="1" ht="18.75" customHeight="1" x14ac:dyDescent="0.2">
      <c r="B4" s="24" t="s">
        <v>24</v>
      </c>
      <c r="C4" s="23" t="s">
        <v>60</v>
      </c>
      <c r="D4" s="24" t="s">
        <v>23</v>
      </c>
      <c r="E4" s="23">
        <v>40</v>
      </c>
    </row>
    <row r="5" spans="2:5" s="22" customFormat="1" ht="18.75" customHeight="1" x14ac:dyDescent="0.2">
      <c r="B5" s="24" t="s">
        <v>25</v>
      </c>
      <c r="C5" s="23" t="s">
        <v>61</v>
      </c>
      <c r="D5" s="24" t="s">
        <v>117</v>
      </c>
      <c r="E5" s="23" t="s">
        <v>36</v>
      </c>
    </row>
    <row r="6" spans="2:5" s="22" customFormat="1" ht="18.75" customHeight="1" x14ac:dyDescent="0.2">
      <c r="B6" s="25" t="s">
        <v>27</v>
      </c>
      <c r="C6" s="23" t="s">
        <v>39</v>
      </c>
      <c r="D6" s="25" t="s">
        <v>146</v>
      </c>
      <c r="E6" s="23" t="s">
        <v>37</v>
      </c>
    </row>
    <row r="7" spans="2:5" s="22" customFormat="1" ht="18.75" customHeight="1" x14ac:dyDescent="0.2">
      <c r="B7" s="25" t="s">
        <v>28</v>
      </c>
      <c r="C7" s="23" t="s">
        <v>38</v>
      </c>
      <c r="D7" s="25" t="s">
        <v>145</v>
      </c>
      <c r="E7" s="23" t="s"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showGridLines="0" zoomScale="80" zoomScaleNormal="80" workbookViewId="0">
      <selection activeCell="J12" sqref="J12"/>
    </sheetView>
  </sheetViews>
  <sheetFormatPr defaultRowHeight="12.75" x14ac:dyDescent="0.2"/>
  <cols>
    <col min="1" max="1" width="4.140625" customWidth="1"/>
    <col min="2" max="2" width="18.42578125" customWidth="1"/>
    <col min="3" max="6" width="23.85546875" customWidth="1"/>
    <col min="7" max="10" width="20.5703125" customWidth="1"/>
  </cols>
  <sheetData>
    <row r="1" spans="2:10" ht="33.75" customHeight="1" x14ac:dyDescent="0.2">
      <c r="B1" s="28"/>
    </row>
    <row r="2" spans="2:10" ht="38.25" customHeight="1" thickBot="1" x14ac:dyDescent="0.25">
      <c r="B2" s="90" t="s">
        <v>64</v>
      </c>
      <c r="C2" s="91"/>
      <c r="D2" s="91"/>
      <c r="E2" s="91"/>
      <c r="F2" s="91"/>
      <c r="G2" s="91"/>
      <c r="H2" s="91"/>
      <c r="I2" s="91"/>
      <c r="J2" s="91"/>
    </row>
    <row r="3" spans="2:10" ht="23.25" customHeight="1" x14ac:dyDescent="0.2">
      <c r="B3" s="92" t="s">
        <v>0</v>
      </c>
      <c r="C3" s="98" t="s">
        <v>44</v>
      </c>
      <c r="D3" s="99"/>
      <c r="E3" s="99"/>
      <c r="F3" s="99"/>
      <c r="G3" s="99"/>
      <c r="H3" s="99"/>
      <c r="I3" s="95"/>
      <c r="J3" s="95" t="s">
        <v>15</v>
      </c>
    </row>
    <row r="4" spans="2:10" ht="23.25" customHeight="1" x14ac:dyDescent="0.2">
      <c r="B4" s="93"/>
      <c r="C4" s="104" t="s">
        <v>54</v>
      </c>
      <c r="D4" s="105"/>
      <c r="E4" s="105"/>
      <c r="F4" s="105"/>
      <c r="G4" s="105"/>
      <c r="H4" s="100" t="s">
        <v>16</v>
      </c>
      <c r="I4" s="102" t="s">
        <v>57</v>
      </c>
      <c r="J4" s="96"/>
    </row>
    <row r="5" spans="2:10" s="1" customFormat="1" ht="42" customHeight="1" thickBot="1" x14ac:dyDescent="0.25">
      <c r="B5" s="94"/>
      <c r="C5" s="82" t="s">
        <v>66</v>
      </c>
      <c r="D5" s="81" t="s">
        <v>6</v>
      </c>
      <c r="E5" s="81" t="s">
        <v>152</v>
      </c>
      <c r="F5" s="81" t="s">
        <v>29</v>
      </c>
      <c r="G5" s="86" t="s">
        <v>151</v>
      </c>
      <c r="H5" s="101"/>
      <c r="I5" s="103"/>
      <c r="J5" s="97"/>
    </row>
    <row r="6" spans="2:10" ht="26.25" customHeight="1" x14ac:dyDescent="0.2">
      <c r="B6" s="55" t="s">
        <v>31</v>
      </c>
      <c r="C6" s="83">
        <v>16440.68</v>
      </c>
      <c r="D6" s="39">
        <v>0</v>
      </c>
      <c r="E6" s="39">
        <v>16440.68</v>
      </c>
      <c r="F6" s="39">
        <f>2111</f>
        <v>2111</v>
      </c>
      <c r="G6" s="87">
        <f>SUM(C6:F6)</f>
        <v>34992.36</v>
      </c>
      <c r="H6" s="38">
        <v>9666.08</v>
      </c>
      <c r="I6" s="47">
        <f>G6-H6</f>
        <v>25326.28</v>
      </c>
      <c r="J6" s="52">
        <v>6000</v>
      </c>
    </row>
    <row r="7" spans="2:10" ht="26.25" customHeight="1" x14ac:dyDescent="0.2">
      <c r="B7" s="56" t="s">
        <v>32</v>
      </c>
      <c r="C7" s="84">
        <v>16440.68</v>
      </c>
      <c r="D7" s="34">
        <v>0</v>
      </c>
      <c r="E7" s="34">
        <v>0</v>
      </c>
      <c r="F7" s="34">
        <v>2506</v>
      </c>
      <c r="G7" s="88">
        <f>SUM(C7:F7)</f>
        <v>18946.68</v>
      </c>
      <c r="H7" s="31">
        <v>5679.04</v>
      </c>
      <c r="I7" s="48">
        <f>G7-H7</f>
        <v>13267.64</v>
      </c>
      <c r="J7" s="53">
        <v>0</v>
      </c>
    </row>
    <row r="8" spans="2:10" ht="26.25" customHeight="1" x14ac:dyDescent="0.2">
      <c r="B8" s="56" t="s">
        <v>33</v>
      </c>
      <c r="C8" s="84">
        <v>16440.68</v>
      </c>
      <c r="D8" s="34">
        <v>0</v>
      </c>
      <c r="E8" s="34">
        <v>0</v>
      </c>
      <c r="F8" s="34">
        <v>42599.99</v>
      </c>
      <c r="G8" s="88">
        <f>SUM(C8:F8)</f>
        <v>59040.67</v>
      </c>
      <c r="H8" s="31">
        <v>10009.959999999999</v>
      </c>
      <c r="I8" s="48">
        <f>G8-H8</f>
        <v>49030.71</v>
      </c>
      <c r="J8" s="53">
        <v>6000</v>
      </c>
    </row>
    <row r="9" spans="2:10" ht="26.25" customHeight="1" thickBot="1" x14ac:dyDescent="0.25">
      <c r="B9" s="57" t="s">
        <v>2</v>
      </c>
      <c r="C9" s="85">
        <v>12992.34</v>
      </c>
      <c r="D9" s="35">
        <v>0</v>
      </c>
      <c r="E9" s="35">
        <v>0</v>
      </c>
      <c r="F9" s="35">
        <f>1318.19+4330.78</f>
        <v>5648.9699999999993</v>
      </c>
      <c r="G9" s="89">
        <f>SUM(C9:F9)</f>
        <v>18641.309999999998</v>
      </c>
      <c r="H9" s="33">
        <v>5243.77</v>
      </c>
      <c r="I9" s="49">
        <f>G9-H9</f>
        <v>13397.539999999997</v>
      </c>
      <c r="J9" s="54">
        <v>0</v>
      </c>
    </row>
    <row r="10" spans="2:10" x14ac:dyDescent="0.2">
      <c r="B10" s="44"/>
      <c r="C10" s="45"/>
      <c r="D10" s="45"/>
      <c r="E10" s="45"/>
      <c r="F10" s="45"/>
      <c r="G10" s="46"/>
      <c r="H10" s="46"/>
      <c r="I10" s="46"/>
      <c r="J10" s="45"/>
    </row>
    <row r="12" spans="2:10" x14ac:dyDescent="0.2">
      <c r="B12" s="64"/>
    </row>
  </sheetData>
  <mergeCells count="7">
    <mergeCell ref="B2:J2"/>
    <mergeCell ref="B3:B5"/>
    <mergeCell ref="J3:J5"/>
    <mergeCell ref="C3:I3"/>
    <mergeCell ref="H4:H5"/>
    <mergeCell ref="I4:I5"/>
    <mergeCell ref="C4:G4"/>
  </mergeCells>
  <pageMargins left="0.78740157499999996" right="0.78740157499999996" top="0.984251969" bottom="0.984251969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showGridLines="0" zoomScale="90" zoomScaleNormal="90" zoomScaleSheetLayoutView="90" workbookViewId="0">
      <selection activeCell="C19" sqref="C19"/>
    </sheetView>
  </sheetViews>
  <sheetFormatPr defaultRowHeight="12.75" x14ac:dyDescent="0.2"/>
  <cols>
    <col min="2" max="2" width="10.42578125" bestFit="1" customWidth="1"/>
    <col min="3" max="3" width="31.42578125" customWidth="1"/>
    <col min="4" max="4" width="10.85546875" bestFit="1" customWidth="1"/>
    <col min="5" max="5" width="10.42578125" bestFit="1" customWidth="1"/>
    <col min="6" max="6" width="31.42578125" customWidth="1"/>
    <col min="7" max="7" width="10.85546875" bestFit="1" customWidth="1"/>
    <col min="8" max="8" width="9.140625" customWidth="1"/>
  </cols>
  <sheetData>
    <row r="1" spans="2:9" ht="13.5" thickBot="1" x14ac:dyDescent="0.25"/>
    <row r="2" spans="2:9" ht="36" customHeight="1" thickBot="1" x14ac:dyDescent="0.25">
      <c r="B2" s="106" t="s">
        <v>34</v>
      </c>
      <c r="C2" s="107"/>
      <c r="D2" s="107"/>
      <c r="E2" s="107"/>
      <c r="F2" s="107"/>
      <c r="G2" s="108"/>
    </row>
    <row r="3" spans="2:9" ht="26.25" customHeight="1" thickBot="1" x14ac:dyDescent="0.25">
      <c r="B3" s="109" t="s">
        <v>58</v>
      </c>
      <c r="C3" s="110"/>
      <c r="D3" s="110"/>
      <c r="E3" s="110"/>
      <c r="F3" s="110"/>
      <c r="G3" s="111"/>
    </row>
    <row r="4" spans="2:9" s="2" customFormat="1" ht="20.100000000000001" customHeight="1" x14ac:dyDescent="0.2">
      <c r="B4" s="112" t="s">
        <v>53</v>
      </c>
      <c r="C4" s="113"/>
      <c r="D4" s="113"/>
      <c r="E4" s="113" t="s">
        <v>52</v>
      </c>
      <c r="F4" s="113"/>
      <c r="G4" s="114"/>
      <c r="I4" s="66" t="s">
        <v>66</v>
      </c>
    </row>
    <row r="5" spans="2:9" s="2" customFormat="1" ht="20.100000000000001" customHeight="1" x14ac:dyDescent="0.2">
      <c r="B5" s="68" t="s">
        <v>49</v>
      </c>
      <c r="C5" s="43" t="s">
        <v>56</v>
      </c>
      <c r="D5" s="62">
        <f>SUM(D6:D9)</f>
        <v>16440.68</v>
      </c>
      <c r="E5" s="43" t="s">
        <v>49</v>
      </c>
      <c r="F5" s="43" t="s">
        <v>30</v>
      </c>
      <c r="G5" s="69">
        <f>SUM(G6:G9)</f>
        <v>10009.960000000001</v>
      </c>
      <c r="I5" s="66" t="s">
        <v>65</v>
      </c>
    </row>
    <row r="6" spans="2:9" s="2" customFormat="1" ht="18.75" customHeight="1" x14ac:dyDescent="0.2">
      <c r="B6" s="70">
        <v>1000</v>
      </c>
      <c r="C6" s="30" t="s">
        <v>40</v>
      </c>
      <c r="D6" s="59">
        <v>3188.72</v>
      </c>
      <c r="E6" s="30">
        <v>9201</v>
      </c>
      <c r="F6" s="30" t="s">
        <v>10</v>
      </c>
      <c r="G6" s="71">
        <v>1629.26</v>
      </c>
    </row>
    <row r="7" spans="2:9" s="2" customFormat="1" ht="33.75" customHeight="1" x14ac:dyDescent="0.2">
      <c r="B7" s="70">
        <v>1206</v>
      </c>
      <c r="C7" s="30" t="s">
        <v>41</v>
      </c>
      <c r="D7" s="59">
        <v>3797.2</v>
      </c>
      <c r="E7" s="30">
        <v>9203</v>
      </c>
      <c r="F7" s="30" t="s">
        <v>48</v>
      </c>
      <c r="G7" s="71">
        <v>7519.16</v>
      </c>
      <c r="I7" s="66" t="s">
        <v>16</v>
      </c>
    </row>
    <row r="8" spans="2:9" s="2" customFormat="1" ht="34.5" customHeight="1" x14ac:dyDescent="0.2">
      <c r="B8" s="70">
        <v>1212</v>
      </c>
      <c r="C8" s="58" t="s">
        <v>42</v>
      </c>
      <c r="D8" s="59">
        <v>7825.5</v>
      </c>
      <c r="E8" s="30">
        <v>9216</v>
      </c>
      <c r="F8" s="30" t="s">
        <v>50</v>
      </c>
      <c r="G8" s="71">
        <v>156.54</v>
      </c>
    </row>
    <row r="9" spans="2:9" s="2" customFormat="1" ht="22.5" x14ac:dyDescent="0.2">
      <c r="B9" s="70">
        <v>1412</v>
      </c>
      <c r="C9" s="30" t="s">
        <v>43</v>
      </c>
      <c r="D9" s="63">
        <v>1629.26</v>
      </c>
      <c r="E9" s="30">
        <v>9290</v>
      </c>
      <c r="F9" s="58" t="s">
        <v>51</v>
      </c>
      <c r="G9" s="71">
        <v>705</v>
      </c>
      <c r="I9" s="66" t="s">
        <v>69</v>
      </c>
    </row>
    <row r="10" spans="2:9" s="2" customFormat="1" ht="18.75" customHeight="1" x14ac:dyDescent="0.2">
      <c r="B10" s="68" t="s">
        <v>49</v>
      </c>
      <c r="C10" s="43" t="s">
        <v>55</v>
      </c>
      <c r="D10" s="62">
        <f>SUM(D11:D13)</f>
        <v>2226</v>
      </c>
      <c r="E10" s="30"/>
      <c r="F10" s="30"/>
      <c r="G10" s="71"/>
    </row>
    <row r="11" spans="2:9" s="2" customFormat="1" ht="18.75" customHeight="1" x14ac:dyDescent="0.2">
      <c r="B11" s="70">
        <v>1412</v>
      </c>
      <c r="C11" s="30" t="s">
        <v>47</v>
      </c>
      <c r="D11" s="59">
        <v>846</v>
      </c>
      <c r="E11" s="30"/>
      <c r="F11" s="30"/>
      <c r="G11" s="71"/>
    </row>
    <row r="12" spans="2:9" s="2" customFormat="1" ht="33.75" customHeight="1" x14ac:dyDescent="0.2">
      <c r="B12" s="72"/>
      <c r="C12" s="30" t="s">
        <v>45</v>
      </c>
      <c r="D12" s="59">
        <v>162</v>
      </c>
      <c r="E12" s="30"/>
      <c r="F12" s="30"/>
      <c r="G12" s="71"/>
    </row>
    <row r="13" spans="2:9" s="2" customFormat="1" ht="18.75" customHeight="1" x14ac:dyDescent="0.2">
      <c r="B13" s="68" t="s">
        <v>49</v>
      </c>
      <c r="C13" s="30" t="s">
        <v>46</v>
      </c>
      <c r="D13" s="59">
        <v>1218</v>
      </c>
      <c r="E13" s="61"/>
      <c r="F13" s="61"/>
      <c r="G13" s="73"/>
    </row>
    <row r="14" spans="2:9" s="2" customFormat="1" ht="18.75" customHeight="1" x14ac:dyDescent="0.2">
      <c r="B14" s="70">
        <v>1801</v>
      </c>
      <c r="C14" s="43" t="s">
        <v>35</v>
      </c>
      <c r="D14" s="62">
        <f>SUM(D15)</f>
        <v>40379.99</v>
      </c>
      <c r="E14" s="63"/>
      <c r="F14" s="63"/>
      <c r="G14" s="74"/>
    </row>
    <row r="15" spans="2:9" s="2" customFormat="1" ht="18.75" customHeight="1" thickBot="1" x14ac:dyDescent="0.25">
      <c r="B15" s="75">
        <v>1810</v>
      </c>
      <c r="C15" s="76" t="s">
        <v>43</v>
      </c>
      <c r="D15" s="77">
        <v>40379.99</v>
      </c>
      <c r="E15" s="78"/>
      <c r="F15" s="78"/>
      <c r="G15" s="79"/>
    </row>
    <row r="16" spans="2:9" ht="18.75" customHeight="1" x14ac:dyDescent="0.2">
      <c r="B16" s="30"/>
      <c r="C16" s="30"/>
      <c r="D16" s="59"/>
      <c r="E16" s="60"/>
      <c r="F16" s="60"/>
      <c r="G16" s="60"/>
    </row>
    <row r="17" spans="2:7" ht="18.75" customHeight="1" x14ac:dyDescent="0.2">
      <c r="B17" s="30"/>
      <c r="C17" s="30"/>
      <c r="D17" s="59"/>
      <c r="E17" s="60"/>
      <c r="F17" s="60"/>
      <c r="G17" s="60"/>
    </row>
    <row r="18" spans="2:7" ht="18.75" customHeight="1" x14ac:dyDescent="0.2">
      <c r="B18" s="2"/>
      <c r="C18" s="2"/>
      <c r="D18" s="2"/>
      <c r="E18" s="2"/>
    </row>
    <row r="19" spans="2:7" ht="18.75" customHeight="1" x14ac:dyDescent="0.2">
      <c r="B19" s="2"/>
      <c r="C19" s="2"/>
      <c r="D19" s="2"/>
      <c r="E19" s="2"/>
    </row>
    <row r="20" spans="2:7" ht="18.75" customHeight="1" x14ac:dyDescent="0.2">
      <c r="B20" s="2"/>
      <c r="E20" s="2"/>
    </row>
    <row r="21" spans="2:7" ht="18.75" customHeight="1" x14ac:dyDescent="0.2">
      <c r="B21" s="2"/>
      <c r="E21" s="2"/>
    </row>
    <row r="22" spans="2:7" ht="18.75" customHeight="1" x14ac:dyDescent="0.2">
      <c r="B22" s="2"/>
      <c r="C22" s="2"/>
      <c r="D22" s="2"/>
      <c r="E22" s="2"/>
    </row>
    <row r="23" spans="2:7" ht="18.75" customHeight="1" x14ac:dyDescent="0.2"/>
    <row r="24" spans="2:7" ht="18.75" customHeight="1" x14ac:dyDescent="0.2"/>
    <row r="27" spans="2:7" ht="19.5" customHeight="1" x14ac:dyDescent="0.2"/>
    <row r="28" spans="2:7" ht="29.25" customHeight="1" x14ac:dyDescent="0.2"/>
    <row r="29" spans="2:7" ht="25.5" customHeight="1" x14ac:dyDescent="0.2"/>
    <row r="30" spans="2:7" ht="22.5" customHeight="1" x14ac:dyDescent="0.2"/>
    <row r="31" spans="2:7" ht="22.5" customHeight="1" x14ac:dyDescent="0.2"/>
    <row r="32" spans="2:7" ht="22.5" customHeight="1" x14ac:dyDescent="0.2"/>
    <row r="33" spans="2:7" ht="22.5" customHeight="1" x14ac:dyDescent="0.2"/>
    <row r="34" spans="2:7" ht="22.5" customHeight="1" x14ac:dyDescent="0.2"/>
    <row r="35" spans="2:7" ht="22.5" customHeight="1" x14ac:dyDescent="0.2"/>
    <row r="36" spans="2:7" ht="22.5" customHeight="1" x14ac:dyDescent="0.2"/>
    <row r="37" spans="2:7" ht="22.5" customHeight="1" x14ac:dyDescent="0.2"/>
    <row r="38" spans="2:7" ht="22.5" customHeight="1" x14ac:dyDescent="0.2"/>
    <row r="39" spans="2:7" ht="22.5" customHeight="1" x14ac:dyDescent="0.2"/>
    <row r="40" spans="2:7" ht="19.5" customHeight="1" x14ac:dyDescent="0.2"/>
    <row r="41" spans="2:7" ht="19.5" customHeight="1" x14ac:dyDescent="0.2">
      <c r="B41" s="30"/>
      <c r="C41" s="30"/>
      <c r="D41" s="59"/>
      <c r="E41" s="30"/>
      <c r="F41" s="30"/>
      <c r="G41" s="59"/>
    </row>
    <row r="42" spans="2:7" ht="19.5" customHeight="1" x14ac:dyDescent="0.2">
      <c r="B42" s="60"/>
      <c r="C42" s="60"/>
      <c r="D42" s="60"/>
      <c r="E42" s="30"/>
      <c r="F42" s="30"/>
      <c r="G42" s="59"/>
    </row>
    <row r="43" spans="2:7" ht="19.5" customHeight="1" x14ac:dyDescent="0.2">
      <c r="B43" s="60"/>
      <c r="C43" s="60"/>
      <c r="D43" s="60"/>
      <c r="E43" s="30"/>
      <c r="F43" s="30"/>
      <c r="G43" s="59"/>
    </row>
    <row r="44" spans="2:7" ht="19.5" customHeight="1" x14ac:dyDescent="0.2">
      <c r="B44" s="60"/>
      <c r="C44" s="60"/>
      <c r="D44" s="60"/>
      <c r="E44" s="60"/>
      <c r="F44" s="60"/>
      <c r="G44" s="60"/>
    </row>
    <row r="45" spans="2:7" ht="19.5" customHeight="1" x14ac:dyDescent="0.2"/>
  </sheetData>
  <mergeCells count="4">
    <mergeCell ref="B2:G2"/>
    <mergeCell ref="B3:G3"/>
    <mergeCell ref="B4:D4"/>
    <mergeCell ref="E4:G4"/>
  </mergeCells>
  <pageMargins left="0.78740157499999996" right="0.78740157499999996" top="0.984251969" bottom="0.984251969" header="0.5" footer="0.5"/>
  <pageSetup scale="7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showGridLines="0" zoomScale="80" zoomScaleNormal="80" workbookViewId="0">
      <selection activeCell="D4" sqref="D4"/>
    </sheetView>
  </sheetViews>
  <sheetFormatPr defaultRowHeight="12.75" x14ac:dyDescent="0.2"/>
  <cols>
    <col min="1" max="1" width="4.140625" customWidth="1"/>
    <col min="2" max="2" width="18.42578125" customWidth="1"/>
    <col min="3" max="6" width="23.85546875" customWidth="1"/>
    <col min="7" max="10" width="20.5703125" customWidth="1"/>
  </cols>
  <sheetData>
    <row r="1" spans="2:10" ht="33.75" customHeight="1" x14ac:dyDescent="0.2">
      <c r="B1" s="28"/>
    </row>
    <row r="2" spans="2:10" ht="38.25" customHeight="1" thickBot="1" x14ac:dyDescent="0.25">
      <c r="B2" s="90" t="s">
        <v>64</v>
      </c>
      <c r="C2" s="91"/>
      <c r="D2" s="91"/>
      <c r="E2" s="91"/>
      <c r="F2" s="91"/>
      <c r="G2" s="91"/>
      <c r="H2" s="91"/>
      <c r="I2" s="91"/>
      <c r="J2" s="91"/>
    </row>
    <row r="3" spans="2:10" ht="39" customHeight="1" x14ac:dyDescent="0.2">
      <c r="B3" s="115" t="s">
        <v>0</v>
      </c>
      <c r="C3" s="116" t="s">
        <v>67</v>
      </c>
      <c r="D3" s="117"/>
      <c r="E3" s="117"/>
      <c r="F3" s="118"/>
      <c r="G3" s="117" t="s">
        <v>114</v>
      </c>
      <c r="H3" s="115" t="s">
        <v>111</v>
      </c>
      <c r="I3" s="115" t="s">
        <v>115</v>
      </c>
      <c r="J3" s="120" t="s">
        <v>113</v>
      </c>
    </row>
    <row r="4" spans="2:10" s="1" customFormat="1" ht="42" customHeight="1" thickBot="1" x14ac:dyDescent="0.25">
      <c r="B4" s="94"/>
      <c r="C4" s="41" t="s">
        <v>112</v>
      </c>
      <c r="D4" s="81" t="s">
        <v>148</v>
      </c>
      <c r="E4" s="42" t="s">
        <v>149</v>
      </c>
      <c r="F4" s="42" t="s">
        <v>150</v>
      </c>
      <c r="G4" s="119"/>
      <c r="H4" s="94"/>
      <c r="I4" s="94"/>
      <c r="J4" s="97"/>
    </row>
    <row r="5" spans="2:10" ht="26.25" customHeight="1" x14ac:dyDescent="0.2">
      <c r="B5" s="55" t="s">
        <v>31</v>
      </c>
      <c r="C5" s="50">
        <v>16440.68</v>
      </c>
      <c r="D5" s="39"/>
      <c r="E5" s="47"/>
      <c r="F5" s="47">
        <f>2111+16440.68</f>
        <v>18551.68</v>
      </c>
      <c r="G5" s="39">
        <f>SUM(C5:F5)</f>
        <v>34992.36</v>
      </c>
      <c r="H5" s="40">
        <v>9666.08</v>
      </c>
      <c r="I5" s="40">
        <f>G5-H5</f>
        <v>25326.28</v>
      </c>
      <c r="J5" s="52">
        <v>6000</v>
      </c>
    </row>
    <row r="6" spans="2:10" ht="26.25" customHeight="1" x14ac:dyDescent="0.2">
      <c r="B6" s="56" t="s">
        <v>32</v>
      </c>
      <c r="C6" s="32">
        <v>16440.68</v>
      </c>
      <c r="D6" s="34"/>
      <c r="E6" s="48"/>
      <c r="F6" s="48">
        <v>2506</v>
      </c>
      <c r="G6" s="34">
        <f>SUM(C6:F6)</f>
        <v>18946.68</v>
      </c>
      <c r="H6" s="36">
        <v>5679.04</v>
      </c>
      <c r="I6" s="36">
        <f>G6-H6</f>
        <v>13267.64</v>
      </c>
      <c r="J6" s="53"/>
    </row>
    <row r="7" spans="2:10" ht="26.25" customHeight="1" x14ac:dyDescent="0.2">
      <c r="B7" s="56" t="s">
        <v>33</v>
      </c>
      <c r="C7" s="32">
        <v>16440.68</v>
      </c>
      <c r="D7" s="34"/>
      <c r="E7" s="48"/>
      <c r="F7" s="48">
        <v>42599.99</v>
      </c>
      <c r="G7" s="34">
        <f>SUM(C7:F7)</f>
        <v>59040.67</v>
      </c>
      <c r="H7" s="36">
        <v>10009.959999999999</v>
      </c>
      <c r="I7" s="36">
        <f>G7-H7</f>
        <v>49030.71</v>
      </c>
      <c r="J7" s="53">
        <v>6000</v>
      </c>
    </row>
    <row r="8" spans="2:10" ht="26.25" customHeight="1" thickBot="1" x14ac:dyDescent="0.25">
      <c r="B8" s="57" t="s">
        <v>2</v>
      </c>
      <c r="C8" s="51">
        <v>12992.34</v>
      </c>
      <c r="D8" s="35"/>
      <c r="E8" s="49"/>
      <c r="F8" s="49">
        <f>1318.19+4330.78</f>
        <v>5648.9699999999993</v>
      </c>
      <c r="G8" s="35">
        <f>SUM(C8:F8)</f>
        <v>18641.309999999998</v>
      </c>
      <c r="H8" s="37">
        <v>5243.77</v>
      </c>
      <c r="I8" s="37">
        <f>G8-H8</f>
        <v>13397.539999999997</v>
      </c>
      <c r="J8" s="54"/>
    </row>
    <row r="9" spans="2:10" x14ac:dyDescent="0.2">
      <c r="B9" s="44"/>
      <c r="C9" s="45"/>
      <c r="D9" s="45"/>
      <c r="E9" s="45"/>
      <c r="F9" s="45"/>
      <c r="G9" s="46"/>
      <c r="H9" s="46"/>
      <c r="I9" s="46"/>
      <c r="J9" s="45"/>
    </row>
    <row r="11" spans="2:10" x14ac:dyDescent="0.2">
      <c r="B11" s="64"/>
    </row>
  </sheetData>
  <mergeCells count="7">
    <mergeCell ref="B2:J2"/>
    <mergeCell ref="B3:B4"/>
    <mergeCell ref="C3:F3"/>
    <mergeCell ref="G3:G4"/>
    <mergeCell ref="H3:H4"/>
    <mergeCell ref="I3:I4"/>
    <mergeCell ref="J3:J4"/>
  </mergeCells>
  <pageMargins left="0.78740157499999996" right="0.78740157499999996" top="0.984251969" bottom="0.984251969" header="0.5" footer="0.5"/>
  <pageSetup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showGridLines="0" zoomScale="80" zoomScaleNormal="80" workbookViewId="0">
      <selection activeCell="G3" sqref="G3:G4"/>
    </sheetView>
  </sheetViews>
  <sheetFormatPr defaultRowHeight="12.75" x14ac:dyDescent="0.2"/>
  <cols>
    <col min="1" max="1" width="4.140625" customWidth="1"/>
    <col min="2" max="2" width="18.42578125" customWidth="1"/>
    <col min="3" max="6" width="23.85546875" customWidth="1"/>
    <col min="7" max="10" width="20.5703125" customWidth="1"/>
  </cols>
  <sheetData>
    <row r="1" spans="2:10" ht="33.75" customHeight="1" x14ac:dyDescent="0.2">
      <c r="B1" s="28"/>
    </row>
    <row r="2" spans="2:10" ht="38.25" customHeight="1" thickBot="1" x14ac:dyDescent="0.25">
      <c r="B2" s="90" t="s">
        <v>64</v>
      </c>
      <c r="C2" s="91"/>
      <c r="D2" s="91"/>
      <c r="E2" s="91"/>
      <c r="F2" s="91"/>
      <c r="G2" s="91"/>
      <c r="H2" s="91"/>
      <c r="I2" s="91"/>
      <c r="J2" s="91"/>
    </row>
    <row r="3" spans="2:10" ht="39" customHeight="1" x14ac:dyDescent="0.2">
      <c r="B3" s="115" t="s">
        <v>0</v>
      </c>
      <c r="C3" s="116" t="s">
        <v>67</v>
      </c>
      <c r="D3" s="117"/>
      <c r="E3" s="117"/>
      <c r="F3" s="118"/>
      <c r="G3" s="117" t="s">
        <v>54</v>
      </c>
      <c r="H3" s="115" t="s">
        <v>16</v>
      </c>
      <c r="I3" s="115" t="s">
        <v>57</v>
      </c>
      <c r="J3" s="120" t="s">
        <v>15</v>
      </c>
    </row>
    <row r="4" spans="2:10" s="1" customFormat="1" ht="42" customHeight="1" thickBot="1" x14ac:dyDescent="0.25">
      <c r="B4" s="94"/>
      <c r="C4" s="41" t="s">
        <v>66</v>
      </c>
      <c r="D4" s="81" t="s">
        <v>6</v>
      </c>
      <c r="E4" s="42" t="s">
        <v>7</v>
      </c>
      <c r="F4" s="42" t="s">
        <v>29</v>
      </c>
      <c r="G4" s="119"/>
      <c r="H4" s="94"/>
      <c r="I4" s="94"/>
      <c r="J4" s="97"/>
    </row>
    <row r="5" spans="2:10" ht="26.25" customHeight="1" x14ac:dyDescent="0.2">
      <c r="B5" s="55" t="s">
        <v>31</v>
      </c>
      <c r="C5" s="50">
        <v>16440.68</v>
      </c>
      <c r="D5" s="39"/>
      <c r="E5" s="47"/>
      <c r="F5" s="47">
        <f>2111+16440.68</f>
        <v>18551.68</v>
      </c>
      <c r="G5" s="39">
        <f>SUM(C5:F5)</f>
        <v>34992.36</v>
      </c>
      <c r="H5" s="40">
        <v>9666.08</v>
      </c>
      <c r="I5" s="40">
        <f>G5-H5</f>
        <v>25326.28</v>
      </c>
      <c r="J5" s="52">
        <v>6000</v>
      </c>
    </row>
    <row r="6" spans="2:10" ht="26.25" customHeight="1" x14ac:dyDescent="0.2">
      <c r="B6" s="56" t="s">
        <v>32</v>
      </c>
      <c r="C6" s="32">
        <v>16440.68</v>
      </c>
      <c r="D6" s="34"/>
      <c r="E6" s="48"/>
      <c r="F6" s="48">
        <v>2506</v>
      </c>
      <c r="G6" s="34">
        <f>SUM(C6:F6)</f>
        <v>18946.68</v>
      </c>
      <c r="H6" s="36">
        <v>5679.04</v>
      </c>
      <c r="I6" s="36">
        <f>G6-H6</f>
        <v>13267.64</v>
      </c>
      <c r="J6" s="53"/>
    </row>
    <row r="7" spans="2:10" ht="26.25" customHeight="1" x14ac:dyDescent="0.2">
      <c r="B7" s="56" t="s">
        <v>33</v>
      </c>
      <c r="C7" s="32">
        <v>16440.68</v>
      </c>
      <c r="D7" s="34"/>
      <c r="E7" s="48"/>
      <c r="F7" s="48">
        <v>42599.99</v>
      </c>
      <c r="G7" s="34">
        <f>SUM(C7:F7)</f>
        <v>59040.67</v>
      </c>
      <c r="H7" s="36">
        <v>10009.959999999999</v>
      </c>
      <c r="I7" s="36">
        <f>G7-H7</f>
        <v>49030.71</v>
      </c>
      <c r="J7" s="53">
        <v>6000</v>
      </c>
    </row>
    <row r="8" spans="2:10" ht="26.25" customHeight="1" thickBot="1" x14ac:dyDescent="0.25">
      <c r="B8" s="57" t="s">
        <v>2</v>
      </c>
      <c r="C8" s="51">
        <v>12992.34</v>
      </c>
      <c r="D8" s="35"/>
      <c r="E8" s="49"/>
      <c r="F8" s="49">
        <f>1318.19+4330.78</f>
        <v>5648.9699999999993</v>
      </c>
      <c r="G8" s="35">
        <f>SUM(C8:F8)</f>
        <v>18641.309999999998</v>
      </c>
      <c r="H8" s="37">
        <v>5243.77</v>
      </c>
      <c r="I8" s="37">
        <f>G8-H8</f>
        <v>13397.539999999997</v>
      </c>
      <c r="J8" s="54"/>
    </row>
    <row r="9" spans="2:10" x14ac:dyDescent="0.2">
      <c r="B9" s="44"/>
      <c r="C9" s="45"/>
      <c r="D9" s="45"/>
      <c r="E9" s="45"/>
      <c r="F9" s="45"/>
      <c r="G9" s="46"/>
      <c r="H9" s="46"/>
      <c r="I9" s="46"/>
      <c r="J9" s="45"/>
    </row>
    <row r="11" spans="2:10" x14ac:dyDescent="0.2">
      <c r="B11" s="64"/>
    </row>
  </sheetData>
  <mergeCells count="7">
    <mergeCell ref="B2:J2"/>
    <mergeCell ref="B3:B4"/>
    <mergeCell ref="C3:F3"/>
    <mergeCell ref="G3:G4"/>
    <mergeCell ref="H3:H4"/>
    <mergeCell ref="I3:I4"/>
    <mergeCell ref="J3:J4"/>
  </mergeCells>
  <pageMargins left="0.78740157499999996" right="0.78740157499999996" top="0.984251969" bottom="0.984251969" header="0.5" footer="0.5"/>
  <pageSetup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showGridLines="0" zoomScale="80" zoomScaleNormal="80" workbookViewId="0">
      <selection activeCell="J3" sqref="J3:J4"/>
    </sheetView>
  </sheetViews>
  <sheetFormatPr defaultRowHeight="12.75" x14ac:dyDescent="0.2"/>
  <cols>
    <col min="1" max="1" width="4.140625" customWidth="1"/>
    <col min="2" max="2" width="18.42578125" customWidth="1"/>
    <col min="3" max="6" width="23.85546875" customWidth="1"/>
    <col min="7" max="10" width="20.5703125" customWidth="1"/>
  </cols>
  <sheetData>
    <row r="1" spans="2:10" ht="33.75" customHeight="1" x14ac:dyDescent="0.2">
      <c r="B1" s="28"/>
    </row>
    <row r="2" spans="2:10" ht="38.25" customHeight="1" thickBot="1" x14ac:dyDescent="0.25">
      <c r="B2" s="90" t="s">
        <v>64</v>
      </c>
      <c r="C2" s="91"/>
      <c r="D2" s="91"/>
      <c r="E2" s="91"/>
      <c r="F2" s="91"/>
      <c r="G2" s="91"/>
      <c r="H2" s="91"/>
      <c r="I2" s="91"/>
      <c r="J2" s="91"/>
    </row>
    <row r="3" spans="2:10" ht="39" customHeight="1" x14ac:dyDescent="0.2">
      <c r="B3" s="115" t="s">
        <v>0</v>
      </c>
      <c r="C3" s="121" t="s">
        <v>54</v>
      </c>
      <c r="D3" s="117"/>
      <c r="E3" s="117"/>
      <c r="F3" s="117"/>
      <c r="G3" s="120"/>
      <c r="H3" s="115" t="s">
        <v>16</v>
      </c>
      <c r="I3" s="115" t="s">
        <v>57</v>
      </c>
      <c r="J3" s="120" t="s">
        <v>15</v>
      </c>
    </row>
    <row r="4" spans="2:10" s="1" customFormat="1" ht="42" customHeight="1" thickBot="1" x14ac:dyDescent="0.25">
      <c r="B4" s="94"/>
      <c r="C4" s="41" t="s">
        <v>66</v>
      </c>
      <c r="D4" s="81" t="s">
        <v>6</v>
      </c>
      <c r="E4" s="42" t="s">
        <v>7</v>
      </c>
      <c r="F4" s="42" t="s">
        <v>29</v>
      </c>
      <c r="G4" s="67" t="s">
        <v>151</v>
      </c>
      <c r="H4" s="94"/>
      <c r="I4" s="94"/>
      <c r="J4" s="97"/>
    </row>
    <row r="5" spans="2:10" ht="26.25" customHeight="1" x14ac:dyDescent="0.2">
      <c r="B5" s="55" t="s">
        <v>31</v>
      </c>
      <c r="C5" s="50">
        <v>16440.68</v>
      </c>
      <c r="D5" s="39"/>
      <c r="E5" s="47"/>
      <c r="F5" s="47">
        <f>2111+16440.68</f>
        <v>18551.68</v>
      </c>
      <c r="G5" s="39">
        <f>SUM(C5:F5)</f>
        <v>34992.36</v>
      </c>
      <c r="H5" s="40">
        <v>9666.08</v>
      </c>
      <c r="I5" s="40">
        <f>G5-H5</f>
        <v>25326.28</v>
      </c>
      <c r="J5" s="52">
        <v>6000</v>
      </c>
    </row>
    <row r="6" spans="2:10" ht="26.25" customHeight="1" x14ac:dyDescent="0.2">
      <c r="B6" s="56" t="s">
        <v>32</v>
      </c>
      <c r="C6" s="32">
        <v>16440.68</v>
      </c>
      <c r="D6" s="34"/>
      <c r="E6" s="48"/>
      <c r="F6" s="48">
        <v>2506</v>
      </c>
      <c r="G6" s="34">
        <f>SUM(C6:F6)</f>
        <v>18946.68</v>
      </c>
      <c r="H6" s="36">
        <v>5679.04</v>
      </c>
      <c r="I6" s="36">
        <f>G6-H6</f>
        <v>13267.64</v>
      </c>
      <c r="J6" s="53"/>
    </row>
    <row r="7" spans="2:10" ht="26.25" customHeight="1" x14ac:dyDescent="0.2">
      <c r="B7" s="56" t="s">
        <v>33</v>
      </c>
      <c r="C7" s="32">
        <v>16440.68</v>
      </c>
      <c r="D7" s="34"/>
      <c r="E7" s="48"/>
      <c r="F7" s="48">
        <v>42599.99</v>
      </c>
      <c r="G7" s="34">
        <f>SUM(C7:F7)</f>
        <v>59040.67</v>
      </c>
      <c r="H7" s="36">
        <v>10009.959999999999</v>
      </c>
      <c r="I7" s="36">
        <f>G7-H7</f>
        <v>49030.71</v>
      </c>
      <c r="J7" s="53">
        <v>6000</v>
      </c>
    </row>
    <row r="8" spans="2:10" ht="26.25" customHeight="1" thickBot="1" x14ac:dyDescent="0.25">
      <c r="B8" s="57" t="s">
        <v>2</v>
      </c>
      <c r="C8" s="51">
        <v>12992.34</v>
      </c>
      <c r="D8" s="35"/>
      <c r="E8" s="49"/>
      <c r="F8" s="49">
        <f>1318.19+4330.78</f>
        <v>5648.9699999999993</v>
      </c>
      <c r="G8" s="35">
        <f>SUM(C8:F8)</f>
        <v>18641.309999999998</v>
      </c>
      <c r="H8" s="37">
        <v>5243.77</v>
      </c>
      <c r="I8" s="37">
        <f>G8-H8</f>
        <v>13397.539999999997</v>
      </c>
      <c r="J8" s="54"/>
    </row>
    <row r="9" spans="2:10" x14ac:dyDescent="0.2">
      <c r="B9" s="44"/>
      <c r="C9" s="45"/>
      <c r="D9" s="45"/>
      <c r="E9" s="45"/>
      <c r="F9" s="45"/>
      <c r="G9" s="46"/>
      <c r="H9" s="46"/>
      <c r="I9" s="46"/>
      <c r="J9" s="45"/>
    </row>
    <row r="11" spans="2:10" x14ac:dyDescent="0.2">
      <c r="B11" s="64"/>
    </row>
  </sheetData>
  <mergeCells count="6">
    <mergeCell ref="B2:J2"/>
    <mergeCell ref="B3:B4"/>
    <mergeCell ref="H3:H4"/>
    <mergeCell ref="I3:I4"/>
    <mergeCell ref="J3:J4"/>
    <mergeCell ref="C3:G3"/>
  </mergeCells>
  <pageMargins left="0.78740157499999996" right="0.78740157499999996" top="0.984251969" bottom="0.984251969" header="0.5" footer="0.5"/>
  <pageSetup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showGridLines="0" zoomScale="70" zoomScaleNormal="70" workbookViewId="0">
      <selection activeCell="G10" sqref="G10"/>
    </sheetView>
  </sheetViews>
  <sheetFormatPr defaultRowHeight="12.75" x14ac:dyDescent="0.2"/>
  <cols>
    <col min="1" max="1" width="4.140625" customWidth="1"/>
    <col min="2" max="2" width="18.42578125" customWidth="1"/>
    <col min="3" max="3" width="21.7109375" customWidth="1"/>
    <col min="4" max="5" width="16.7109375" customWidth="1"/>
    <col min="6" max="6" width="19.5703125" customWidth="1"/>
    <col min="7" max="7" width="20.140625" customWidth="1"/>
    <col min="8" max="10" width="16.7109375" customWidth="1"/>
    <col min="11" max="11" width="19.28515625" customWidth="1"/>
    <col min="12" max="14" width="16.7109375" customWidth="1"/>
    <col min="15" max="15" width="18.85546875" customWidth="1"/>
  </cols>
  <sheetData>
    <row r="1" spans="2:15" ht="38.25" customHeight="1" thickBot="1" x14ac:dyDescent="0.25">
      <c r="B1" s="90" t="s">
        <v>17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</row>
    <row r="2" spans="2:15" ht="39" customHeight="1" x14ac:dyDescent="0.2">
      <c r="B2" s="122" t="s">
        <v>0</v>
      </c>
      <c r="C2" s="124" t="s">
        <v>20</v>
      </c>
      <c r="D2" s="125"/>
      <c r="E2" s="125"/>
      <c r="F2" s="125"/>
      <c r="G2" s="125"/>
      <c r="H2" s="125"/>
      <c r="I2" s="126"/>
      <c r="J2" s="122" t="s">
        <v>16</v>
      </c>
      <c r="K2" s="125"/>
      <c r="L2" s="125"/>
      <c r="M2" s="125"/>
      <c r="N2" s="127" t="s">
        <v>12</v>
      </c>
      <c r="O2" s="126" t="s">
        <v>15</v>
      </c>
    </row>
    <row r="3" spans="2:15" s="1" customFormat="1" ht="42" customHeight="1" x14ac:dyDescent="0.2">
      <c r="B3" s="123"/>
      <c r="C3" s="11" t="s">
        <v>5</v>
      </c>
      <c r="D3" s="4" t="s">
        <v>6</v>
      </c>
      <c r="E3" s="4" t="s">
        <v>7</v>
      </c>
      <c r="F3" s="4" t="s">
        <v>18</v>
      </c>
      <c r="G3" s="4" t="s">
        <v>8</v>
      </c>
      <c r="H3" s="4" t="s">
        <v>14</v>
      </c>
      <c r="I3" s="9" t="s">
        <v>9</v>
      </c>
      <c r="J3" s="10" t="s">
        <v>1</v>
      </c>
      <c r="K3" s="4" t="s">
        <v>10</v>
      </c>
      <c r="L3" s="4" t="s">
        <v>11</v>
      </c>
      <c r="M3" s="9" t="s">
        <v>19</v>
      </c>
      <c r="N3" s="128"/>
      <c r="O3" s="129"/>
    </row>
    <row r="4" spans="2:15" ht="26.25" customHeight="1" x14ac:dyDescent="0.2">
      <c r="B4" s="26" t="s">
        <v>2</v>
      </c>
      <c r="C4" s="18">
        <v>13279.25</v>
      </c>
      <c r="D4" s="12"/>
      <c r="E4" s="12"/>
      <c r="F4" s="12"/>
      <c r="G4" s="12"/>
      <c r="H4" s="5"/>
      <c r="I4" s="12">
        <v>1034</v>
      </c>
      <c r="J4" s="13">
        <v>2328.6</v>
      </c>
      <c r="K4" s="12">
        <v>1460.72</v>
      </c>
      <c r="L4" s="5"/>
      <c r="M4" s="6"/>
      <c r="N4" s="14">
        <v>10523.93</v>
      </c>
      <c r="O4" s="20">
        <v>6000</v>
      </c>
    </row>
    <row r="5" spans="2:15" ht="26.25" customHeight="1" x14ac:dyDescent="0.2">
      <c r="B5" s="26" t="s">
        <v>3</v>
      </c>
      <c r="C5" s="18">
        <v>13267.27</v>
      </c>
      <c r="D5" s="12">
        <v>4422.42</v>
      </c>
      <c r="E5" s="12"/>
      <c r="F5" s="12"/>
      <c r="G5" s="12"/>
      <c r="H5" s="5"/>
      <c r="I5" s="12">
        <v>987</v>
      </c>
      <c r="J5" s="13">
        <v>2325.67</v>
      </c>
      <c r="K5" s="12">
        <v>1459.4</v>
      </c>
      <c r="L5" s="5"/>
      <c r="M5" s="6"/>
      <c r="N5" s="14">
        <v>14891.620000000003</v>
      </c>
      <c r="O5" s="20">
        <v>4600</v>
      </c>
    </row>
    <row r="6" spans="2:15" ht="26.25" customHeight="1" thickBot="1" x14ac:dyDescent="0.25">
      <c r="B6" s="27" t="s">
        <v>4</v>
      </c>
      <c r="C6" s="19">
        <v>14917.27</v>
      </c>
      <c r="D6" s="15"/>
      <c r="E6" s="15"/>
      <c r="F6" s="15"/>
      <c r="G6" s="15"/>
      <c r="H6" s="7"/>
      <c r="I6" s="15">
        <v>517</v>
      </c>
      <c r="J6" s="16">
        <v>2839.42</v>
      </c>
      <c r="K6" s="15">
        <v>1459.4</v>
      </c>
      <c r="L6" s="7"/>
      <c r="M6" s="8"/>
      <c r="N6" s="17">
        <v>11135.45</v>
      </c>
      <c r="O6" s="21">
        <v>6000</v>
      </c>
    </row>
    <row r="7" spans="2:15" x14ac:dyDescent="0.2">
      <c r="B7" s="3"/>
    </row>
    <row r="8" spans="2:15" x14ac:dyDescent="0.2">
      <c r="B8" s="3"/>
    </row>
  </sheetData>
  <mergeCells count="6">
    <mergeCell ref="B1:O1"/>
    <mergeCell ref="B2:B3"/>
    <mergeCell ref="C2:I2"/>
    <mergeCell ref="J2:M2"/>
    <mergeCell ref="N2:N3"/>
    <mergeCell ref="O2:O3"/>
  </mergeCells>
  <pageMargins left="0.78740157499999996" right="0.78740157499999996" top="0.984251969" bottom="0.984251969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situacao-funcional</vt:lpstr>
      <vt:lpstr>historico-recebimentos</vt:lpstr>
      <vt:lpstr>formulario-detalhamento</vt:lpstr>
      <vt:lpstr>historico</vt:lpstr>
      <vt:lpstr>historico (3)</vt:lpstr>
      <vt:lpstr>historico (4)</vt:lpstr>
      <vt:lpstr>2.historico-remun-2015v2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 Aparecida de Faria (CGE)</dc:creator>
  <cp:lastModifiedBy>Francisco Alves de Oliveira Júnior</cp:lastModifiedBy>
  <dcterms:created xsi:type="dcterms:W3CDTF">2019-11-28T18:07:41Z</dcterms:created>
  <dcterms:modified xsi:type="dcterms:W3CDTF">2020-02-04T19:01:56Z</dcterms:modified>
</cp:coreProperties>
</file>